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nger.NMBGMR\Desktop\ginger_data\Documents\criticalminerals\coal\quarterly_rpt\10thquarter\"/>
    </mc:Choice>
  </mc:AlternateContent>
  <bookViews>
    <workbookView xWindow="0" yWindow="0" windowWidth="16830" windowHeight="6360" tabRatio="813" activeTab="6"/>
  </bookViews>
  <sheets>
    <sheet name="GeneralInformation" sheetId="14" r:id="rId1"/>
    <sheet name="MasterAllGoodData" sheetId="4" r:id="rId2"/>
    <sheet name="QA-QCduplicates" sheetId="18" r:id="rId3"/>
    <sheet name="Definitions" sheetId="13" r:id="rId4"/>
    <sheet name="SummaryTableSamples" sheetId="9" r:id="rId5"/>
    <sheet name="Petrography" sheetId="7" r:id="rId6"/>
    <sheet name="MetadataChemicalAnalysisLab" sheetId="8" r:id="rId7"/>
    <sheet name="References" sheetId="15" r:id="rId8"/>
  </sheets>
  <externalReferences>
    <externalReference r:id="rId9"/>
  </externalReferenc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174" i="18" l="1"/>
  <c r="DI174" i="18"/>
  <c r="DJ173" i="18"/>
  <c r="DI173" i="18"/>
  <c r="CG173" i="18"/>
  <c r="DI886" i="4" l="1"/>
  <c r="DI885" i="4"/>
  <c r="DI884" i="4"/>
  <c r="DI883" i="4"/>
  <c r="DI882" i="4"/>
  <c r="DI900" i="4"/>
  <c r="DI899" i="4"/>
  <c r="DI863" i="4"/>
  <c r="DI862" i="4"/>
  <c r="DI898" i="4"/>
  <c r="DI897" i="4"/>
  <c r="DI877" i="4"/>
  <c r="DI876" i="4"/>
  <c r="DI875" i="4"/>
  <c r="DI874" i="4"/>
  <c r="DI891" i="4"/>
  <c r="DI890" i="4"/>
  <c r="DI889" i="4"/>
  <c r="DI888" i="4"/>
  <c r="DI887" i="4"/>
  <c r="DI896" i="4"/>
  <c r="DI895" i="4"/>
  <c r="DI894" i="4"/>
  <c r="DI893" i="4"/>
  <c r="DI892" i="4"/>
  <c r="AY322" i="4" l="1"/>
  <c r="AY321" i="4"/>
  <c r="AY320" i="4"/>
  <c r="AY319" i="4"/>
  <c r="AY318" i="4"/>
  <c r="AY317" i="4"/>
  <c r="AY316" i="4"/>
  <c r="AY315" i="4"/>
  <c r="AY314" i="4"/>
  <c r="AY313" i="4"/>
  <c r="DH171" i="18" l="1"/>
  <c r="DG171" i="18"/>
  <c r="DF171" i="18"/>
  <c r="DE171" i="18"/>
  <c r="DD171" i="18"/>
  <c r="DC171" i="18"/>
  <c r="DB171" i="18"/>
  <c r="DA171" i="18"/>
  <c r="CZ171" i="18"/>
  <c r="CY171" i="18"/>
  <c r="CX171" i="18"/>
  <c r="CW171" i="18"/>
  <c r="CV171" i="18"/>
  <c r="CU171" i="18"/>
  <c r="CT171" i="18"/>
  <c r="CS171" i="18"/>
  <c r="CR171" i="18"/>
  <c r="CQ171" i="18"/>
  <c r="CP171" i="18"/>
  <c r="CO171" i="18"/>
  <c r="CN171" i="18"/>
  <c r="CM171" i="18"/>
  <c r="CL171" i="18"/>
  <c r="CK171" i="18"/>
  <c r="CJ171" i="18"/>
  <c r="CI171" i="18"/>
  <c r="CH171" i="18"/>
  <c r="CG171" i="18"/>
  <c r="CF171" i="18"/>
  <c r="CC171" i="18"/>
  <c r="CB171" i="18"/>
  <c r="BY171" i="18"/>
  <c r="BW171" i="18"/>
  <c r="BV171" i="18"/>
  <c r="BU171" i="18"/>
  <c r="BT171" i="18"/>
  <c r="BR171" i="18"/>
  <c r="BQ171" i="18"/>
  <c r="BP171" i="18"/>
  <c r="BO171" i="18"/>
  <c r="BN171" i="18"/>
  <c r="BM171" i="18"/>
  <c r="BL171" i="18"/>
  <c r="BK171" i="18"/>
  <c r="BJ171" i="18"/>
  <c r="BH171" i="18"/>
  <c r="BF171" i="18"/>
  <c r="BD171" i="18"/>
  <c r="BB171" i="18"/>
  <c r="BA171" i="18"/>
  <c r="AZ171" i="18"/>
  <c r="AY171" i="18"/>
  <c r="AW171" i="18"/>
  <c r="AT171" i="18"/>
  <c r="AS171" i="18"/>
  <c r="AR171" i="18"/>
  <c r="AQ171" i="18"/>
  <c r="AP171" i="18"/>
  <c r="AO171" i="18"/>
  <c r="AN171" i="18"/>
  <c r="AM171" i="18"/>
  <c r="AL171" i="18"/>
  <c r="AK171" i="18"/>
  <c r="AI171" i="18"/>
  <c r="AH171" i="18"/>
  <c r="DH167" i="18"/>
  <c r="DG167" i="18"/>
  <c r="DF167" i="18"/>
  <c r="DE167" i="18"/>
  <c r="DD167" i="18"/>
  <c r="DC167" i="18"/>
  <c r="DB167" i="18"/>
  <c r="DA167" i="18"/>
  <c r="CZ167" i="18"/>
  <c r="CY167" i="18"/>
  <c r="CX167" i="18"/>
  <c r="CW167" i="18"/>
  <c r="CV167" i="18"/>
  <c r="CU167" i="18"/>
  <c r="CT167" i="18"/>
  <c r="CS167" i="18"/>
  <c r="CR167" i="18"/>
  <c r="CQ167" i="18"/>
  <c r="CP167" i="18"/>
  <c r="CO167" i="18"/>
  <c r="CN167" i="18"/>
  <c r="CM167" i="18"/>
  <c r="CK167" i="18"/>
  <c r="CJ167" i="18"/>
  <c r="CI167" i="18"/>
  <c r="CH167" i="18"/>
  <c r="CG167" i="18"/>
  <c r="CF167" i="18"/>
  <c r="CC167" i="18"/>
  <c r="CB167" i="18"/>
  <c r="BY167" i="18"/>
  <c r="BW167" i="18"/>
  <c r="BV167" i="18"/>
  <c r="BU167" i="18"/>
  <c r="BT167" i="18"/>
  <c r="BR167" i="18"/>
  <c r="BQ167" i="18"/>
  <c r="BP167" i="18"/>
  <c r="BO167" i="18"/>
  <c r="BN167" i="18"/>
  <c r="BM167" i="18"/>
  <c r="BL167" i="18"/>
  <c r="BK167" i="18"/>
  <c r="BJ167" i="18"/>
  <c r="BF167" i="18"/>
  <c r="BD167" i="18"/>
  <c r="BB167" i="18"/>
  <c r="BA167" i="18"/>
  <c r="AY167" i="18"/>
  <c r="AW167" i="18"/>
  <c r="AT167" i="18"/>
  <c r="AR167" i="18"/>
  <c r="AQ167" i="18"/>
  <c r="AP167" i="18"/>
  <c r="AO167" i="18"/>
  <c r="AN167" i="18"/>
  <c r="AM167" i="18"/>
  <c r="AL167" i="18"/>
  <c r="AK167" i="18"/>
  <c r="AI167" i="18"/>
  <c r="AH167" i="18"/>
  <c r="DH163" i="18"/>
  <c r="DG163" i="18"/>
  <c r="DF163" i="18"/>
  <c r="DE163" i="18"/>
  <c r="DD163" i="18"/>
  <c r="DC163" i="18"/>
  <c r="DB163" i="18"/>
  <c r="DA163" i="18"/>
  <c r="CZ163" i="18"/>
  <c r="CY163" i="18"/>
  <c r="CX163" i="18"/>
  <c r="CW163" i="18"/>
  <c r="CV163" i="18"/>
  <c r="CU163" i="18"/>
  <c r="DI163" i="18" s="1"/>
  <c r="DJ163" i="18" s="1"/>
  <c r="CT163" i="18"/>
  <c r="CS163" i="18"/>
  <c r="CR163" i="18"/>
  <c r="CQ163" i="18"/>
  <c r="CP163" i="18"/>
  <c r="CO163" i="18"/>
  <c r="CN163" i="18"/>
  <c r="CM163" i="18"/>
  <c r="CL163" i="18"/>
  <c r="CK163" i="18"/>
  <c r="CJ163" i="18"/>
  <c r="CI163" i="18"/>
  <c r="CH163" i="18"/>
  <c r="CG163" i="18"/>
  <c r="CF163" i="18"/>
  <c r="CC163" i="18"/>
  <c r="CB163" i="18"/>
  <c r="BY163" i="18"/>
  <c r="BW163" i="18"/>
  <c r="BV163" i="18"/>
  <c r="BU163" i="18"/>
  <c r="BT163" i="18"/>
  <c r="BR163" i="18"/>
  <c r="BQ163" i="18"/>
  <c r="BP163" i="18"/>
  <c r="BO163" i="18"/>
  <c r="BN163" i="18"/>
  <c r="BM163" i="18"/>
  <c r="BL163" i="18"/>
  <c r="BK163" i="18"/>
  <c r="BJ163" i="18"/>
  <c r="BF163" i="18"/>
  <c r="BD163" i="18"/>
  <c r="BB163" i="18"/>
  <c r="AY163" i="18"/>
  <c r="AW163" i="18"/>
  <c r="AT163" i="18"/>
  <c r="AS163" i="18"/>
  <c r="AR163" i="18"/>
  <c r="AQ163" i="18"/>
  <c r="AP163" i="18"/>
  <c r="AO163" i="18"/>
  <c r="AN163" i="18"/>
  <c r="AM163" i="18"/>
  <c r="AL163" i="18"/>
  <c r="AK163" i="18"/>
  <c r="AI163" i="18"/>
  <c r="AH163" i="18"/>
  <c r="AG171" i="18"/>
  <c r="AG167" i="18"/>
  <c r="AG163" i="18"/>
  <c r="DI171" i="18" l="1"/>
  <c r="DJ171" i="18" s="1"/>
  <c r="DI167" i="18"/>
  <c r="DJ167" i="18" s="1"/>
  <c r="ET57" i="18"/>
  <c r="EQ57" i="18"/>
  <c r="EI57" i="18"/>
  <c r="EB57" i="18"/>
  <c r="DZ57" i="18"/>
  <c r="DW57" i="18"/>
  <c r="DH57" i="18"/>
  <c r="DG57" i="18"/>
  <c r="DF57" i="18"/>
  <c r="DE57" i="18"/>
  <c r="DD57" i="18"/>
  <c r="DC57" i="18"/>
  <c r="DB57" i="18"/>
  <c r="DA57" i="18"/>
  <c r="CZ57" i="18"/>
  <c r="CX57" i="18"/>
  <c r="CW57" i="18"/>
  <c r="CV57" i="18"/>
  <c r="CU57" i="18"/>
  <c r="CT57" i="18"/>
  <c r="CS57" i="18"/>
  <c r="CR57" i="18"/>
  <c r="CP57" i="18"/>
  <c r="CO57" i="18"/>
  <c r="CJ57" i="18"/>
  <c r="CH57" i="18"/>
  <c r="CG57" i="18"/>
  <c r="CB57" i="18"/>
  <c r="BY57" i="18"/>
  <c r="BW57" i="18"/>
  <c r="BV57" i="18"/>
  <c r="BT57" i="18"/>
  <c r="BN57" i="18"/>
  <c r="BM57" i="18"/>
  <c r="BL57" i="18"/>
  <c r="BK57" i="18"/>
  <c r="BJ57" i="18"/>
  <c r="BD57" i="18"/>
  <c r="BC57" i="18"/>
  <c r="BB57" i="18"/>
  <c r="AU57" i="18"/>
  <c r="AT57" i="18"/>
  <c r="AQ57" i="18"/>
  <c r="AP57" i="18"/>
  <c r="AO57" i="18"/>
  <c r="AN57" i="18"/>
  <c r="AM57" i="18"/>
  <c r="AL57" i="18"/>
  <c r="AK57" i="18"/>
  <c r="AI57" i="18"/>
  <c r="AH57" i="18"/>
  <c r="AG57" i="18"/>
  <c r="AC57" i="18"/>
  <c r="DJ56" i="18"/>
  <c r="DI56" i="18"/>
  <c r="DJ55" i="18"/>
  <c r="CY55" i="18"/>
  <c r="DI55" i="18" s="1"/>
  <c r="CM55" i="18"/>
  <c r="CM57" i="18" s="1"/>
  <c r="CG55" i="18"/>
  <c r="DJ312" i="4"/>
  <c r="DI312" i="4"/>
  <c r="DJ311" i="4"/>
  <c r="DI311" i="4"/>
  <c r="DJ310" i="4"/>
  <c r="DI310" i="4"/>
  <c r="DJ309" i="4"/>
  <c r="DI309" i="4"/>
  <c r="DJ308" i="4"/>
  <c r="DI308" i="4"/>
  <c r="DJ307" i="4"/>
  <c r="DI307" i="4"/>
  <c r="DJ306" i="4"/>
  <c r="DI306" i="4"/>
  <c r="DJ305" i="4"/>
  <c r="DI305" i="4"/>
  <c r="DJ304" i="4"/>
  <c r="DI304" i="4"/>
  <c r="DJ303" i="4"/>
  <c r="DI303" i="4"/>
  <c r="DJ302" i="4"/>
  <c r="DJ301" i="4"/>
  <c r="DJ300" i="4"/>
  <c r="DI299" i="4"/>
  <c r="DJ298" i="4"/>
  <c r="DJ297" i="4"/>
  <c r="DJ296" i="4"/>
  <c r="DI295" i="4"/>
  <c r="DJ294" i="4"/>
  <c r="DJ293" i="4"/>
  <c r="DJ292" i="4"/>
  <c r="DJ291" i="4"/>
  <c r="DJ290" i="4"/>
  <c r="DJ289" i="4"/>
  <c r="DJ288" i="4"/>
  <c r="DI287" i="4"/>
  <c r="DJ286" i="4"/>
  <c r="DJ285" i="4"/>
  <c r="DJ284" i="4"/>
  <c r="DI283" i="4"/>
  <c r="DJ282" i="4"/>
  <c r="DI292" i="4" l="1"/>
  <c r="CY57" i="18"/>
  <c r="DI286" i="4"/>
  <c r="DI291" i="4"/>
  <c r="DI293" i="4"/>
  <c r="DJ295" i="4"/>
  <c r="DI297" i="4"/>
  <c r="DJ283" i="4"/>
  <c r="DI285" i="4"/>
  <c r="DI298" i="4"/>
  <c r="DJ287" i="4"/>
  <c r="DJ299" i="4"/>
  <c r="DI282" i="4"/>
  <c r="DI288" i="4"/>
  <c r="DI294" i="4"/>
  <c r="DI300" i="4"/>
  <c r="DI289" i="4"/>
  <c r="DI301" i="4"/>
  <c r="DI284" i="4"/>
  <c r="DI290" i="4"/>
  <c r="DI296" i="4"/>
  <c r="DI302" i="4"/>
  <c r="CG302" i="4" l="1"/>
  <c r="CG301" i="4"/>
  <c r="CG300" i="4"/>
  <c r="CG299" i="4"/>
  <c r="CG298" i="4"/>
  <c r="CG297" i="4"/>
  <c r="CG296" i="4"/>
  <c r="CG295" i="4"/>
  <c r="CG294" i="4"/>
  <c r="CG293" i="4"/>
  <c r="CG292" i="4"/>
  <c r="CG291" i="4"/>
  <c r="CG290" i="4"/>
  <c r="CG289" i="4"/>
  <c r="CG288" i="4"/>
  <c r="CG287" i="4"/>
  <c r="CG286" i="4"/>
  <c r="CG285" i="4"/>
  <c r="CG284" i="4"/>
  <c r="CG283" i="4"/>
  <c r="DH144" i="18" l="1"/>
  <c r="DG144" i="18"/>
  <c r="DF144" i="18"/>
  <c r="DE144" i="18"/>
  <c r="DD144" i="18"/>
  <c r="DC144" i="18"/>
  <c r="DB144" i="18"/>
  <c r="DA144" i="18"/>
  <c r="CZ144" i="18"/>
  <c r="CY144" i="18"/>
  <c r="CX144" i="18"/>
  <c r="CW144" i="18"/>
  <c r="CV144" i="18"/>
  <c r="CU144" i="18"/>
  <c r="CT144" i="18"/>
  <c r="CS144" i="18"/>
  <c r="CR144" i="18"/>
  <c r="CQ144" i="18"/>
  <c r="CP144" i="18"/>
  <c r="CO144" i="18"/>
  <c r="CN144" i="18"/>
  <c r="CM144" i="18"/>
  <c r="CL144" i="18"/>
  <c r="CK144" i="18"/>
  <c r="CJ144" i="18"/>
  <c r="CI144" i="18"/>
  <c r="CH144" i="18"/>
  <c r="CG144" i="18"/>
  <c r="CF144" i="18"/>
  <c r="CB144" i="18"/>
  <c r="BY144" i="18"/>
  <c r="BW144" i="18"/>
  <c r="BV144" i="18"/>
  <c r="BU144" i="18"/>
  <c r="BT144" i="18"/>
  <c r="BR144" i="18"/>
  <c r="BQ144" i="18"/>
  <c r="BP144" i="18"/>
  <c r="BO144" i="18"/>
  <c r="BN144" i="18"/>
  <c r="BM144" i="18"/>
  <c r="BL144" i="18"/>
  <c r="BK144" i="18"/>
  <c r="BJ144" i="18"/>
  <c r="BF144" i="18"/>
  <c r="BB144" i="18"/>
  <c r="AZ144" i="18"/>
  <c r="AW144" i="18"/>
  <c r="AU144" i="18"/>
  <c r="AT144" i="18"/>
  <c r="AS144" i="18"/>
  <c r="AR144" i="18"/>
  <c r="AQ144" i="18"/>
  <c r="AP144" i="18"/>
  <c r="AO144" i="18"/>
  <c r="AN144" i="18"/>
  <c r="AM144" i="18"/>
  <c r="AL144" i="18"/>
  <c r="AK144" i="18"/>
  <c r="AI144" i="18"/>
  <c r="AH144" i="18"/>
  <c r="AG144" i="18"/>
  <c r="DH140" i="18"/>
  <c r="DG140" i="18"/>
  <c r="DF140" i="18"/>
  <c r="DE140" i="18"/>
  <c r="DD140" i="18"/>
  <c r="DC140" i="18"/>
  <c r="DB140" i="18"/>
  <c r="DA140" i="18"/>
  <c r="CZ140" i="18"/>
  <c r="CY140" i="18"/>
  <c r="CX140" i="18"/>
  <c r="CW140" i="18"/>
  <c r="CV140" i="18"/>
  <c r="CU140" i="18"/>
  <c r="CT140" i="18"/>
  <c r="CS140" i="18"/>
  <c r="CR140" i="18"/>
  <c r="CQ140" i="18"/>
  <c r="CP140" i="18"/>
  <c r="CO140" i="18"/>
  <c r="CN140" i="18"/>
  <c r="CM140" i="18"/>
  <c r="CL140" i="18"/>
  <c r="CK140" i="18"/>
  <c r="CJ140" i="18"/>
  <c r="CI140" i="18"/>
  <c r="CH140" i="18"/>
  <c r="CG140" i="18"/>
  <c r="CF140" i="18"/>
  <c r="CC140" i="18"/>
  <c r="CB140" i="18"/>
  <c r="BY140" i="18"/>
  <c r="BW140" i="18"/>
  <c r="BV140" i="18"/>
  <c r="BU140" i="18"/>
  <c r="BT140" i="18"/>
  <c r="BR140" i="18"/>
  <c r="BQ140" i="18"/>
  <c r="BP140" i="18"/>
  <c r="BN140" i="18"/>
  <c r="BM140" i="18"/>
  <c r="BL140" i="18"/>
  <c r="BK140" i="18"/>
  <c r="BJ140" i="18"/>
  <c r="BD140" i="18"/>
  <c r="BB140" i="18"/>
  <c r="AW140" i="18"/>
  <c r="AT140" i="18"/>
  <c r="AS140" i="18"/>
  <c r="AR140" i="18"/>
  <c r="AQ140" i="18"/>
  <c r="AP140" i="18"/>
  <c r="AO140" i="18"/>
  <c r="AN140" i="18"/>
  <c r="AM140" i="18"/>
  <c r="AL140" i="18"/>
  <c r="AK140" i="18"/>
  <c r="AI140" i="18"/>
  <c r="AH140" i="18"/>
  <c r="AG140" i="18"/>
  <c r="DH136" i="18"/>
  <c r="DG136" i="18"/>
  <c r="DF136" i="18"/>
  <c r="DE136" i="18"/>
  <c r="DD136" i="18"/>
  <c r="DC136" i="18"/>
  <c r="DB136" i="18"/>
  <c r="DA136" i="18"/>
  <c r="CZ136" i="18"/>
  <c r="CY136" i="18"/>
  <c r="CX136" i="18"/>
  <c r="CW136" i="18"/>
  <c r="CV136" i="18"/>
  <c r="CU136" i="18"/>
  <c r="CT136" i="18"/>
  <c r="CS136" i="18"/>
  <c r="CR136" i="18"/>
  <c r="CQ136" i="18"/>
  <c r="CP136" i="18"/>
  <c r="CO136" i="18"/>
  <c r="CN136" i="18"/>
  <c r="CM136" i="18"/>
  <c r="CL136" i="18"/>
  <c r="CK136" i="18"/>
  <c r="CJ136" i="18"/>
  <c r="CI136" i="18"/>
  <c r="CH136" i="18"/>
  <c r="CG136" i="18"/>
  <c r="CF136" i="18"/>
  <c r="CC136" i="18"/>
  <c r="CB136" i="18"/>
  <c r="BY136" i="18"/>
  <c r="BW136" i="18"/>
  <c r="BV136" i="18"/>
  <c r="BU136" i="18"/>
  <c r="BT136" i="18"/>
  <c r="BR136" i="18"/>
  <c r="BQ136" i="18"/>
  <c r="BP136" i="18"/>
  <c r="BO136" i="18"/>
  <c r="BN136" i="18"/>
  <c r="BM136" i="18"/>
  <c r="BL136" i="18"/>
  <c r="BK136" i="18"/>
  <c r="BJ136" i="18"/>
  <c r="BI136" i="18"/>
  <c r="BH136" i="18"/>
  <c r="BF136" i="18"/>
  <c r="BE136" i="18"/>
  <c r="BD136" i="18"/>
  <c r="BC136" i="18"/>
  <c r="BB136" i="18"/>
  <c r="AZ136" i="18"/>
  <c r="DJ143" i="18"/>
  <c r="DI143" i="18"/>
  <c r="AY143" i="18"/>
  <c r="DJ139" i="18"/>
  <c r="DI139" i="18"/>
  <c r="AY139" i="18"/>
  <c r="AY140" i="18" s="1"/>
  <c r="DJ134" i="18"/>
  <c r="DI134" i="18"/>
  <c r="AY134" i="18"/>
  <c r="DH132" i="18"/>
  <c r="DG132" i="18"/>
  <c r="DF132" i="18"/>
  <c r="DE132" i="18"/>
  <c r="DD132" i="18"/>
  <c r="DC132" i="18"/>
  <c r="DB132" i="18"/>
  <c r="DA132" i="18"/>
  <c r="CZ132" i="18"/>
  <c r="CY132" i="18"/>
  <c r="CX132" i="18"/>
  <c r="CW132" i="18"/>
  <c r="CV132" i="18"/>
  <c r="CU132" i="18"/>
  <c r="CT132" i="18"/>
  <c r="CS132" i="18"/>
  <c r="CR132" i="18"/>
  <c r="CQ132" i="18"/>
  <c r="CP132" i="18"/>
  <c r="CO132" i="18"/>
  <c r="CN132" i="18"/>
  <c r="CM132" i="18"/>
  <c r="CL132" i="18"/>
  <c r="CK132" i="18"/>
  <c r="CJ132" i="18"/>
  <c r="CI132" i="18"/>
  <c r="CH132" i="18"/>
  <c r="CG132" i="18"/>
  <c r="CF132" i="18"/>
  <c r="CC132" i="18"/>
  <c r="CB132" i="18"/>
  <c r="BY132" i="18"/>
  <c r="BW132" i="18"/>
  <c r="BV132" i="18"/>
  <c r="BU132" i="18"/>
  <c r="BT132" i="18"/>
  <c r="BR132" i="18"/>
  <c r="BQ132" i="18"/>
  <c r="BP132" i="18"/>
  <c r="BO132" i="18"/>
  <c r="BN132" i="18"/>
  <c r="BM132" i="18"/>
  <c r="BL132" i="18"/>
  <c r="BK132" i="18"/>
  <c r="BJ132" i="18"/>
  <c r="BF132" i="18"/>
  <c r="BD132" i="18"/>
  <c r="BB132" i="18"/>
  <c r="AZ132" i="18"/>
  <c r="AW132" i="18"/>
  <c r="AU132" i="18"/>
  <c r="AT132" i="18"/>
  <c r="AS132" i="18"/>
  <c r="AR132" i="18"/>
  <c r="AQ132" i="18"/>
  <c r="AP132" i="18"/>
  <c r="AO132" i="18"/>
  <c r="AN132" i="18"/>
  <c r="AM132" i="18"/>
  <c r="AL132" i="18"/>
  <c r="AK132" i="18"/>
  <c r="AI132" i="18"/>
  <c r="AH132" i="18"/>
  <c r="AG132" i="18"/>
  <c r="DI144" i="18" l="1"/>
  <c r="DJ144" i="18" s="1"/>
  <c r="DJ53" i="18"/>
  <c r="DI53" i="18"/>
  <c r="AY53" i="18"/>
  <c r="DJ154" i="18" l="1"/>
  <c r="DI154" i="18"/>
  <c r="AY154" i="18"/>
  <c r="DJ153" i="18"/>
  <c r="DI153" i="18"/>
  <c r="AY153" i="18"/>
  <c r="DJ132" i="18" l="1"/>
  <c r="DI132" i="18"/>
  <c r="DJ152" i="18"/>
  <c r="DI152" i="18"/>
  <c r="DI151" i="18" l="1"/>
  <c r="AY151" i="18"/>
  <c r="DI150" i="18"/>
  <c r="AY150" i="18"/>
  <c r="DJ149" i="18"/>
  <c r="DI149" i="18"/>
  <c r="AY149" i="18"/>
  <c r="ET128" i="18"/>
  <c r="EQ128" i="18"/>
  <c r="EI128" i="18"/>
  <c r="EB128" i="18"/>
  <c r="DY128" i="18"/>
  <c r="DU128" i="18"/>
  <c r="DH128" i="18"/>
  <c r="DG128" i="18"/>
  <c r="DF128" i="18"/>
  <c r="DE128" i="18"/>
  <c r="DD128" i="18"/>
  <c r="DC128" i="18"/>
  <c r="DB128" i="18"/>
  <c r="DA128" i="18"/>
  <c r="CZ128" i="18"/>
  <c r="CY128" i="18"/>
  <c r="CX128" i="18"/>
  <c r="CW128" i="18"/>
  <c r="CV128" i="18"/>
  <c r="CU128" i="18"/>
  <c r="CT128" i="18"/>
  <c r="CS128" i="18"/>
  <c r="CR128" i="18"/>
  <c r="CM128" i="18"/>
  <c r="CJ128" i="18"/>
  <c r="CH128" i="18"/>
  <c r="CG128" i="18"/>
  <c r="CB128" i="18"/>
  <c r="BY128" i="18"/>
  <c r="BW128" i="18"/>
  <c r="BV128" i="18"/>
  <c r="BU128" i="18"/>
  <c r="BT128" i="18"/>
  <c r="BN128" i="18"/>
  <c r="BJ128" i="18"/>
  <c r="BD128" i="18"/>
  <c r="BB128" i="18"/>
  <c r="AU128" i="18"/>
  <c r="AT128" i="18"/>
  <c r="AQ128" i="18"/>
  <c r="AP128" i="18"/>
  <c r="AO128" i="18"/>
  <c r="AN128" i="18"/>
  <c r="AM128" i="18"/>
  <c r="AL128" i="18"/>
  <c r="AK128" i="18"/>
  <c r="AI128" i="18"/>
  <c r="AH128" i="18"/>
  <c r="AG128" i="18"/>
  <c r="DI127" i="18"/>
  <c r="CI57" i="18"/>
  <c r="BQ57" i="18"/>
  <c r="BP57" i="18"/>
  <c r="BO57" i="18"/>
  <c r="BI57" i="18"/>
  <c r="BE57" i="18"/>
  <c r="AY57" i="18"/>
  <c r="AS57" i="18"/>
  <c r="DY57" i="18"/>
  <c r="DI54" i="18"/>
  <c r="DJ128" i="18" l="1"/>
  <c r="DI128" i="18"/>
  <c r="EQ71" i="18" l="1"/>
  <c r="EI71" i="18"/>
  <c r="EB71" i="18"/>
  <c r="DX71" i="18"/>
  <c r="DU71" i="18"/>
  <c r="ET71" i="18"/>
  <c r="ET16" i="18"/>
  <c r="ET12" i="18"/>
  <c r="ET8" i="18"/>
  <c r="EQ16" i="18" l="1"/>
  <c r="EQ12" i="18"/>
  <c r="DU57" i="18"/>
  <c r="DH124" i="18" l="1"/>
  <c r="DG124" i="18"/>
  <c r="DF124" i="18"/>
  <c r="DE124" i="18"/>
  <c r="DD124" i="18"/>
  <c r="DC124" i="18"/>
  <c r="DB124" i="18"/>
  <c r="DA124" i="18"/>
  <c r="CZ124" i="18"/>
  <c r="CY124" i="18"/>
  <c r="CX124" i="18"/>
  <c r="CW124" i="18"/>
  <c r="CV124" i="18"/>
  <c r="CU124" i="18"/>
  <c r="CT124" i="18"/>
  <c r="CS124" i="18"/>
  <c r="CR124" i="18"/>
  <c r="CQ124" i="18"/>
  <c r="CP124" i="18"/>
  <c r="CO124" i="18"/>
  <c r="CN124" i="18"/>
  <c r="CM124" i="18"/>
  <c r="CL124" i="18"/>
  <c r="CK124" i="18"/>
  <c r="CJ124" i="18"/>
  <c r="CI124" i="18"/>
  <c r="CH124" i="18"/>
  <c r="CG124" i="18"/>
  <c r="CF124" i="18"/>
  <c r="DH120" i="18"/>
  <c r="DG120" i="18"/>
  <c r="DF120" i="18"/>
  <c r="DE120" i="18"/>
  <c r="DD120" i="18"/>
  <c r="DC120" i="18"/>
  <c r="DB120" i="18"/>
  <c r="DA120" i="18"/>
  <c r="CZ120" i="18"/>
  <c r="CY120" i="18"/>
  <c r="CX120" i="18"/>
  <c r="CW120" i="18"/>
  <c r="CV120" i="18"/>
  <c r="CU120" i="18"/>
  <c r="CT120" i="18"/>
  <c r="CS120" i="18"/>
  <c r="CR120" i="18"/>
  <c r="CQ120" i="18"/>
  <c r="CP120" i="18"/>
  <c r="CO120" i="18"/>
  <c r="CN120" i="18"/>
  <c r="CM120" i="18"/>
  <c r="CL120" i="18"/>
  <c r="CK120" i="18"/>
  <c r="CJ120" i="18"/>
  <c r="CI120" i="18"/>
  <c r="CH120" i="18"/>
  <c r="CG120" i="18"/>
  <c r="CC124" i="18"/>
  <c r="CB124" i="18"/>
  <c r="CB120" i="18"/>
  <c r="BY124" i="18"/>
  <c r="BY120" i="18"/>
  <c r="BW124" i="18"/>
  <c r="BV124" i="18"/>
  <c r="BU124" i="18"/>
  <c r="BT124" i="18"/>
  <c r="BW120" i="18"/>
  <c r="BV120" i="18"/>
  <c r="BU120" i="18"/>
  <c r="BT120" i="18"/>
  <c r="BR124" i="18"/>
  <c r="BQ124" i="18"/>
  <c r="BP124" i="18"/>
  <c r="BO124" i="18"/>
  <c r="BN124" i="18"/>
  <c r="BM124" i="18"/>
  <c r="BL124" i="18"/>
  <c r="BK124" i="18"/>
  <c r="BJ124" i="18"/>
  <c r="BR120" i="18"/>
  <c r="BQ120" i="18"/>
  <c r="BP120" i="18"/>
  <c r="BO120" i="18"/>
  <c r="BN120" i="18"/>
  <c r="BM120" i="18"/>
  <c r="BL120" i="18"/>
  <c r="BK120" i="18"/>
  <c r="BJ120" i="18"/>
  <c r="BH124" i="18"/>
  <c r="BF124" i="18"/>
  <c r="BF120" i="18"/>
  <c r="BD124" i="18"/>
  <c r="BD120" i="18"/>
  <c r="BB124" i="18"/>
  <c r="BB120" i="18"/>
  <c r="AZ124" i="18"/>
  <c r="AY124" i="18"/>
  <c r="AZ120" i="18"/>
  <c r="AY120" i="18"/>
  <c r="AW124" i="18"/>
  <c r="AW120" i="18"/>
  <c r="AU124" i="18"/>
  <c r="AT124" i="18"/>
  <c r="AS124" i="18"/>
  <c r="AR124" i="18"/>
  <c r="AQ124" i="18"/>
  <c r="AP124" i="18"/>
  <c r="AO124" i="18"/>
  <c r="AN124" i="18"/>
  <c r="AM124" i="18"/>
  <c r="AL124" i="18"/>
  <c r="AK124" i="18"/>
  <c r="AI124" i="18"/>
  <c r="AH124" i="18"/>
  <c r="AG124" i="18"/>
  <c r="AT120" i="18"/>
  <c r="AS120" i="18"/>
  <c r="AR120" i="18"/>
  <c r="AQ120" i="18"/>
  <c r="AP120" i="18"/>
  <c r="AO120" i="18"/>
  <c r="AN120" i="18"/>
  <c r="AM120" i="18"/>
  <c r="AL120" i="18"/>
  <c r="AK120" i="18"/>
  <c r="AI120" i="18"/>
  <c r="AH120" i="18"/>
  <c r="AG120" i="18"/>
  <c r="AC124" i="18"/>
  <c r="DH116" i="18"/>
  <c r="DG116" i="18"/>
  <c r="DF116" i="18"/>
  <c r="DE116" i="18"/>
  <c r="DD116" i="18"/>
  <c r="DH112" i="18"/>
  <c r="DG112" i="18"/>
  <c r="DF112" i="18"/>
  <c r="DE112" i="18"/>
  <c r="DD112" i="18"/>
  <c r="DH108" i="18"/>
  <c r="DG108" i="18"/>
  <c r="DF108" i="18"/>
  <c r="DE108" i="18"/>
  <c r="DD108" i="18"/>
  <c r="DH104" i="18"/>
  <c r="DG104" i="18"/>
  <c r="DF104" i="18"/>
  <c r="DE104" i="18"/>
  <c r="DD104" i="18"/>
  <c r="DC116" i="18"/>
  <c r="DB116" i="18"/>
  <c r="DA116" i="18"/>
  <c r="CZ116" i="18"/>
  <c r="CY116" i="18"/>
  <c r="CX116" i="18"/>
  <c r="CW116" i="18"/>
  <c r="CV116" i="18"/>
  <c r="CU116" i="18"/>
  <c r="CT116" i="18"/>
  <c r="CS116" i="18"/>
  <c r="CR116" i="18"/>
  <c r="DC112" i="18"/>
  <c r="DB112" i="18"/>
  <c r="DA112" i="18"/>
  <c r="CZ112" i="18"/>
  <c r="CY112" i="18"/>
  <c r="CX112" i="18"/>
  <c r="CW112" i="18"/>
  <c r="CV112" i="18"/>
  <c r="CU112" i="18"/>
  <c r="CT112" i="18"/>
  <c r="CS112" i="18"/>
  <c r="CR112" i="18"/>
  <c r="DC108" i="18"/>
  <c r="DB108" i="18"/>
  <c r="DA108" i="18"/>
  <c r="CZ108" i="18"/>
  <c r="CY108" i="18"/>
  <c r="CX108" i="18"/>
  <c r="CW108" i="18"/>
  <c r="CV108" i="18"/>
  <c r="CU108" i="18"/>
  <c r="CT108" i="18"/>
  <c r="CS108" i="18"/>
  <c r="CR108" i="18"/>
  <c r="DC104" i="18"/>
  <c r="DB104" i="18"/>
  <c r="DA104" i="18"/>
  <c r="CZ104" i="18"/>
  <c r="CY104" i="18"/>
  <c r="CX104" i="18"/>
  <c r="CW104" i="18"/>
  <c r="CV104" i="18"/>
  <c r="CU104" i="18"/>
  <c r="CT104" i="18"/>
  <c r="CS104" i="18"/>
  <c r="CR104" i="18"/>
  <c r="CQ116" i="18"/>
  <c r="CP116" i="18"/>
  <c r="CO116" i="18"/>
  <c r="CN116" i="18"/>
  <c r="CM116" i="18"/>
  <c r="CL116" i="18"/>
  <c r="CK116" i="18"/>
  <c r="CJ116" i="18"/>
  <c r="CI116" i="18"/>
  <c r="CH116" i="18"/>
  <c r="CG116" i="18"/>
  <c r="CQ112" i="18"/>
  <c r="CP112" i="18"/>
  <c r="CO112" i="18"/>
  <c r="CN112" i="18"/>
  <c r="CM112" i="18"/>
  <c r="CL112" i="18"/>
  <c r="CK112" i="18"/>
  <c r="CJ112" i="18"/>
  <c r="CI112" i="18"/>
  <c r="CH112" i="18"/>
  <c r="CG112" i="18"/>
  <c r="CF112" i="18"/>
  <c r="CQ108" i="18"/>
  <c r="CP108" i="18"/>
  <c r="CO108" i="18"/>
  <c r="CN108" i="18"/>
  <c r="CM108" i="18"/>
  <c r="CL108" i="18"/>
  <c r="CK108" i="18"/>
  <c r="CJ108" i="18"/>
  <c r="CI108" i="18"/>
  <c r="CH108" i="18"/>
  <c r="CG108" i="18"/>
  <c r="CF108" i="18"/>
  <c r="CQ104" i="18"/>
  <c r="CP104" i="18"/>
  <c r="CO104" i="18"/>
  <c r="CN104" i="18"/>
  <c r="CM104" i="18"/>
  <c r="CL104" i="18"/>
  <c r="CK104" i="18"/>
  <c r="CJ104" i="18"/>
  <c r="CI104" i="18"/>
  <c r="CH104" i="18"/>
  <c r="CG104" i="18"/>
  <c r="CF104" i="18"/>
  <c r="BY116" i="18"/>
  <c r="BY112" i="18"/>
  <c r="CC116" i="18"/>
  <c r="CB116" i="18"/>
  <c r="CC112" i="18"/>
  <c r="CB112" i="18"/>
  <c r="CC108" i="18"/>
  <c r="CB108" i="18"/>
  <c r="CC104" i="18"/>
  <c r="CB104" i="18"/>
  <c r="BY108" i="18"/>
  <c r="BY104" i="18"/>
  <c r="BW116" i="18"/>
  <c r="BV116" i="18"/>
  <c r="BU116" i="18"/>
  <c r="BT116" i="18"/>
  <c r="BW112" i="18"/>
  <c r="BV112" i="18"/>
  <c r="BU112" i="18"/>
  <c r="BT112" i="18"/>
  <c r="BW108" i="18"/>
  <c r="BV108" i="18"/>
  <c r="BU108" i="18"/>
  <c r="BT108" i="18"/>
  <c r="BW104" i="18"/>
  <c r="BV104" i="18"/>
  <c r="BU104" i="18"/>
  <c r="BT104" i="18"/>
  <c r="BR116" i="18"/>
  <c r="BQ116" i="18"/>
  <c r="BP116" i="18"/>
  <c r="BO116" i="18"/>
  <c r="BN116" i="18"/>
  <c r="BM116" i="18"/>
  <c r="BL116" i="18"/>
  <c r="BK116" i="18"/>
  <c r="BJ116" i="18"/>
  <c r="BR112" i="18"/>
  <c r="BQ112" i="18"/>
  <c r="BP112" i="18"/>
  <c r="BO112" i="18"/>
  <c r="BN112" i="18"/>
  <c r="BM112" i="18"/>
  <c r="BL112" i="18"/>
  <c r="BK112" i="18"/>
  <c r="BJ112" i="18"/>
  <c r="BR108" i="18"/>
  <c r="BQ108" i="18"/>
  <c r="BP108" i="18"/>
  <c r="BO108" i="18"/>
  <c r="BN108" i="18"/>
  <c r="BM108" i="18"/>
  <c r="BL108" i="18"/>
  <c r="BK108" i="18"/>
  <c r="BJ108" i="18"/>
  <c r="BR104" i="18"/>
  <c r="BQ104" i="18"/>
  <c r="BP104" i="18"/>
  <c r="BO104" i="18"/>
  <c r="BN104" i="18"/>
  <c r="BM104" i="18"/>
  <c r="BL104" i="18"/>
  <c r="BK104" i="18"/>
  <c r="BJ104" i="18"/>
  <c r="BF116" i="18"/>
  <c r="BF112" i="18"/>
  <c r="BF108" i="18"/>
  <c r="BF104" i="18"/>
  <c r="BB116" i="18"/>
  <c r="BB112" i="18"/>
  <c r="BD116" i="18"/>
  <c r="BD112" i="18"/>
  <c r="BD108" i="18"/>
  <c r="BB108" i="18"/>
  <c r="BD104" i="18"/>
  <c r="AZ116" i="18"/>
  <c r="AY116" i="18"/>
  <c r="AZ112" i="18"/>
  <c r="AY112" i="18"/>
  <c r="AZ108" i="18"/>
  <c r="AY108" i="18"/>
  <c r="AZ104" i="18"/>
  <c r="AY104" i="18"/>
  <c r="AW116" i="18"/>
  <c r="AW112" i="18"/>
  <c r="AW108" i="18"/>
  <c r="AW104" i="18"/>
  <c r="AT116" i="18"/>
  <c r="AT112" i="18"/>
  <c r="AT108" i="18"/>
  <c r="AT104" i="18"/>
  <c r="AS116" i="18"/>
  <c r="AR116" i="18"/>
  <c r="AQ116" i="18"/>
  <c r="AP116" i="18"/>
  <c r="AO116" i="18"/>
  <c r="AN116" i="18"/>
  <c r="AM116" i="18"/>
  <c r="AL116" i="18"/>
  <c r="AK116" i="18"/>
  <c r="AS112" i="18"/>
  <c r="AR112" i="18"/>
  <c r="AQ112" i="18"/>
  <c r="AP112" i="18"/>
  <c r="AO112" i="18"/>
  <c r="AN112" i="18"/>
  <c r="AM112" i="18"/>
  <c r="AL112" i="18"/>
  <c r="AK112" i="18"/>
  <c r="AI116" i="18"/>
  <c r="AH116" i="18"/>
  <c r="AG116" i="18"/>
  <c r="AI112" i="18"/>
  <c r="AH112" i="18"/>
  <c r="AG112" i="18"/>
  <c r="AS108" i="18"/>
  <c r="AR108" i="18"/>
  <c r="AQ108" i="18"/>
  <c r="AP108" i="18"/>
  <c r="AO108" i="18"/>
  <c r="AN108" i="18"/>
  <c r="AM108" i="18"/>
  <c r="AL108" i="18"/>
  <c r="AK108" i="18"/>
  <c r="AI108" i="18"/>
  <c r="AH108" i="18"/>
  <c r="AG108" i="18"/>
  <c r="AS104" i="18"/>
  <c r="AR104" i="18"/>
  <c r="AQ104" i="18"/>
  <c r="AP104" i="18"/>
  <c r="AO104" i="18"/>
  <c r="AN104" i="18"/>
  <c r="AM104" i="18"/>
  <c r="AK104" i="18"/>
  <c r="AI104" i="18"/>
  <c r="AH104" i="18"/>
  <c r="AG104" i="18"/>
  <c r="DH100" i="18"/>
  <c r="DG100" i="18"/>
  <c r="DF100" i="18"/>
  <c r="DE100" i="18"/>
  <c r="DD100" i="18"/>
  <c r="DC100" i="18"/>
  <c r="DB100" i="18"/>
  <c r="DA100" i="18"/>
  <c r="CZ100" i="18"/>
  <c r="CY100" i="18"/>
  <c r="CX100" i="18"/>
  <c r="CW100" i="18"/>
  <c r="CV100" i="18"/>
  <c r="CU100" i="18"/>
  <c r="CT100" i="18"/>
  <c r="CS100" i="18"/>
  <c r="CR100" i="18"/>
  <c r="CP100" i="18"/>
  <c r="CM100" i="18"/>
  <c r="CJ100" i="18"/>
  <c r="CG100" i="18"/>
  <c r="DH97" i="18"/>
  <c r="DG97" i="18"/>
  <c r="DF97" i="18"/>
  <c r="DE97" i="18"/>
  <c r="DD97" i="18"/>
  <c r="DC97" i="18"/>
  <c r="DB97" i="18"/>
  <c r="DA97" i="18"/>
  <c r="CZ97" i="18"/>
  <c r="CY97" i="18"/>
  <c r="CX97" i="18"/>
  <c r="CW97" i="18"/>
  <c r="CV97" i="18"/>
  <c r="CU97" i="18"/>
  <c r="CT97" i="18"/>
  <c r="CS97" i="18"/>
  <c r="CR97" i="18"/>
  <c r="CQ97" i="18"/>
  <c r="CP97" i="18"/>
  <c r="CO97" i="18"/>
  <c r="CN97" i="18"/>
  <c r="CM97" i="18"/>
  <c r="CL97" i="18"/>
  <c r="CK97" i="18"/>
  <c r="CJ97" i="18"/>
  <c r="CI97" i="18"/>
  <c r="CH97" i="18"/>
  <c r="CG97" i="18"/>
  <c r="CF97" i="18"/>
  <c r="CC97" i="18"/>
  <c r="CB97" i="18"/>
  <c r="CB100" i="18"/>
  <c r="BY100" i="18"/>
  <c r="BY97" i="18"/>
  <c r="BW100" i="18"/>
  <c r="BV100" i="18"/>
  <c r="BT100" i="18"/>
  <c r="BW97" i="18"/>
  <c r="BV97" i="18"/>
  <c r="BU97" i="18"/>
  <c r="BT97" i="18"/>
  <c r="BN100" i="18"/>
  <c r="BM100" i="18"/>
  <c r="BR97" i="18"/>
  <c r="BQ97" i="18"/>
  <c r="BP97" i="18"/>
  <c r="BO97" i="18"/>
  <c r="BN97" i="18"/>
  <c r="BM97" i="18"/>
  <c r="BL97" i="18"/>
  <c r="BK97" i="18"/>
  <c r="BJ97" i="18"/>
  <c r="BK100" i="18"/>
  <c r="BJ100" i="18"/>
  <c r="BH97" i="18"/>
  <c r="BF97" i="18"/>
  <c r="BD97" i="18"/>
  <c r="BD100" i="18"/>
  <c r="BB100" i="18"/>
  <c r="BB97" i="18"/>
  <c r="AY100" i="18"/>
  <c r="AZ97" i="18"/>
  <c r="AY97" i="18"/>
  <c r="AW97" i="18"/>
  <c r="AU100" i="18"/>
  <c r="AT100" i="18"/>
  <c r="AU97" i="18"/>
  <c r="AT97" i="18"/>
  <c r="AS97" i="18"/>
  <c r="AR97" i="18"/>
  <c r="AQ97" i="18"/>
  <c r="AP97" i="18"/>
  <c r="AO97" i="18"/>
  <c r="AN97" i="18"/>
  <c r="AM97" i="18"/>
  <c r="AL97" i="18"/>
  <c r="AK97" i="18"/>
  <c r="AQ100" i="18"/>
  <c r="AP100" i="18"/>
  <c r="AO100" i="18"/>
  <c r="AN100" i="18"/>
  <c r="AM100" i="18"/>
  <c r="AL100" i="18"/>
  <c r="AK100" i="18"/>
  <c r="AI100" i="18"/>
  <c r="AH100" i="18"/>
  <c r="AG100" i="18"/>
  <c r="AI97" i="18"/>
  <c r="AH97" i="18"/>
  <c r="AG97" i="18"/>
  <c r="DH93" i="18"/>
  <c r="DG93" i="18"/>
  <c r="DF93" i="18"/>
  <c r="DE93" i="18"/>
  <c r="DD93" i="18"/>
  <c r="DC93" i="18"/>
  <c r="DB93" i="18"/>
  <c r="DA93" i="18"/>
  <c r="CZ93" i="18"/>
  <c r="CY93" i="18"/>
  <c r="CX93" i="18"/>
  <c r="CW93" i="18"/>
  <c r="CV93" i="18"/>
  <c r="CU93" i="18"/>
  <c r="CT93" i="18"/>
  <c r="CS93" i="18"/>
  <c r="CR93" i="18"/>
  <c r="CQ93" i="18"/>
  <c r="CP93" i="18"/>
  <c r="CO93" i="18"/>
  <c r="CN93" i="18"/>
  <c r="CM93" i="18"/>
  <c r="CL93" i="18"/>
  <c r="CK93" i="18"/>
  <c r="CJ93" i="18"/>
  <c r="CI93" i="18"/>
  <c r="CH93" i="18"/>
  <c r="CG93" i="18"/>
  <c r="CF93" i="18"/>
  <c r="CC93" i="18"/>
  <c r="CB93" i="18"/>
  <c r="BY93" i="18"/>
  <c r="BW93" i="18"/>
  <c r="BV93" i="18"/>
  <c r="BU93" i="18"/>
  <c r="BT93" i="18"/>
  <c r="BR93" i="18"/>
  <c r="BQ93" i="18"/>
  <c r="BP93" i="18"/>
  <c r="BO93" i="18"/>
  <c r="BN93" i="18"/>
  <c r="BM93" i="18"/>
  <c r="BL93" i="18"/>
  <c r="BK93" i="18"/>
  <c r="BJ93" i="18"/>
  <c r="BI93" i="18"/>
  <c r="BF93" i="18"/>
  <c r="BE93" i="18"/>
  <c r="BD93" i="18"/>
  <c r="BC93" i="18"/>
  <c r="BB93" i="18"/>
  <c r="AZ93" i="18"/>
  <c r="AY93" i="18"/>
  <c r="AW93" i="18"/>
  <c r="AU93" i="18"/>
  <c r="AT93" i="18"/>
  <c r="AS93" i="18"/>
  <c r="AR93" i="18"/>
  <c r="AQ93" i="18"/>
  <c r="AP93" i="18"/>
  <c r="AO93" i="18"/>
  <c r="AN93" i="18"/>
  <c r="AM93" i="18"/>
  <c r="AL93" i="18"/>
  <c r="AK93" i="18"/>
  <c r="AI93" i="18"/>
  <c r="AH93" i="18"/>
  <c r="AG93" i="18"/>
  <c r="DH89" i="18"/>
  <c r="DG89" i="18"/>
  <c r="DF89" i="18"/>
  <c r="DE89" i="18"/>
  <c r="DD89" i="18"/>
  <c r="DC89" i="18"/>
  <c r="DB89" i="18"/>
  <c r="DA89" i="18"/>
  <c r="CZ89" i="18"/>
  <c r="CY89" i="18"/>
  <c r="CX89" i="18"/>
  <c r="CW89" i="18"/>
  <c r="CV89" i="18"/>
  <c r="CU89" i="18"/>
  <c r="CT89" i="18"/>
  <c r="CS89" i="18"/>
  <c r="CR89" i="18"/>
  <c r="CQ89" i="18"/>
  <c r="CP89" i="18"/>
  <c r="CO89" i="18"/>
  <c r="CN89" i="18"/>
  <c r="CM89" i="18"/>
  <c r="CK89" i="18"/>
  <c r="CJ89" i="18"/>
  <c r="CI89" i="18"/>
  <c r="CH89" i="18"/>
  <c r="CG89" i="18"/>
  <c r="CF89" i="18"/>
  <c r="CB89" i="18"/>
  <c r="BY89" i="18"/>
  <c r="BW89" i="18"/>
  <c r="BV89" i="18"/>
  <c r="BU89" i="18"/>
  <c r="BT89" i="18"/>
  <c r="BR89" i="18"/>
  <c r="BQ89" i="18"/>
  <c r="BP89" i="18"/>
  <c r="BO89" i="18"/>
  <c r="BN89" i="18"/>
  <c r="BM89" i="18"/>
  <c r="BL89" i="18"/>
  <c r="BK89" i="18"/>
  <c r="BJ89" i="18"/>
  <c r="BF89" i="18"/>
  <c r="BD89" i="18"/>
  <c r="BB89" i="18"/>
  <c r="AZ89" i="18"/>
  <c r="AY89" i="18"/>
  <c r="AW89" i="18"/>
  <c r="AT89" i="18"/>
  <c r="AS89" i="18"/>
  <c r="AR89" i="18"/>
  <c r="AQ89" i="18"/>
  <c r="AP89" i="18"/>
  <c r="AO89" i="18"/>
  <c r="AN89" i="18"/>
  <c r="AM89" i="18"/>
  <c r="AL89" i="18"/>
  <c r="AK89" i="18"/>
  <c r="AI89" i="18"/>
  <c r="AH89" i="18"/>
  <c r="AG89" i="18"/>
  <c r="DH85" i="18"/>
  <c r="DG85" i="18"/>
  <c r="DF85" i="18"/>
  <c r="DE85" i="18"/>
  <c r="DD85" i="18"/>
  <c r="DC85" i="18"/>
  <c r="DB85" i="18"/>
  <c r="DA85" i="18"/>
  <c r="CZ85" i="18"/>
  <c r="CY85" i="18"/>
  <c r="CX85" i="18"/>
  <c r="CW85" i="18"/>
  <c r="CV85" i="18"/>
  <c r="CU85" i="18"/>
  <c r="CT85" i="18"/>
  <c r="CS85" i="18"/>
  <c r="CR85" i="18"/>
  <c r="CQ85" i="18"/>
  <c r="CP85" i="18"/>
  <c r="CO85" i="18"/>
  <c r="CN85" i="18"/>
  <c r="CM85" i="18"/>
  <c r="CL85" i="18"/>
  <c r="CK85" i="18"/>
  <c r="CJ85" i="18"/>
  <c r="CI85" i="18"/>
  <c r="CH85" i="18"/>
  <c r="CG85" i="18"/>
  <c r="CF85" i="18"/>
  <c r="CC85" i="18"/>
  <c r="CB85" i="18"/>
  <c r="BY85" i="18"/>
  <c r="BW85" i="18"/>
  <c r="BV85" i="18"/>
  <c r="BU85" i="18"/>
  <c r="BT85" i="18"/>
  <c r="BR85" i="18"/>
  <c r="BQ85" i="18"/>
  <c r="BP85" i="18"/>
  <c r="BO85" i="18"/>
  <c r="BN85" i="18"/>
  <c r="BM85" i="18"/>
  <c r="BL85" i="18"/>
  <c r="BK85" i="18"/>
  <c r="BJ85" i="18"/>
  <c r="BI85" i="18"/>
  <c r="BF85" i="18"/>
  <c r="BE85" i="18"/>
  <c r="BD85" i="18"/>
  <c r="BC85" i="18"/>
  <c r="BB85" i="18"/>
  <c r="AZ85" i="18"/>
  <c r="AY85" i="18"/>
  <c r="AW85" i="18"/>
  <c r="AU85" i="18"/>
  <c r="AT85" i="18"/>
  <c r="AS85" i="18"/>
  <c r="AR85" i="18"/>
  <c r="AQ85" i="18"/>
  <c r="AP85" i="18"/>
  <c r="AO85" i="18"/>
  <c r="AN85" i="18"/>
  <c r="AM85" i="18"/>
  <c r="AL85" i="18"/>
  <c r="AK85" i="18"/>
  <c r="AI85" i="18"/>
  <c r="AH85" i="18"/>
  <c r="AG85" i="18"/>
  <c r="AC85" i="18"/>
  <c r="DH80" i="18"/>
  <c r="DG80" i="18"/>
  <c r="DF80" i="18"/>
  <c r="DE80" i="18"/>
  <c r="DD80" i="18"/>
  <c r="DC80" i="18"/>
  <c r="DB80" i="18"/>
  <c r="DA80" i="18"/>
  <c r="CZ80" i="18"/>
  <c r="CY80" i="18"/>
  <c r="CX80" i="18"/>
  <c r="CW80" i="18"/>
  <c r="CV80" i="18"/>
  <c r="CU80" i="18"/>
  <c r="CT80" i="18"/>
  <c r="CS80" i="18"/>
  <c r="CR80" i="18"/>
  <c r="CQ80" i="18"/>
  <c r="CP80" i="18"/>
  <c r="CO80" i="18"/>
  <c r="CN80" i="18"/>
  <c r="CM80" i="18"/>
  <c r="CL80" i="18"/>
  <c r="CK80" i="18"/>
  <c r="CJ80" i="18"/>
  <c r="CI80" i="18"/>
  <c r="CH80" i="18"/>
  <c r="CG80" i="18"/>
  <c r="CF80" i="18"/>
  <c r="CC80" i="18"/>
  <c r="CB80" i="18"/>
  <c r="BY80" i="18"/>
  <c r="BW80" i="18"/>
  <c r="BV80" i="18"/>
  <c r="BU80" i="18"/>
  <c r="BT80" i="18"/>
  <c r="BR80" i="18"/>
  <c r="BQ80" i="18"/>
  <c r="BP80" i="18"/>
  <c r="BO80" i="18"/>
  <c r="BN80" i="18"/>
  <c r="BM80" i="18"/>
  <c r="BL80" i="18"/>
  <c r="BK80" i="18"/>
  <c r="BJ80" i="18"/>
  <c r="BI80" i="18"/>
  <c r="BH80" i="18"/>
  <c r="BF80" i="18"/>
  <c r="BE80" i="18"/>
  <c r="BD80" i="18"/>
  <c r="BC80" i="18"/>
  <c r="BB80" i="18"/>
  <c r="AZ80" i="18"/>
  <c r="AY80" i="18"/>
  <c r="AX80" i="18"/>
  <c r="AW80" i="18"/>
  <c r="AU80" i="18"/>
  <c r="AT80" i="18"/>
  <c r="AS80" i="18"/>
  <c r="AR80" i="18"/>
  <c r="AQ80" i="18"/>
  <c r="AP80" i="18"/>
  <c r="AO80" i="18"/>
  <c r="AN80" i="18"/>
  <c r="AM80" i="18"/>
  <c r="AL80" i="18"/>
  <c r="AK80" i="18"/>
  <c r="AI80" i="18"/>
  <c r="AH80" i="18"/>
  <c r="AG80" i="18"/>
  <c r="AC80" i="18"/>
  <c r="DH75" i="18"/>
  <c r="DG75" i="18"/>
  <c r="DF75" i="18"/>
  <c r="DE75" i="18"/>
  <c r="DD75" i="18"/>
  <c r="DC75" i="18"/>
  <c r="DB75" i="18"/>
  <c r="DA75" i="18"/>
  <c r="CZ75" i="18"/>
  <c r="CY75" i="18"/>
  <c r="CX75" i="18"/>
  <c r="CW75" i="18"/>
  <c r="CV75" i="18"/>
  <c r="CU75" i="18"/>
  <c r="CT75" i="18"/>
  <c r="CS75" i="18"/>
  <c r="CR75" i="18"/>
  <c r="CQ75" i="18"/>
  <c r="CP75" i="18"/>
  <c r="CO75" i="18"/>
  <c r="CN75" i="18"/>
  <c r="CM75" i="18"/>
  <c r="CL75" i="18"/>
  <c r="CK75" i="18"/>
  <c r="CJ75" i="18"/>
  <c r="CI75" i="18"/>
  <c r="CH75" i="18"/>
  <c r="CG75" i="18"/>
  <c r="CF75" i="18"/>
  <c r="CC75" i="18"/>
  <c r="CB75" i="18"/>
  <c r="BY75" i="18"/>
  <c r="BV75" i="18"/>
  <c r="BU75" i="18"/>
  <c r="BT75" i="18"/>
  <c r="BR75" i="18"/>
  <c r="BQ75" i="18"/>
  <c r="BP75" i="18"/>
  <c r="BO75" i="18"/>
  <c r="BN75" i="18"/>
  <c r="BM75" i="18"/>
  <c r="BL75" i="18"/>
  <c r="BK75" i="18"/>
  <c r="BJ75" i="18"/>
  <c r="BF75" i="18"/>
  <c r="BD75" i="18"/>
  <c r="BC75" i="18"/>
  <c r="BB75" i="18"/>
  <c r="AY75" i="18"/>
  <c r="AW75" i="18"/>
  <c r="AT75" i="18"/>
  <c r="AS75" i="18"/>
  <c r="AR75" i="18"/>
  <c r="AQ75" i="18"/>
  <c r="AP75" i="18"/>
  <c r="AO75" i="18"/>
  <c r="AN75" i="18"/>
  <c r="AM75" i="18"/>
  <c r="AL75" i="18"/>
  <c r="AK75" i="18"/>
  <c r="AI75" i="18"/>
  <c r="AH75" i="18"/>
  <c r="AG75" i="18"/>
  <c r="DH71" i="18"/>
  <c r="DG71" i="18"/>
  <c r="DF71" i="18"/>
  <c r="DE71" i="18"/>
  <c r="DD71" i="18"/>
  <c r="DC71" i="18"/>
  <c r="DB71" i="18"/>
  <c r="DA71" i="18"/>
  <c r="CZ71" i="18"/>
  <c r="CY71" i="18"/>
  <c r="CX71" i="18"/>
  <c r="CW71" i="18"/>
  <c r="CV71" i="18"/>
  <c r="CU71" i="18"/>
  <c r="CT71" i="18"/>
  <c r="CS71" i="18"/>
  <c r="CR71" i="18"/>
  <c r="CQ71" i="18"/>
  <c r="CP71" i="18"/>
  <c r="CO71" i="18"/>
  <c r="CM71" i="18"/>
  <c r="CJ71" i="18"/>
  <c r="CG71" i="18"/>
  <c r="CB71" i="18"/>
  <c r="BY71" i="18"/>
  <c r="BW71" i="18"/>
  <c r="BV71" i="18"/>
  <c r="BT71" i="18"/>
  <c r="BQ71" i="18"/>
  <c r="BP71" i="18"/>
  <c r="BO71" i="18"/>
  <c r="BN71" i="18"/>
  <c r="BM71" i="18"/>
  <c r="BL71" i="18"/>
  <c r="BK71" i="18"/>
  <c r="BI71" i="18"/>
  <c r="BE71" i="18"/>
  <c r="BD71" i="18"/>
  <c r="BC71" i="18"/>
  <c r="BB71" i="18"/>
  <c r="AY71" i="18"/>
  <c r="AU71" i="18"/>
  <c r="AT71" i="18"/>
  <c r="AS71" i="18"/>
  <c r="AQ71" i="18"/>
  <c r="AP71" i="18"/>
  <c r="AO71" i="18"/>
  <c r="AN71" i="18"/>
  <c r="AM71" i="18"/>
  <c r="AL71" i="18"/>
  <c r="AK71" i="18"/>
  <c r="AI71" i="18"/>
  <c r="AH71" i="18"/>
  <c r="AG71" i="18"/>
  <c r="DG67" i="18"/>
  <c r="DE67" i="18"/>
  <c r="DC67" i="18"/>
  <c r="DA67" i="18"/>
  <c r="CY67" i="18"/>
  <c r="CX67" i="18"/>
  <c r="CW67" i="18"/>
  <c r="CV67" i="18"/>
  <c r="CU67" i="18"/>
  <c r="CT67" i="18"/>
  <c r="CS67" i="18"/>
  <c r="CR67" i="18"/>
  <c r="CP67" i="18"/>
  <c r="CO67" i="18"/>
  <c r="CM67" i="18"/>
  <c r="CJ67" i="18"/>
  <c r="CH67" i="18"/>
  <c r="CG67" i="18"/>
  <c r="BY67" i="18"/>
  <c r="BW67" i="18"/>
  <c r="BV67" i="18"/>
  <c r="BT67" i="18"/>
  <c r="BN67" i="18"/>
  <c r="BM67" i="18"/>
  <c r="BK67" i="18"/>
  <c r="BJ67" i="18"/>
  <c r="BI67" i="18"/>
  <c r="BE67" i="18"/>
  <c r="BD67" i="18"/>
  <c r="BC67" i="18"/>
  <c r="AY67" i="18"/>
  <c r="AU67" i="18"/>
  <c r="AT67" i="18"/>
  <c r="AS67" i="18"/>
  <c r="AQ67" i="18"/>
  <c r="AP67" i="18"/>
  <c r="AO67" i="18"/>
  <c r="AN67" i="18"/>
  <c r="AM67" i="18"/>
  <c r="AL67" i="18"/>
  <c r="AK67" i="18"/>
  <c r="AI67" i="18"/>
  <c r="AH67" i="18"/>
  <c r="AG67" i="18"/>
  <c r="DG61" i="18"/>
  <c r="DE61" i="18"/>
  <c r="DC61" i="18"/>
  <c r="DA61" i="18"/>
  <c r="CY61" i="18"/>
  <c r="CX61" i="18"/>
  <c r="CW61" i="18"/>
  <c r="CV61" i="18"/>
  <c r="CU61" i="18"/>
  <c r="CR61" i="18"/>
  <c r="CG61" i="18"/>
  <c r="DG44" i="18"/>
  <c r="DE44" i="18"/>
  <c r="DC44" i="18"/>
  <c r="DA44" i="18"/>
  <c r="CY44" i="18"/>
  <c r="CX44" i="18"/>
  <c r="CW44" i="18"/>
  <c r="CV44" i="18"/>
  <c r="CU44" i="18"/>
  <c r="CR44" i="18"/>
  <c r="CG44" i="18"/>
  <c r="DI97" i="18" l="1"/>
  <c r="DJ108" i="18"/>
  <c r="DJ120" i="18"/>
  <c r="DJ57" i="18"/>
  <c r="DJ67" i="18"/>
  <c r="DJ85" i="18"/>
  <c r="DJ104" i="18"/>
  <c r="DJ112" i="18"/>
  <c r="DJ116" i="18"/>
  <c r="DJ124" i="18"/>
  <c r="DJ71" i="18"/>
  <c r="DI93" i="18"/>
  <c r="DJ89" i="18"/>
  <c r="DJ100" i="18"/>
  <c r="DJ44" i="18"/>
  <c r="DI57" i="18"/>
  <c r="DJ80" i="18"/>
  <c r="DI85" i="18"/>
  <c r="DJ93" i="18"/>
  <c r="DI104" i="18"/>
  <c r="DI108" i="18"/>
  <c r="DI112" i="18"/>
  <c r="DI124" i="18"/>
  <c r="DI67" i="18"/>
  <c r="DI71" i="18"/>
  <c r="DJ75" i="18"/>
  <c r="DJ97" i="18"/>
  <c r="DI100" i="18"/>
  <c r="DJ61" i="18"/>
  <c r="DI80" i="18"/>
  <c r="DI89" i="18"/>
  <c r="DI44" i="18"/>
  <c r="DI61" i="18"/>
  <c r="DI75" i="18"/>
  <c r="DI116" i="18"/>
  <c r="DI120" i="18"/>
  <c r="DH40" i="18" l="1"/>
  <c r="DG40" i="18"/>
  <c r="DF40" i="18"/>
  <c r="DE40" i="18"/>
  <c r="DD40" i="18"/>
  <c r="DC40" i="18"/>
  <c r="DB40" i="18"/>
  <c r="DA40" i="18"/>
  <c r="CZ40" i="18"/>
  <c r="CY40" i="18"/>
  <c r="CX40" i="18"/>
  <c r="CW40" i="18"/>
  <c r="CV40" i="18"/>
  <c r="CU40" i="18"/>
  <c r="CT40" i="18"/>
  <c r="CS40" i="18"/>
  <c r="CR40" i="18"/>
  <c r="CQ40" i="18"/>
  <c r="CP40" i="18"/>
  <c r="CO40" i="18"/>
  <c r="CN40" i="18"/>
  <c r="CM40" i="18"/>
  <c r="CL40" i="18"/>
  <c r="CK40" i="18"/>
  <c r="CJ40" i="18"/>
  <c r="CI40" i="18"/>
  <c r="CG40" i="18"/>
  <c r="CF40" i="18"/>
  <c r="CC40" i="18"/>
  <c r="CB40" i="18"/>
  <c r="BY40" i="18"/>
  <c r="BW40" i="18"/>
  <c r="BV40" i="18"/>
  <c r="BU40" i="18"/>
  <c r="BT40" i="18"/>
  <c r="BR40" i="18"/>
  <c r="BQ40" i="18"/>
  <c r="BP40" i="18"/>
  <c r="BO40" i="18"/>
  <c r="BN40" i="18"/>
  <c r="BM40" i="18"/>
  <c r="BL40" i="18"/>
  <c r="BK40" i="18"/>
  <c r="BJ40" i="18"/>
  <c r="BF40" i="18"/>
  <c r="BD40" i="18"/>
  <c r="BB40" i="18"/>
  <c r="AZ40" i="18"/>
  <c r="AY40" i="18"/>
  <c r="AW40" i="18"/>
  <c r="AT40" i="18"/>
  <c r="AS40" i="18"/>
  <c r="AR40" i="18"/>
  <c r="AQ40" i="18"/>
  <c r="AP40" i="18"/>
  <c r="AO40" i="18"/>
  <c r="AN40" i="18"/>
  <c r="AM40" i="18"/>
  <c r="AL40" i="18"/>
  <c r="AK40" i="18"/>
  <c r="AI40" i="18"/>
  <c r="AH40" i="18"/>
  <c r="AG40" i="18"/>
  <c r="AC40" i="18"/>
  <c r="DH36" i="18"/>
  <c r="DG36" i="18"/>
  <c r="DF36" i="18"/>
  <c r="DD36" i="18"/>
  <c r="DB36" i="18"/>
  <c r="DE36" i="18"/>
  <c r="DC36" i="18"/>
  <c r="DA36" i="18"/>
  <c r="CZ36" i="18"/>
  <c r="CY36" i="18"/>
  <c r="CX36" i="18"/>
  <c r="CW36" i="18"/>
  <c r="CV36" i="18"/>
  <c r="CU36" i="18"/>
  <c r="CR36" i="18"/>
  <c r="CG36" i="18"/>
  <c r="DH31" i="18"/>
  <c r="DG31" i="18"/>
  <c r="DF31" i="18"/>
  <c r="DE31" i="18"/>
  <c r="DD31" i="18"/>
  <c r="DC31" i="18"/>
  <c r="DB31" i="18"/>
  <c r="DA31" i="18"/>
  <c r="CZ31" i="18"/>
  <c r="CY31" i="18"/>
  <c r="CX31" i="18"/>
  <c r="CW31" i="18"/>
  <c r="CV31" i="18"/>
  <c r="CU31" i="18"/>
  <c r="CT31" i="18"/>
  <c r="CS31" i="18"/>
  <c r="CR31" i="18"/>
  <c r="CQ31" i="18"/>
  <c r="CP31" i="18"/>
  <c r="CO31" i="18"/>
  <c r="CN31" i="18"/>
  <c r="CM31" i="18"/>
  <c r="CL31" i="18"/>
  <c r="CK31" i="18"/>
  <c r="CJ31" i="18"/>
  <c r="CI31" i="18"/>
  <c r="CH31" i="18"/>
  <c r="CG31" i="18"/>
  <c r="CF31" i="18"/>
  <c r="CC31" i="18"/>
  <c r="CB31" i="18"/>
  <c r="BY31" i="18"/>
  <c r="BW31" i="18"/>
  <c r="BV31" i="18"/>
  <c r="BU31" i="18"/>
  <c r="BT31" i="18"/>
  <c r="BR31" i="18"/>
  <c r="BQ31" i="18"/>
  <c r="BP31" i="18"/>
  <c r="BO31" i="18"/>
  <c r="BN31" i="18"/>
  <c r="BM31" i="18"/>
  <c r="BL31" i="18"/>
  <c r="BK31" i="18"/>
  <c r="BJ31" i="18"/>
  <c r="BB31" i="18"/>
  <c r="AZ31" i="18"/>
  <c r="AW31" i="18"/>
  <c r="AU31" i="18"/>
  <c r="AT31" i="18"/>
  <c r="AS31" i="18"/>
  <c r="AR31" i="18"/>
  <c r="AQ31" i="18"/>
  <c r="AP31" i="18"/>
  <c r="AO31" i="18"/>
  <c r="AN31" i="18"/>
  <c r="AM31" i="18"/>
  <c r="AL31" i="18"/>
  <c r="AK31" i="18"/>
  <c r="AI31" i="18"/>
  <c r="AH31" i="18"/>
  <c r="AG31" i="18"/>
  <c r="AC31" i="18"/>
  <c r="DH25" i="18"/>
  <c r="DG25" i="18"/>
  <c r="DF25" i="18"/>
  <c r="DE25" i="18"/>
  <c r="DD25" i="18"/>
  <c r="DC25" i="18"/>
  <c r="DB25" i="18"/>
  <c r="DA25" i="18"/>
  <c r="CZ25" i="18"/>
  <c r="CY25" i="18"/>
  <c r="CX25" i="18"/>
  <c r="CW25" i="18"/>
  <c r="CV25" i="18"/>
  <c r="CU25" i="18"/>
  <c r="CT25" i="18"/>
  <c r="CS25" i="18"/>
  <c r="CR25" i="18"/>
  <c r="CQ25" i="18"/>
  <c r="CP25" i="18"/>
  <c r="CO25" i="18"/>
  <c r="CN25" i="18"/>
  <c r="CM25" i="18"/>
  <c r="CL25" i="18"/>
  <c r="CK25" i="18"/>
  <c r="CJ25" i="18"/>
  <c r="CI25" i="18"/>
  <c r="CH25" i="18"/>
  <c r="CG25" i="18"/>
  <c r="CF25" i="18"/>
  <c r="CB25" i="18"/>
  <c r="BY25" i="18"/>
  <c r="BW25" i="18"/>
  <c r="BV25" i="18"/>
  <c r="BU25" i="18"/>
  <c r="BT25" i="18"/>
  <c r="BR25" i="18"/>
  <c r="BQ25" i="18"/>
  <c r="BP25" i="18"/>
  <c r="BO25" i="18"/>
  <c r="BN25" i="18"/>
  <c r="BM25" i="18"/>
  <c r="BL25" i="18"/>
  <c r="BK25" i="18"/>
  <c r="BJ25" i="18"/>
  <c r="BF25" i="18"/>
  <c r="BD25" i="18"/>
  <c r="BB25" i="18"/>
  <c r="AZ25" i="18"/>
  <c r="AW25" i="18"/>
  <c r="AT25" i="18"/>
  <c r="AS25" i="18"/>
  <c r="AR25" i="18"/>
  <c r="AQ25" i="18"/>
  <c r="AP25" i="18"/>
  <c r="AO25" i="18"/>
  <c r="AN25" i="18"/>
  <c r="AM25" i="18"/>
  <c r="AL25" i="18"/>
  <c r="AK25" i="18"/>
  <c r="AI25" i="18"/>
  <c r="AH25" i="18"/>
  <c r="AG25" i="18"/>
  <c r="FA20" i="18"/>
  <c r="EZ20" i="18"/>
  <c r="EY20" i="18"/>
  <c r="EX20" i="18"/>
  <c r="EW20" i="18"/>
  <c r="EV20" i="18"/>
  <c r="EU20" i="18"/>
  <c r="ET20" i="18"/>
  <c r="ES20" i="18"/>
  <c r="ER20" i="18"/>
  <c r="EQ20" i="18"/>
  <c r="EP20" i="18"/>
  <c r="EO20" i="18"/>
  <c r="EN20" i="18"/>
  <c r="EM20" i="18"/>
  <c r="EL20" i="18"/>
  <c r="EK20" i="18"/>
  <c r="EJ20" i="18"/>
  <c r="EI20" i="18"/>
  <c r="EH20" i="18"/>
  <c r="EG20" i="18"/>
  <c r="EF20" i="18"/>
  <c r="EE20" i="18"/>
  <c r="ED20" i="18"/>
  <c r="EC20" i="18"/>
  <c r="EB20" i="18"/>
  <c r="EA20" i="18"/>
  <c r="DZ20" i="18"/>
  <c r="DY20" i="18"/>
  <c r="DX20" i="18"/>
  <c r="DW20" i="18"/>
  <c r="DX12" i="18"/>
  <c r="DV20" i="18"/>
  <c r="DU20" i="18"/>
  <c r="DT20" i="18"/>
  <c r="DS20" i="18"/>
  <c r="DR20" i="18"/>
  <c r="DQ20" i="18"/>
  <c r="DP20" i="18"/>
  <c r="DO20" i="18"/>
  <c r="DN20" i="18"/>
  <c r="DM20" i="18"/>
  <c r="DL20" i="18"/>
  <c r="DH20" i="18"/>
  <c r="DG20" i="18"/>
  <c r="DF20" i="18"/>
  <c r="DE20" i="18"/>
  <c r="DD20" i="18"/>
  <c r="DC20" i="18"/>
  <c r="DB20" i="18"/>
  <c r="DA20" i="18"/>
  <c r="CZ20" i="18"/>
  <c r="CY20" i="18"/>
  <c r="CX20" i="18"/>
  <c r="CW20" i="18"/>
  <c r="CV20" i="18"/>
  <c r="CU20" i="18"/>
  <c r="CT20" i="18"/>
  <c r="CS20" i="18"/>
  <c r="CR20" i="18"/>
  <c r="CQ20" i="18"/>
  <c r="CP20" i="18"/>
  <c r="CO20" i="18"/>
  <c r="CM20" i="18"/>
  <c r="CJ20" i="18"/>
  <c r="CG20" i="18"/>
  <c r="CB20" i="18"/>
  <c r="BY20" i="18"/>
  <c r="BW20" i="18"/>
  <c r="BV20" i="18"/>
  <c r="BT20" i="18"/>
  <c r="BQ20" i="18"/>
  <c r="BP20" i="18"/>
  <c r="BO20" i="18"/>
  <c r="BN20" i="18"/>
  <c r="BM20" i="18"/>
  <c r="BL20" i="18"/>
  <c r="BK20" i="18"/>
  <c r="BJ20" i="18"/>
  <c r="BI20" i="18"/>
  <c r="BE20" i="18"/>
  <c r="BD20" i="18"/>
  <c r="BC20" i="18"/>
  <c r="BB20" i="18"/>
  <c r="AY20" i="18"/>
  <c r="AU20" i="18"/>
  <c r="AT20" i="18"/>
  <c r="AS20" i="18"/>
  <c r="AQ20" i="18"/>
  <c r="AP20" i="18"/>
  <c r="AO20" i="18"/>
  <c r="AN20" i="18"/>
  <c r="AM20" i="18"/>
  <c r="AL20" i="18"/>
  <c r="AK20" i="18"/>
  <c r="AI20" i="18"/>
  <c r="AH20" i="18"/>
  <c r="EI16" i="18"/>
  <c r="EB16" i="18"/>
  <c r="DX16" i="18"/>
  <c r="DU16" i="18"/>
  <c r="DT16" i="18"/>
  <c r="DS16" i="18"/>
  <c r="DR16" i="18"/>
  <c r="DQ16" i="18"/>
  <c r="DP16" i="18"/>
  <c r="DO16" i="18"/>
  <c r="DN16" i="18"/>
  <c r="DM16" i="18"/>
  <c r="DL16" i="18"/>
  <c r="DH16" i="18"/>
  <c r="DG16" i="18"/>
  <c r="DF16" i="18"/>
  <c r="DE16" i="18"/>
  <c r="DD16" i="18"/>
  <c r="DC16" i="18"/>
  <c r="DA16" i="18"/>
  <c r="CZ16" i="18"/>
  <c r="CY16" i="18"/>
  <c r="CX16" i="18"/>
  <c r="CW16" i="18"/>
  <c r="CV16" i="18"/>
  <c r="CU16" i="18"/>
  <c r="CT16" i="18"/>
  <c r="CS16" i="18"/>
  <c r="CR16" i="18"/>
  <c r="CP16" i="18"/>
  <c r="CO16" i="18"/>
  <c r="CM16" i="18"/>
  <c r="CJ16" i="18"/>
  <c r="CG16" i="18"/>
  <c r="CB16" i="18"/>
  <c r="BY16" i="18"/>
  <c r="BW16" i="18"/>
  <c r="BV16" i="18"/>
  <c r="BT16" i="18"/>
  <c r="BQ16" i="18"/>
  <c r="BP16" i="18"/>
  <c r="BO16" i="18"/>
  <c r="BN16" i="18"/>
  <c r="BM16" i="18"/>
  <c r="BK16" i="18"/>
  <c r="BJ16" i="18"/>
  <c r="BI16" i="18"/>
  <c r="BE16" i="18"/>
  <c r="BD16" i="18"/>
  <c r="BC16" i="18"/>
  <c r="BB16" i="18"/>
  <c r="AY16" i="18"/>
  <c r="AU16" i="18"/>
  <c r="AT16" i="18"/>
  <c r="AS16" i="18"/>
  <c r="AQ16" i="18"/>
  <c r="AP16" i="18"/>
  <c r="AO16" i="18"/>
  <c r="AN16" i="18"/>
  <c r="AM16" i="18"/>
  <c r="AL16" i="18"/>
  <c r="AK16" i="18"/>
  <c r="AI16" i="18"/>
  <c r="AH16" i="18"/>
  <c r="AG20" i="18"/>
  <c r="AG16" i="18"/>
  <c r="EI12" i="18"/>
  <c r="EB12" i="18"/>
  <c r="DU12" i="18"/>
  <c r="DT12" i="18"/>
  <c r="DS12" i="18"/>
  <c r="DR12" i="18"/>
  <c r="DQ12" i="18"/>
  <c r="DP12" i="18"/>
  <c r="DO12" i="18"/>
  <c r="DN12" i="18"/>
  <c r="DM12" i="18"/>
  <c r="DL12" i="18"/>
  <c r="DH12" i="18"/>
  <c r="DG12" i="18"/>
  <c r="DF12" i="18"/>
  <c r="DE12" i="18"/>
  <c r="DD12" i="18"/>
  <c r="DC12" i="18"/>
  <c r="DB12" i="18"/>
  <c r="DA12" i="18"/>
  <c r="CZ12" i="18"/>
  <c r="CY12" i="18"/>
  <c r="CX12" i="18"/>
  <c r="CW12" i="18"/>
  <c r="CV12" i="18"/>
  <c r="CU12" i="18"/>
  <c r="CT12" i="18"/>
  <c r="CS12" i="18"/>
  <c r="CR12" i="18"/>
  <c r="CQ12" i="18"/>
  <c r="CP12" i="18"/>
  <c r="CO12" i="18"/>
  <c r="CM12" i="18"/>
  <c r="CK12" i="18"/>
  <c r="CJ12" i="18"/>
  <c r="CG12" i="18"/>
  <c r="CB12" i="18"/>
  <c r="BY12" i="18"/>
  <c r="BW12" i="18"/>
  <c r="BV12" i="18"/>
  <c r="BT12" i="18"/>
  <c r="BQ12" i="18"/>
  <c r="BP12" i="18"/>
  <c r="BO12" i="18"/>
  <c r="BN12" i="18"/>
  <c r="BM12" i="18"/>
  <c r="BL12" i="18"/>
  <c r="BK12" i="18"/>
  <c r="BJ12" i="18"/>
  <c r="BI12" i="18"/>
  <c r="BE12" i="18"/>
  <c r="BD12" i="18"/>
  <c r="BC12" i="18"/>
  <c r="BB12" i="18"/>
  <c r="AY12" i="18"/>
  <c r="AU12" i="18"/>
  <c r="AT12" i="18"/>
  <c r="AQ12" i="18"/>
  <c r="AP12" i="18"/>
  <c r="AO12" i="18"/>
  <c r="AN12" i="18"/>
  <c r="AM12" i="18"/>
  <c r="AL12" i="18"/>
  <c r="AK12" i="18"/>
  <c r="AI12" i="18"/>
  <c r="AH12" i="18"/>
  <c r="AG12" i="18"/>
  <c r="AC12" i="18"/>
  <c r="EI8" i="18"/>
  <c r="EB8" i="18"/>
  <c r="DX8" i="18"/>
  <c r="DU8" i="18"/>
  <c r="DT8" i="18"/>
  <c r="DS8" i="18"/>
  <c r="DR8" i="18"/>
  <c r="DQ8" i="18"/>
  <c r="DP8" i="18"/>
  <c r="DO8" i="18"/>
  <c r="DN8" i="18"/>
  <c r="DM8" i="18"/>
  <c r="DL8" i="18"/>
  <c r="DH8" i="18"/>
  <c r="DG8" i="18"/>
  <c r="DF8" i="18"/>
  <c r="DE8" i="18"/>
  <c r="DD8" i="18"/>
  <c r="DC8" i="18"/>
  <c r="DB8" i="18"/>
  <c r="DA8" i="18"/>
  <c r="CZ8" i="18"/>
  <c r="CY8" i="18"/>
  <c r="CX8" i="18"/>
  <c r="CW8" i="18"/>
  <c r="CV8" i="18"/>
  <c r="CU8" i="18"/>
  <c r="CT8" i="18"/>
  <c r="CS8" i="18"/>
  <c r="CR8" i="18"/>
  <c r="CQ8" i="18"/>
  <c r="CP8" i="18"/>
  <c r="CO8" i="18"/>
  <c r="CM8" i="18"/>
  <c r="CK8" i="18"/>
  <c r="CJ8" i="18"/>
  <c r="CH8" i="18"/>
  <c r="CG8" i="18"/>
  <c r="CB8" i="18"/>
  <c r="BY8" i="18"/>
  <c r="BW8" i="18"/>
  <c r="BV8" i="18"/>
  <c r="BT8" i="18"/>
  <c r="BQ8" i="18"/>
  <c r="BP8" i="18"/>
  <c r="BO8" i="18"/>
  <c r="BN8" i="18"/>
  <c r="BM8" i="18"/>
  <c r="BL8" i="18"/>
  <c r="BK8" i="18"/>
  <c r="BJ8" i="18"/>
  <c r="BI8" i="18"/>
  <c r="BF8" i="18"/>
  <c r="BE8" i="18"/>
  <c r="BD8" i="18"/>
  <c r="BC8" i="18"/>
  <c r="BB8" i="18"/>
  <c r="AY8" i="18"/>
  <c r="AU8" i="18"/>
  <c r="AT8" i="18"/>
  <c r="AS8" i="18"/>
  <c r="AQ8" i="18"/>
  <c r="AP8" i="18"/>
  <c r="AO8" i="18"/>
  <c r="AN8" i="18"/>
  <c r="AM8" i="18"/>
  <c r="AL8" i="18"/>
  <c r="AK8" i="18"/>
  <c r="AI8" i="18"/>
  <c r="AH8" i="18"/>
  <c r="AG8" i="18"/>
  <c r="AC8" i="18"/>
  <c r="AY31" i="18" l="1"/>
  <c r="DJ16" i="18"/>
  <c r="DJ40" i="18"/>
  <c r="DI16" i="18"/>
  <c r="DI40" i="18"/>
  <c r="AY25" i="18"/>
  <c r="DI36" i="18"/>
  <c r="DJ25" i="18"/>
  <c r="DJ12" i="18"/>
  <c r="DJ20" i="18"/>
  <c r="DJ31" i="18"/>
  <c r="DI8" i="18"/>
  <c r="DJ8" i="18"/>
  <c r="DI12" i="18"/>
  <c r="DI20" i="18"/>
  <c r="DI25" i="18"/>
  <c r="DI31" i="18"/>
  <c r="DJ36" i="18"/>
  <c r="M34" i="9"/>
  <c r="K34" i="9" l="1"/>
  <c r="I34" i="9" l="1"/>
  <c r="H34" i="9"/>
  <c r="J34" i="9"/>
  <c r="T22" i="7" l="1"/>
  <c r="O22" i="7"/>
  <c r="T20" i="7"/>
  <c r="O20" i="7"/>
  <c r="T18" i="7"/>
  <c r="O18" i="7"/>
  <c r="T17" i="7"/>
  <c r="O17" i="7"/>
  <c r="T9" i="7"/>
  <c r="T8" i="7"/>
  <c r="O9" i="7"/>
  <c r="O8" i="7"/>
</calcChain>
</file>

<file path=xl/sharedStrings.xml><?xml version="1.0" encoding="utf-8"?>
<sst xmlns="http://schemas.openxmlformats.org/spreadsheetml/2006/main" count="21278" uniqueCount="3103">
  <si>
    <t>Na</t>
  </si>
  <si>
    <t>Mg</t>
  </si>
  <si>
    <t>Al</t>
  </si>
  <si>
    <t>K</t>
  </si>
  <si>
    <t>Ca</t>
  </si>
  <si>
    <t>Sc</t>
  </si>
  <si>
    <t>V</t>
  </si>
  <si>
    <t>Cr</t>
  </si>
  <si>
    <t>Mn</t>
  </si>
  <si>
    <t>Fe</t>
  </si>
  <si>
    <t>Co</t>
  </si>
  <si>
    <t>Ni</t>
  </si>
  <si>
    <t>Cu</t>
  </si>
  <si>
    <t>Zn</t>
  </si>
  <si>
    <t>Ga</t>
  </si>
  <si>
    <t>As</t>
  </si>
  <si>
    <t>Se</t>
  </si>
  <si>
    <t>Rb</t>
  </si>
  <si>
    <t>Sr</t>
  </si>
  <si>
    <t>Y</t>
  </si>
  <si>
    <t>Mo</t>
  </si>
  <si>
    <t>Ag</t>
  </si>
  <si>
    <t>Cd</t>
  </si>
  <si>
    <t>Ba</t>
  </si>
  <si>
    <t>La</t>
  </si>
  <si>
    <t>Ce</t>
  </si>
  <si>
    <t>Pr</t>
  </si>
  <si>
    <t>Nd</t>
  </si>
  <si>
    <t>Sm</t>
  </si>
  <si>
    <t>Eu</t>
  </si>
  <si>
    <t>Gd</t>
  </si>
  <si>
    <t>Tb</t>
  </si>
  <si>
    <t>Dy</t>
  </si>
  <si>
    <t>Ho</t>
  </si>
  <si>
    <t>Er</t>
  </si>
  <si>
    <t>Tm</t>
  </si>
  <si>
    <t>Yb</t>
  </si>
  <si>
    <t>Lu</t>
  </si>
  <si>
    <t>Tl</t>
  </si>
  <si>
    <t>Pb</t>
  </si>
  <si>
    <t>Th</t>
  </si>
  <si>
    <t>U</t>
  </si>
  <si>
    <t>Sample</t>
  </si>
  <si>
    <t>Basin</t>
  </si>
  <si>
    <t>TREE</t>
  </si>
  <si>
    <t>fly ash</t>
  </si>
  <si>
    <t>pond ash</t>
  </si>
  <si>
    <t>DrillHoleNo</t>
  </si>
  <si>
    <t>Seam</t>
  </si>
  <si>
    <t>SiO2</t>
  </si>
  <si>
    <t>TiO2</t>
  </si>
  <si>
    <t>Al2O3</t>
  </si>
  <si>
    <t>Fe2O3T</t>
  </si>
  <si>
    <t>MnO</t>
  </si>
  <si>
    <t>MgO</t>
  </si>
  <si>
    <t>CaO</t>
  </si>
  <si>
    <t>Na2O</t>
  </si>
  <si>
    <t>K2O</t>
  </si>
  <si>
    <t>P2O5</t>
  </si>
  <si>
    <t>Total</t>
  </si>
  <si>
    <t>Hf</t>
  </si>
  <si>
    <t>Ta</t>
  </si>
  <si>
    <t>Sb</t>
  </si>
  <si>
    <t>Cs</t>
  </si>
  <si>
    <t>S1-4</t>
  </si>
  <si>
    <t>DHS1</t>
  </si>
  <si>
    <t>Claystone</t>
  </si>
  <si>
    <t>BB</t>
  </si>
  <si>
    <t>Lee Ranch</t>
  </si>
  <si>
    <t>Araya (1993)</t>
  </si>
  <si>
    <t>S1-5</t>
  </si>
  <si>
    <t>S1-12</t>
  </si>
  <si>
    <t>Vitrain</t>
  </si>
  <si>
    <t>S1-17</t>
  </si>
  <si>
    <t>S1-29</t>
  </si>
  <si>
    <t>S1-30</t>
  </si>
  <si>
    <t>S1-31</t>
  </si>
  <si>
    <t>Claystone parting</t>
  </si>
  <si>
    <t>S1-32</t>
  </si>
  <si>
    <t>S1-33</t>
  </si>
  <si>
    <t>S1-40</t>
  </si>
  <si>
    <t>Fusain</t>
  </si>
  <si>
    <t>S1-43</t>
  </si>
  <si>
    <t>S1-45</t>
  </si>
  <si>
    <t>S1-51</t>
  </si>
  <si>
    <t>S1-54</t>
  </si>
  <si>
    <t>S2-2</t>
  </si>
  <si>
    <t>DHS2</t>
  </si>
  <si>
    <t>Sandstone</t>
  </si>
  <si>
    <t>-</t>
  </si>
  <si>
    <t>S2-3</t>
  </si>
  <si>
    <t>S2-5</t>
  </si>
  <si>
    <t>S2-6</t>
  </si>
  <si>
    <t>S2-10</t>
  </si>
  <si>
    <t>S2-11</t>
  </si>
  <si>
    <t>S2-15</t>
  </si>
  <si>
    <t>S2-18</t>
  </si>
  <si>
    <t>S2-19</t>
  </si>
  <si>
    <t>S2-21</t>
  </si>
  <si>
    <t>S2-28</t>
  </si>
  <si>
    <t>S2-29</t>
  </si>
  <si>
    <t>S2-31</t>
  </si>
  <si>
    <t>S2-36</t>
  </si>
  <si>
    <t>S2-40</t>
  </si>
  <si>
    <t>S2-41</t>
  </si>
  <si>
    <t>s2-42</t>
  </si>
  <si>
    <t>S2-43</t>
  </si>
  <si>
    <t>S3-5</t>
  </si>
  <si>
    <t>DHS3</t>
  </si>
  <si>
    <t>S3-6</t>
  </si>
  <si>
    <t>Durain</t>
  </si>
  <si>
    <t>S3-11</t>
  </si>
  <si>
    <t>S3-17</t>
  </si>
  <si>
    <t>S3-18</t>
  </si>
  <si>
    <t>S3-19</t>
  </si>
  <si>
    <t>S3-28</t>
  </si>
  <si>
    <t>S3-35</t>
  </si>
  <si>
    <t>S3-40</t>
  </si>
  <si>
    <t>Durain/carb.shale</t>
  </si>
  <si>
    <t>S3-41</t>
  </si>
  <si>
    <t>Carb.shale/Durain</t>
  </si>
  <si>
    <t>S3-42</t>
  </si>
  <si>
    <t xml:space="preserve">Br </t>
  </si>
  <si>
    <t>P1</t>
  </si>
  <si>
    <t>P2</t>
  </si>
  <si>
    <t>A2</t>
  </si>
  <si>
    <t>A3</t>
  </si>
  <si>
    <t>B2</t>
  </si>
  <si>
    <t>B3</t>
  </si>
  <si>
    <t>FeO(wt%)</t>
  </si>
  <si>
    <t>York Canyon</t>
  </si>
  <si>
    <t>A</t>
  </si>
  <si>
    <t>upper main</t>
  </si>
  <si>
    <t>main</t>
  </si>
  <si>
    <t>Baker (1989)</t>
  </si>
  <si>
    <t>Mine/Plant</t>
  </si>
  <si>
    <t>totalS</t>
  </si>
  <si>
    <t>organicS</t>
  </si>
  <si>
    <t>pyriticS</t>
  </si>
  <si>
    <t>sulfateS</t>
  </si>
  <si>
    <t>ppm</t>
  </si>
  <si>
    <t>%</t>
  </si>
  <si>
    <t>San Juan</t>
  </si>
  <si>
    <t>Raton</t>
  </si>
  <si>
    <t>latitude</t>
  </si>
  <si>
    <t>longitude</t>
  </si>
  <si>
    <t>comments</t>
  </si>
  <si>
    <t>New Mexico</t>
  </si>
  <si>
    <t>B</t>
  </si>
  <si>
    <t>W223562</t>
  </si>
  <si>
    <t>J6</t>
  </si>
  <si>
    <t>W223561</t>
  </si>
  <si>
    <t>W223563</t>
  </si>
  <si>
    <t>W223564</t>
  </si>
  <si>
    <t>W223565</t>
  </si>
  <si>
    <t>W223566</t>
  </si>
  <si>
    <t>W235621</t>
  </si>
  <si>
    <t>15-6-20-2C</t>
  </si>
  <si>
    <t>W235622</t>
  </si>
  <si>
    <t>W235623</t>
  </si>
  <si>
    <t>15-6-20-3C</t>
  </si>
  <si>
    <t>W235624</t>
  </si>
  <si>
    <t>W235629</t>
  </si>
  <si>
    <t>15-8-8-3C</t>
  </si>
  <si>
    <t>W235630</t>
  </si>
  <si>
    <t>W235634</t>
  </si>
  <si>
    <t>15-8-6-3C</t>
  </si>
  <si>
    <t>W235635</t>
  </si>
  <si>
    <t>W235636</t>
  </si>
  <si>
    <t>15-8-6-4C</t>
  </si>
  <si>
    <t>W235637</t>
  </si>
  <si>
    <t>W235638</t>
  </si>
  <si>
    <t>15-8-20-1C</t>
  </si>
  <si>
    <t>W235639</t>
  </si>
  <si>
    <t>W235640</t>
  </si>
  <si>
    <t>16-8-22-1C</t>
  </si>
  <si>
    <t>W235641</t>
  </si>
  <si>
    <t>W235642</t>
  </si>
  <si>
    <t>W235643</t>
  </si>
  <si>
    <t>W235644</t>
  </si>
  <si>
    <t>16-8-28-2C</t>
  </si>
  <si>
    <t>W235645</t>
  </si>
  <si>
    <t>WA3235631</t>
  </si>
  <si>
    <t>WA3235625</t>
  </si>
  <si>
    <t>15-8-20-2C</t>
  </si>
  <si>
    <t>W235646</t>
  </si>
  <si>
    <t>19-5-3-1C</t>
  </si>
  <si>
    <t>W235647</t>
  </si>
  <si>
    <t>19-5-5-1C</t>
  </si>
  <si>
    <t>W235648</t>
  </si>
  <si>
    <t>W235649</t>
  </si>
  <si>
    <t>20-5-31-1C</t>
  </si>
  <si>
    <t>W235650</t>
  </si>
  <si>
    <t>W235651</t>
  </si>
  <si>
    <t>W235653</t>
  </si>
  <si>
    <t>W235654</t>
  </si>
  <si>
    <t>20-5-33-1C</t>
  </si>
  <si>
    <t>W235655</t>
  </si>
  <si>
    <t>20-5-34-1C</t>
  </si>
  <si>
    <t>W235656</t>
  </si>
  <si>
    <t>20-6-7-1C</t>
  </si>
  <si>
    <t>W235657</t>
  </si>
  <si>
    <t>20-6-18-1C</t>
  </si>
  <si>
    <t>W235658</t>
  </si>
  <si>
    <t>20-7-12-1C</t>
  </si>
  <si>
    <t>W235659</t>
  </si>
  <si>
    <t>21-8-26-1C</t>
  </si>
  <si>
    <t>W235660</t>
  </si>
  <si>
    <t>W218681</t>
  </si>
  <si>
    <t>82Z3</t>
  </si>
  <si>
    <t>W218682</t>
  </si>
  <si>
    <t>W218680</t>
  </si>
  <si>
    <t>82Z7</t>
  </si>
  <si>
    <t>Au</t>
  </si>
  <si>
    <t>Be</t>
  </si>
  <si>
    <t>Bi</t>
  </si>
  <si>
    <t>Cl</t>
  </si>
  <si>
    <t>F</t>
  </si>
  <si>
    <t>Ge</t>
  </si>
  <si>
    <t>Hg</t>
  </si>
  <si>
    <t>In</t>
  </si>
  <si>
    <t>Ir</t>
  </si>
  <si>
    <t>Li</t>
  </si>
  <si>
    <t>Nb</t>
  </si>
  <si>
    <t>Os</t>
  </si>
  <si>
    <t>Pd</t>
  </si>
  <si>
    <t>Re</t>
  </si>
  <si>
    <t>Rh</t>
  </si>
  <si>
    <t>Ru</t>
  </si>
  <si>
    <t>Pt</t>
  </si>
  <si>
    <t>Sn</t>
  </si>
  <si>
    <t>Te</t>
  </si>
  <si>
    <t>W</t>
  </si>
  <si>
    <t>Zr</t>
  </si>
  <si>
    <t>Si</t>
  </si>
  <si>
    <t>Ti</t>
  </si>
  <si>
    <t>P</t>
  </si>
  <si>
    <t>State</t>
  </si>
  <si>
    <t>McKinley</t>
  </si>
  <si>
    <t>Colfax</t>
  </si>
  <si>
    <t>Sandoval</t>
  </si>
  <si>
    <t>Rio Arriba</t>
  </si>
  <si>
    <t>Cibola</t>
  </si>
  <si>
    <t>Navajo mine pile 1</t>
  </si>
  <si>
    <t>Kayenta mine</t>
  </si>
  <si>
    <t>Coal1</t>
  </si>
  <si>
    <t>072-127854-001</t>
  </si>
  <si>
    <t>SGS</t>
  </si>
  <si>
    <t>ash</t>
  </si>
  <si>
    <t>bituminous</t>
  </si>
  <si>
    <t>&lt;6</t>
  </si>
  <si>
    <t>&lt;1</t>
  </si>
  <si>
    <t>&lt;100</t>
  </si>
  <si>
    <t>Coal3</t>
  </si>
  <si>
    <t>072-127854-002</t>
  </si>
  <si>
    <t>&lt;20</t>
  </si>
  <si>
    <t>&lt;8</t>
  </si>
  <si>
    <t>Coal5</t>
  </si>
  <si>
    <t>072-127854-003</t>
  </si>
  <si>
    <t>lignite</t>
  </si>
  <si>
    <t>&lt;7</t>
  </si>
  <si>
    <t>&lt;0.01</t>
  </si>
  <si>
    <t>Coal6</t>
  </si>
  <si>
    <t>072-127854-004</t>
  </si>
  <si>
    <t>&lt;2</t>
  </si>
  <si>
    <t>Coal7</t>
  </si>
  <si>
    <t>072-127854-005</t>
  </si>
  <si>
    <t>&lt;4</t>
  </si>
  <si>
    <t>Coal8</t>
  </si>
  <si>
    <t>072-127854-006</t>
  </si>
  <si>
    <t>TREE+Y</t>
  </si>
  <si>
    <t>Fe2O3</t>
  </si>
  <si>
    <t>2shale</t>
  </si>
  <si>
    <t>4shale</t>
  </si>
  <si>
    <t>6shale</t>
  </si>
  <si>
    <t>shale</t>
  </si>
  <si>
    <t>subbituminous</t>
  </si>
  <si>
    <t>rank</t>
  </si>
  <si>
    <t>sandstone</t>
  </si>
  <si>
    <t>San Mateo</t>
  </si>
  <si>
    <t>Navajo</t>
  </si>
  <si>
    <t>Black Mesa</t>
  </si>
  <si>
    <t>Salt Lake</t>
  </si>
  <si>
    <t>Mt. Taylor</t>
  </si>
  <si>
    <t>La Ventana</t>
  </si>
  <si>
    <t>BaO</t>
  </si>
  <si>
    <t>SrO</t>
  </si>
  <si>
    <t>C</t>
  </si>
  <si>
    <t>S</t>
  </si>
  <si>
    <t>&lt;5</t>
  </si>
  <si>
    <t>&lt;0.001</t>
  </si>
  <si>
    <t>&lt;0.2</t>
  </si>
  <si>
    <t>&lt;0.5</t>
  </si>
  <si>
    <t>&lt;10</t>
  </si>
  <si>
    <t>COAL2</t>
  </si>
  <si>
    <t>COAL9</t>
  </si>
  <si>
    <t>&lt;0.005</t>
  </si>
  <si>
    <t>COAL10</t>
  </si>
  <si>
    <t>COAL28</t>
  </si>
  <si>
    <t>POP1</t>
  </si>
  <si>
    <t>&gt;10000</t>
  </si>
  <si>
    <t>POP2</t>
  </si>
  <si>
    <t>POP3</t>
  </si>
  <si>
    <t>POP4</t>
  </si>
  <si>
    <t>POP5</t>
  </si>
  <si>
    <t>POP6</t>
  </si>
  <si>
    <t>COAL13</t>
  </si>
  <si>
    <t>&lt;0.05</t>
  </si>
  <si>
    <t>COAL14</t>
  </si>
  <si>
    <t>COAL15</t>
  </si>
  <si>
    <t>COAL16</t>
  </si>
  <si>
    <t>COAL17</t>
  </si>
  <si>
    <t>COAL18</t>
  </si>
  <si>
    <t>COAL19</t>
  </si>
  <si>
    <t>COAL20</t>
  </si>
  <si>
    <t>COAL21</t>
  </si>
  <si>
    <t>COAL22</t>
  </si>
  <si>
    <t>COAL23</t>
  </si>
  <si>
    <t>COAL24</t>
  </si>
  <si>
    <t>COAL25</t>
  </si>
  <si>
    <t>FAR1</t>
  </si>
  <si>
    <t>&lt;0.1</t>
  </si>
  <si>
    <t>FAR2</t>
  </si>
  <si>
    <t>claystone</t>
  </si>
  <si>
    <t>clinker</t>
  </si>
  <si>
    <t>Star Lake</t>
  </si>
  <si>
    <t>Bisti</t>
  </si>
  <si>
    <t>LOI</t>
  </si>
  <si>
    <t>depth</t>
  </si>
  <si>
    <t>1</t>
  </si>
  <si>
    <t>&lt;3</t>
  </si>
  <si>
    <t>&lt;0.6</t>
  </si>
  <si>
    <t>&lt;0.4</t>
  </si>
  <si>
    <t>&lt;0.02</t>
  </si>
  <si>
    <t>&lt;0.7</t>
  </si>
  <si>
    <t>&lt;0.3</t>
  </si>
  <si>
    <t>coal</t>
  </si>
  <si>
    <t>Navajo mine pile 10</t>
  </si>
  <si>
    <t>Coal1L</t>
  </si>
  <si>
    <t>Coal2L</t>
  </si>
  <si>
    <t>Coal9L</t>
  </si>
  <si>
    <t>Coal10L</t>
  </si>
  <si>
    <t>Coal26L</t>
  </si>
  <si>
    <t>Coal31L</t>
  </si>
  <si>
    <t>company</t>
  </si>
  <si>
    <t>Coal1La</t>
  </si>
  <si>
    <t>Coal10La</t>
  </si>
  <si>
    <t>Coal26La</t>
  </si>
  <si>
    <t>Coal31La</t>
  </si>
  <si>
    <t>Coal11La</t>
  </si>
  <si>
    <t>Coal30La</t>
  </si>
  <si>
    <t>Coal11</t>
  </si>
  <si>
    <t>Coal26</t>
  </si>
  <si>
    <t>Coal31</t>
  </si>
  <si>
    <t>Coal38</t>
  </si>
  <si>
    <t>Coal30</t>
  </si>
  <si>
    <t>Corrdinate system</t>
  </si>
  <si>
    <t>NAD27</t>
  </si>
  <si>
    <t>El Segundo</t>
  </si>
  <si>
    <t xml:space="preserve">ppm </t>
  </si>
  <si>
    <t>SanJuanSta</t>
  </si>
  <si>
    <t>C1</t>
  </si>
  <si>
    <t>E40</t>
  </si>
  <si>
    <t>46-51</t>
  </si>
  <si>
    <t>168-170</t>
  </si>
  <si>
    <t>158-160</t>
  </si>
  <si>
    <t>290-292</t>
  </si>
  <si>
    <t>350-352</t>
  </si>
  <si>
    <t>292-294</t>
  </si>
  <si>
    <t>Chacra Mesa</t>
  </si>
  <si>
    <t>Zuni</t>
  </si>
  <si>
    <t>Monero</t>
  </si>
  <si>
    <t>Formation</t>
  </si>
  <si>
    <t>sampleA</t>
  </si>
  <si>
    <t>sampleB</t>
  </si>
  <si>
    <t>SampleE</t>
  </si>
  <si>
    <t>Sandia</t>
  </si>
  <si>
    <t>Sandiaunashed,microwave</t>
  </si>
  <si>
    <t>Sandiaashed,microwave</t>
  </si>
  <si>
    <t>Sandiasashed,microwave</t>
  </si>
  <si>
    <t>splits of NMT samples</t>
  </si>
  <si>
    <t>drill core</t>
  </si>
  <si>
    <t>Coal35</t>
  </si>
  <si>
    <t>Coal37</t>
  </si>
  <si>
    <t>Coal42</t>
  </si>
  <si>
    <t>Coal39</t>
  </si>
  <si>
    <t>Coal40</t>
  </si>
  <si>
    <t>Coal41</t>
  </si>
  <si>
    <t>Coal46</t>
  </si>
  <si>
    <t>Coal47</t>
  </si>
  <si>
    <t>Coal48</t>
  </si>
  <si>
    <t>Coal50</t>
  </si>
  <si>
    <t>Coal52</t>
  </si>
  <si>
    <t>Coal54</t>
  </si>
  <si>
    <t>Coal56</t>
  </si>
  <si>
    <t>Coal57</t>
  </si>
  <si>
    <t>Coal60</t>
  </si>
  <si>
    <t>Coal84</t>
  </si>
  <si>
    <t>T250 Temperature °F</t>
  </si>
  <si>
    <t>14.87</t>
  </si>
  <si>
    <t>14.06</t>
  </si>
  <si>
    <t>15.43</t>
  </si>
  <si>
    <t>62.88</t>
  </si>
  <si>
    <t>59.45</t>
  </si>
  <si>
    <t>65.23</t>
  </si>
  <si>
    <t>40.60</t>
  </si>
  <si>
    <t>44.56</t>
  </si>
  <si>
    <t>52.69</t>
  </si>
  <si>
    <t>4.91</t>
  </si>
  <si>
    <t>4.26</t>
  </si>
  <si>
    <t>4.67</t>
  </si>
  <si>
    <t>5.46</t>
  </si>
  <si>
    <t>3.60</t>
  </si>
  <si>
    <t>8.87</t>
  </si>
  <si>
    <t>1.13</t>
  </si>
  <si>
    <t>1.07</t>
  </si>
  <si>
    <t>1.17</t>
  </si>
  <si>
    <t>10.99</t>
  </si>
  <si>
    <t>12.07</t>
  </si>
  <si>
    <t>1.38</t>
  </si>
  <si>
    <t>1.30</t>
  </si>
  <si>
    <t>1.43</t>
  </si>
  <si>
    <t>38.57</t>
  </si>
  <si>
    <t>36.47</t>
  </si>
  <si>
    <t>40.01</t>
  </si>
  <si>
    <t>47.31</t>
  </si>
  <si>
    <t>13.37</t>
  </si>
  <si>
    <t>1.24</t>
  </si>
  <si>
    <t>110</t>
  </si>
  <si>
    <t>100</t>
  </si>
  <si>
    <t>1.00</t>
  </si>
  <si>
    <t>55</t>
  </si>
  <si>
    <t>57</t>
  </si>
  <si>
    <t>52</t>
  </si>
  <si>
    <t>53.80</t>
  </si>
  <si>
    <t>1.04</t>
  </si>
  <si>
    <t>1.22</t>
  </si>
  <si>
    <t>4.07</t>
  </si>
  <si>
    <t>0.05</t>
  </si>
  <si>
    <t>0.09</t>
  </si>
  <si>
    <t>2703</t>
  </si>
  <si>
    <t>&lt;0.010</t>
  </si>
  <si>
    <t>6</t>
  </si>
  <si>
    <t>11</t>
  </si>
  <si>
    <t>71</t>
  </si>
  <si>
    <t>10</t>
  </si>
  <si>
    <t>49</t>
  </si>
  <si>
    <t>130</t>
  </si>
  <si>
    <t>21</t>
  </si>
  <si>
    <t>12</t>
  </si>
  <si>
    <t>38</t>
  </si>
  <si>
    <t>12.31</t>
  </si>
  <si>
    <t>11.68</t>
  </si>
  <si>
    <t>12.86</t>
  </si>
  <si>
    <t>65.58</t>
  </si>
  <si>
    <t>62.18</t>
  </si>
  <si>
    <t>68.47</t>
  </si>
  <si>
    <t>42.67</t>
  </si>
  <si>
    <t>46.98</t>
  </si>
  <si>
    <t>53.91</t>
  </si>
  <si>
    <t>5.07</t>
  </si>
  <si>
    <t>4.36</t>
  </si>
  <si>
    <t>4.80</t>
  </si>
  <si>
    <t>5.19</t>
  </si>
  <si>
    <t>4.21</t>
  </si>
  <si>
    <t>9.18</t>
  </si>
  <si>
    <t>1.10</t>
  </si>
  <si>
    <t>1.05</t>
  </si>
  <si>
    <t>1.15</t>
  </si>
  <si>
    <t>10.94</t>
  </si>
  <si>
    <t>12.05</t>
  </si>
  <si>
    <t>0.64</t>
  </si>
  <si>
    <t>0.61</t>
  </si>
  <si>
    <t>0.67</t>
  </si>
  <si>
    <t>38.47</t>
  </si>
  <si>
    <t>40.16</t>
  </si>
  <si>
    <t>46.09</t>
  </si>
  <si>
    <t>0.56</t>
  </si>
  <si>
    <t>1.11</t>
  </si>
  <si>
    <t>7</t>
  </si>
  <si>
    <t>22</t>
  </si>
  <si>
    <t>23</t>
  </si>
  <si>
    <t>0.10</t>
  </si>
  <si>
    <t>0.07</t>
  </si>
  <si>
    <t>&gt;2900</t>
  </si>
  <si>
    <t>8</t>
  </si>
  <si>
    <t>13</t>
  </si>
  <si>
    <t>29</t>
  </si>
  <si>
    <t>33</t>
  </si>
  <si>
    <t>32.20</t>
  </si>
  <si>
    <t>28.79</t>
  </si>
  <si>
    <t>34.74</t>
  </si>
  <si>
    <t>40.66</t>
  </si>
  <si>
    <t>36.36</t>
  </si>
  <si>
    <t>43.88</t>
  </si>
  <si>
    <t>23.62</t>
  </si>
  <si>
    <t>28.51</t>
  </si>
  <si>
    <t>43.69</t>
  </si>
  <si>
    <t>3.57</t>
  </si>
  <si>
    <t>2.46</t>
  </si>
  <si>
    <t>2.96</t>
  </si>
  <si>
    <t>10.59</t>
  </si>
  <si>
    <t>7.32</t>
  </si>
  <si>
    <t>17.14</t>
  </si>
  <si>
    <t>0.96</t>
  </si>
  <si>
    <t>0.86</t>
  </si>
  <si>
    <t>1.03</t>
  </si>
  <si>
    <t>13.84</t>
  </si>
  <si>
    <t>16.73</t>
  </si>
  <si>
    <t>0.55</t>
  </si>
  <si>
    <t>0.66</t>
  </si>
  <si>
    <t>34.06</t>
  </si>
  <si>
    <t>30.45</t>
  </si>
  <si>
    <t>36.75</t>
  </si>
  <si>
    <t>56.31</t>
  </si>
  <si>
    <t>0.95</t>
  </si>
  <si>
    <t>46</t>
  </si>
  <si>
    <t>50</t>
  </si>
  <si>
    <t>41</t>
  </si>
  <si>
    <t>140</t>
  </si>
  <si>
    <t>4.24</t>
  </si>
  <si>
    <t>0.48</t>
  </si>
  <si>
    <t>1.01</t>
  </si>
  <si>
    <t>0.92</t>
  </si>
  <si>
    <t>15</t>
  </si>
  <si>
    <t>36</t>
  </si>
  <si>
    <t>14</t>
  </si>
  <si>
    <t>&lt;0.8</t>
  </si>
  <si>
    <t>28</t>
  </si>
  <si>
    <t>200</t>
  </si>
  <si>
    <t>23.24</t>
  </si>
  <si>
    <t>20.02</t>
  </si>
  <si>
    <t>24.99</t>
  </si>
  <si>
    <t>49.28</t>
  </si>
  <si>
    <t>42.46</t>
  </si>
  <si>
    <t>53.01</t>
  </si>
  <si>
    <t>28.87</t>
  </si>
  <si>
    <t>36.04</t>
  </si>
  <si>
    <t>48.04</t>
  </si>
  <si>
    <t>4.18</t>
  </si>
  <si>
    <t>2.93</t>
  </si>
  <si>
    <t>3.65</t>
  </si>
  <si>
    <t>13.83</t>
  </si>
  <si>
    <t>7.03</t>
  </si>
  <si>
    <t>19.89</t>
  </si>
  <si>
    <t>0.89</t>
  </si>
  <si>
    <t>13.40</t>
  </si>
  <si>
    <t>16.72</t>
  </si>
  <si>
    <t>0.41</t>
  </si>
  <si>
    <t>0.52</t>
  </si>
  <si>
    <t>36.23</t>
  </si>
  <si>
    <t>31.22</t>
  </si>
  <si>
    <t>38.97</t>
  </si>
  <si>
    <t>51.96</t>
  </si>
  <si>
    <t>0.59</t>
  </si>
  <si>
    <t>1.18</t>
  </si>
  <si>
    <t>31</t>
  </si>
  <si>
    <t>25</t>
  </si>
  <si>
    <t>87</t>
  </si>
  <si>
    <t>1.40</t>
  </si>
  <si>
    <t>1.94</t>
  </si>
  <si>
    <t>0.38</t>
  </si>
  <si>
    <t>0.43</t>
  </si>
  <si>
    <t>0.68</t>
  </si>
  <si>
    <t>24</t>
  </si>
  <si>
    <t>27</t>
  </si>
  <si>
    <t>21.90</t>
  </si>
  <si>
    <t>19.33</t>
  </si>
  <si>
    <t>23.84</t>
  </si>
  <si>
    <t>48.47</t>
  </si>
  <si>
    <t>42.78</t>
  </si>
  <si>
    <t>52.75</t>
  </si>
  <si>
    <t>29.46</t>
  </si>
  <si>
    <t>36.32</t>
  </si>
  <si>
    <t>47.68</t>
  </si>
  <si>
    <t>4.15</t>
  </si>
  <si>
    <t>2.86</t>
  </si>
  <si>
    <t>3.53</t>
  </si>
  <si>
    <t>11.74</t>
  </si>
  <si>
    <t>8.12</t>
  </si>
  <si>
    <t>18.90</t>
  </si>
  <si>
    <t>0.93</t>
  </si>
  <si>
    <t>14.76</t>
  </si>
  <si>
    <t>18.19</t>
  </si>
  <si>
    <t>0.50</t>
  </si>
  <si>
    <t>0.44</t>
  </si>
  <si>
    <t>0.54</t>
  </si>
  <si>
    <t>36.61</t>
  </si>
  <si>
    <t>32.31</t>
  </si>
  <si>
    <t>39.84</t>
  </si>
  <si>
    <t>52.32</t>
  </si>
  <si>
    <t>1.28</t>
  </si>
  <si>
    <t>43</t>
  </si>
  <si>
    <t>47</t>
  </si>
  <si>
    <t>93</t>
  </si>
  <si>
    <t>0.35</t>
  </si>
  <si>
    <t>0.46</t>
  </si>
  <si>
    <t>26</t>
  </si>
  <si>
    <t>78</t>
  </si>
  <si>
    <t>98</t>
  </si>
  <si>
    <t>22.84</t>
  </si>
  <si>
    <t>20.01</t>
  </si>
  <si>
    <t>24.88</t>
  </si>
  <si>
    <t>47.39</t>
  </si>
  <si>
    <t>41.53</t>
  </si>
  <si>
    <t>51.64</t>
  </si>
  <si>
    <t>28.70</t>
  </si>
  <si>
    <t>35.68</t>
  </si>
  <si>
    <t>47.50</t>
  </si>
  <si>
    <t>2.76</t>
  </si>
  <si>
    <t>3.43</t>
  </si>
  <si>
    <t>12.37</t>
  </si>
  <si>
    <t>8.22</t>
  </si>
  <si>
    <t>19.57</t>
  </si>
  <si>
    <t>0.91</t>
  </si>
  <si>
    <t>1.14</t>
  </si>
  <si>
    <t>14.74</t>
  </si>
  <si>
    <t>18.32</t>
  </si>
  <si>
    <t>36.20</t>
  </si>
  <si>
    <t>31.72</t>
  </si>
  <si>
    <t>39.44</t>
  </si>
  <si>
    <t>52.50</t>
  </si>
  <si>
    <t>0.70</t>
  </si>
  <si>
    <t>51</t>
  </si>
  <si>
    <t>120</t>
  </si>
  <si>
    <t>4.57</t>
  </si>
  <si>
    <t>0.30</t>
  </si>
  <si>
    <t>15.47</t>
  </si>
  <si>
    <t>13.14</t>
  </si>
  <si>
    <t>16.66</t>
  </si>
  <si>
    <t>56.05</t>
  </si>
  <si>
    <t>47.64</t>
  </si>
  <si>
    <t>60.37</t>
  </si>
  <si>
    <t>32.49</t>
  </si>
  <si>
    <t>41.17</t>
  </si>
  <si>
    <t>49.40</t>
  </si>
  <si>
    <t>4.65</t>
  </si>
  <si>
    <t>3.27</t>
  </si>
  <si>
    <t>4.14</t>
  </si>
  <si>
    <t>15.02</t>
  </si>
  <si>
    <t>7.15</t>
  </si>
  <si>
    <t>21.10</t>
  </si>
  <si>
    <t>1.19</t>
  </si>
  <si>
    <t>16.95</t>
  </si>
  <si>
    <t>0.47</t>
  </si>
  <si>
    <t>0.60</t>
  </si>
  <si>
    <t>39.15</t>
  </si>
  <si>
    <t>33.27</t>
  </si>
  <si>
    <t>42.17</t>
  </si>
  <si>
    <t>50.60</t>
  </si>
  <si>
    <t>91</t>
  </si>
  <si>
    <t>0.08</t>
  </si>
  <si>
    <t>39</t>
  </si>
  <si>
    <t>62</t>
  </si>
  <si>
    <t>80.77</t>
  </si>
  <si>
    <t>73.17</t>
  </si>
  <si>
    <t>84.01</t>
  </si>
  <si>
    <t>3.63</t>
  </si>
  <si>
    <t>3.29</t>
  </si>
  <si>
    <t>3.77</t>
  </si>
  <si>
    <t>0.65</t>
  </si>
  <si>
    <t>0.75</t>
  </si>
  <si>
    <t>4.68</t>
  </si>
  <si>
    <t>1.91</t>
  </si>
  <si>
    <t>1.34</t>
  </si>
  <si>
    <t>1.53</t>
  </si>
  <si>
    <t>9.41</t>
  </si>
  <si>
    <t>3.87</t>
  </si>
  <si>
    <t>12.91</t>
  </si>
  <si>
    <t>9.13</t>
  </si>
  <si>
    <t>10.51</t>
  </si>
  <si>
    <t>14.65</t>
  </si>
  <si>
    <t>13.27</t>
  </si>
  <si>
    <t>15.24</t>
  </si>
  <si>
    <t>95.32</t>
  </si>
  <si>
    <t>530</t>
  </si>
  <si>
    <t>550</t>
  </si>
  <si>
    <t>480</t>
  </si>
  <si>
    <t>0.51</t>
  </si>
  <si>
    <t>0.80</t>
  </si>
  <si>
    <t>35</t>
  </si>
  <si>
    <t>&lt;9</t>
  </si>
  <si>
    <t>&lt;0.9</t>
  </si>
  <si>
    <t>42</t>
  </si>
  <si>
    <t>34</t>
  </si>
  <si>
    <t>32</t>
  </si>
  <si>
    <t>32.95</t>
  </si>
  <si>
    <t>36.33</t>
  </si>
  <si>
    <t>37.64</t>
  </si>
  <si>
    <t>32.78</t>
  </si>
  <si>
    <t>41.49</t>
  </si>
  <si>
    <t>21.73</t>
  </si>
  <si>
    <t>27.50</t>
  </si>
  <si>
    <t>43.20</t>
  </si>
  <si>
    <t>3.54</t>
  </si>
  <si>
    <t>2.18</t>
  </si>
  <si>
    <t>2.75</t>
  </si>
  <si>
    <t>12.90</t>
  </si>
  <si>
    <t>9.29</t>
  </si>
  <si>
    <t>20.99</t>
  </si>
  <si>
    <t>14.16</t>
  </si>
  <si>
    <t>17.93</t>
  </si>
  <si>
    <t>0.39</t>
  </si>
  <si>
    <t>0.49</t>
  </si>
  <si>
    <t>32.81</t>
  </si>
  <si>
    <t>28.58</t>
  </si>
  <si>
    <t>36.17</t>
  </si>
  <si>
    <t>56.80</t>
  </si>
  <si>
    <t>97</t>
  </si>
  <si>
    <t>3.58</t>
  </si>
  <si>
    <t>0.53</t>
  </si>
  <si>
    <t>1.06</t>
  </si>
  <si>
    <t>45</t>
  </si>
  <si>
    <t>95</t>
  </si>
  <si>
    <t>170</t>
  </si>
  <si>
    <t>0.16</t>
  </si>
  <si>
    <t>16.70</t>
  </si>
  <si>
    <t>15.48</t>
  </si>
  <si>
    <t>17.44</t>
  </si>
  <si>
    <t>60.88</t>
  </si>
  <si>
    <t>56.45</t>
  </si>
  <si>
    <t>63.57</t>
  </si>
  <si>
    <t>37.71</t>
  </si>
  <si>
    <t>51.43</t>
  </si>
  <si>
    <t>5.06</t>
  </si>
  <si>
    <t>4.25</t>
  </si>
  <si>
    <t>4.78</t>
  </si>
  <si>
    <t>7.28</t>
  </si>
  <si>
    <t>11.21</t>
  </si>
  <si>
    <t>1.21</t>
  </si>
  <si>
    <t>1.12</t>
  </si>
  <si>
    <t>1.26</t>
  </si>
  <si>
    <t>10.89</t>
  </si>
  <si>
    <t>12.27</t>
  </si>
  <si>
    <t>38.40</t>
  </si>
  <si>
    <t>35.60</t>
  </si>
  <si>
    <t>40.10</t>
  </si>
  <si>
    <t>48.57</t>
  </si>
  <si>
    <t>1.20</t>
  </si>
  <si>
    <t>59</t>
  </si>
  <si>
    <t>53</t>
  </si>
  <si>
    <t>1.41</t>
  </si>
  <si>
    <t>0.34</t>
  </si>
  <si>
    <t>0.26</t>
  </si>
  <si>
    <t>8.60</t>
  </si>
  <si>
    <t>7.97</t>
  </si>
  <si>
    <t>8.97</t>
  </si>
  <si>
    <t>67.75</t>
  </si>
  <si>
    <t>62.78</t>
  </si>
  <si>
    <t>70.70</t>
  </si>
  <si>
    <t>43.97</t>
  </si>
  <si>
    <t>49.53</t>
  </si>
  <si>
    <t>54.41</t>
  </si>
  <si>
    <t>5.43</t>
  </si>
  <si>
    <t>4.60</t>
  </si>
  <si>
    <t>5.18</t>
  </si>
  <si>
    <t>7.35</t>
  </si>
  <si>
    <t>4.17</t>
  </si>
  <si>
    <t>1.36</t>
  </si>
  <si>
    <t>1.42</t>
  </si>
  <si>
    <t>11.43</t>
  </si>
  <si>
    <t>12.89</t>
  </si>
  <si>
    <t>0.81</t>
  </si>
  <si>
    <t>0.84</t>
  </si>
  <si>
    <t>39.77</t>
  </si>
  <si>
    <t>36.85</t>
  </si>
  <si>
    <t>41.50</t>
  </si>
  <si>
    <t>45.59</t>
  </si>
  <si>
    <t>30</t>
  </si>
  <si>
    <t>0.23</t>
  </si>
  <si>
    <t>0.32</t>
  </si>
  <si>
    <t>69</t>
  </si>
  <si>
    <t>23.64</t>
  </si>
  <si>
    <t>22.46</t>
  </si>
  <si>
    <t>24.25</t>
  </si>
  <si>
    <t>59.09</t>
  </si>
  <si>
    <t>56.16</t>
  </si>
  <si>
    <t>60.62</t>
  </si>
  <si>
    <t>33.34</t>
  </si>
  <si>
    <t>35.98</t>
  </si>
  <si>
    <t>4.54</t>
  </si>
  <si>
    <t>4.90</t>
  </si>
  <si>
    <t>4.97</t>
  </si>
  <si>
    <t>2.52</t>
  </si>
  <si>
    <t>7.36</t>
  </si>
  <si>
    <t>1.08</t>
  </si>
  <si>
    <t>7.99</t>
  </si>
  <si>
    <t>8.62</t>
  </si>
  <si>
    <t>38.77</t>
  </si>
  <si>
    <t>36.84</t>
  </si>
  <si>
    <t>0.69</t>
  </si>
  <si>
    <t>2.26</t>
  </si>
  <si>
    <t>7.89</t>
  </si>
  <si>
    <t>7.26</t>
  </si>
  <si>
    <t>8.26</t>
  </si>
  <si>
    <t>67.97</t>
  </si>
  <si>
    <t>62.51</t>
  </si>
  <si>
    <t>71.16</t>
  </si>
  <si>
    <t>42.85</t>
  </si>
  <si>
    <t>48.79</t>
  </si>
  <si>
    <t>53.18</t>
  </si>
  <si>
    <t>5.49</t>
  </si>
  <si>
    <t>4.59</t>
  </si>
  <si>
    <t>5.22</t>
  </si>
  <si>
    <t>8.03</t>
  </si>
  <si>
    <t>4.49</t>
  </si>
  <si>
    <t>12.16</t>
  </si>
  <si>
    <t>1.33</t>
  </si>
  <si>
    <t>1.23</t>
  </si>
  <si>
    <t>1.39</t>
  </si>
  <si>
    <t>11.61</t>
  </si>
  <si>
    <t>13.24</t>
  </si>
  <si>
    <t>0.73</t>
  </si>
  <si>
    <t>41.02</t>
  </si>
  <si>
    <t>37.73</t>
  </si>
  <si>
    <t>42.95</t>
  </si>
  <si>
    <t>46.82</t>
  </si>
  <si>
    <t>6.58</t>
  </si>
  <si>
    <t>2867</t>
  </si>
  <si>
    <t>57.53</t>
  </si>
  <si>
    <t>55.48</t>
  </si>
  <si>
    <t>58.83</t>
  </si>
  <si>
    <t>26.84</t>
  </si>
  <si>
    <t>25.88</t>
  </si>
  <si>
    <t>27.44</t>
  </si>
  <si>
    <t>14.62</t>
  </si>
  <si>
    <t>15.49</t>
  </si>
  <si>
    <t>37.63</t>
  </si>
  <si>
    <t>2.99</t>
  </si>
  <si>
    <t>2.64</t>
  </si>
  <si>
    <t>2.80</t>
  </si>
  <si>
    <t>3.56</t>
  </si>
  <si>
    <t>2.21</t>
  </si>
  <si>
    <t>5.68</t>
  </si>
  <si>
    <t>9.56</t>
  </si>
  <si>
    <t>10.12</t>
  </si>
  <si>
    <t>0.31</t>
  </si>
  <si>
    <t>25.12</t>
  </si>
  <si>
    <t>24.22</t>
  </si>
  <si>
    <t>25.68</t>
  </si>
  <si>
    <t>62.37</t>
  </si>
  <si>
    <t>73</t>
  </si>
  <si>
    <t>68</t>
  </si>
  <si>
    <t>0.98</t>
  </si>
  <si>
    <t>0.33</t>
  </si>
  <si>
    <t>7.41</t>
  </si>
  <si>
    <t>6.71</t>
  </si>
  <si>
    <t>7.76</t>
  </si>
  <si>
    <t>68.57</t>
  </si>
  <si>
    <t>62.12</t>
  </si>
  <si>
    <t>71.86</t>
  </si>
  <si>
    <t>42.43</t>
  </si>
  <si>
    <t>49.08</t>
  </si>
  <si>
    <t>53.21</t>
  </si>
  <si>
    <t>5.51</t>
  </si>
  <si>
    <t>4.53</t>
  </si>
  <si>
    <t>5.24</t>
  </si>
  <si>
    <t>13.55</t>
  </si>
  <si>
    <t>1.37</t>
  </si>
  <si>
    <t>1.44</t>
  </si>
  <si>
    <t>11.19</t>
  </si>
  <si>
    <t>12.94</t>
  </si>
  <si>
    <t>0.76</t>
  </si>
  <si>
    <t>41.18</t>
  </si>
  <si>
    <t>37.31</t>
  </si>
  <si>
    <t>43.16</t>
  </si>
  <si>
    <t>46.79</t>
  </si>
  <si>
    <t>0.15</t>
  </si>
  <si>
    <t>2691</t>
  </si>
  <si>
    <t>66</t>
  </si>
  <si>
    <t>61</t>
  </si>
  <si>
    <t>26.63</t>
  </si>
  <si>
    <t>29.66</t>
  </si>
  <si>
    <t>50.59</t>
  </si>
  <si>
    <t>47.26</t>
  </si>
  <si>
    <t>52.63</t>
  </si>
  <si>
    <t>32.82</t>
  </si>
  <si>
    <t>36.54</t>
  </si>
  <si>
    <t>51.95</t>
  </si>
  <si>
    <t>4.01</t>
  </si>
  <si>
    <t>3.34</t>
  </si>
  <si>
    <t>3.72</t>
  </si>
  <si>
    <t>10.20</t>
  </si>
  <si>
    <t>11.01</t>
  </si>
  <si>
    <t>12.25</t>
  </si>
  <si>
    <t>30.35</t>
  </si>
  <si>
    <t>33.80</t>
  </si>
  <si>
    <t>48.05</t>
  </si>
  <si>
    <t>2.12</t>
  </si>
  <si>
    <t>60</t>
  </si>
  <si>
    <t>Project</t>
  </si>
  <si>
    <t>Date collected</t>
  </si>
  <si>
    <t>Chem Lab File No.</t>
  </si>
  <si>
    <t>County</t>
  </si>
  <si>
    <t>method collected</t>
  </si>
  <si>
    <t>sample source</t>
  </si>
  <si>
    <t>Mine ID</t>
  </si>
  <si>
    <r>
      <t>SO</t>
    </r>
    <r>
      <rPr>
        <vertAlign val="subscript"/>
        <sz val="10"/>
        <color theme="1"/>
        <rFont val="Times New Roman"/>
        <family val="1"/>
      </rPr>
      <t>3</t>
    </r>
  </si>
  <si>
    <t>SO4</t>
  </si>
  <si>
    <t>CO2</t>
  </si>
  <si>
    <t>Sample id</t>
  </si>
  <si>
    <t>Lab id</t>
  </si>
  <si>
    <t>Vitrinite typeV2%</t>
  </si>
  <si>
    <t>Vitrinite typeV3%</t>
  </si>
  <si>
    <t>Vitrinite typeV4%</t>
  </si>
  <si>
    <t>Vitrinite typeV5%</t>
  </si>
  <si>
    <t>Vitrinite typeV6%</t>
  </si>
  <si>
    <t>Vitrinite%</t>
  </si>
  <si>
    <t>Exinite%</t>
  </si>
  <si>
    <t>Resinite%</t>
  </si>
  <si>
    <t>Micrinite%</t>
  </si>
  <si>
    <t>Fuinite%</t>
  </si>
  <si>
    <t>Mineral matter calculated %</t>
  </si>
  <si>
    <t>Mean Max Vitrinite Reffelctance %</t>
  </si>
  <si>
    <t>Laboratory</t>
  </si>
  <si>
    <t>Parameter</t>
  </si>
  <si>
    <t>Method SGS</t>
  </si>
  <si>
    <t>%moisture, total</t>
  </si>
  <si>
    <t>ASTM D 3302</t>
  </si>
  <si>
    <t>%ash</t>
  </si>
  <si>
    <t>ASTM D 7582</t>
  </si>
  <si>
    <t>%volatile matter</t>
  </si>
  <si>
    <t>%fixed carbon</t>
  </si>
  <si>
    <t>ASTM D 3172</t>
  </si>
  <si>
    <t>Gross calorific value</t>
  </si>
  <si>
    <t>ASTM D 5865</t>
  </si>
  <si>
    <t>%Sulfur</t>
  </si>
  <si>
    <t>ASTM D 4239</t>
  </si>
  <si>
    <t>%Carbon</t>
  </si>
  <si>
    <t>ASTM D 5373</t>
  </si>
  <si>
    <t>%Hydrogen</t>
  </si>
  <si>
    <t>%Nitrogen</t>
  </si>
  <si>
    <t>%Oxygen (calc)</t>
  </si>
  <si>
    <t>ASTM D 3176</t>
  </si>
  <si>
    <t>3 acid digest/ICP-MS</t>
  </si>
  <si>
    <t>Na2O2 fusion/ICP-MS</t>
  </si>
  <si>
    <t>ASTM D 4326</t>
  </si>
  <si>
    <t>SO3</t>
  </si>
  <si>
    <t>MnO2</t>
  </si>
  <si>
    <t>ASTM D 6721</t>
  </si>
  <si>
    <t>ASTM D 3761</t>
  </si>
  <si>
    <t>ASTM D 6357 mod</t>
  </si>
  <si>
    <t>ASTM D 3684 mod</t>
  </si>
  <si>
    <t>ASTM D 6722</t>
  </si>
  <si>
    <t>Na2O2 fusion</t>
  </si>
  <si>
    <t>run 10% of samples as duplicates, certified standards run</t>
  </si>
  <si>
    <t xml:space="preserve">Ash, AD </t>
  </si>
  <si>
    <t xml:space="preserve">Ash, AR </t>
  </si>
  <si>
    <t xml:space="preserve">Ash, Dry </t>
  </si>
  <si>
    <t>Moisture, ADL</t>
  </si>
  <si>
    <t>Moisture, 60M</t>
  </si>
  <si>
    <t xml:space="preserve">Volatile Matter, AD </t>
  </si>
  <si>
    <t>Volatile Matter, AR</t>
  </si>
  <si>
    <t xml:space="preserve">Volatile Matter, Dry </t>
  </si>
  <si>
    <t>Volatile Matter, MAF</t>
  </si>
  <si>
    <t xml:space="preserve">C, AD </t>
  </si>
  <si>
    <t xml:space="preserve">C, AR </t>
  </si>
  <si>
    <t xml:space="preserve">C, Dry </t>
  </si>
  <si>
    <t xml:space="preserve">Fixed C, AR </t>
  </si>
  <si>
    <t>Fixed C, Dry</t>
  </si>
  <si>
    <t>Fixed C, MAF</t>
  </si>
  <si>
    <t>H, AD</t>
  </si>
  <si>
    <t>H, AR</t>
  </si>
  <si>
    <t xml:space="preserve">H, Dry </t>
  </si>
  <si>
    <t xml:space="preserve">N, AD </t>
  </si>
  <si>
    <t>N, AR</t>
  </si>
  <si>
    <t xml:space="preserve">N, Dry </t>
  </si>
  <si>
    <t xml:space="preserve">O, AR </t>
  </si>
  <si>
    <t xml:space="preserve">O,  Dry </t>
  </si>
  <si>
    <t xml:space="preserve">S, AD </t>
  </si>
  <si>
    <t xml:space="preserve">S, AR </t>
  </si>
  <si>
    <t xml:space="preserve">S, Dry </t>
  </si>
  <si>
    <t xml:space="preserve">Cl, AD </t>
  </si>
  <si>
    <t xml:space="preserve">F, AD </t>
  </si>
  <si>
    <t xml:space="preserve">F, Dry </t>
  </si>
  <si>
    <t xml:space="preserve">F, AR </t>
  </si>
  <si>
    <t>Moisture, Total  (as received)</t>
  </si>
  <si>
    <t>thesis</t>
  </si>
  <si>
    <t>CORE-CM</t>
  </si>
  <si>
    <t>Navajo Trans memo</t>
  </si>
  <si>
    <t>NMBGMR data</t>
  </si>
  <si>
    <t>Moreno Hill</t>
  </si>
  <si>
    <t>Crevasse Canyon</t>
  </si>
  <si>
    <t>Menefee</t>
  </si>
  <si>
    <t>Popotosa</t>
  </si>
  <si>
    <t>El Sequendo</t>
  </si>
  <si>
    <t>26.91</t>
  </si>
  <si>
    <t>25.74</t>
  </si>
  <si>
    <t>28.07</t>
  </si>
  <si>
    <t>51.07</t>
  </si>
  <si>
    <t>48.85</t>
  </si>
  <si>
    <t>53.28</t>
  </si>
  <si>
    <t>33.42</t>
  </si>
  <si>
    <t>36.45</t>
  </si>
  <si>
    <t>50.68</t>
  </si>
  <si>
    <t>4.23</t>
  </si>
  <si>
    <t>3.93</t>
  </si>
  <si>
    <t>4.35</t>
  </si>
  <si>
    <t>8.31</t>
  </si>
  <si>
    <t>1.09</t>
  </si>
  <si>
    <t>11.99</t>
  </si>
  <si>
    <t>13.07</t>
  </si>
  <si>
    <t>61.16</t>
  </si>
  <si>
    <t>59.96</t>
  </si>
  <si>
    <t>63.04</t>
  </si>
  <si>
    <t>20.75</t>
  </si>
  <si>
    <t>20.34</t>
  </si>
  <si>
    <t>21.39</t>
  </si>
  <si>
    <t>10.82</t>
  </si>
  <si>
    <t>11.38</t>
  </si>
  <si>
    <t>30.79</t>
  </si>
  <si>
    <t>2.50</t>
  </si>
  <si>
    <t>2.23</t>
  </si>
  <si>
    <t>1.96</t>
  </si>
  <si>
    <t>4.89</t>
  </si>
  <si>
    <t>0.45</t>
  </si>
  <si>
    <t>12.00</t>
  </si>
  <si>
    <t>12.62</t>
  </si>
  <si>
    <t>0.24</t>
  </si>
  <si>
    <t>0.25</t>
  </si>
  <si>
    <t>8.98</t>
  </si>
  <si>
    <t>9.42</t>
  </si>
  <si>
    <t>68.97</t>
  </si>
  <si>
    <t>67.41</t>
  </si>
  <si>
    <t>70.79</t>
  </si>
  <si>
    <t>52.42</t>
  </si>
  <si>
    <t>55.05</t>
  </si>
  <si>
    <t>60.77</t>
  </si>
  <si>
    <t>4.27</t>
  </si>
  <si>
    <t>4.48</t>
  </si>
  <si>
    <t>2.56</t>
  </si>
  <si>
    <t>12.63</t>
  </si>
  <si>
    <t>13.26</t>
  </si>
  <si>
    <t>0.62</t>
  </si>
  <si>
    <t>7.96</t>
  </si>
  <si>
    <t>7.77</t>
  </si>
  <si>
    <t>8.17</t>
  </si>
  <si>
    <t>70.22</t>
  </si>
  <si>
    <t>68.56</t>
  </si>
  <si>
    <t>72.10</t>
  </si>
  <si>
    <t>52.94</t>
  </si>
  <si>
    <t>55.67</t>
  </si>
  <si>
    <t>60.63</t>
  </si>
  <si>
    <t>4.85</t>
  </si>
  <si>
    <t>4.45</t>
  </si>
  <si>
    <t>2.37</t>
  </si>
  <si>
    <t>2.60</t>
  </si>
  <si>
    <t>12.32</t>
  </si>
  <si>
    <t>12.96</t>
  </si>
  <si>
    <t>0.63</t>
  </si>
  <si>
    <t>42.90</t>
  </si>
  <si>
    <t>41.91</t>
  </si>
  <si>
    <t>45.21</t>
  </si>
  <si>
    <t>34.47</t>
  </si>
  <si>
    <t>33.68</t>
  </si>
  <si>
    <t>20.06</t>
  </si>
  <si>
    <t>21.63</t>
  </si>
  <si>
    <t>39.48</t>
  </si>
  <si>
    <t>2.71</t>
  </si>
  <si>
    <t>2.92</t>
  </si>
  <si>
    <t>2.30</t>
  </si>
  <si>
    <t>5.10</t>
  </si>
  <si>
    <t>0.82</t>
  </si>
  <si>
    <t>0.87</t>
  </si>
  <si>
    <t>12.97</t>
  </si>
  <si>
    <t>13.99</t>
  </si>
  <si>
    <t>29.50</t>
  </si>
  <si>
    <t>25.45</t>
  </si>
  <si>
    <t>33.17</t>
  </si>
  <si>
    <t>38.17</t>
  </si>
  <si>
    <t>32.93</t>
  </si>
  <si>
    <t>42.92</t>
  </si>
  <si>
    <t>22.27</t>
  </si>
  <si>
    <t>29.03</t>
  </si>
  <si>
    <t>43.44</t>
  </si>
  <si>
    <t>3.37</t>
  </si>
  <si>
    <t>1.84</t>
  </si>
  <si>
    <t>2.40</t>
  </si>
  <si>
    <t>13.72</t>
  </si>
  <si>
    <t>11.08</t>
  </si>
  <si>
    <t>23.28</t>
  </si>
  <si>
    <t>15.11</t>
  </si>
  <si>
    <t>19.69</t>
  </si>
  <si>
    <t>9.47</t>
  </si>
  <si>
    <t>8.86</t>
  </si>
  <si>
    <t>9.93</t>
  </si>
  <si>
    <t>66.65</t>
  </si>
  <si>
    <t>62.33</t>
  </si>
  <si>
    <t>69.85</t>
  </si>
  <si>
    <t>43.24</t>
  </si>
  <si>
    <t>48.45</t>
  </si>
  <si>
    <t>5.30</t>
  </si>
  <si>
    <t>5.02</t>
  </si>
  <si>
    <t>6.48</t>
  </si>
  <si>
    <t>4.58</t>
  </si>
  <si>
    <t>10.76</t>
  </si>
  <si>
    <t>11.55</t>
  </si>
  <si>
    <t>0.79</t>
  </si>
  <si>
    <t>0.74</t>
  </si>
  <si>
    <t>0.83</t>
  </si>
  <si>
    <t>5.53</t>
  </si>
  <si>
    <t>5.00</t>
  </si>
  <si>
    <t>5.93</t>
  </si>
  <si>
    <t>68.80</t>
  </si>
  <si>
    <t>62.27</t>
  </si>
  <si>
    <t>73.76</t>
  </si>
  <si>
    <t>43.00</t>
  </si>
  <si>
    <t>50.92</t>
  </si>
  <si>
    <t>54.14</t>
  </si>
  <si>
    <t>5.63</t>
  </si>
  <si>
    <t>4.41</t>
  </si>
  <si>
    <t>5.23</t>
  </si>
  <si>
    <t>9.50</t>
  </si>
  <si>
    <t>6.72</t>
  </si>
  <si>
    <t>15.58</t>
  </si>
  <si>
    <t>1.32</t>
  </si>
  <si>
    <t>11.04</t>
  </si>
  <si>
    <t>13.06</t>
  </si>
  <si>
    <t>5.72</t>
  </si>
  <si>
    <t>69.95</t>
  </si>
  <si>
    <t>66.88</t>
  </si>
  <si>
    <t>73.29</t>
  </si>
  <si>
    <t>46.90</t>
  </si>
  <si>
    <t>51.40</t>
  </si>
  <si>
    <t>54.52</t>
  </si>
  <si>
    <t>5.50</t>
  </si>
  <si>
    <t>4.77</t>
  </si>
  <si>
    <t>4.39</t>
  </si>
  <si>
    <t>8.75</t>
  </si>
  <si>
    <t>12.44</t>
  </si>
  <si>
    <t>13.64</t>
  </si>
  <si>
    <t>0.77</t>
  </si>
  <si>
    <t>41.31</t>
  </si>
  <si>
    <t>35.84</t>
  </si>
  <si>
    <t>39.56</t>
  </si>
  <si>
    <t>22.36</t>
  </si>
  <si>
    <t>45.35</t>
  </si>
  <si>
    <t>3.35</t>
  </si>
  <si>
    <t>2.77</t>
  </si>
  <si>
    <t>3.06</t>
  </si>
  <si>
    <t>6.03</t>
  </si>
  <si>
    <t>0.72</t>
  </si>
  <si>
    <t>9.65</t>
  </si>
  <si>
    <t>10.64</t>
  </si>
  <si>
    <t>0.42</t>
  </si>
  <si>
    <t>34.01</t>
  </si>
  <si>
    <t>32.53</t>
  </si>
  <si>
    <t>35.48</t>
  </si>
  <si>
    <t>24.82</t>
  </si>
  <si>
    <t>24.33</t>
  </si>
  <si>
    <t>25.58</t>
  </si>
  <si>
    <t>34.62</t>
  </si>
  <si>
    <t>33.84</t>
  </si>
  <si>
    <t>35.22</t>
  </si>
  <si>
    <t>34.38</t>
  </si>
  <si>
    <t>36.16</t>
  </si>
  <si>
    <t>31.47</t>
  </si>
  <si>
    <t>30.75</t>
  </si>
  <si>
    <t>33.16</t>
  </si>
  <si>
    <t>33.61</t>
  </si>
  <si>
    <t>29.00</t>
  </si>
  <si>
    <t>37.80</t>
  </si>
  <si>
    <t>39.71</t>
  </si>
  <si>
    <t>37.14</t>
  </si>
  <si>
    <t>41.62</t>
  </si>
  <si>
    <t>40.25</t>
  </si>
  <si>
    <t>36.42</t>
  </si>
  <si>
    <t>43.15</t>
  </si>
  <si>
    <t>40.92</t>
  </si>
  <si>
    <t>39.13</t>
  </si>
  <si>
    <t>42.88</t>
  </si>
  <si>
    <t>28.67</t>
  </si>
  <si>
    <t>26.94</t>
  </si>
  <si>
    <t>49.32</t>
  </si>
  <si>
    <t>69.21</t>
  </si>
  <si>
    <t>39.23</t>
  </si>
  <si>
    <t>39.37</t>
  </si>
  <si>
    <t>60.52</t>
  </si>
  <si>
    <t>56.56</t>
  </si>
  <si>
    <t>46.20</t>
  </si>
  <si>
    <t>45.86</t>
  </si>
  <si>
    <t>45.48</t>
  </si>
  <si>
    <t>54.65</t>
  </si>
  <si>
    <t>65</t>
  </si>
  <si>
    <t>40</t>
  </si>
  <si>
    <t>150</t>
  </si>
  <si>
    <t>260</t>
  </si>
  <si>
    <t>270</t>
  </si>
  <si>
    <t>240</t>
  </si>
  <si>
    <t>51.90</t>
  </si>
  <si>
    <t>57.61</t>
  </si>
  <si>
    <t>25.65</t>
  </si>
  <si>
    <t>14.34</t>
  </si>
  <si>
    <t>37.54</t>
  </si>
  <si>
    <t>2.95</t>
  </si>
  <si>
    <t>2.10</t>
  </si>
  <si>
    <t>2.33</t>
  </si>
  <si>
    <t>3.19</t>
  </si>
  <si>
    <t>6.94</t>
  </si>
  <si>
    <t>9.91</t>
  </si>
  <si>
    <t>13.60</t>
  </si>
  <si>
    <t>24.64</t>
  </si>
  <si>
    <t>23.85</t>
  </si>
  <si>
    <t>62.46</t>
  </si>
  <si>
    <t>12.14</t>
  </si>
  <si>
    <t>13.30</t>
  </si>
  <si>
    <t>4.66</t>
  </si>
  <si>
    <t>20.00</t>
  </si>
  <si>
    <t>2.11</t>
  </si>
  <si>
    <t>1.49</t>
  </si>
  <si>
    <t>6.35</t>
  </si>
  <si>
    <t>8.71</t>
  </si>
  <si>
    <t>9.19</t>
  </si>
  <si>
    <t>10.06</t>
  </si>
  <si>
    <t>19.11</t>
  </si>
  <si>
    <t>18.62</t>
  </si>
  <si>
    <t>80.00</t>
  </si>
  <si>
    <t>50.88</t>
  </si>
  <si>
    <t>50.28</t>
  </si>
  <si>
    <t>56.96</t>
  </si>
  <si>
    <t>22.79</t>
  </si>
  <si>
    <t>22.52</t>
  </si>
  <si>
    <t>25.52</t>
  </si>
  <si>
    <t>11.63</t>
  </si>
  <si>
    <t>13.18</t>
  </si>
  <si>
    <t>30.63</t>
  </si>
  <si>
    <t>1.71</t>
  </si>
  <si>
    <t>10.68</t>
  </si>
  <si>
    <t>12.88</t>
  </si>
  <si>
    <t>14.60</t>
  </si>
  <si>
    <t>26.67</t>
  </si>
  <si>
    <t>26.35</t>
  </si>
  <si>
    <t>29.86</t>
  </si>
  <si>
    <t>69.37</t>
  </si>
  <si>
    <t>51.26</t>
  </si>
  <si>
    <t>49.70</t>
  </si>
  <si>
    <t>28.85</t>
  </si>
  <si>
    <t>27.97</t>
  </si>
  <si>
    <t>30.76</t>
  </si>
  <si>
    <t>17.88</t>
  </si>
  <si>
    <t>19.66</t>
  </si>
  <si>
    <t>43.36</t>
  </si>
  <si>
    <t>2.51</t>
  </si>
  <si>
    <t>1.76</t>
  </si>
  <si>
    <t>3.05</t>
  </si>
  <si>
    <t>6.20</t>
  </si>
  <si>
    <t>9.06</t>
  </si>
  <si>
    <t>11.70</t>
  </si>
  <si>
    <t>24.10</t>
  </si>
  <si>
    <t>23.36</t>
  </si>
  <si>
    <t>25.69</t>
  </si>
  <si>
    <t>56.64</t>
  </si>
  <si>
    <t>29.60</t>
  </si>
  <si>
    <t>46.51</t>
  </si>
  <si>
    <t>4.06</t>
  </si>
  <si>
    <t>3.33</t>
  </si>
  <si>
    <t>3.59</t>
  </si>
  <si>
    <t>6.22</t>
  </si>
  <si>
    <t>7.12</t>
  </si>
  <si>
    <t>15.13</t>
  </si>
  <si>
    <t>16.28</t>
  </si>
  <si>
    <t>1.52</t>
  </si>
  <si>
    <t>34.36</t>
  </si>
  <si>
    <t>34.03</t>
  </si>
  <si>
    <t>53.49</t>
  </si>
  <si>
    <t>77.05</t>
  </si>
  <si>
    <t>1.86</t>
  </si>
  <si>
    <t>72</t>
  </si>
  <si>
    <t>77</t>
  </si>
  <si>
    <t>180</t>
  </si>
  <si>
    <t>190</t>
  </si>
  <si>
    <t>56</t>
  </si>
  <si>
    <t>2848</t>
  </si>
  <si>
    <t>Socorro</t>
  </si>
  <si>
    <t>RE22236933</t>
  </si>
  <si>
    <t xml:space="preserve">P1 </t>
  </si>
  <si>
    <t>District id</t>
  </si>
  <si>
    <t>District (coal field)</t>
  </si>
  <si>
    <t>Year of Discovery</t>
  </si>
  <si>
    <t>Year of Initial Production</t>
  </si>
  <si>
    <t>Year  of Last Production</t>
  </si>
  <si>
    <t>Estimated Cumulative Production</t>
  </si>
  <si>
    <t>DIS257</t>
  </si>
  <si>
    <t>Barker Creek</t>
  </si>
  <si>
    <t>DIS150</t>
  </si>
  <si>
    <t>Fruitland</t>
  </si>
  <si>
    <t>DIS259</t>
  </si>
  <si>
    <t>Chaco Canyon</t>
  </si>
  <si>
    <t>DIS260</t>
  </si>
  <si>
    <t>DIS174</t>
  </si>
  <si>
    <t>DIS118</t>
  </si>
  <si>
    <t>Crownpoint</t>
  </si>
  <si>
    <t>DIS155</t>
  </si>
  <si>
    <t>DIS119</t>
  </si>
  <si>
    <t>Gallup</t>
  </si>
  <si>
    <t>DIS156</t>
  </si>
  <si>
    <t>Hogback</t>
  </si>
  <si>
    <t>DIS146</t>
  </si>
  <si>
    <t>DIS016</t>
  </si>
  <si>
    <t>Mount Taylor</t>
  </si>
  <si>
    <t>DIS157</t>
  </si>
  <si>
    <t>DIS258</t>
  </si>
  <si>
    <t>Newcomb</t>
  </si>
  <si>
    <t>DIS021</t>
  </si>
  <si>
    <t>Vermejo, Raton</t>
  </si>
  <si>
    <t>DIS003</t>
  </si>
  <si>
    <t>Rio Puerco</t>
  </si>
  <si>
    <t>DIS009</t>
  </si>
  <si>
    <t>DIS121</t>
  </si>
  <si>
    <t>DIS261</t>
  </si>
  <si>
    <t>Standing Rock</t>
  </si>
  <si>
    <t>DIS158</t>
  </si>
  <si>
    <t>DIS263</t>
  </si>
  <si>
    <t>Tierra Amarilla</t>
  </si>
  <si>
    <t>DIS159</t>
  </si>
  <si>
    <t>Toadlena</t>
  </si>
  <si>
    <t>DIS124</t>
  </si>
  <si>
    <t>Other samples</t>
  </si>
  <si>
    <t>coal ash</t>
  </si>
  <si>
    <t>Comments</t>
  </si>
  <si>
    <t>DIS262</t>
  </si>
  <si>
    <t>Datil</t>
  </si>
  <si>
    <t>yes</t>
  </si>
  <si>
    <t>no</t>
  </si>
  <si>
    <t>Crevasse Canyon, Tres Hermanos</t>
  </si>
  <si>
    <t>no remaining reserves at the McKinley mine</t>
  </si>
  <si>
    <t>largest coal field</t>
  </si>
  <si>
    <t>Carthage</t>
  </si>
  <si>
    <t>DIS208</t>
  </si>
  <si>
    <t>DIS264</t>
  </si>
  <si>
    <t xml:space="preserve">Jornada del Muerto </t>
  </si>
  <si>
    <t xml:space="preserve">Coal fields sampled Red=no chemical analyses (from Hoffman, 2017; NM Mines Database)
for this project (does not include legacy data)
</t>
  </si>
  <si>
    <t>072-128996-001</t>
  </si>
  <si>
    <t>072-128996-002</t>
  </si>
  <si>
    <t>072-128996-003</t>
  </si>
  <si>
    <t>072-128996-004</t>
  </si>
  <si>
    <t>072-128996-005</t>
  </si>
  <si>
    <t>072-128996-006</t>
  </si>
  <si>
    <t>072-128996-007</t>
  </si>
  <si>
    <t>072-128996-008</t>
  </si>
  <si>
    <t>072-128996-009</t>
  </si>
  <si>
    <t>072-128996-010</t>
  </si>
  <si>
    <t>072-128996-011</t>
  </si>
  <si>
    <t>072-128996-012</t>
  </si>
  <si>
    <t>072-128996-013</t>
  </si>
  <si>
    <t>072-128996-014</t>
  </si>
  <si>
    <t>072-128996-015</t>
  </si>
  <si>
    <t>072-128996-016</t>
  </si>
  <si>
    <t>Vitrinite typeV7%</t>
  </si>
  <si>
    <t>Vitrinite typeV8%</t>
  </si>
  <si>
    <t>Total reactives%</t>
  </si>
  <si>
    <t>Semifusinite,reactive%</t>
  </si>
  <si>
    <t>Semifusinite,inert%</t>
  </si>
  <si>
    <t>total inert%</t>
  </si>
  <si>
    <t>MasterAllGoodData</t>
  </si>
  <si>
    <t>Description</t>
  </si>
  <si>
    <t>Petrography</t>
  </si>
  <si>
    <t>SummaryTableSamples</t>
  </si>
  <si>
    <t>Summary of status of samples, summary of coal fields</t>
  </si>
  <si>
    <t>Coal petrography</t>
  </si>
  <si>
    <t>Master data set adjusted for GIS</t>
  </si>
  <si>
    <t>IoGas</t>
  </si>
  <si>
    <t>MetadataChemicalAnalysisLab</t>
  </si>
  <si>
    <t>total samples</t>
  </si>
  <si>
    <t>Coal62</t>
  </si>
  <si>
    <t>various</t>
  </si>
  <si>
    <t>Coal63</t>
  </si>
  <si>
    <t>Apache Mesa district, Rio arriba County, DIS275</t>
  </si>
  <si>
    <t>SL14</t>
  </si>
  <si>
    <t>Apache Mesa</t>
  </si>
  <si>
    <t>McLemore et al. (2016), McLemore (2018)</t>
  </si>
  <si>
    <t>RE15108536</t>
  </si>
  <si>
    <t>beach sandstone</t>
  </si>
  <si>
    <t>select</t>
  </si>
  <si>
    <t>outcrop</t>
  </si>
  <si>
    <t>SL15</t>
  </si>
  <si>
    <t>SL16</t>
  </si>
  <si>
    <t>&gt;10,000</t>
  </si>
  <si>
    <t>SL17</t>
  </si>
  <si>
    <t>SL20</t>
  </si>
  <si>
    <t>SL24</t>
  </si>
  <si>
    <t>SL27</t>
  </si>
  <si>
    <t>SL28</t>
  </si>
  <si>
    <t>SL30</t>
  </si>
  <si>
    <t>SL36</t>
  </si>
  <si>
    <t>SL40</t>
  </si>
  <si>
    <t>SL41</t>
  </si>
  <si>
    <t>SL43</t>
  </si>
  <si>
    <t>SL55</t>
  </si>
  <si>
    <t>&lt;.001</t>
  </si>
  <si>
    <t>DH1-1</t>
  </si>
  <si>
    <t>RE15139539</t>
  </si>
  <si>
    <t>0-1</t>
  </si>
  <si>
    <t>DH1-12</t>
  </si>
  <si>
    <t>12.4-12.9</t>
  </si>
  <si>
    <t>0-0.8</t>
  </si>
  <si>
    <t>9.2-9.8</t>
  </si>
  <si>
    <t>1-2</t>
  </si>
  <si>
    <t>2-3.2</t>
  </si>
  <si>
    <t>43.8-47.8</t>
  </si>
  <si>
    <t>2.8-3.7</t>
  </si>
  <si>
    <t>4.8-5.5</t>
  </si>
  <si>
    <t>7.3-8.1</t>
  </si>
  <si>
    <t>0.8-1.6</t>
  </si>
  <si>
    <t>1.6-2</t>
  </si>
  <si>
    <t>6.9-7.1</t>
  </si>
  <si>
    <t>3.3-3.9</t>
  </si>
  <si>
    <t>3.9-4.6</t>
  </si>
  <si>
    <t>2.5-2.9</t>
  </si>
  <si>
    <t>3-3.5</t>
  </si>
  <si>
    <t>0.8-1.8</t>
  </si>
  <si>
    <t>1.8-2.4</t>
  </si>
  <si>
    <t>SL 59</t>
  </si>
  <si>
    <t>SL60</t>
  </si>
  <si>
    <t>SL69</t>
  </si>
  <si>
    <t>RE15149178</t>
  </si>
  <si>
    <t>SL73</t>
  </si>
  <si>
    <t>SL74</t>
  </si>
  <si>
    <t>SL75</t>
  </si>
  <si>
    <t>SL76</t>
  </si>
  <si>
    <t>SL78</t>
  </si>
  <si>
    <t>RE15179188</t>
  </si>
  <si>
    <t>Sanostee (NMSJ0088), Chuska Mountains district, San Juan County, DIS153</t>
  </si>
  <si>
    <t>NMSJ0088</t>
  </si>
  <si>
    <t>&gt;1000</t>
  </si>
  <si>
    <t>FT3A</t>
  </si>
  <si>
    <t>Standing Rock samples</t>
  </si>
  <si>
    <t>NMMK0261</t>
  </si>
  <si>
    <t>FT3B</t>
  </si>
  <si>
    <t>FT2</t>
  </si>
  <si>
    <t>B.P. Hovey Ranch (NMSA0028), Snadoval County</t>
  </si>
  <si>
    <t>Hovey 1</t>
  </si>
  <si>
    <t>BP Hovey Ranch</t>
  </si>
  <si>
    <t>NMSA0028</t>
  </si>
  <si>
    <t>San Juan Basin Cretaceous Beach placers, McKinley, Cibola, and San Juan Counties</t>
  </si>
  <si>
    <t>Beach sands</t>
  </si>
  <si>
    <t>Green et al. (1980)</t>
  </si>
  <si>
    <t>Point Lookout, Standing Rock</t>
  </si>
  <si>
    <t>&lt;21</t>
  </si>
  <si>
    <t>&lt;.010</t>
  </si>
  <si>
    <t>&lt;200</t>
  </si>
  <si>
    <t>&lt;25</t>
  </si>
  <si>
    <t>&lt;50</t>
  </si>
  <si>
    <t>MCA508</t>
  </si>
  <si>
    <t>&gt;2.5</t>
  </si>
  <si>
    <t>NMMK0072</t>
  </si>
  <si>
    <t>Sanostee</t>
  </si>
  <si>
    <t>NMSJ0054</t>
  </si>
  <si>
    <t>AA-8</t>
  </si>
  <si>
    <t>Zech et al. (1994)</t>
  </si>
  <si>
    <t>&lt;1.5</t>
  </si>
  <si>
    <t>&lt;260</t>
  </si>
  <si>
    <t>AA-9</t>
  </si>
  <si>
    <t>&lt;4.9</t>
  </si>
  <si>
    <t>&lt;1.6</t>
  </si>
  <si>
    <t>&lt;45</t>
  </si>
  <si>
    <t>&lt;27</t>
  </si>
  <si>
    <t>&lt;12</t>
  </si>
  <si>
    <t>AA-10-1</t>
  </si>
  <si>
    <t>AA-10-2</t>
  </si>
  <si>
    <t>AA-10-3</t>
  </si>
  <si>
    <t>AA-10-4</t>
  </si>
  <si>
    <t>AA-10-5</t>
  </si>
  <si>
    <t>AA-10-6</t>
  </si>
  <si>
    <t>&lt;26</t>
  </si>
  <si>
    <t>&lt;29</t>
  </si>
  <si>
    <t>AA-10-7</t>
  </si>
  <si>
    <t>&lt;0.007</t>
  </si>
  <si>
    <t>&lt;1.2</t>
  </si>
  <si>
    <t>&lt;33</t>
  </si>
  <si>
    <t>AA-10-8</t>
  </si>
  <si>
    <t>&lt;1.1</t>
  </si>
  <si>
    <t>AA-10-9</t>
  </si>
  <si>
    <t>&lt;0.009</t>
  </si>
  <si>
    <t>&lt;190</t>
  </si>
  <si>
    <t>&lt;43</t>
  </si>
  <si>
    <t>AA-10-10</t>
  </si>
  <si>
    <t>&lt;11</t>
  </si>
  <si>
    <t>&lt;1.8</t>
  </si>
  <si>
    <t>AA-10-11</t>
  </si>
  <si>
    <t>AA-10-12</t>
  </si>
  <si>
    <t>&lt;2.9</t>
  </si>
  <si>
    <t>&lt;46</t>
  </si>
  <si>
    <t>AA-10-13</t>
  </si>
  <si>
    <t>&lt;22</t>
  </si>
  <si>
    <t>&lt;13</t>
  </si>
  <si>
    <t>AA-11</t>
  </si>
  <si>
    <t>AA-13</t>
  </si>
  <si>
    <t>&lt;2.7</t>
  </si>
  <si>
    <t>AA-14</t>
  </si>
  <si>
    <t>&lt;15</t>
  </si>
  <si>
    <t>AA-16</t>
  </si>
  <si>
    <t>&lt;28</t>
  </si>
  <si>
    <t>AA-17-1</t>
  </si>
  <si>
    <t>,19</t>
  </si>
  <si>
    <t>&lt;3.3</t>
  </si>
  <si>
    <t>AA-17-2</t>
  </si>
  <si>
    <t>AA-17-3</t>
  </si>
  <si>
    <t>&lt;120</t>
  </si>
  <si>
    <t>&lt;17</t>
  </si>
  <si>
    <t>AA-17-4</t>
  </si>
  <si>
    <t>&lt;230</t>
  </si>
  <si>
    <t>AA-17-5</t>
  </si>
  <si>
    <t>AA-19</t>
  </si>
  <si>
    <t>AA-20</t>
  </si>
  <si>
    <t>&lt;19</t>
  </si>
  <si>
    <t>AA-21</t>
  </si>
  <si>
    <t>&lt;2.3</t>
  </si>
  <si>
    <t>&lt;23</t>
  </si>
  <si>
    <t>&lt;14</t>
  </si>
  <si>
    <t>AA-36-NW</t>
  </si>
  <si>
    <t>AA-36-SE</t>
  </si>
  <si>
    <t>&lt;0.004</t>
  </si>
  <si>
    <t>AA-37</t>
  </si>
  <si>
    <t>&lt;1.3</t>
  </si>
  <si>
    <t>&lt;18</t>
  </si>
  <si>
    <t>FA-1</t>
  </si>
  <si>
    <t>&lt;1.4</t>
  </si>
  <si>
    <t>Dow and Batty (1961)</t>
  </si>
  <si>
    <t>NMMK0060</t>
  </si>
  <si>
    <t>Miguel Creek Dome</t>
  </si>
  <si>
    <t>NMMK0108</t>
  </si>
  <si>
    <t>NMSJ0095</t>
  </si>
  <si>
    <t>Beach-placer sandstone deposits</t>
  </si>
  <si>
    <t>DH13-28</t>
  </si>
  <si>
    <t>DH13-38</t>
  </si>
  <si>
    <t>DH13-65</t>
  </si>
  <si>
    <t>DH13-76</t>
  </si>
  <si>
    <t>DH13-80</t>
  </si>
  <si>
    <t>DH11-1</t>
  </si>
  <si>
    <t>DH2-6</t>
  </si>
  <si>
    <t>Bituminous</t>
  </si>
  <si>
    <t>DH13</t>
  </si>
  <si>
    <t>DH11</t>
  </si>
  <si>
    <t>DH2</t>
  </si>
  <si>
    <t xml:space="preserve">Cl, Dry </t>
  </si>
  <si>
    <t xml:space="preserve">Cl, AR </t>
  </si>
  <si>
    <t>Jicarilla Apache Mesa drill hole</t>
  </si>
  <si>
    <t>COAL36</t>
  </si>
  <si>
    <t>COAL43</t>
  </si>
  <si>
    <t>COAL45</t>
  </si>
  <si>
    <t>COAL49</t>
  </si>
  <si>
    <t>COAL53</t>
  </si>
  <si>
    <t>COAL55</t>
  </si>
  <si>
    <t>COAL61</t>
  </si>
  <si>
    <t>RE22318849</t>
  </si>
  <si>
    <t>road cut</t>
  </si>
  <si>
    <t>stockpile</t>
  </si>
  <si>
    <t>petrified wood</t>
  </si>
  <si>
    <t>composite</t>
  </si>
  <si>
    <t>volc ash/ss in floor below coal49</t>
  </si>
  <si>
    <t>volc ash</t>
  </si>
  <si>
    <t>ss dike</t>
  </si>
  <si>
    <t>Pictured Cliffs</t>
  </si>
  <si>
    <t>Pictured Cliffs Sandstone</t>
  </si>
  <si>
    <t>NMRA0001</t>
  </si>
  <si>
    <t>Point Lookout Sandstone</t>
  </si>
  <si>
    <t>Gallup Sandstone</t>
  </si>
  <si>
    <t xml:space="preserve">Dalton Sandstone </t>
  </si>
  <si>
    <t xml:space="preserve">San Juan </t>
  </si>
  <si>
    <t>Colorado</t>
  </si>
  <si>
    <t>literature</t>
  </si>
  <si>
    <t>Taggart et al. (2016)</t>
  </si>
  <si>
    <t>STA 4</t>
  </si>
  <si>
    <t>Uranium</t>
  </si>
  <si>
    <t>Saint Anthony mine (NMCI0047), Laguna subdistrict, Grants uranium district, McKinley County, DIS014</t>
  </si>
  <si>
    <t>RE17166495</t>
  </si>
  <si>
    <t>dplicate STA1</t>
  </si>
  <si>
    <t>NMCI0047</t>
  </si>
  <si>
    <t>STA 1</t>
  </si>
  <si>
    <t>composite dump</t>
  </si>
  <si>
    <t>STA 1-4</t>
  </si>
  <si>
    <t>size fraction</t>
  </si>
  <si>
    <t>STA 1-10</t>
  </si>
  <si>
    <t>STA 1-35</t>
  </si>
  <si>
    <t>STA 1-120</t>
  </si>
  <si>
    <t>STA 1-Pan</t>
  </si>
  <si>
    <t>STA 2</t>
  </si>
  <si>
    <t>NMCI0045</t>
  </si>
  <si>
    <t>STA 3</t>
  </si>
  <si>
    <t>STA 3-4</t>
  </si>
  <si>
    <t>STA 3-10</t>
  </si>
  <si>
    <t>STA 3-35</t>
  </si>
  <si>
    <t>STA 3-120</t>
  </si>
  <si>
    <t>STA 3-Pan</t>
  </si>
  <si>
    <t>STA371 Whole</t>
  </si>
  <si>
    <t>RE18016185</t>
  </si>
  <si>
    <t>STA371 #4</t>
  </si>
  <si>
    <t>STA371 #10</t>
  </si>
  <si>
    <t>STA371 #35</t>
  </si>
  <si>
    <t>STA371 #120</t>
  </si>
  <si>
    <t>STA371 Pan</t>
  </si>
  <si>
    <t>Uranium samples</t>
  </si>
  <si>
    <t>beach placer sandstone</t>
  </si>
  <si>
    <t xml:space="preserve">uranium sandstone </t>
  </si>
  <si>
    <t>Number of samples analyzed from legacy data</t>
  </si>
  <si>
    <t>Drill core available</t>
  </si>
  <si>
    <t>Demonstrated resources, million tons (Hoffman, 2017)</t>
  </si>
  <si>
    <t>Number of samples to be analyzed</t>
  </si>
  <si>
    <t>1-01</t>
  </si>
  <si>
    <t>1-02</t>
  </si>
  <si>
    <t>*20</t>
  </si>
  <si>
    <t>1-03</t>
  </si>
  <si>
    <t>1-04</t>
  </si>
  <si>
    <t>1-05</t>
  </si>
  <si>
    <t>1-06</t>
  </si>
  <si>
    <t>1-07</t>
  </si>
  <si>
    <t>1-08</t>
  </si>
  <si>
    <t>1-09</t>
  </si>
  <si>
    <t>1-10</t>
  </si>
  <si>
    <t>1-11</t>
  </si>
  <si>
    <t>1-12</t>
  </si>
  <si>
    <t>*0.5</t>
  </si>
  <si>
    <t>1-13</t>
  </si>
  <si>
    <t>*0.4</t>
  </si>
  <si>
    <t>1-14</t>
  </si>
  <si>
    <t>1-15</t>
  </si>
  <si>
    <t>*0.16</t>
  </si>
  <si>
    <t>1-16</t>
  </si>
  <si>
    <t>1-17</t>
  </si>
  <si>
    <t>1-18</t>
  </si>
  <si>
    <t>*0.6</t>
  </si>
  <si>
    <t>1-19</t>
  </si>
  <si>
    <t>1-20</t>
  </si>
  <si>
    <t>1-21</t>
  </si>
  <si>
    <t>1-22</t>
  </si>
  <si>
    <t>1-23</t>
  </si>
  <si>
    <t>1-24</t>
  </si>
  <si>
    <t>ND</t>
  </si>
  <si>
    <t>1-25</t>
  </si>
  <si>
    <t>1-26</t>
  </si>
  <si>
    <t>1-27</t>
  </si>
  <si>
    <t>1-28</t>
  </si>
  <si>
    <t>1-29</t>
  </si>
  <si>
    <t>*0.29</t>
  </si>
  <si>
    <t>1-30</t>
  </si>
  <si>
    <t>*0.04</t>
  </si>
  <si>
    <t>Kendrick (1985)</t>
  </si>
  <si>
    <t>8th</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</si>
  <si>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</si>
  <si>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</si>
  <si>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</si>
  <si>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</si>
  <si>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</si>
  <si>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</si>
  <si>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</si>
  <si>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</si>
  <si>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</si>
  <si>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</si>
  <si>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</si>
  <si>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</si>
  <si>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</si>
  <si>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</si>
  <si>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</si>
  <si>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</si>
  <si>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</si>
  <si>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</si>
  <si>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</si>
  <si>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</si>
  <si>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</si>
  <si>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</si>
  <si>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</si>
  <si>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</si>
  <si>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</si>
  <si>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</si>
  <si>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</si>
  <si>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</si>
  <si>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</si>
  <si>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</si>
  <si>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</si>
  <si>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</si>
  <si>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</si>
  <si>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PionTest1</t>
  </si>
  <si>
    <t>PionTest2</t>
  </si>
  <si>
    <t>mostly Zuni, Laguna</t>
  </si>
  <si>
    <t>clarian</t>
  </si>
  <si>
    <t>durian</t>
  </si>
  <si>
    <t>fusian</t>
  </si>
  <si>
    <t>LRP1</t>
  </si>
  <si>
    <t>LRP2</t>
  </si>
  <si>
    <t>LRBA2</t>
  </si>
  <si>
    <t>vitrian</t>
  </si>
  <si>
    <t>clarain</t>
  </si>
  <si>
    <t>vitrain</t>
  </si>
  <si>
    <t>LRBA3</t>
  </si>
  <si>
    <t>LRBB2</t>
  </si>
  <si>
    <t>durain</t>
  </si>
  <si>
    <t>LRBB3</t>
  </si>
  <si>
    <t>maceral</t>
  </si>
  <si>
    <t>analogous to minerals in inorganic rocks, but they lack a definite crystalline structure, microscopically recognizable, individual organic constituents</t>
  </si>
  <si>
    <t>macroscopically distinguishable component, or lithotype, of coal characterized by a hard, granular texture and composed of the maceral groups exinite and inertinite as well as relatively large amounts of inorganic minerals; thick, lenticular bands, usually dull black to dark grey in colour</t>
  </si>
  <si>
    <t>vitrain, macroscopically distinguishable component, or lithotype, of coal characterized by a brilliant black, glossy lustre and composed primarily of the maceral group vitrinite, derived from the bark tissue of large plants; narrow, sometimes markedly uniform bands that are rarely more than 0.5 inch (1.27 cm) thick</t>
  </si>
  <si>
    <t>macroscopically distinguishable component, or lithotype, of coal that is characterized by alternating bright and dull black laminae</t>
  </si>
  <si>
    <t>fossilised charcoal, fibrous, black and opaque, and often preserves details of cell wall architecture</t>
  </si>
  <si>
    <t>fusain</t>
  </si>
  <si>
    <t>Proximate analysis</t>
  </si>
  <si>
    <t>determines, on an as-received basis, the moisture content, volatile matter (gases released when coal is heated), fixed carbon (solid fuel left after the volatile matter is driven off), and ash (impurities consisting of silica, iron, alumina, and other incombustible matter)</t>
  </si>
  <si>
    <t>Ultimate analysis</t>
  </si>
  <si>
    <t>determines the amount of carbon, hydrogen, oxygen, nitrogen, and sulfur. Heating value is determined in terms of Btu, both on an as received basis (including moisture) and on a dry basis</t>
  </si>
  <si>
    <t>Fixed carbon</t>
  </si>
  <si>
    <t>nonvolatile matter in coal minus the ash</t>
  </si>
  <si>
    <t>Parting</t>
  </si>
  <si>
    <t>layer of rock within a coalbed that lies roughly parallel to the coalbed and has the effect of splitting the bed into two divisions</t>
  </si>
  <si>
    <t>non-combustible and inorganic component of coal remaining after complete burning</t>
  </si>
  <si>
    <t>Fly Ash</t>
  </si>
  <si>
    <t>finely divided particles of ash entrained in gases resulting from the combustion of fuel</t>
  </si>
  <si>
    <t>Volatile Matter</t>
  </si>
  <si>
    <t>Portion of coal which is driven off in a gaseous form when the coal is heated</t>
  </si>
  <si>
    <t>Anthracite</t>
  </si>
  <si>
    <t>86%–97% carbon and generally has the highest heating value </t>
  </si>
  <si>
    <t>45%–86% carbon</t>
  </si>
  <si>
    <t>contains 35%–45% carbon</t>
  </si>
  <si>
    <t>25%–35% carbon and has the lowest energy content </t>
  </si>
  <si>
    <t>Leonardite</t>
  </si>
  <si>
    <t>ranges  in humic and fulvic acid content, derived from Lignite, formed in salt water deposits, less nutrient quality and properties then Humate</t>
  </si>
  <si>
    <t>humate</t>
  </si>
  <si>
    <t>derived from weathered sub-bituminous coal, and opposite of leonardite, it was formed in a fresh water environment, not a salt water one, 87% humic acid</t>
  </si>
  <si>
    <t>Vitrinite macerals</t>
  </si>
  <si>
    <t>derived from the cell wall material (woody tissue) of plants, which are chemically composed of the polymers, cellulose and lignin</t>
  </si>
  <si>
    <t>Subbituminous </t>
  </si>
  <si>
    <t>Lignite </t>
  </si>
  <si>
    <t>loss on ignition,  inorganic analytical chemistry strongly heating ("igniting") a sample of the material at a specified temperature, allowing volatile substances to escape</t>
  </si>
  <si>
    <t>MAF</t>
  </si>
  <si>
    <t>moisture-free and ash-free basis </t>
  </si>
  <si>
    <t>AD</t>
  </si>
  <si>
    <t>air dried</t>
  </si>
  <si>
    <t>AR</t>
  </si>
  <si>
    <t>as received</t>
  </si>
  <si>
    <t>hydrogen-rich maceral group consisting of spore exines, cuticular matter, resins, and waxes</t>
  </si>
  <si>
    <t>exinite</t>
  </si>
  <si>
    <t>tonstein</t>
  </si>
  <si>
    <t>claystone partings, possibly weathered volcanic ash</t>
  </si>
  <si>
    <t>Coal31d</t>
  </si>
  <si>
    <t>4.51</t>
  </si>
  <si>
    <t>11.71</t>
  </si>
  <si>
    <t>11.33</t>
  </si>
  <si>
    <t>12.83</t>
  </si>
  <si>
    <t>0.99</t>
  </si>
  <si>
    <t>1.62</t>
  </si>
  <si>
    <t>2.59</t>
  </si>
  <si>
    <t>1.57</t>
  </si>
  <si>
    <t>1.55</t>
  </si>
  <si>
    <t>1.59</t>
  </si>
  <si>
    <t>9.35</t>
  </si>
  <si>
    <t>9.60</t>
  </si>
  <si>
    <t>0.58</t>
  </si>
  <si>
    <t>0.57</t>
  </si>
  <si>
    <t>1.50</t>
  </si>
  <si>
    <t>2.57</t>
  </si>
  <si>
    <t>1.35</t>
  </si>
  <si>
    <t>8.96</t>
  </si>
  <si>
    <t>1.25</t>
  </si>
  <si>
    <t>1.31</t>
  </si>
  <si>
    <t>7.82</t>
  </si>
  <si>
    <t>1.79</t>
  </si>
  <si>
    <t>1.02</t>
  </si>
  <si>
    <t>0.97</t>
  </si>
  <si>
    <t>2.07</t>
  </si>
  <si>
    <t>1.27</t>
  </si>
  <si>
    <t>5.83</t>
  </si>
  <si>
    <t>5.97</t>
  </si>
  <si>
    <t>1.83</t>
  </si>
  <si>
    <t>5.60</t>
  </si>
  <si>
    <t>2.39</t>
  </si>
  <si>
    <t>5.39</t>
  </si>
  <si>
    <t>7.09</t>
  </si>
  <si>
    <t>7.49</t>
  </si>
  <si>
    <t>3.84</t>
  </si>
  <si>
    <t>3.73</t>
  </si>
  <si>
    <t>0.71</t>
  </si>
  <si>
    <t>36.57</t>
  </si>
  <si>
    <t>41.42</t>
  </si>
  <si>
    <t>46.07</t>
  </si>
  <si>
    <t>37.79</t>
  </si>
  <si>
    <t>37.42</t>
  </si>
  <si>
    <t>38.41</t>
  </si>
  <si>
    <t>41.32</t>
  </si>
  <si>
    <t>33.65</t>
  </si>
  <si>
    <t>33.28</t>
  </si>
  <si>
    <t>34.16</t>
  </si>
  <si>
    <t>43.53</t>
  </si>
  <si>
    <t>34.19</t>
  </si>
  <si>
    <t>33.98</t>
  </si>
  <si>
    <t>34.63</t>
  </si>
  <si>
    <t>45.55</t>
  </si>
  <si>
    <t>25.13</t>
  </si>
  <si>
    <t>24.87</t>
  </si>
  <si>
    <t>25.33</t>
  </si>
  <si>
    <t>42.23</t>
  </si>
  <si>
    <t>30.69</t>
  </si>
  <si>
    <t>30.99</t>
  </si>
  <si>
    <t>39.17</t>
  </si>
  <si>
    <t>22.75</t>
  </si>
  <si>
    <t>22.60</t>
  </si>
  <si>
    <t>23.03</t>
  </si>
  <si>
    <t>44.72</t>
  </si>
  <si>
    <t>3.94</t>
  </si>
  <si>
    <t>37.86</t>
  </si>
  <si>
    <t>36.70</t>
  </si>
  <si>
    <t>38.79</t>
  </si>
  <si>
    <t>49.97</t>
  </si>
  <si>
    <t>17</t>
  </si>
  <si>
    <t>9</t>
  </si>
  <si>
    <t>350</t>
  </si>
  <si>
    <t>370</t>
  </si>
  <si>
    <t>330</t>
  </si>
  <si>
    <t>67</t>
  </si>
  <si>
    <t>88</t>
  </si>
  <si>
    <t>2655</t>
  </si>
  <si>
    <t>2607</t>
  </si>
  <si>
    <t>coal seam York Canyon road cut</t>
  </si>
  <si>
    <t>San Juan coal, 2 buckets shipped</t>
  </si>
  <si>
    <t>York Canyon road cut coal</t>
  </si>
  <si>
    <t>2 buckets, 1 bag coal, composite of dump pile, Sugarite</t>
  </si>
  <si>
    <t>Definitions</t>
  </si>
  <si>
    <t>GIS</t>
  </si>
  <si>
    <t>NotesIoGas</t>
  </si>
  <si>
    <t>Title</t>
  </si>
  <si>
    <t>Commodity</t>
  </si>
  <si>
    <t>Critical and other minerals</t>
  </si>
  <si>
    <t>NMBGMR Contact</t>
  </si>
  <si>
    <t>Virginia T. McLemore</t>
  </si>
  <si>
    <t>New Mexico Bureau of Geology and Mineral Resources</t>
  </si>
  <si>
    <t>Socorro, New Mexico 87801</t>
  </si>
  <si>
    <t>575.835.5521</t>
  </si>
  <si>
    <t>virginia.mclemore@nmt.edu</t>
  </si>
  <si>
    <t>NMBGMR Data Requirements</t>
  </si>
  <si>
    <t>Information must be publicly available. Some data from NMBGMR is newly reported in this database.</t>
  </si>
  <si>
    <t>Purpose</t>
  </si>
  <si>
    <t>Note</t>
  </si>
  <si>
    <t>QA/QC information</t>
  </si>
  <si>
    <t>See original reports. NMBGMR QA/QC available upon request.</t>
  </si>
  <si>
    <t>Worksheet Tab Name</t>
  </si>
  <si>
    <t>Tab Description</t>
  </si>
  <si>
    <t>References</t>
  </si>
  <si>
    <t>Full reference citation</t>
  </si>
  <si>
    <t>Data compiled by</t>
  </si>
  <si>
    <t>Original Date</t>
  </si>
  <si>
    <t>Revised date</t>
  </si>
  <si>
    <t>Coal and Mineral Resource Data Form</t>
  </si>
  <si>
    <t>Chemical  data for San Juan River-Raton Coal Basins</t>
  </si>
  <si>
    <t>Carbon Ore, Rare Earth, and Critical Minerals (CORE-CM) Assessment of San Juan River-Raton Coal Basins</t>
  </si>
  <si>
    <t>This database does not include the NURE geochemical database, nor does it include any older emission spectrographic chemical data. It only includes legacy data that has reliable REE analyses.</t>
  </si>
  <si>
    <t>Baker, L., 1989, Vertical distribution of trace elements in coal seams from the San Juan and Raton basins, New Mexico: M.S. thesis, New Mexico Institute of Mining and Technology, Socorro, 443 p.</t>
  </si>
  <si>
    <r>
      <t xml:space="preserve">Hoffman, G.K., 2016, Coal, </t>
    </r>
    <r>
      <rPr>
        <i/>
        <sz val="12"/>
        <color rgb="FF211D1E"/>
        <rFont val="Times New Roman"/>
        <family val="1"/>
      </rPr>
      <t xml:space="preserve">in </t>
    </r>
    <r>
      <rPr>
        <sz val="12"/>
        <color rgb="FF211D1E"/>
        <rFont val="Times New Roman"/>
        <family val="1"/>
      </rPr>
      <t xml:space="preserve">McLemore, V.T., Timmons, S., and Wilks, M., eds., Energy and mineral resources of New Mexico: New Mexico Bureau of Geology and Mineral Resources Memoir 50B, and New Mexico Geological Society Special Publication 13B, 80 p. </t>
    </r>
  </si>
  <si>
    <r>
      <t>McLemore, V.T., 2017, Heavy mineral, beach-placer sandstone deposits at Apache Mesa, Jicarilla Apache Reservation, Rio Arriba County, New Mexico;</t>
    </r>
    <r>
      <rPr>
        <b/>
        <i/>
        <sz val="12"/>
        <color theme="1"/>
        <rFont val="Times New Roman"/>
        <family val="1"/>
      </rPr>
      <t xml:space="preserve"> </t>
    </r>
    <r>
      <rPr>
        <i/>
        <sz val="12"/>
        <color theme="1"/>
        <rFont val="Times New Roman"/>
        <family val="1"/>
      </rPr>
      <t>in</t>
    </r>
    <r>
      <rPr>
        <sz val="12"/>
        <color theme="1"/>
        <rFont val="Times New Roman"/>
        <family val="1"/>
      </rPr>
      <t xml:space="preserve"> The Geology of the Ouray-Silverton Area, Karlstrom, K.E., Gonzales, D.A., Zimmerer, M.J., Heizler, M., and Ulmer-Scholle, D.S.: New Mexico Geological Society 68th Annual Fall Field Conference Guidebook, p.. 123-132.</t>
    </r>
  </si>
  <si>
    <t>McLemore, V.T., Asafo-Akowuah, J. and Robison, A., 2016, Assessment of Rare Earth Elements at Apache Mesa (Stinking Lake), Jicarilla Apache Reservation, Rio Arriba County, New Mexico: Final report to Jicarilla Indian Tribe, NMBG Open-file report 587, http://geoinfo.nmt.edu/publications/openfile/details.cfml?Volume=587 .</t>
  </si>
  <si>
    <t>Araya, A., 1993, A study of sulfur distribution and minor and major-element geochemistry of a high volume bituminous coal seam in northwestern New Mexico [PhD. Dissertation]: New Mexico  Institute of Mining and Technology, Socorro, 266 p.</t>
  </si>
  <si>
    <t>Affolter, R.H. et al., 2011, USGS data series 635: Geochemical Database of Feed Coal and Coal Combustion Products (CCPs) from Five Power Plants in the United States: U.S. Geological Survey (USGS).</t>
  </si>
  <si>
    <t>Master data set of chemical analyses unaltered</t>
  </si>
  <si>
    <t>Definitions of terms, acronyms</t>
  </si>
  <si>
    <t>Data adjusted for IoGas, see NotesIoGas sheet for changes</t>
  </si>
  <si>
    <t>How to configure data for iogas</t>
  </si>
  <si>
    <t>Database of published and unpublished whole rock chemcial data and of coal and related strata (including beach placer sandstones and uranium sandstones)</t>
  </si>
  <si>
    <t>Affolter et al. (2011)</t>
  </si>
  <si>
    <t>Navajo memo</t>
  </si>
  <si>
    <t>Sandia memo</t>
  </si>
  <si>
    <t>Carmichael, Alan B., 1982, Mineralogy and geochemistry of upper Cretaceous clay mineral assemblages from the Star Lake-Torreon coal fields, San Juan Basin, New Mexico, M.S. thesis, New Mexico Institute of Mining and Technology, Socorro, NM,</t>
  </si>
  <si>
    <t>Dow, V.T. and Batty, J.V., 1961, Reconnaissance of titaniferous sandstone deposits of Utah, Wyoming, New Mexico and Colorado: U.S. Bureau of Mines, Report of Investigations RI-5860, 52 p.</t>
  </si>
  <si>
    <t>Green, M.W., et al., 1980, Uranium resource evaluation, Gallup 1x2-degree quadrangle, Arizona and New Mexico: U.S. Department of Energy, Preliminary Report PGJ-013(80), 159 p.</t>
  </si>
  <si>
    <r>
      <t>Zech, R.S., Reynolds, R.L., Rosenbaum, J.G., and Brownfield, I.K.</t>
    </r>
    <r>
      <rPr>
        <b/>
        <sz val="12"/>
        <color theme="1"/>
        <rFont val="Times New Roman"/>
        <family val="1"/>
      </rPr>
      <t>,</t>
    </r>
    <r>
      <rPr>
        <sz val="12"/>
        <color theme="1"/>
        <rFont val="Times New Roman"/>
        <family val="1"/>
      </rPr>
      <t xml:space="preserve"> 1994, Heavy-mineral placer deposits of the Ute Mountain Ute Indian Reservation, southwestern Colorado and northwestern New Mexico: U.S. Geological Survey, Bulletin 2061-B, 39 p.</t>
    </r>
  </si>
  <si>
    <t>Taggart, R.K., Hower, J.C., Dwyer, G.S., and Hsu-Kim, H., 2016, Trends in the rare earth element content of U.S.-based coal combustion fly ashes: Environmental Science and Technology, v. 50, p. 5919-5926.</t>
  </si>
  <si>
    <t>Coal120</t>
  </si>
  <si>
    <t>0.04</t>
  </si>
  <si>
    <t>0.06</t>
  </si>
  <si>
    <t>0.17</t>
  </si>
  <si>
    <t>100.00</t>
  </si>
  <si>
    <t>0.00</t>
  </si>
  <si>
    <t>0.13</t>
  </si>
  <si>
    <t>0.12</t>
  </si>
  <si>
    <t>Lignitic</t>
  </si>
  <si>
    <t>1.78</t>
  </si>
  <si>
    <t>99</t>
  </si>
  <si>
    <t>0.36</t>
  </si>
  <si>
    <t>65.59</t>
  </si>
  <si>
    <t>47.34</t>
  </si>
  <si>
    <t>5.73</t>
  </si>
  <si>
    <t>1.60</t>
  </si>
  <si>
    <t>86</t>
  </si>
  <si>
    <t>37</t>
  </si>
  <si>
    <t>510</t>
  </si>
  <si>
    <t>64</t>
  </si>
  <si>
    <t>420</t>
  </si>
  <si>
    <t>750</t>
  </si>
  <si>
    <t>92.15</t>
  </si>
  <si>
    <t>77.19</t>
  </si>
  <si>
    <t>94.20</t>
  </si>
  <si>
    <t>0.37</t>
  </si>
  <si>
    <t>15.88</t>
  </si>
  <si>
    <t>15.27</t>
  </si>
  <si>
    <t>16.14</t>
  </si>
  <si>
    <t>63.10</t>
  </si>
  <si>
    <t>66.67</t>
  </si>
  <si>
    <t>45.38</t>
  </si>
  <si>
    <t>54.11</t>
  </si>
  <si>
    <t>31.20</t>
  </si>
  <si>
    <t>29.05</t>
  </si>
  <si>
    <t>32.39</t>
  </si>
  <si>
    <t>44.07</t>
  </si>
  <si>
    <t>49.14</t>
  </si>
  <si>
    <t>29.01</t>
  </si>
  <si>
    <t>32.35</t>
  </si>
  <si>
    <t>47.84</t>
  </si>
  <si>
    <t>23.80</t>
  </si>
  <si>
    <t>21.79</t>
  </si>
  <si>
    <t>43.61</t>
  </si>
  <si>
    <t>50.70</t>
  </si>
  <si>
    <t>31.26</t>
  </si>
  <si>
    <t>36.34</t>
  </si>
  <si>
    <t>48.66</t>
  </si>
  <si>
    <t>83.51</t>
  </si>
  <si>
    <t>79.49</t>
  </si>
  <si>
    <t>85.48</t>
  </si>
  <si>
    <t>5.87</t>
  </si>
  <si>
    <t>1.70</t>
  </si>
  <si>
    <t>1.82</t>
  </si>
  <si>
    <t>12.57</t>
  </si>
  <si>
    <t>89.30</t>
  </si>
  <si>
    <t>90.92</t>
  </si>
  <si>
    <t>1.63</t>
  </si>
  <si>
    <t>16.24</t>
  </si>
  <si>
    <t>18.06</t>
  </si>
  <si>
    <t>4.19</t>
  </si>
  <si>
    <t>4.61</t>
  </si>
  <si>
    <t>4.87</t>
  </si>
  <si>
    <t>3.81</t>
  </si>
  <si>
    <t>5.36</t>
  </si>
  <si>
    <t>1.46</t>
  </si>
  <si>
    <t>9.73</t>
  </si>
  <si>
    <t>10.28</t>
  </si>
  <si>
    <t>3.75</t>
  </si>
  <si>
    <t>3.10</t>
  </si>
  <si>
    <t>3.46</t>
  </si>
  <si>
    <t>6.89</t>
  </si>
  <si>
    <t>3.67</t>
  </si>
  <si>
    <t>10.31</t>
  </si>
  <si>
    <t>1.16</t>
  </si>
  <si>
    <t>11.66</t>
  </si>
  <si>
    <t>12.98</t>
  </si>
  <si>
    <t>3.69</t>
  </si>
  <si>
    <t>3.21</t>
  </si>
  <si>
    <t>8.45</t>
  </si>
  <si>
    <t>6.05</t>
  </si>
  <si>
    <t>13.98</t>
  </si>
  <si>
    <t>16.37</t>
  </si>
  <si>
    <t>19.03</t>
  </si>
  <si>
    <t>4.81</t>
  </si>
  <si>
    <t>7.00</t>
  </si>
  <si>
    <t>6.77</t>
  </si>
  <si>
    <t>7.27</t>
  </si>
  <si>
    <t>13.71</t>
  </si>
  <si>
    <t>15.25</t>
  </si>
  <si>
    <t>5.65</t>
  </si>
  <si>
    <t>6.65</t>
  </si>
  <si>
    <t>5.67</t>
  </si>
  <si>
    <t>4.75</t>
  </si>
  <si>
    <t>5.80</t>
  </si>
  <si>
    <t>38.48</t>
  </si>
  <si>
    <t>45.89</t>
  </si>
  <si>
    <t>33.97</t>
  </si>
  <si>
    <t>31.63</t>
  </si>
  <si>
    <t>35.26</t>
  </si>
  <si>
    <t>52.16</t>
  </si>
  <si>
    <t>36.02</t>
  </si>
  <si>
    <t>32.97</t>
  </si>
  <si>
    <t>38.33</t>
  </si>
  <si>
    <t>51.34</t>
  </si>
  <si>
    <t>12.41</t>
  </si>
  <si>
    <t>11.81</t>
  </si>
  <si>
    <t>12.70</t>
  </si>
  <si>
    <t>87.43</t>
  </si>
  <si>
    <t>8.92</t>
  </si>
  <si>
    <t>7.70</t>
  </si>
  <si>
    <t>9.08</t>
  </si>
  <si>
    <t>500</t>
  </si>
  <si>
    <t>83</t>
  </si>
  <si>
    <t>63</t>
  </si>
  <si>
    <t>410</t>
  </si>
  <si>
    <t>390</t>
  </si>
  <si>
    <t>730</t>
  </si>
  <si>
    <t>630</t>
  </si>
  <si>
    <t>coal/humate, 6 inches to 1 ft</t>
  </si>
  <si>
    <t>select stockpile La Plata mine</t>
  </si>
  <si>
    <t>composite of mine waste piles of coal</t>
  </si>
  <si>
    <t>outcrop near Metmore? Mine, coal, 3-4 ft</t>
  </si>
  <si>
    <t>outcrop near Metmore? Mine, shale/coal</t>
  </si>
  <si>
    <t>coal, road cut, 3-4 ft</t>
  </si>
  <si>
    <t>&lt; LOD</t>
  </si>
  <si>
    <t>NMT Coals batch 1 revised</t>
  </si>
  <si>
    <t>Coal8k</t>
  </si>
  <si>
    <t>Coal1k</t>
  </si>
  <si>
    <t>Coal3k</t>
  </si>
  <si>
    <t>Coal7k</t>
  </si>
  <si>
    <t>Coal26k</t>
  </si>
  <si>
    <t>Coal38k</t>
  </si>
  <si>
    <t>Coal90k</t>
  </si>
  <si>
    <t>Coal92k</t>
  </si>
  <si>
    <t>StandingRock</t>
  </si>
  <si>
    <t>Crownpoint road cut, shale/coal</t>
  </si>
  <si>
    <t>McKinley mine road cut, south, 1-3 ft coal, upper</t>
  </si>
  <si>
    <t>McKinley mine road cut, south, upper 2 ft coal, lower</t>
  </si>
  <si>
    <t>Metmore</t>
  </si>
  <si>
    <t>SanJuan</t>
  </si>
  <si>
    <t>LaPlata</t>
  </si>
  <si>
    <t>Kentucky</t>
  </si>
  <si>
    <t>wXRF</t>
  </si>
  <si>
    <t>ICP-OES</t>
  </si>
  <si>
    <t>77.50</t>
  </si>
  <si>
    <t>69.04</t>
  </si>
  <si>
    <t>80.37</t>
  </si>
  <si>
    <t>7.33</t>
  </si>
  <si>
    <t>8.53</t>
  </si>
  <si>
    <t>3.04</t>
  </si>
  <si>
    <t>3.55</t>
  </si>
  <si>
    <t>18.07</t>
  </si>
  <si>
    <t>89.67</t>
  </si>
  <si>
    <t>88.32</t>
  </si>
  <si>
    <t>91.67</t>
  </si>
  <si>
    <t>0.01</t>
  </si>
  <si>
    <t>66.85</t>
  </si>
  <si>
    <t>64.71</t>
  </si>
  <si>
    <t>68.77</t>
  </si>
  <si>
    <t>19.53</t>
  </si>
  <si>
    <t>18.91</t>
  </si>
  <si>
    <t>20.09</t>
  </si>
  <si>
    <t>7.68</t>
  </si>
  <si>
    <t>8.15</t>
  </si>
  <si>
    <t>26.09</t>
  </si>
  <si>
    <t>53.03</t>
  </si>
  <si>
    <t>51.76</t>
  </si>
  <si>
    <t>54.90</t>
  </si>
  <si>
    <t>28.64</t>
  </si>
  <si>
    <t>27.95</t>
  </si>
  <si>
    <t>29.65</t>
  </si>
  <si>
    <t>15.65</t>
  </si>
  <si>
    <t>16.60</t>
  </si>
  <si>
    <t>36.80</t>
  </si>
  <si>
    <t>87.76</t>
  </si>
  <si>
    <t>86.36</t>
  </si>
  <si>
    <t>88.98</t>
  </si>
  <si>
    <t>4.55</t>
  </si>
  <si>
    <t>1.73</t>
  </si>
  <si>
    <t>16.16</t>
  </si>
  <si>
    <t>80.19</t>
  </si>
  <si>
    <t>72.92</t>
  </si>
  <si>
    <t>83.07</t>
  </si>
  <si>
    <t>7.61</t>
  </si>
  <si>
    <t>6.92</t>
  </si>
  <si>
    <t>3.45</t>
  </si>
  <si>
    <t>23.22</t>
  </si>
  <si>
    <t>89.03</t>
  </si>
  <si>
    <t>81.46</t>
  </si>
  <si>
    <t>91.02</t>
  </si>
  <si>
    <t>1.89</t>
  </si>
  <si>
    <t>1.93</t>
  </si>
  <si>
    <t>10.91</t>
  </si>
  <si>
    <t>14.10</t>
  </si>
  <si>
    <t>0.21</t>
  </si>
  <si>
    <t>0.19</t>
  </si>
  <si>
    <t>0.22</t>
  </si>
  <si>
    <t>2.19</t>
  </si>
  <si>
    <t>3.66</t>
  </si>
  <si>
    <t>1.75</t>
  </si>
  <si>
    <t>1.48</t>
  </si>
  <si>
    <t>3.20</t>
  </si>
  <si>
    <t>2.78</t>
  </si>
  <si>
    <t>5.89</t>
  </si>
  <si>
    <t>2.44</t>
  </si>
  <si>
    <t>2.01</t>
  </si>
  <si>
    <t>2.13</t>
  </si>
  <si>
    <t>3.40</t>
  </si>
  <si>
    <t>2.94</t>
  </si>
  <si>
    <t>3.47</t>
  </si>
  <si>
    <t>12.22</t>
  </si>
  <si>
    <t>0.14</t>
  </si>
  <si>
    <t>8.50</t>
  </si>
  <si>
    <t>10.50</t>
  </si>
  <si>
    <t>6.64</t>
  </si>
  <si>
    <t>7.74</t>
  </si>
  <si>
    <t>1.54</t>
  </si>
  <si>
    <t>5.85</t>
  </si>
  <si>
    <t>8.38</t>
  </si>
  <si>
    <t>8.90</t>
  </si>
  <si>
    <t>0.29</t>
  </si>
  <si>
    <t>0.28</t>
  </si>
  <si>
    <t>11.39</t>
  </si>
  <si>
    <t>12.08</t>
  </si>
  <si>
    <t>5.15</t>
  </si>
  <si>
    <t>7.57</t>
  </si>
  <si>
    <t>4.99</t>
  </si>
  <si>
    <t>5.57</t>
  </si>
  <si>
    <t>0.11</t>
  </si>
  <si>
    <t>15.51</t>
  </si>
  <si>
    <t>13.82</t>
  </si>
  <si>
    <t>16.08</t>
  </si>
  <si>
    <t>81.93</t>
  </si>
  <si>
    <t>8.14</t>
  </si>
  <si>
    <t>8.02</t>
  </si>
  <si>
    <t>8.32</t>
  </si>
  <si>
    <t>22.44</t>
  </si>
  <si>
    <t>21.72</t>
  </si>
  <si>
    <t>23.08</t>
  </si>
  <si>
    <t>73.91</t>
  </si>
  <si>
    <t>27.54</t>
  </si>
  <si>
    <t>26.87</t>
  </si>
  <si>
    <t>28.50</t>
  </si>
  <si>
    <t>63.20</t>
  </si>
  <si>
    <t>9.11</t>
  </si>
  <si>
    <t>9.24</t>
  </si>
  <si>
    <t>83.84</t>
  </si>
  <si>
    <t>12.54</t>
  </si>
  <si>
    <t>11.41</t>
  </si>
  <si>
    <t>13.00</t>
  </si>
  <si>
    <t>76.78</t>
  </si>
  <si>
    <t>8.79</t>
  </si>
  <si>
    <t>8.04</t>
  </si>
  <si>
    <t>450</t>
  </si>
  <si>
    <t>470</t>
  </si>
  <si>
    <t>400</t>
  </si>
  <si>
    <t>580</t>
  </si>
  <si>
    <t>590</t>
  </si>
  <si>
    <t>570</t>
  </si>
  <si>
    <t>79</t>
  </si>
  <si>
    <t>75</t>
  </si>
  <si>
    <t>250</t>
  </si>
  <si>
    <t>280</t>
  </si>
  <si>
    <t>430</t>
  </si>
  <si>
    <t>440</t>
  </si>
  <si>
    <t>310</t>
  </si>
  <si>
    <t>320</t>
  </si>
  <si>
    <t>54</t>
  </si>
  <si>
    <t>290</t>
  </si>
  <si>
    <t>300</t>
  </si>
  <si>
    <t>&lt;1.9</t>
  </si>
  <si>
    <t>&lt;3.7</t>
  </si>
  <si>
    <t>Crownpoint road cut, coal, 1-2 ft</t>
  </si>
  <si>
    <t>McKinley mine road cut, north, gray shale/coal</t>
  </si>
  <si>
    <t>Gallup hwy564 roadcut, north, upper coal, 2 ft</t>
  </si>
  <si>
    <t>Gallup hwy564 roadcut, north, middle coal, 3 ft</t>
  </si>
  <si>
    <t>Gallup hwy564 roadcut, north, lower coal, 4 ft</t>
  </si>
  <si>
    <t>Dakota coal/shale, Prewitt road, 6 ft</t>
  </si>
  <si>
    <t>Dakota coal/shale, Prewitt road, 5 ft</t>
  </si>
  <si>
    <t>Dakota</t>
  </si>
  <si>
    <t>1 bucket coal/shale, 5 ft composite</t>
  </si>
  <si>
    <t>2 bags of coaly shale, 2-3 ft thick</t>
  </si>
  <si>
    <t>black shale to coal, 2 ft composite</t>
  </si>
  <si>
    <t>thin coal seam</t>
  </si>
  <si>
    <t>thin coal seam, 1-2 ft</t>
  </si>
  <si>
    <t>thin coal seam, 5-4 ft, above coal7</t>
  </si>
  <si>
    <t>4 in white/gray clay layer</t>
  </si>
  <si>
    <t>red dog clinker, 5 ft</t>
  </si>
  <si>
    <t>underclay, 1-2 inch thick</t>
  </si>
  <si>
    <t>Popotosa tuff, 2 bags, 2 ft composite, white</t>
  </si>
  <si>
    <t>Popotosa tuff, 2 bags, 5 ft composite, white</t>
  </si>
  <si>
    <t>Popotosa clay, 2 bags, 5 ft composite, red</t>
  </si>
  <si>
    <t>Popotosa clay, 2 bags, 10 ft composite, red</t>
  </si>
  <si>
    <t>Popotosa clay, 2 bags, 10 ft composite, white</t>
  </si>
  <si>
    <t>2 bags clinker</t>
  </si>
  <si>
    <t>clay zone inbetween coal11,13, 2-4 inch</t>
  </si>
  <si>
    <t>shale, south Little Eagle Rock</t>
  </si>
  <si>
    <t>shale, Little Eagle Rock</t>
  </si>
  <si>
    <t>baked shale, Little Eagle Rock</t>
  </si>
  <si>
    <t>adj to dike</t>
  </si>
  <si>
    <t>s dike</t>
  </si>
  <si>
    <t>c dike</t>
  </si>
  <si>
    <t>altered dike</t>
  </si>
  <si>
    <t>amp dike</t>
  </si>
  <si>
    <t>baked shale</t>
  </si>
  <si>
    <t>alt shale</t>
  </si>
  <si>
    <t>Big Eagle Rock dike, center</t>
  </si>
  <si>
    <t>2 buckets, 1 bag coal, 2 ft thick, Van Hooten</t>
  </si>
  <si>
    <t>bucket of coal, 4 ft</t>
  </si>
  <si>
    <t>2 bags coal, 4 ft abov coal11</t>
  </si>
  <si>
    <t>2 buckets, 2 bag coal, 3-4 ft thick, Van Hooten</t>
  </si>
  <si>
    <t>2 bags select coal</t>
  </si>
  <si>
    <t>2 buckets humate, 2 bags, stckpile, Navajo</t>
  </si>
  <si>
    <t>4 buckets coal, 1 bag, stockpile, Navajo</t>
  </si>
  <si>
    <t>4 buckets coal, 2 bag, Cat stockpile, El Sequendo</t>
  </si>
  <si>
    <t>1 buckets coal, 2 bag, Blue seam, pit 7, El Sequendo</t>
  </si>
  <si>
    <t>3 buckets Lee Ranch</t>
  </si>
  <si>
    <t>1 buckets coal, 2 bag, Blue seam floor, pit 7, El Sequendo</t>
  </si>
  <si>
    <t>1 buckets coal, 2 bag, A stockpile, El Sequendo</t>
  </si>
  <si>
    <t xml:space="preserve">1 bucket, 1 bag water soluble humate product </t>
  </si>
  <si>
    <t>1 bucket, 1 bag oversize waste humate</t>
  </si>
  <si>
    <t xml:space="preserve">1 bucket, 1 bag 300 humate product </t>
  </si>
  <si>
    <t xml:space="preserve">1 bucket, 1 bag 150 humate product </t>
  </si>
  <si>
    <t>coal below Coal45</t>
  </si>
  <si>
    <t>weathered shale-humate (spongy material)</t>
  </si>
  <si>
    <t>coal stockpile</t>
  </si>
  <si>
    <t>coal, 8 ft from ss dike</t>
  </si>
  <si>
    <t>coal between ash, ss dike</t>
  </si>
  <si>
    <t>coal adj to ss dike</t>
  </si>
  <si>
    <t>20 ft from ss dike</t>
  </si>
  <si>
    <t>coal adj to vein</t>
  </si>
  <si>
    <t>COAL28d</t>
  </si>
  <si>
    <t>ALS</t>
  </si>
  <si>
    <t>REE recalculated for whole rock basis (*ash%/100)</t>
  </si>
  <si>
    <t xml:space="preserve">thin coal seam, 1-2 ft, </t>
  </si>
  <si>
    <t xml:space="preserve">thin coal seam, 5-4 ft, above coal7, </t>
  </si>
  <si>
    <t>L after sample number</t>
  </si>
  <si>
    <t>K after sample number</t>
  </si>
  <si>
    <t>no initial after sample nomber</t>
  </si>
  <si>
    <t xml:space="preserve">Sandia Lab, NMT samples </t>
  </si>
  <si>
    <t xml:space="preserve">Kentucky Lab, NMT samples </t>
  </si>
  <si>
    <t xml:space="preserve">SGS Lab, NMT samples </t>
  </si>
  <si>
    <t>R-04-1</t>
  </si>
  <si>
    <t>R-04-2</t>
  </si>
  <si>
    <t>R-04-3</t>
  </si>
  <si>
    <t>R-04-4</t>
  </si>
  <si>
    <t>COAL44</t>
  </si>
  <si>
    <t>COAL80</t>
  </si>
  <si>
    <t>COAL81</t>
  </si>
  <si>
    <t>COAL82</t>
  </si>
  <si>
    <t>COAL83</t>
  </si>
  <si>
    <t>COAL62</t>
  </si>
  <si>
    <t>COAL63</t>
  </si>
  <si>
    <t>RE22370369</t>
  </si>
  <si>
    <t>Meneffe</t>
  </si>
  <si>
    <t>pictured cliffs ss</t>
  </si>
  <si>
    <t>V4 coal ash from San Juan Generating Plant</t>
  </si>
  <si>
    <t>bottom coal ash from San Juan Generating Plant</t>
  </si>
  <si>
    <t>basalt flow</t>
  </si>
  <si>
    <t>basalt dike</t>
  </si>
  <si>
    <t>Robinson Peak basalt</t>
  </si>
  <si>
    <t>COAL61a</t>
  </si>
  <si>
    <t>LST1</t>
  </si>
  <si>
    <t>WM1</t>
  </si>
  <si>
    <t>RE23025258</t>
  </si>
  <si>
    <t>&gt;50</t>
  </si>
  <si>
    <t xml:space="preserve"> NSS</t>
  </si>
  <si>
    <t>RE23025260</t>
  </si>
  <si>
    <t>C1-158-160</t>
  </si>
  <si>
    <t>E40-290-292</t>
  </si>
  <si>
    <t>E40-292-294</t>
  </si>
  <si>
    <t>volcanic ash</t>
  </si>
  <si>
    <t>R-04</t>
  </si>
  <si>
    <t>E-40</t>
  </si>
  <si>
    <t>Crownpoint road cut, underclay, 1-3 ft</t>
  </si>
  <si>
    <t>Crownpoint road cut, clinker</t>
  </si>
  <si>
    <t>Crownpoint road cut, red ash</t>
  </si>
  <si>
    <t>clay</t>
  </si>
  <si>
    <t>McKinley mine road cut, south, sandstone above upper coal, 1-3 inches</t>
  </si>
  <si>
    <t>McKinley mine road cut, north, red underclay/clinker</t>
  </si>
  <si>
    <t>Gallup hwy564 roadcut, north, sandstone at top of lower coal (98)</t>
  </si>
  <si>
    <t>clinker on top of coal101, 6 inches to 2 ft</t>
  </si>
  <si>
    <t>mixed clinker, clay, 1 ft</t>
  </si>
  <si>
    <t>white/red clinker/clay, 1 ft</t>
  </si>
  <si>
    <t>red/black clinker</t>
  </si>
  <si>
    <t>mixed hard clinker red/black</t>
  </si>
  <si>
    <t>white contact</t>
  </si>
  <si>
    <t>red/white clinker</t>
  </si>
  <si>
    <t>brown humate</t>
  </si>
  <si>
    <t>white clay</t>
  </si>
  <si>
    <t>standard</t>
  </si>
  <si>
    <t>28-29</t>
  </si>
  <si>
    <t>70-74</t>
  </si>
  <si>
    <t>158-168</t>
  </si>
  <si>
    <t>Argillic, Advanced argillic tuff-kaolin</t>
  </si>
  <si>
    <t>propyllitic? Tuff, casts altered to epidote, minor fe oxide coating</t>
  </si>
  <si>
    <t xml:space="preserve">kaolin-tuff, with fe oxide veins </t>
  </si>
  <si>
    <t>RE23036397</t>
  </si>
  <si>
    <t>RE23036405</t>
  </si>
  <si>
    <t>COAL34</t>
  </si>
  <si>
    <t>COAL59</t>
  </si>
  <si>
    <t>COAL90</t>
  </si>
  <si>
    <t>COAL62D</t>
  </si>
  <si>
    <t>COAL63D</t>
  </si>
  <si>
    <t>COAL47D</t>
  </si>
  <si>
    <t>COAL44d</t>
  </si>
  <si>
    <t>COAL80d</t>
  </si>
  <si>
    <t>COAL81d</t>
  </si>
  <si>
    <t>COAL82d</t>
  </si>
  <si>
    <t>COAL83d</t>
  </si>
  <si>
    <t>COAL120d</t>
  </si>
  <si>
    <t>2 bags volc ash, Blue seam, pit 7, El Sequendo</t>
  </si>
  <si>
    <t>vein in coal</t>
  </si>
  <si>
    <t>RE23025264</t>
  </si>
  <si>
    <t>select of clay</t>
  </si>
  <si>
    <t>outcrop near Metmore? Mine, white clay/clinker</t>
  </si>
  <si>
    <t>outcrop near Metmore? Mine, white/black coal/clay</t>
  </si>
  <si>
    <t>sandstone uranium</t>
  </si>
  <si>
    <t>NOTE: Field work on the Navajo Nation was conducted under a permit from the Minerals Department. Any persons wishing to conduct geologic investigations on the Navajo Nation must first apply for and receive a permit from the Minerals Department, P.O. Box 1910, Window Rock, Arizona 6515 and telephone no. 928-871-6588</t>
  </si>
  <si>
    <t xml:space="preserve">The purposes of this database are to compile chemical data on coal and related strata in the San Juan and Raton Basins in order to evaluate these areas for critical and other minerals. </t>
  </si>
  <si>
    <t>GeneralInformation</t>
  </si>
  <si>
    <t>V.T. McLemore, P. Lyons, E. Owen, E. Brakohiapa, M. Badonie, D. Shaver, J. Newcomer, M. Leo-Russell</t>
  </si>
  <si>
    <t>ME-XRF26</t>
  </si>
  <si>
    <t>OA-GRA05x</t>
  </si>
  <si>
    <t>C-IR07</t>
  </si>
  <si>
    <t>S-IR08</t>
  </si>
  <si>
    <t>ME-MS42</t>
  </si>
  <si>
    <t>ME-MS81</t>
  </si>
  <si>
    <t>ME-4ACD81</t>
  </si>
  <si>
    <t>Au-ICP21</t>
  </si>
  <si>
    <t>F-ELE81a</t>
  </si>
  <si>
    <t>QA/QC report each run</t>
  </si>
  <si>
    <t>Methods for coal analyses by various laboratories, notes on QA/QC</t>
  </si>
  <si>
    <t>Number of samples analyzed total</t>
  </si>
  <si>
    <t>Coal2D</t>
  </si>
  <si>
    <t>basalt</t>
  </si>
  <si>
    <t>area (coal field=district)</t>
  </si>
  <si>
    <t xml:space="preserve"> Report source (Reference)</t>
  </si>
  <si>
    <t>lithology (MineralogyDepositType)</t>
  </si>
  <si>
    <t>Formation (map unit)</t>
  </si>
  <si>
    <t>sample comments (description)</t>
  </si>
  <si>
    <t>Date analyzed (date returned)</t>
  </si>
  <si>
    <t>corresponds to 2shale</t>
  </si>
  <si>
    <t>corresponds to 4shale</t>
  </si>
  <si>
    <t>corresponds to 6shale</t>
  </si>
  <si>
    <t>NMTcoalsBatch2</t>
  </si>
  <si>
    <t xml:space="preserve"> </t>
  </si>
  <si>
    <t>Jornada del Muerto</t>
  </si>
  <si>
    <t>San Juan Basin</t>
  </si>
  <si>
    <t>waste pile, coal</t>
  </si>
  <si>
    <t>Law mine</t>
  </si>
  <si>
    <t>Law mine, coal</t>
  </si>
  <si>
    <t>dump composite, sieved</t>
  </si>
  <si>
    <t>2 ft composite coal</t>
  </si>
  <si>
    <t>coarse from sieved</t>
  </si>
  <si>
    <t>E-61</t>
  </si>
  <si>
    <t>San Juan ash, 2 bags</t>
  </si>
  <si>
    <t>2 ft composite shale over coal</t>
  </si>
  <si>
    <t>Coal26krerun</t>
  </si>
  <si>
    <t>Coal9k</t>
  </si>
  <si>
    <t>Coal136k</t>
  </si>
  <si>
    <t>Coal134k</t>
  </si>
  <si>
    <t>Coal26Dk</t>
  </si>
  <si>
    <t>E-61-2</t>
  </si>
  <si>
    <t>E-61-4</t>
  </si>
  <si>
    <t>E-61-6</t>
  </si>
  <si>
    <t>E-61-8</t>
  </si>
  <si>
    <t>E-61-11</t>
  </si>
  <si>
    <t>E-61-12</t>
  </si>
  <si>
    <t>E-61-14</t>
  </si>
  <si>
    <t>E-61-15</t>
  </si>
  <si>
    <t>E-61-16</t>
  </si>
  <si>
    <t>E-61-17</t>
  </si>
  <si>
    <t>E-61-18</t>
  </si>
  <si>
    <t>E-61-19</t>
  </si>
  <si>
    <t>E-61-20</t>
  </si>
  <si>
    <t>E-61-21</t>
  </si>
  <si>
    <t>E-61-22</t>
  </si>
  <si>
    <t>E-61-23</t>
  </si>
  <si>
    <t>E-61-25</t>
  </si>
  <si>
    <t>E-61-26</t>
  </si>
  <si>
    <t>E-61-27</t>
  </si>
  <si>
    <t>E-61-29</t>
  </si>
  <si>
    <t>E-61-31</t>
  </si>
  <si>
    <t>WMS-1</t>
  </si>
  <si>
    <t>RE23066340</t>
  </si>
  <si>
    <t>RE23066331</t>
  </si>
  <si>
    <t>COAL136d</t>
  </si>
  <si>
    <t>COAL9d</t>
  </si>
  <si>
    <t>siltstone</t>
  </si>
  <si>
    <t>Interbedded Silt Sandstone</t>
  </si>
  <si>
    <t>Interbedded Silt Sanstone Coal</t>
  </si>
  <si>
    <t>Interbedded Sandstone Siltstone Coal</t>
  </si>
  <si>
    <t>Sandstone Siltstone</t>
  </si>
  <si>
    <t>Interbedded Siltstone Sandstone</t>
  </si>
  <si>
    <t>Interbedded Siltstone Coal</t>
  </si>
  <si>
    <t>DH2-1</t>
  </si>
  <si>
    <t>DH2-9</t>
  </si>
  <si>
    <t>DH3-1</t>
  </si>
  <si>
    <t>DH3-2</t>
  </si>
  <si>
    <t>DH3-3</t>
  </si>
  <si>
    <t>DH4-73</t>
  </si>
  <si>
    <t>DH5-3</t>
  </si>
  <si>
    <t>DH5-5</t>
  </si>
  <si>
    <t>DH5-7</t>
  </si>
  <si>
    <t>DH6-1</t>
  </si>
  <si>
    <t>DH6-2</t>
  </si>
  <si>
    <t>DH6-3</t>
  </si>
  <si>
    <t>DH6-6</t>
  </si>
  <si>
    <t>DH7-1</t>
  </si>
  <si>
    <t>DH7-2</t>
  </si>
  <si>
    <t>DH8-1</t>
  </si>
  <si>
    <t>DH8-2</t>
  </si>
  <si>
    <t>DH9-3</t>
  </si>
  <si>
    <t>DH11-2</t>
  </si>
  <si>
    <t>Coal1avg</t>
  </si>
  <si>
    <t>Coal3avg</t>
  </si>
  <si>
    <t>average</t>
  </si>
  <si>
    <t>Coal7avg</t>
  </si>
  <si>
    <t>Coal8avg</t>
  </si>
  <si>
    <t>Coal2avg</t>
  </si>
  <si>
    <t>Coal9avg</t>
  </si>
  <si>
    <t>Coal10avg</t>
  </si>
  <si>
    <t>NOTE: These are the averages from 2 or more labs or duplicates</t>
  </si>
  <si>
    <t>COAL28avg</t>
  </si>
  <si>
    <t>Coal11Lavg</t>
  </si>
  <si>
    <t>Coal26Lavg</t>
  </si>
  <si>
    <t>LMC-8000</t>
  </si>
  <si>
    <t>LMC-8003</t>
  </si>
  <si>
    <t>LMC-8005</t>
  </si>
  <si>
    <t>LSS-1</t>
  </si>
  <si>
    <t>RE23116683</t>
  </si>
  <si>
    <t>RE23116684</t>
  </si>
  <si>
    <t>&gt;20000</t>
  </si>
  <si>
    <t>ss</t>
  </si>
  <si>
    <t>jasperiod ss</t>
  </si>
  <si>
    <t>pyrite concretions</t>
  </si>
  <si>
    <t>grab, 2 ft clinker</t>
  </si>
  <si>
    <t>1 ft glassy green clinker</t>
  </si>
  <si>
    <t>ash/sltst, 0.5-2 inches</t>
  </si>
  <si>
    <t>dk beach sand, 1-3 ft</t>
  </si>
  <si>
    <t>lgt beach sand, 3-6 ft</t>
  </si>
  <si>
    <t>gray ss</t>
  </si>
  <si>
    <t>pyrite</t>
  </si>
  <si>
    <t>white ash/stst 2 inches</t>
  </si>
  <si>
    <t>orange S shale, 1 ft</t>
  </si>
  <si>
    <t>dk brown ss 1-2 ft</t>
  </si>
  <si>
    <t>gray shale, 1-2 ft</t>
  </si>
  <si>
    <t>std</t>
  </si>
  <si>
    <t>clay beneath Coal10, .5-2 ft</t>
  </si>
  <si>
    <t>clinker above clay</t>
  </si>
  <si>
    <t>white ash/stst, 1-4 inch</t>
  </si>
  <si>
    <t>Black Range</t>
  </si>
  <si>
    <t>gray shale, .5-1 ft</t>
  </si>
  <si>
    <t xml:space="preserve">Other Areas </t>
  </si>
  <si>
    <t>Sierra</t>
  </si>
  <si>
    <t>waste rock pile</t>
  </si>
  <si>
    <t>NMSI0881</t>
  </si>
  <si>
    <t>Lemitar</t>
  </si>
  <si>
    <t>Coal30avg</t>
  </si>
  <si>
    <t>Coal31avg</t>
  </si>
  <si>
    <t>Coal38avg</t>
  </si>
  <si>
    <t>COAL47avg</t>
  </si>
  <si>
    <t>COAL62avg</t>
  </si>
  <si>
    <t>COAL63avg</t>
  </si>
  <si>
    <t>COAL61avg</t>
  </si>
  <si>
    <t>COAL120avg</t>
  </si>
  <si>
    <t>COAL90avg</t>
  </si>
  <si>
    <t>Coal92avg</t>
  </si>
  <si>
    <t>COAL44avg</t>
  </si>
  <si>
    <t>COAL80avg</t>
  </si>
  <si>
    <t>COAL81avg</t>
  </si>
  <si>
    <t>COAL82avg</t>
  </si>
  <si>
    <t>COAL83avg</t>
  </si>
  <si>
    <t>COAL136avg</t>
  </si>
  <si>
    <t>BWK-7</t>
  </si>
  <si>
    <t>WKR-12</t>
  </si>
  <si>
    <t>WKR-23</t>
  </si>
  <si>
    <t>WKR-48</t>
  </si>
  <si>
    <t>WKR-73</t>
  </si>
  <si>
    <t>WKR-100-198.5</t>
  </si>
  <si>
    <t>EKR-K-2</t>
  </si>
  <si>
    <t>EKR-U-17</t>
  </si>
  <si>
    <t>SSBC-W-djK</t>
  </si>
  <si>
    <t>MidChup-3.4</t>
  </si>
  <si>
    <t>SV-6a</t>
  </si>
  <si>
    <t>MCL01d</t>
  </si>
  <si>
    <t>MCU-0418-1B</t>
  </si>
  <si>
    <t>Kline2</t>
  </si>
  <si>
    <t>DIAT</t>
  </si>
  <si>
    <t>Kaolinite1</t>
  </si>
  <si>
    <t>RE23154266</t>
  </si>
  <si>
    <t>RE23156695</t>
  </si>
  <si>
    <t>Standing Rock (NMMK0261), Grants uranium district, DIS117</t>
  </si>
  <si>
    <t>COAL26E</t>
  </si>
  <si>
    <t>COAL134</t>
  </si>
  <si>
    <t>COAL137</t>
  </si>
  <si>
    <t>COAL139</t>
  </si>
  <si>
    <t>COAL142</t>
  </si>
  <si>
    <t>COAL143</t>
  </si>
  <si>
    <t>COAL145</t>
  </si>
  <si>
    <t>COAL147</t>
  </si>
  <si>
    <t>COAL148</t>
  </si>
  <si>
    <t>COAL149</t>
  </si>
  <si>
    <t>COAL153</t>
  </si>
  <si>
    <t>COAL155</t>
  </si>
  <si>
    <t>COAL157</t>
  </si>
  <si>
    <t>COAL158</t>
  </si>
  <si>
    <t>COAL159</t>
  </si>
  <si>
    <t>COAL160</t>
  </si>
  <si>
    <t>COAL161</t>
  </si>
  <si>
    <t>COAL163</t>
  </si>
  <si>
    <t>COAL164</t>
  </si>
  <si>
    <t>COAL169</t>
  </si>
  <si>
    <t>COAL170</t>
  </si>
  <si>
    <t>COAL173</t>
  </si>
  <si>
    <t>COAL174</t>
  </si>
  <si>
    <t>COAL175</t>
  </si>
  <si>
    <t>COAL177</t>
  </si>
  <si>
    <t>Coal26ek</t>
  </si>
  <si>
    <t>NMT Coals batch 3</t>
  </si>
  <si>
    <t>COAL134avg</t>
  </si>
  <si>
    <t>WKR-110b</t>
  </si>
  <si>
    <t>underlying tan shale with organic material</t>
  </si>
  <si>
    <t>underlying shale</t>
  </si>
  <si>
    <t>SAN50</t>
  </si>
  <si>
    <t>SAN51</t>
  </si>
  <si>
    <t>SAN52</t>
  </si>
  <si>
    <t>SAN53</t>
  </si>
  <si>
    <t>SAN54</t>
  </si>
  <si>
    <t>SAN55</t>
  </si>
  <si>
    <t>SAN56</t>
  </si>
  <si>
    <t>SAN57</t>
  </si>
  <si>
    <t>SAN58</t>
  </si>
  <si>
    <t>SAN59</t>
  </si>
  <si>
    <t>SAN60</t>
  </si>
  <si>
    <t>SAN62</t>
  </si>
  <si>
    <t>SAN63</t>
  </si>
  <si>
    <t>SAN64</t>
  </si>
  <si>
    <t>SAN65</t>
  </si>
  <si>
    <t>dike, 1 m</t>
  </si>
  <si>
    <t>baked ss next to Coal178</t>
  </si>
  <si>
    <t>clinker, 4-5 ft</t>
  </si>
  <si>
    <t>dike, 1-2 m</t>
  </si>
  <si>
    <t>xenolith</t>
  </si>
  <si>
    <t>black clinker</t>
  </si>
  <si>
    <t>red clinker</t>
  </si>
  <si>
    <t>gray, yellow shale</t>
  </si>
  <si>
    <t>bucket, bag 1 ft coal, shale, roadcut</t>
  </si>
  <si>
    <t>3 ft coal</t>
  </si>
  <si>
    <t>coal, 4 ft</t>
  </si>
  <si>
    <t>2-3 ft humate</t>
  </si>
  <si>
    <t xml:space="preserve">black shale </t>
  </si>
  <si>
    <t>middle coal, .5-1 ft</t>
  </si>
  <si>
    <t>base S-rich coal, 1-2 ft</t>
  </si>
  <si>
    <t>upper coal, 3-4 ft</t>
  </si>
  <si>
    <t>lower coal, 2 ft</t>
  </si>
  <si>
    <t>coal, 3-4 ft</t>
  </si>
  <si>
    <t>humate mill, mfg150</t>
  </si>
  <si>
    <t>humate mill, mfg300</t>
  </si>
  <si>
    <t>humate mine, stockpile (last of Coal48)</t>
  </si>
  <si>
    <t>humate stockpile, new pit</t>
  </si>
  <si>
    <t>6 ft section in pit, humate</t>
  </si>
  <si>
    <t>coal, middle, Dakota</t>
  </si>
  <si>
    <t>crinkly coal above 169</t>
  </si>
  <si>
    <t>upper 6 inch coal</t>
  </si>
  <si>
    <t>north coal, 2 ft</t>
  </si>
  <si>
    <t>Siltstone</t>
  </si>
  <si>
    <t>dike</t>
  </si>
  <si>
    <t>diatomite</t>
  </si>
  <si>
    <t>zeolite</t>
  </si>
  <si>
    <t>white sandstone</t>
  </si>
  <si>
    <t>COAL178</t>
  </si>
  <si>
    <t>COAL179</t>
  </si>
  <si>
    <t>COAL180</t>
  </si>
  <si>
    <t>COAL184</t>
  </si>
  <si>
    <t>COAL185</t>
  </si>
  <si>
    <t>COAL186</t>
  </si>
  <si>
    <t>COAL187</t>
  </si>
  <si>
    <t>COAL188</t>
  </si>
  <si>
    <t>COAL198</t>
  </si>
  <si>
    <t>na</t>
  </si>
  <si>
    <t>coal, 288.7-289</t>
  </si>
  <si>
    <t>coal, 290-291</t>
  </si>
  <si>
    <t>coal, 293-294</t>
  </si>
  <si>
    <t>coal, 354-356</t>
  </si>
  <si>
    <t>coal, 382-383.5</t>
  </si>
  <si>
    <t>coal, 398-399.9</t>
  </si>
  <si>
    <t>coal, 405-405.7</t>
  </si>
  <si>
    <t>coal, 407-409</t>
  </si>
  <si>
    <t>sandstone, 288.5-288.7</t>
  </si>
  <si>
    <t>siltstone, 289-289.3</t>
  </si>
  <si>
    <t>siltstone, 357.2-357.4</t>
  </si>
  <si>
    <t>SAN61</t>
  </si>
  <si>
    <t>COAL181</t>
  </si>
  <si>
    <t>COAL182</t>
  </si>
  <si>
    <t>COAL183</t>
  </si>
  <si>
    <t>COAL189</t>
  </si>
  <si>
    <t>COAL190</t>
  </si>
  <si>
    <t>COAL191</t>
  </si>
  <si>
    <t>COAL192</t>
  </si>
  <si>
    <t>COAL193</t>
  </si>
  <si>
    <t>COAL195</t>
  </si>
  <si>
    <t>COAL196</t>
  </si>
  <si>
    <t>COAL197</t>
  </si>
  <si>
    <t>COAL203</t>
  </si>
  <si>
    <t>COAL204</t>
  </si>
  <si>
    <t>COAL208</t>
  </si>
  <si>
    <t>COAL210</t>
  </si>
  <si>
    <t>COAL212</t>
  </si>
  <si>
    <t>COAL213</t>
  </si>
  <si>
    <t>COAL216</t>
  </si>
  <si>
    <t>COAL219</t>
  </si>
  <si>
    <t>COAL222</t>
  </si>
  <si>
    <t>COAL224</t>
  </si>
  <si>
    <t>COAL225</t>
  </si>
  <si>
    <t>COAL227</t>
  </si>
  <si>
    <t>COAL232</t>
  </si>
  <si>
    <t>COAL233</t>
  </si>
  <si>
    <t>COAL234</t>
  </si>
  <si>
    <t>COAL235</t>
  </si>
  <si>
    <t>COAL237</t>
  </si>
  <si>
    <t>COAL238</t>
  </si>
  <si>
    <t>COAL26F</t>
  </si>
  <si>
    <t>NMTcoalsBatch4</t>
  </si>
  <si>
    <t>LLS-1</t>
  </si>
  <si>
    <t>RE23166122</t>
  </si>
  <si>
    <t>COAL176</t>
  </si>
  <si>
    <t>COAL199</t>
  </si>
  <si>
    <t>COAL200</t>
  </si>
  <si>
    <t>COAL201</t>
  </si>
  <si>
    <t>COAL202</t>
  </si>
  <si>
    <t>COAL205</t>
  </si>
  <si>
    <t>COAL206</t>
  </si>
  <si>
    <t>COAL207</t>
  </si>
  <si>
    <t>COAL209</t>
  </si>
  <si>
    <t>COAL211</t>
  </si>
  <si>
    <t>COAL214</t>
  </si>
  <si>
    <t>COAL215</t>
  </si>
  <si>
    <t>COAL217</t>
  </si>
  <si>
    <t>COAL220</t>
  </si>
  <si>
    <t>COAL223</t>
  </si>
  <si>
    <t>COAL226</t>
  </si>
  <si>
    <t>COAL229</t>
  </si>
  <si>
    <t>COAL230</t>
  </si>
  <si>
    <t>COAL231</t>
  </si>
  <si>
    <t>COAL236</t>
  </si>
  <si>
    <t>COAL239</t>
  </si>
  <si>
    <t>COAL242</t>
  </si>
  <si>
    <t>COAL244</t>
  </si>
  <si>
    <t>COAL246</t>
  </si>
  <si>
    <t>COAL181avg</t>
  </si>
  <si>
    <t>COAL115</t>
  </si>
  <si>
    <t>COAL119</t>
  </si>
  <si>
    <t>COAL126</t>
  </si>
  <si>
    <t>COAL129</t>
  </si>
  <si>
    <t>COAL168</t>
  </si>
  <si>
    <t>COAL171</t>
  </si>
  <si>
    <t>COAL172</t>
  </si>
  <si>
    <t>COAL248</t>
  </si>
  <si>
    <t>COAL249</t>
  </si>
  <si>
    <t>COAL250</t>
  </si>
  <si>
    <t>COAL251</t>
  </si>
  <si>
    <t>COAL253</t>
  </si>
  <si>
    <t>LEM2909</t>
  </si>
  <si>
    <t>LEM2901</t>
  </si>
  <si>
    <t>LEM2902</t>
  </si>
  <si>
    <t>LEM2903</t>
  </si>
  <si>
    <t>LEM2904</t>
  </si>
  <si>
    <t>LEM2905</t>
  </si>
  <si>
    <t>LEM2906</t>
  </si>
  <si>
    <t>LEM2907</t>
  </si>
  <si>
    <t>Ala1</t>
  </si>
  <si>
    <t>Ala2</t>
  </si>
  <si>
    <t>Perlite1</t>
  </si>
  <si>
    <t>Perlite2</t>
  </si>
  <si>
    <t>CI23188557</t>
  </si>
  <si>
    <t>CI23195906</t>
  </si>
  <si>
    <t>&gt;250</t>
  </si>
  <si>
    <t>perlite</t>
  </si>
  <si>
    <t>pegmatite</t>
  </si>
  <si>
    <t>Alabama</t>
  </si>
  <si>
    <t>NMSO0146</t>
  </si>
  <si>
    <t>west end beach ss, 2 ft, maroon</t>
  </si>
  <si>
    <t>west end beach ss, 2 ft, orange, below maroon</t>
  </si>
  <si>
    <t>purple, beach ss, 3 ft</t>
  </si>
  <si>
    <t>purple, beach ss, 2 ft</t>
  </si>
  <si>
    <t>orange-purple beach ss, 2 ft</t>
  </si>
  <si>
    <t>purple beach ss, 2 ft</t>
  </si>
  <si>
    <t>purple, base beach ss, 2 ft</t>
  </si>
  <si>
    <t>orange beach ss, mid, 2 ft</t>
  </si>
  <si>
    <t>purple, upper beach ss, 2 ft</t>
  </si>
  <si>
    <t>4 ft chip, upper purple beach ss</t>
  </si>
  <si>
    <t>float, upper purple beach ss</t>
  </si>
  <si>
    <t>6 inch beach ss. Black</t>
  </si>
  <si>
    <t>black shale, 2 ft</t>
  </si>
  <si>
    <t>shale, base, 6 in</t>
  </si>
  <si>
    <t>shale, coal, 1 ft, above Coal181</t>
  </si>
  <si>
    <t>black shale, top, 1 ft</t>
  </si>
  <si>
    <t>coaly shale, base, 1 ft</t>
  </si>
  <si>
    <t>middle shale/coal, 1 ft</t>
  </si>
  <si>
    <t>upper middle shale, 1 ft</t>
  </si>
  <si>
    <t>top coal/shale, 1 ft</t>
  </si>
  <si>
    <t>1-3 ft middlecoal</t>
  </si>
  <si>
    <t>lower coal, 2-3 ft</t>
  </si>
  <si>
    <t>brown lignite, 1-4 ft</t>
  </si>
  <si>
    <t>coal, 3-5 ft</t>
  </si>
  <si>
    <t>1 ft shale over cal</t>
  </si>
  <si>
    <t>ss above coal</t>
  </si>
  <si>
    <t>clay below coal</t>
  </si>
  <si>
    <t>St.Cloud 2</t>
  </si>
  <si>
    <t>Kline2a</t>
  </si>
  <si>
    <t>LEM2900</t>
  </si>
  <si>
    <t>SAN1</t>
  </si>
  <si>
    <t>SAN2</t>
  </si>
  <si>
    <t>SAN3</t>
  </si>
  <si>
    <t>SAN6</t>
  </si>
  <si>
    <t>cream ss, 2 ft</t>
  </si>
  <si>
    <t>brown ss above 199 w logs</t>
  </si>
  <si>
    <t>light brown ss w ripples</t>
  </si>
  <si>
    <t>brown/gray shale, 2 ft</t>
  </si>
  <si>
    <t>beach ss, tan to white</t>
  </si>
  <si>
    <t>beach ss, rusty brown</t>
  </si>
  <si>
    <t>beach ss, olice gray</t>
  </si>
  <si>
    <t>beach ss</t>
  </si>
  <si>
    <t xml:space="preserve">top, darker beach ss, 3 ft </t>
  </si>
  <si>
    <t>lower 2 ft orange</t>
  </si>
  <si>
    <t>2 ft beach ss</t>
  </si>
  <si>
    <t>brown beach ss</t>
  </si>
  <si>
    <t>&lt;1ft beach ss</t>
  </si>
  <si>
    <t>SGS, Kent</t>
  </si>
  <si>
    <t>coal w lignite</t>
  </si>
  <si>
    <t>1 ft coal, sulfur</t>
  </si>
  <si>
    <t>gray shale beloe coal, 2 ft, laminated</t>
  </si>
  <si>
    <t>shale/coal, 1 m</t>
  </si>
  <si>
    <t>1 m coal/shale</t>
  </si>
  <si>
    <t>1.5 ft coal</t>
  </si>
  <si>
    <t>1-2 ft coal</t>
  </si>
  <si>
    <t>1-2 ft coal/humate</t>
  </si>
  <si>
    <t>humate/lignite, 1 ft</t>
  </si>
  <si>
    <t>clinker, may be float</t>
  </si>
  <si>
    <t>humate/lignite/coal, 1 ft</t>
  </si>
  <si>
    <t>upper 2 ft coal</t>
  </si>
  <si>
    <t>middle 2 ft coal</t>
  </si>
  <si>
    <t>lower 1 m coal</t>
  </si>
  <si>
    <t>upper 1 m coal</t>
  </si>
  <si>
    <t>1 ft clay</t>
  </si>
  <si>
    <t>2 ft coal</t>
  </si>
  <si>
    <t>cream ss, 1 m</t>
  </si>
  <si>
    <t>brown/gray lignite</t>
  </si>
  <si>
    <t>gray shale white yellow</t>
  </si>
  <si>
    <t>lignite/shale, 2 ft</t>
  </si>
  <si>
    <t>clinker, Hard Rock Pile</t>
  </si>
  <si>
    <t>underclay, cream, 1 ft</t>
  </si>
  <si>
    <t>brown gray laminated slt/sh</t>
  </si>
  <si>
    <t>1 ft gray clay/shale</t>
  </si>
  <si>
    <t>white slts, 1 m</t>
  </si>
  <si>
    <t>1-2 ft underclay</t>
  </si>
  <si>
    <t>clinker pit, yellow</t>
  </si>
  <si>
    <t>clinker pit, black select</t>
  </si>
  <si>
    <t>clinker pit, red</t>
  </si>
  <si>
    <t>4-6 inch clay btween 236 and shale</t>
  </si>
  <si>
    <t>gray clay</t>
  </si>
  <si>
    <t>clinker pit</t>
  </si>
  <si>
    <t>ss above coal, 6 inch-1 ft</t>
  </si>
  <si>
    <t>Todilto lst</t>
  </si>
  <si>
    <t>limestone</t>
  </si>
  <si>
    <t>1 ft gray purple ss</t>
  </si>
  <si>
    <t>clay below ss</t>
  </si>
  <si>
    <t>brown clinker</t>
  </si>
  <si>
    <t>2 ft clay</t>
  </si>
  <si>
    <t>1 ft ss w pyrite nodules</t>
  </si>
  <si>
    <t>Hogback, San Juan</t>
  </si>
  <si>
    <t>Kaolinite</t>
  </si>
  <si>
    <t>Kline 1</t>
  </si>
  <si>
    <t>FK Kaolin 1</t>
  </si>
  <si>
    <t>RE23196940</t>
  </si>
  <si>
    <t>RE23196932</t>
  </si>
  <si>
    <t>3-4 ft red clinker</t>
  </si>
  <si>
    <t>WGS84</t>
  </si>
  <si>
    <t>mine dump/waste rock</t>
  </si>
  <si>
    <t>purple-gray ss, 3 ft</t>
  </si>
  <si>
    <t>gray ss/ss, 2 ft</t>
  </si>
  <si>
    <t>green ss boulder</t>
  </si>
  <si>
    <t>underclay, 1 ft</t>
  </si>
  <si>
    <t>green slag (vent)</t>
  </si>
  <si>
    <t>unburned ss</t>
  </si>
  <si>
    <t>1 ft clay above 278</t>
  </si>
  <si>
    <t>gray clay btwn lower and mid, 4 inches</t>
  </si>
  <si>
    <t>4-5 ft clinker</t>
  </si>
  <si>
    <t>Navajo clay above 290</t>
  </si>
  <si>
    <t>clinker vent, black</t>
  </si>
  <si>
    <t xml:space="preserve">clinker, red </t>
  </si>
  <si>
    <t>COAL247</t>
  </si>
  <si>
    <t>COAL257</t>
  </si>
  <si>
    <t>COAL259</t>
  </si>
  <si>
    <t>COAL262</t>
  </si>
  <si>
    <t>COAL271</t>
  </si>
  <si>
    <t>COAL273</t>
  </si>
  <si>
    <t>COAL274</t>
  </si>
  <si>
    <t>COAL275</t>
  </si>
  <si>
    <t>COAL276</t>
  </si>
  <si>
    <t>COAL279</t>
  </si>
  <si>
    <t>COAL283</t>
  </si>
  <si>
    <t>COAL284</t>
  </si>
  <si>
    <t>COAL287</t>
  </si>
  <si>
    <t>COAL291</t>
  </si>
  <si>
    <t>COAL292</t>
  </si>
  <si>
    <t>COAL293</t>
  </si>
  <si>
    <t>Kentucky, ALS</t>
  </si>
  <si>
    <t>E-61-1</t>
  </si>
  <si>
    <t>E-61-3</t>
  </si>
  <si>
    <t>E-61-5</t>
  </si>
  <si>
    <t>E-61-7</t>
  </si>
  <si>
    <t>E-61-9</t>
  </si>
  <si>
    <t>E-61-10</t>
  </si>
  <si>
    <t>E-61-13</t>
  </si>
  <si>
    <t>E-61-24</t>
  </si>
  <si>
    <t>E-61-28</t>
  </si>
  <si>
    <t>E-61-30</t>
  </si>
  <si>
    <t>E-61-32</t>
  </si>
  <si>
    <t>FAR3</t>
  </si>
  <si>
    <t>FAR4</t>
  </si>
  <si>
    <t>COAL1avg</t>
  </si>
  <si>
    <t>COAL3avg</t>
  </si>
  <si>
    <t>COAL5</t>
  </si>
  <si>
    <t>COAL6</t>
  </si>
  <si>
    <t>COAL7avg</t>
  </si>
  <si>
    <t>COAL8avg</t>
  </si>
  <si>
    <t>COAL2avg</t>
  </si>
  <si>
    <t>COAL9avg</t>
  </si>
  <si>
    <t>COAL10avg</t>
  </si>
  <si>
    <t>COAL11Lavg</t>
  </si>
  <si>
    <t>COAL12</t>
  </si>
  <si>
    <t>COAL27</t>
  </si>
  <si>
    <t>COAL29</t>
  </si>
  <si>
    <t>COAL30avg</t>
  </si>
  <si>
    <t>COAL31avg</t>
  </si>
  <si>
    <t>COAL32</t>
  </si>
  <si>
    <t>COAL33</t>
  </si>
  <si>
    <t>COAL38avg</t>
  </si>
  <si>
    <t>COAL35</t>
  </si>
  <si>
    <t>COAL37</t>
  </si>
  <si>
    <t>COAL42</t>
  </si>
  <si>
    <t>COAL39</t>
  </si>
  <si>
    <t>COAL40</t>
  </si>
  <si>
    <t>COAL41</t>
  </si>
  <si>
    <t>COAL46</t>
  </si>
  <si>
    <t>COAL48</t>
  </si>
  <si>
    <t>COAL50</t>
  </si>
  <si>
    <t>COAL52</t>
  </si>
  <si>
    <t>COAL54</t>
  </si>
  <si>
    <t>COAL56</t>
  </si>
  <si>
    <t>COAL57</t>
  </si>
  <si>
    <t>COAL60</t>
  </si>
  <si>
    <t>COAL84</t>
  </si>
  <si>
    <t>COAL501</t>
  </si>
  <si>
    <t>COAL502</t>
  </si>
  <si>
    <t>COAL503</t>
  </si>
  <si>
    <t>COAL504</t>
  </si>
  <si>
    <t>COAL505</t>
  </si>
  <si>
    <t>COAL85</t>
  </si>
  <si>
    <t>COAL64</t>
  </si>
  <si>
    <t>COAL103</t>
  </si>
  <si>
    <t>COAL114</t>
  </si>
  <si>
    <t>COAL121</t>
  </si>
  <si>
    <t>COAL91</t>
  </si>
  <si>
    <t>COAL92</t>
  </si>
  <si>
    <t>COAL86</t>
  </si>
  <si>
    <t>COAL94</t>
  </si>
  <si>
    <t>COAL96</t>
  </si>
  <si>
    <t>COAL97</t>
  </si>
  <si>
    <t>COAL98</t>
  </si>
  <si>
    <t>COAL100</t>
  </si>
  <si>
    <t>COAL101</t>
  </si>
  <si>
    <t>COAL87</t>
  </si>
  <si>
    <t>COAL88</t>
  </si>
  <si>
    <t>COAL89</t>
  </si>
  <si>
    <t>COAL93</t>
  </si>
  <si>
    <t>COAL95</t>
  </si>
  <si>
    <t>COAL99</t>
  </si>
  <si>
    <t>COAL102</t>
  </si>
  <si>
    <t>COAL104</t>
  </si>
  <si>
    <t>COAL105</t>
  </si>
  <si>
    <t>COAL106</t>
  </si>
  <si>
    <t>COAL107</t>
  </si>
  <si>
    <t>COAL108</t>
  </si>
  <si>
    <t>COAL109</t>
  </si>
  <si>
    <t>COAL110</t>
  </si>
  <si>
    <t>COAL111</t>
  </si>
  <si>
    <t>COAL112</t>
  </si>
  <si>
    <t>COAL116</t>
  </si>
  <si>
    <t>COAL117</t>
  </si>
  <si>
    <t>COAL118</t>
  </si>
  <si>
    <t>COAL124</t>
  </si>
  <si>
    <t>COAL125</t>
  </si>
  <si>
    <t>COAL131</t>
  </si>
  <si>
    <t>COAL132</t>
  </si>
  <si>
    <t>COAL122</t>
  </si>
  <si>
    <t>COAL127</t>
  </si>
  <si>
    <t>COAL128</t>
  </si>
  <si>
    <t>COAL130</t>
  </si>
  <si>
    <t>COAL138</t>
  </si>
  <si>
    <t>COAL140</t>
  </si>
  <si>
    <t>COAL141</t>
  </si>
  <si>
    <t>COAL144</t>
  </si>
  <si>
    <t>COAL146</t>
  </si>
  <si>
    <t>COAL154</t>
  </si>
  <si>
    <t>COAL150</t>
  </si>
  <si>
    <t>COAL151</t>
  </si>
  <si>
    <t>COAL152</t>
  </si>
  <si>
    <t>COAL156</t>
  </si>
  <si>
    <t>COAL165</t>
  </si>
  <si>
    <t>COAL166</t>
  </si>
  <si>
    <t>COAL167</t>
  </si>
  <si>
    <t>1COAL</t>
  </si>
  <si>
    <t>3COAL</t>
  </si>
  <si>
    <t>5COAL</t>
  </si>
  <si>
    <t>FLAT10</t>
  </si>
  <si>
    <t>FLAT11</t>
  </si>
  <si>
    <t>FLAT12</t>
  </si>
  <si>
    <t>FLAT13</t>
  </si>
  <si>
    <t>FLAT14</t>
  </si>
  <si>
    <t>FLAT15</t>
  </si>
  <si>
    <t>FLAT16</t>
  </si>
  <si>
    <t>FLAT17</t>
  </si>
  <si>
    <t>FLAT18</t>
  </si>
  <si>
    <t>FLAT19</t>
  </si>
  <si>
    <t>FLAT20</t>
  </si>
  <si>
    <t>FLAT21</t>
  </si>
  <si>
    <t>FLAT22</t>
  </si>
  <si>
    <t>HOG10</t>
  </si>
  <si>
    <t>HOG11</t>
  </si>
  <si>
    <t>HOG12</t>
  </si>
  <si>
    <t>HOG13</t>
  </si>
  <si>
    <t>HOG14</t>
  </si>
  <si>
    <t>HOG15</t>
  </si>
  <si>
    <t>HOG16</t>
  </si>
  <si>
    <t>HOG17</t>
  </si>
  <si>
    <t>HOG18</t>
  </si>
  <si>
    <t>COAL119avg</t>
  </si>
  <si>
    <t>ALS,SGS</t>
  </si>
  <si>
    <t>ALS,Kent</t>
  </si>
  <si>
    <t>COAL126avg</t>
  </si>
  <si>
    <t>COAL129avg</t>
  </si>
  <si>
    <t>ALS, Kent</t>
  </si>
  <si>
    <t>NMT 26H</t>
  </si>
  <si>
    <t>NMT 26G</t>
  </si>
  <si>
    <t>NMTcoalsBatch6</t>
  </si>
  <si>
    <t>NMTcoalsBatch5</t>
  </si>
  <si>
    <t>COAL260</t>
  </si>
  <si>
    <t>COAL261</t>
  </si>
  <si>
    <t>COAL264</t>
  </si>
  <si>
    <t>COAL266</t>
  </si>
  <si>
    <t>COAL267</t>
  </si>
  <si>
    <t>COAL268</t>
  </si>
  <si>
    <t>COAL269</t>
  </si>
  <si>
    <t>COAL270</t>
  </si>
  <si>
    <t>COAL272</t>
  </si>
  <si>
    <t>COAL277</t>
  </si>
  <si>
    <t>COAL278</t>
  </si>
  <si>
    <t>COAL280</t>
  </si>
  <si>
    <t>COAL281</t>
  </si>
  <si>
    <t>COAL282</t>
  </si>
  <si>
    <t>COAL285</t>
  </si>
  <si>
    <t>COAL286</t>
  </si>
  <si>
    <t>COAL288</t>
  </si>
  <si>
    <t>COAL289</t>
  </si>
  <si>
    <t>COAL290</t>
  </si>
  <si>
    <t>COAL294</t>
  </si>
  <si>
    <t>COAL295</t>
  </si>
  <si>
    <t>COAL218</t>
  </si>
  <si>
    <t>COAL241</t>
  </si>
  <si>
    <t>COAL243</t>
  </si>
  <si>
    <t>COAL245</t>
  </si>
  <si>
    <t>COAL252</t>
  </si>
  <si>
    <t>COAL254</t>
  </si>
  <si>
    <t>COAL255</t>
  </si>
  <si>
    <t>COAL256</t>
  </si>
  <si>
    <t>COAL258</t>
  </si>
  <si>
    <t>black coal,sh, 3 ft</t>
  </si>
  <si>
    <t>black blocky coal, 2 ft</t>
  </si>
  <si>
    <t>black, blocky, hard coal, 2 ft</t>
  </si>
  <si>
    <t>fines, mine waste, gob pile</t>
  </si>
  <si>
    <t>coarse, mine waste gob pile</t>
  </si>
  <si>
    <t>outcrop, composie alon 3 ft bed</t>
  </si>
  <si>
    <t>1 ft composite, coal grades to shale</t>
  </si>
  <si>
    <t>coal, 1 ft</t>
  </si>
  <si>
    <t>coal, 2 ft</t>
  </si>
  <si>
    <t>top coal, 2 ft thick</t>
  </si>
  <si>
    <t>mid coal, 4 ft thick</t>
  </si>
  <si>
    <t>lower 2 ft coal</t>
  </si>
  <si>
    <t>coal mine waste pile, composite</t>
  </si>
  <si>
    <t>4 ft coal</t>
  </si>
  <si>
    <t>shale/coal beneath clinker</t>
  </si>
  <si>
    <t>Navajo humate stockpile (Gilmore pit)</t>
  </si>
  <si>
    <t>Navajoseam 8 Dixon pit</t>
  </si>
  <si>
    <t>6 inch lignite/humate above coal294, sandy</t>
  </si>
  <si>
    <t>coal, 1 m composite</t>
  </si>
  <si>
    <t>nad27</t>
  </si>
  <si>
    <t>black coal</t>
  </si>
  <si>
    <t>2 ft brown-bla coal</t>
  </si>
  <si>
    <t>bla coal</t>
  </si>
  <si>
    <t xml:space="preserve">coal beneath ss, 3 ft </t>
  </si>
  <si>
    <t>2 ft black coal</t>
  </si>
  <si>
    <t>2 ft composie shale/coal brown</t>
  </si>
  <si>
    <t>2 ft coal/sh, rown black</t>
  </si>
  <si>
    <t>lat WGS84</t>
  </si>
  <si>
    <t>long Wgs84</t>
  </si>
  <si>
    <t>carbonatite</t>
  </si>
  <si>
    <t>vein</t>
  </si>
  <si>
    <t>amphibolite</t>
  </si>
  <si>
    <t>Primary Carbonatite, Grey w/ porphyritic texture, Apatite to 5mm, primary canyon outcrop</t>
  </si>
  <si>
    <t>Dark purple fluorite peripheral to primary carbonatite</t>
  </si>
  <si>
    <t>LMC-8000avg</t>
  </si>
  <si>
    <t>LMC-8003avg</t>
  </si>
  <si>
    <t>LMC-8005avg</t>
  </si>
  <si>
    <t>Sanostee samples</t>
  </si>
  <si>
    <t>COAL240</t>
  </si>
  <si>
    <t>phyllite</t>
  </si>
  <si>
    <t>Dai, S. and Finkelman, R.B., 2018, Coal as a promising source of critical elements: Progress and future
prospects: International Journal of Coal Geology, v. 186, p. 155-164, https://pdf.sciencedirectassets.com/271854/1-s2.0-S0166516217X00153/1-s2.0-S0166516217304007/main.pdf?X-Amz-Security-Token=IQoJb3JpZ2luX2VjEKf%2F%2F%2F%2F%2F%2F%2F%2F%2F%2FwEaCXVzLWVhc3QtMSJGMEQCIE2nxWJW3bDAxQZLgUsRimNRsT%2BTsk8G6Ede6Zlu2hjYAiAfYyrTUHuRGJ7h4tB7jSOwtmN4AohJWfSj2du3UCmFeSq8BQiw%2F%2F%2F%2F%2F%2F%2F%2F%2F%2F8BEAUaDDA1OTAwMzU0Njg2NSIMPXGm4Wb7%2Bmjlwph%2BKpAF4ltTWPBjAfzX%2BOY3GppmuRlt83n062KvIIwmmultzAy1l2vFAXYV6eFsfAkJ5IdL8ak2Ls626e3DR6CdnGoXS6NikL8fn9oau9fi18OM8IWtSbfsRTWoK8QvijnhegrnVmJsBnVvYRqTrmqIZMQKxojKH06oQaF6vX5Irb8ev49nauIwf6d4J3Z7HC5p0bsjUfqkzu1ha0aOp2eVBhEphjN4oCUK%2BIeU4QvfBZRWXTRfs50Z%2BOk8Z3Lgl4NJE8se%2B%2FgLKYfXANAkV%2FczYt9GfNeHJ1uUUCFQNMeRzI%2BNzWFT0qot%2B7JnIQGN2zDgeuRfrcjsP5x0wots5PXvoAk3zncv7UIHc8nL0cb0H3IGfIeVI1mu1i5JN2fBNLbn%2FwdB9ltjjiaLK%2FXZWr8v0vgMWg%2FC4igyt8xxO1jOR8Eq48nF92Z8RHTdt5R8v7aWaTcQ9PVz602pk7Hhj4vheeTmcOyZLtsZ%2FnsKij65iDepsV7DhyvlOkU0f3PSX6ki8KuufSW%2Fpb5WcbsB8s%2BetnLGNspMnZ7wCm9ocPI4sUit6n5XmfHGM0kX%2FgJBI8wDf1mIdcd%2F765NQ006EGzm3IwGddRjpPEDHNAqKBbbdhIC%2FbJxPYJg3wLJi2NpaoQajaDfd42jGNilpwpRe7%2BlDpWFIBEBVcAp4mgq7yRpQu%2BB4HFXm2kR7EtrAvS2k4l2IZwnlGsusFGu7MMlUgELTL7H5Z6gixCW4k8j%2BOq0zuh5xzEWTrnAf3ZVVqJ4pNC5HDbYqwl8GE9%2BaI%2F5WRRXybu%2BzeUmpL6VWAyd6%2FcAQCx475sWIsnR5Qs%2BQ3H4JoBwi%2FBfvOKTuiNTEriwKEKZtuDtvHDNx5TWF4gKArZ53BW71YMw6%2BOMqQY6sgEgqXyuIhsM7LwsjvePwWzo0MQsAATUI0W%2FXB%2FfIWZsmiyYxM5c9WzAtgfUUTC4gNx3kXF2MC8TqJ5gvEMnZs52IqBD4CkwnE%2Fx2LOP6RriMdvbsfcdmIT9Zjk4GDV9XpWXWk6qAB%2FY%2F%2F6zkxS9vufTA6zeNYLoLsjGuA75%2BzwWXcO9sReC3ePDeN%2FPKqL3sTqysgqJjAeMpUY6%2BEQaV6S9lzKIXllaI9G%2FVGMj%2B78s9VlL&amp;X-Amz-Algorithm=AWS4-HMAC-SHA256&amp;X-Amz-Date=20231009T001606Z&amp;X-Amz-SignedHeaders=host&amp;X-Amz-Expires=300&amp;X-Amz-Credential=ASIAQ3PHCVTY2SFLYAPU%2F20231009%2Fus-east-1%2Fs3%2Faws4_request&amp;X-Amz-Signature=f8eae02aeedf8b5b31d3540456cf290f749dabe769e85b6f9c759eb6b1eacea3&amp;hash=cdd8c1a50814f8dcc239f3a29dabe9cf65b1f9e2144d89829537f8edf82cdffe&amp;host=68042c943591013ac2b2430a89b270f6af2c76d8dfd086a07176afe7c76c2c61&amp;pii=S0166516217304007&amp;tid=spdf-4e7dd8c0-ad1d-4e08-8083-bdebdbc81cc4&amp;sid=e8830b6474da644e600b93b-4e64a9f47db1gxrqa&amp;type=client&amp;tsoh=d3d3LnNjaWVuY2VkaXJlY3QuY29t&amp;ua=0f15595f54575706025953&amp;rr=81326ed74f9152f5&amp;cc=us</t>
  </si>
  <si>
    <t>Sun, Y., Yang, J., Zhao, C., 2012. Minimum Mining Grade of Associated Li Deposits in Coal Seams. Energy Exploration &amp; Exploitation 167–170. http://refhub.elsevier.com/S0892-6875(22)00507-6/h0605</t>
  </si>
  <si>
    <t>NAC1</t>
  </si>
  <si>
    <t>NAC2</t>
  </si>
  <si>
    <t>NAC3</t>
  </si>
  <si>
    <t>NAC4</t>
  </si>
  <si>
    <t>NAC5</t>
  </si>
  <si>
    <t>NAC7</t>
  </si>
  <si>
    <t>NAC8</t>
  </si>
  <si>
    <t>NAC9</t>
  </si>
  <si>
    <t>NAC10</t>
  </si>
  <si>
    <t>NAC11</t>
  </si>
  <si>
    <t>ZUNI602</t>
  </si>
  <si>
    <t>ZUNI603</t>
  </si>
  <si>
    <t>ZUNI604</t>
  </si>
  <si>
    <t>ZUNI605</t>
  </si>
  <si>
    <t>Nacimiento</t>
  </si>
  <si>
    <t>CI23259582</t>
  </si>
  <si>
    <t>slag</t>
  </si>
  <si>
    <t>Cu ss</t>
  </si>
  <si>
    <t>black ss</t>
  </si>
  <si>
    <t>black ss w mala</t>
  </si>
  <si>
    <t>select Cu wood</t>
  </si>
  <si>
    <t>black sooty ore</t>
  </si>
  <si>
    <t>cong ss w mala</t>
  </si>
  <si>
    <t>fines tailings</t>
  </si>
  <si>
    <t>grab of ore dump</t>
  </si>
  <si>
    <t>red bed Cu ss</t>
  </si>
  <si>
    <t>select ore pile</t>
  </si>
  <si>
    <t>fines ore pile</t>
  </si>
  <si>
    <t>fines of tailings</t>
  </si>
  <si>
    <t>sandstone hosted Cu</t>
  </si>
  <si>
    <t>Abo</t>
  </si>
  <si>
    <t>tailings</t>
  </si>
  <si>
    <t>Simandl, G.J., Paradis, S., and Akam, C., 2015, Graphote deposits types, their origin, and economic significance: Symposium on critical and strategic materials. British Columbia Geological Survey Paper 2015-3, https://www.researchgate.net/publication/288833915_Graphite_deposit_types_their_origin_and_economic_significance</t>
  </si>
  <si>
    <t>Lu, F., Xio, T., Lin, J., Ning, Z., Long, Q., Xiao, L., Huang, F., Wang, W., Xiao, Q., Lan, X., an Chen, H., 2017, Resources and extraction of gallium: a review: Hydrometallurgy, 174, 10-115</t>
  </si>
  <si>
    <t>23LL-KKF</t>
  </si>
  <si>
    <t>MCL01a</t>
  </si>
  <si>
    <t>MCL01b</t>
  </si>
  <si>
    <t>MCL01c</t>
  </si>
  <si>
    <t>COAL228</t>
  </si>
  <si>
    <t>COAL296</t>
  </si>
  <si>
    <t>COAL297</t>
  </si>
  <si>
    <t>COAL299</t>
  </si>
  <si>
    <t>COAL300</t>
  </si>
  <si>
    <t>carbonaceous shale</t>
  </si>
  <si>
    <t>MC4181A</t>
  </si>
  <si>
    <t>overlying organic-rich tan shale</t>
  </si>
  <si>
    <t>near top of coal bed</t>
  </si>
  <si>
    <t>near base of coal bed (amber)</t>
  </si>
  <si>
    <t>coal bed</t>
  </si>
  <si>
    <t>2 ft coal/shale</t>
  </si>
  <si>
    <t>top coal 4 ft</t>
  </si>
  <si>
    <t>bottom coal 5 ft</t>
  </si>
  <si>
    <t>York Rd cut</t>
  </si>
  <si>
    <t>NMTcoalsbatch7</t>
  </si>
  <si>
    <t>NewMexico</t>
  </si>
  <si>
    <t>NOTE: Kentucky reports REE, Sc, Y, Th, Li on an ash basis. These results in this table are by whole rock analyses (must multiply by the ash content (DB) then divide by 100).</t>
  </si>
  <si>
    <t>Number of coal (humate) analyzed</t>
  </si>
  <si>
    <t>sedimentary copper</t>
  </si>
  <si>
    <t>SampleId</t>
  </si>
  <si>
    <t>FAR5</t>
  </si>
  <si>
    <t>sample mislabeled in field as Far4, corrected in lab</t>
  </si>
  <si>
    <t>COAL133</t>
  </si>
  <si>
    <t>COAL135</t>
  </si>
  <si>
    <t>COAL263</t>
  </si>
  <si>
    <t>COAL298</t>
  </si>
  <si>
    <t>COAL301</t>
  </si>
  <si>
    <t>CHUP60</t>
  </si>
  <si>
    <t>CHUP61</t>
  </si>
  <si>
    <t>CHUP62</t>
  </si>
  <si>
    <t>CHUP63</t>
  </si>
  <si>
    <t>CHUP64</t>
  </si>
  <si>
    <t>NAC20</t>
  </si>
  <si>
    <t>NAC21</t>
  </si>
  <si>
    <t>NAC22</t>
  </si>
  <si>
    <t>NAC23</t>
  </si>
  <si>
    <t>VIC5002</t>
  </si>
  <si>
    <t>LMC-2909</t>
  </si>
  <si>
    <t>GRANTS PERILITE</t>
  </si>
  <si>
    <t>EL GRANDE</t>
  </si>
  <si>
    <t>COAL302</t>
  </si>
  <si>
    <t>MINE HILL DOLOMITE</t>
  </si>
  <si>
    <t>ZUNI661</t>
  </si>
  <si>
    <t>ZUNI662</t>
  </si>
  <si>
    <t>ZUNI663</t>
  </si>
  <si>
    <t>ZUNI664</t>
  </si>
  <si>
    <t>ZUNI666</t>
  </si>
  <si>
    <t>RE23342701</t>
  </si>
  <si>
    <t>6 inch sandstone over shale</t>
  </si>
  <si>
    <t>brown ss, 2 ft</t>
  </si>
  <si>
    <t>clay, 2 ft</t>
  </si>
  <si>
    <t xml:space="preserve">Wild Horse rd cut </t>
  </si>
  <si>
    <t>roadcut</t>
  </si>
  <si>
    <t>plant</t>
  </si>
  <si>
    <t>fly ash St. Johns</t>
  </si>
  <si>
    <t>Arizona</t>
  </si>
  <si>
    <t>dump Erma</t>
  </si>
  <si>
    <t>float Teakettle Rock</t>
  </si>
  <si>
    <t>Eureka, 3-8 in lense</t>
  </si>
  <si>
    <t>Luna</t>
  </si>
  <si>
    <t>Taos</t>
  </si>
  <si>
    <t>Chupadera</t>
  </si>
  <si>
    <t>Victorio</t>
  </si>
  <si>
    <t>dolomite</t>
  </si>
  <si>
    <t>dump</t>
  </si>
  <si>
    <t>dump aplite</t>
  </si>
  <si>
    <t>float</t>
  </si>
  <si>
    <t>ore</t>
  </si>
  <si>
    <t>fines from dump</t>
  </si>
  <si>
    <t>coarse from dump</t>
  </si>
  <si>
    <t>veins of fluorite, Cu in granite</t>
  </si>
  <si>
    <t>sandstone Cu</t>
  </si>
  <si>
    <t>at contact of gr and Abo sandstone</t>
  </si>
  <si>
    <t>in database</t>
  </si>
  <si>
    <t>Hi Mg Dolomite</t>
  </si>
  <si>
    <t>NMCI0166</t>
  </si>
  <si>
    <t>NMTA0010</t>
  </si>
  <si>
    <t>Agua Zarca</t>
  </si>
  <si>
    <t>Moya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</si>
</sst>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_(* #,##0_);_(* \(#,##0\);_(* &quot;-&quot;??_);_(@_)"/>
    <numFmt numFmtId="166" formatCode="0.000"/>
    <numFmt numFmtId="167" formatCode="mm&quot;/&quot;dd&quot;/&quot;yyyy"/>
    <numFmt numFmtId="168" formatCode="0.000000"/>
    <numFmt numFmtId="169" formatCode="m/d/yy;@"/>
    <numFmt numFmtId="170" formatCode="#,##0.000000"/>
  </numFmts>
  <fonts count="36" x14ac:knownFonts="1">
    <font>
      <sz val="11"/>
      <color theme="1"/>
      <name val="Calibri"/>
      <family val="2"/>
      <scheme val="minor"/>
    </font>
    <font>
      <sz val="10"/>
      <name val="Arial"/>
      <family val="2"/>
    </font>
    <font>
      <sz val="10"/>
      <name val="Times New Roman"/>
      <family val="1"/>
    </font>
    <font>
      <sz val="10"/>
      <color theme="1"/>
      <name val="Times New Roman"/>
      <family val="1"/>
    </font>
    <font>
      <sz val="11"/>
      <color rgb="FF000000"/>
      <name val="Calibri"/>
      <family val="2"/>
    </font>
    <font>
      <sz val="10"/>
      <color indexed="8"/>
      <name val="Times New Roman"/>
      <family val="1"/>
    </font>
    <font>
      <vertAlign val="subscript"/>
      <sz val="10"/>
      <color theme="1"/>
      <name val="Times New Roman"/>
      <family val="1"/>
    </font>
    <font>
      <sz val="11"/>
      <color theme="1"/>
      <name val="Calibri"/>
      <family val="2"/>
      <scheme val="minor"/>
    </font>
    <font>
      <b/>
      <sz val="10"/>
      <color theme="1"/>
      <name val="Times New Roman"/>
      <family val="1"/>
    </font>
    <font>
      <b/>
      <sz val="10"/>
      <name val="Times New Roman"/>
      <family val="1"/>
    </font>
    <font>
      <sz val="12"/>
      <color theme="1"/>
      <name val="Times New Roman"/>
      <family val="1"/>
    </font>
    <font>
      <sz val="12"/>
      <color rgb="FF111111"/>
      <name val="Times New Roman"/>
      <family val="1"/>
    </font>
    <font>
      <sz val="12"/>
      <name val="Times New Roman"/>
      <family val="1"/>
    </font>
    <font>
      <sz val="12"/>
      <color indexed="8"/>
      <name val="Times New Roman"/>
      <family val="1"/>
    </font>
    <font>
      <sz val="10"/>
      <color rgb="FF000000"/>
      <name val="Times New Roman"/>
      <family val="1"/>
    </font>
    <font>
      <b/>
      <sz val="12"/>
      <color theme="1"/>
      <name val="Times New Roman"/>
      <family val="1"/>
    </font>
    <font>
      <u/>
      <sz val="11"/>
      <color theme="10"/>
      <name val="Calibri"/>
      <family val="2"/>
      <scheme val="minor"/>
    </font>
    <font>
      <b/>
      <sz val="12"/>
      <name val="Times New Roman"/>
      <family val="1"/>
    </font>
    <font>
      <u/>
      <sz val="12"/>
      <color theme="10"/>
      <name val="Times New Roman"/>
      <family val="1"/>
    </font>
    <font>
      <sz val="12"/>
      <color rgb="FF333333"/>
      <name val="Times New Roman"/>
      <family val="1"/>
    </font>
    <font>
      <b/>
      <sz val="12"/>
      <color rgb="FF000000"/>
      <name val="Times New Roman"/>
      <family val="1"/>
    </font>
    <font>
      <sz val="12"/>
      <color rgb="FF211D1E"/>
      <name val="Times New Roman"/>
      <family val="1"/>
    </font>
    <font>
      <i/>
      <sz val="12"/>
      <color rgb="FF211D1E"/>
      <name val="Times New Roman"/>
      <family val="1"/>
    </font>
    <font>
      <b/>
      <i/>
      <sz val="12"/>
      <color theme="1"/>
      <name val="Times New Roman"/>
      <family val="1"/>
    </font>
    <font>
      <i/>
      <sz val="12"/>
      <color theme="1"/>
      <name val="Times New Roman"/>
      <family val="1"/>
    </font>
    <font>
      <b/>
      <sz val="12"/>
      <color rgb="FFFF0000"/>
      <name val="Times New Roman"/>
      <family val="1"/>
    </font>
    <font>
      <sz val="10"/>
      <color indexed="8"/>
      <name val="Arial"/>
      <family val="2"/>
    </font>
    <font>
      <i/>
      <sz val="10"/>
      <color theme="1"/>
      <name val="Times New Roman"/>
      <family val="1"/>
    </font>
    <font>
      <sz val="10"/>
      <color indexed="8"/>
      <name val="Arial"/>
      <family val="2"/>
    </font>
    <font>
      <i/>
      <sz val="11"/>
      <color theme="1"/>
      <name val="Calibri"/>
      <family val="2"/>
      <scheme val="minor"/>
    </font>
    <font>
      <sz val="10"/>
      <color indexed="8"/>
      <name val="Arial"/>
      <family val="2"/>
    </font>
    <font>
      <sz val="14"/>
      <color rgb="FF000000"/>
      <name val="Times New Roman"/>
      <family val="1"/>
    </font>
    <font>
      <sz val="10"/>
      <color rgb="FF222222"/>
      <name val="Times New Roman"/>
      <family val="1"/>
    </font>
    <font>
      <sz val="11"/>
      <color theme="1"/>
      <name val="Times New Roman"/>
      <family val="1"/>
    </font>
    <font>
      <b/>
      <sz val="10"/>
      <color rgb="FFFF0000"/>
      <name val="Times New Roman"/>
      <family val="1"/>
    </font>
    <font>
      <sz val="10"/>
      <color rgb="FFFF0000"/>
      <name val="Times New Roman"/>
      <family val="1"/>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s>
  <borders count="8">
    <border>
      <left/>
      <right/>
      <top/>
      <bottom/>
      <diagonal/>
    </border>
    <border>
      <left/>
      <right/>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0" fontId="1" fillId="0" borderId="0"/>
    <xf numFmtId="43" fontId="7" fillId="0" borderId="0" applyFont="0" applyFill="0" applyBorder="0" applyAlignment="0" applyProtection="0"/>
    <xf numFmtId="0" fontId="16" fillId="0" borderId="0" applyNumberFormat="0" applyFill="0" applyBorder="0" applyAlignment="0" applyProtection="0"/>
  </cellStyleXfs>
  <cellXfs count="216">
    <xf numFmtId="0" fontId="0" fillId="0" borderId="0" xfId="0"/>
    <xf numFmtId="0" fontId="3" fillId="0" borderId="0" xfId="0" applyFont="1"/>
    <xf numFmtId="2" fontId="3" fillId="0" borderId="0" xfId="0" applyNumberFormat="1" applyFont="1"/>
    <xf numFmtId="0" fontId="2" fillId="0" borderId="0" xfId="1" applyFont="1"/>
    <xf numFmtId="0" fontId="2" fillId="2" borderId="0" xfId="1" applyFont="1" applyFill="1"/>
    <xf numFmtId="0" fontId="5" fillId="0" borderId="0" xfId="0" applyFont="1" applyAlignment="1">
      <alignment horizontal="right" vertical="center"/>
    </xf>
    <xf numFmtId="2" fontId="5" fillId="0" borderId="0" xfId="0" applyNumberFormat="1" applyFont="1" applyAlignment="1">
      <alignment horizontal="right" vertical="center"/>
    </xf>
    <xf numFmtId="0" fontId="3" fillId="0" borderId="0" xfId="0" applyFont="1" applyAlignment="1">
      <alignment horizontal="left" vertical="top" wrapText="1"/>
    </xf>
    <xf numFmtId="0" fontId="0" fillId="0" borderId="0" xfId="0" applyFont="1" applyAlignment="1"/>
    <xf numFmtId="0" fontId="4" fillId="0" borderId="0" xfId="0" applyFont="1" applyAlignment="1"/>
    <xf numFmtId="0" fontId="2" fillId="0" borderId="0" xfId="1" applyFont="1" applyAlignment="1">
      <alignment horizontal="left" vertical="top"/>
    </xf>
    <xf numFmtId="0" fontId="2" fillId="0" borderId="0" xfId="1" applyFont="1" applyAlignment="1">
      <alignment horizontal="left" vertical="top" wrapText="1"/>
    </xf>
    <xf numFmtId="0" fontId="5" fillId="0" borderId="0" xfId="0" applyFont="1" applyAlignment="1">
      <alignment horizontal="left" vertical="top" wrapText="1"/>
    </xf>
    <xf numFmtId="14" fontId="2" fillId="0" borderId="0" xfId="1" applyNumberFormat="1" applyFont="1"/>
    <xf numFmtId="14" fontId="3" fillId="0" borderId="0" xfId="0" applyNumberFormat="1" applyFont="1"/>
    <xf numFmtId="0" fontId="3" fillId="0" borderId="0" xfId="0" applyFont="1" applyAlignment="1"/>
    <xf numFmtId="0" fontId="3" fillId="2" borderId="0" xfId="0" applyFont="1" applyFill="1"/>
    <xf numFmtId="0" fontId="3" fillId="0" borderId="0" xfId="0" applyFont="1" applyAlignment="1">
      <alignment horizontal="left" vertical="top"/>
    </xf>
    <xf numFmtId="0" fontId="3" fillId="0" borderId="0" xfId="0" applyFont="1" applyAlignment="1">
      <alignment horizontal="right"/>
    </xf>
    <xf numFmtId="0" fontId="3" fillId="0" borderId="0" xfId="0" applyFont="1" applyFill="1"/>
    <xf numFmtId="0" fontId="2" fillId="0" borderId="0" xfId="1" applyFont="1" applyFill="1"/>
    <xf numFmtId="0" fontId="3" fillId="0" borderId="0" xfId="0" applyNumberFormat="1" applyFont="1" applyFill="1" applyBorder="1" applyAlignment="1" applyProtection="1"/>
    <xf numFmtId="0" fontId="3" fillId="0" borderId="0" xfId="0" applyFont="1" applyAlignment="1">
      <alignment wrapText="1"/>
    </xf>
    <xf numFmtId="14" fontId="3" fillId="0" borderId="0" xfId="0" applyNumberFormat="1" applyFont="1" applyAlignment="1">
      <alignment horizontal="left" vertical="top"/>
    </xf>
    <xf numFmtId="14" fontId="3" fillId="0" borderId="0" xfId="0" applyNumberFormat="1" applyFont="1" applyAlignment="1">
      <alignment horizontal="left" vertical="top" wrapText="1"/>
    </xf>
    <xf numFmtId="0" fontId="5" fillId="0" borderId="0" xfId="0" applyFont="1" applyAlignment="1">
      <alignment horizontal="left" vertical="top"/>
    </xf>
    <xf numFmtId="0" fontId="3" fillId="0" borderId="0" xfId="0" applyFont="1" applyAlignment="1">
      <alignment vertical="top"/>
    </xf>
    <xf numFmtId="0" fontId="3" fillId="0" borderId="0" xfId="0" applyNumberFormat="1" applyFont="1" applyFill="1" applyBorder="1" applyAlignment="1" applyProtection="1">
      <alignment horizontal="center" vertical="top"/>
    </xf>
    <xf numFmtId="0" fontId="3" fillId="0" borderId="0" xfId="0" applyFont="1" applyFill="1" applyAlignment="1">
      <alignment horizontal="center" vertical="top"/>
    </xf>
    <xf numFmtId="0" fontId="10" fillId="0" borderId="0" xfId="0" applyFont="1"/>
    <xf numFmtId="0" fontId="2" fillId="0" borderId="0" xfId="1" applyFont="1" applyAlignment="1">
      <alignment horizontal="right"/>
    </xf>
    <xf numFmtId="0" fontId="5" fillId="0" borderId="0" xfId="0" applyFont="1" applyAlignment="1">
      <alignment horizontal="right"/>
    </xf>
    <xf numFmtId="2" fontId="3" fillId="0" borderId="0" xfId="0" applyNumberFormat="1" applyFont="1" applyAlignment="1">
      <alignment horizontal="right"/>
    </xf>
    <xf numFmtId="0" fontId="11" fillId="0" borderId="0" xfId="0" applyFont="1"/>
    <xf numFmtId="0" fontId="12" fillId="0" borderId="0" xfId="0" applyFont="1"/>
    <xf numFmtId="0" fontId="12" fillId="0" borderId="0" xfId="1" applyFont="1"/>
    <xf numFmtId="0" fontId="13" fillId="0" borderId="0" xfId="0" applyFont="1" applyAlignment="1">
      <alignment horizontal="left" vertical="top"/>
    </xf>
    <xf numFmtId="0" fontId="3" fillId="0" borderId="0" xfId="0" applyFont="1" applyFill="1" applyAlignment="1">
      <alignment horizontal="right"/>
    </xf>
    <xf numFmtId="167" fontId="5" fillId="0" borderId="0" xfId="0" applyNumberFormat="1" applyFont="1" applyAlignment="1">
      <alignment vertical="center"/>
    </xf>
    <xf numFmtId="0" fontId="3" fillId="0" borderId="0" xfId="0" applyFont="1" applyFill="1" applyBorder="1" applyAlignment="1" applyProtection="1">
      <protection locked="0"/>
    </xf>
    <xf numFmtId="164" fontId="3" fillId="0" borderId="0" xfId="0" applyNumberFormat="1" applyFont="1" applyAlignment="1"/>
    <xf numFmtId="0" fontId="14" fillId="0" borderId="0" xfId="0" applyFont="1" applyFill="1" applyBorder="1" applyAlignment="1" applyProtection="1">
      <protection locked="0"/>
    </xf>
    <xf numFmtId="0" fontId="14" fillId="0" borderId="0" xfId="0" applyFont="1" applyBorder="1" applyAlignment="1" applyProtection="1">
      <protection locked="0"/>
    </xf>
    <xf numFmtId="0" fontId="3" fillId="0" borderId="0" xfId="0" applyFont="1" applyFill="1" applyBorder="1" applyAlignment="1"/>
    <xf numFmtId="0" fontId="15" fillId="0" borderId="0" xfId="0" applyFont="1" applyBorder="1" applyAlignment="1">
      <alignment horizontal="left" vertical="top"/>
    </xf>
    <xf numFmtId="0" fontId="15" fillId="0" borderId="0" xfId="0" applyFont="1" applyBorder="1" applyAlignment="1">
      <alignment horizontal="center" vertical="center"/>
    </xf>
    <xf numFmtId="0" fontId="15" fillId="0" borderId="0" xfId="0" applyFont="1"/>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0" fillId="0" borderId="0" xfId="0" applyFont="1" applyAlignment="1">
      <alignment wrapText="1"/>
    </xf>
    <xf numFmtId="14" fontId="10" fillId="0" borderId="0" xfId="0" applyNumberFormat="1" applyFont="1" applyAlignment="1">
      <alignment horizontal="left" vertical="top"/>
    </xf>
    <xf numFmtId="0" fontId="18" fillId="0" borderId="0" xfId="3" applyFont="1"/>
    <xf numFmtId="0" fontId="19" fillId="0" borderId="0" xfId="0" applyFont="1"/>
    <xf numFmtId="0" fontId="20" fillId="0" borderId="0" xfId="0" applyFont="1" applyAlignment="1">
      <alignment horizontal="left" vertical="center"/>
    </xf>
    <xf numFmtId="0" fontId="18" fillId="0" borderId="0" xfId="3" applyFont="1" applyBorder="1" applyAlignment="1">
      <alignment horizontal="left" vertical="top"/>
    </xf>
    <xf numFmtId="0" fontId="10" fillId="0" borderId="0" xfId="0" applyFont="1" applyAlignment="1">
      <alignment horizontal="left" vertical="top"/>
    </xf>
    <xf numFmtId="0" fontId="21" fillId="0" borderId="0" xfId="0" applyFont="1" applyAlignment="1">
      <alignment vertical="top"/>
    </xf>
    <xf numFmtId="0" fontId="10" fillId="0" borderId="0" xfId="0" applyFont="1" applyAlignment="1">
      <alignment vertical="top"/>
    </xf>
    <xf numFmtId="0" fontId="10" fillId="0" borderId="0" xfId="0" applyFont="1" applyAlignment="1">
      <alignment vertical="center"/>
    </xf>
    <xf numFmtId="0" fontId="2" fillId="0" borderId="0" xfId="1" applyFont="1" applyFill="1" applyAlignment="1">
      <alignment horizontal="left" vertical="top"/>
    </xf>
    <xf numFmtId="49" fontId="3" fillId="0" borderId="0" xfId="0" applyNumberFormat="1" applyFont="1" applyFill="1"/>
    <xf numFmtId="0" fontId="9" fillId="0" borderId="0" xfId="1" applyFont="1" applyFill="1"/>
    <xf numFmtId="0" fontId="3"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xf numFmtId="0" fontId="3" fillId="3" borderId="0" xfId="0" applyFont="1" applyFill="1"/>
    <xf numFmtId="0" fontId="2" fillId="3" borderId="0" xfId="1" applyFont="1" applyFill="1"/>
    <xf numFmtId="14" fontId="3" fillId="3" borderId="0" xfId="0" applyNumberFormat="1" applyFont="1" applyFill="1"/>
    <xf numFmtId="0" fontId="2" fillId="3" borderId="0" xfId="1" applyFont="1" applyFill="1" applyAlignment="1">
      <alignment horizontal="left" vertical="top"/>
    </xf>
    <xf numFmtId="2" fontId="3" fillId="3" borderId="0" xfId="0" applyNumberFormat="1" applyFont="1" applyFill="1" applyAlignment="1">
      <alignment horizontal="right"/>
    </xf>
    <xf numFmtId="2" fontId="3" fillId="3" borderId="0" xfId="0" applyNumberFormat="1" applyFont="1" applyFill="1"/>
    <xf numFmtId="0" fontId="3" fillId="3" borderId="0" xfId="0" applyFont="1" applyFill="1" applyAlignment="1">
      <alignment horizontal="right"/>
    </xf>
    <xf numFmtId="2" fontId="3" fillId="3" borderId="0" xfId="0" applyNumberFormat="1" applyFont="1" applyFill="1" applyAlignment="1">
      <alignment vertical="top"/>
    </xf>
    <xf numFmtId="0" fontId="5" fillId="3" borderId="0" xfId="0" applyFont="1" applyFill="1" applyAlignment="1">
      <alignment horizontal="right" vertical="center"/>
    </xf>
    <xf numFmtId="0" fontId="2" fillId="4" borderId="0" xfId="1" applyFont="1" applyFill="1"/>
    <xf numFmtId="14" fontId="2" fillId="4" borderId="0" xfId="1" applyNumberFormat="1" applyFont="1" applyFill="1"/>
    <xf numFmtId="0" fontId="2" fillId="4" borderId="0" xfId="1" applyFont="1" applyFill="1" applyAlignment="1">
      <alignment horizontal="left" vertical="top"/>
    </xf>
    <xf numFmtId="0" fontId="3" fillId="4" borderId="0" xfId="0" applyFont="1" applyFill="1"/>
    <xf numFmtId="0" fontId="2" fillId="4" borderId="0" xfId="1" applyFont="1" applyFill="1" applyAlignment="1">
      <alignment horizontal="right"/>
    </xf>
    <xf numFmtId="2" fontId="3" fillId="4" borderId="0" xfId="0" applyNumberFormat="1" applyFont="1" applyFill="1"/>
    <xf numFmtId="0" fontId="3" fillId="3" borderId="0" xfId="0" applyFont="1" applyFill="1" applyAlignment="1"/>
    <xf numFmtId="14" fontId="3" fillId="0" borderId="0" xfId="0" applyNumberFormat="1" applyFont="1" applyFill="1"/>
    <xf numFmtId="0" fontId="5" fillId="0" borderId="0" xfId="0" applyFont="1" applyFill="1" applyAlignment="1">
      <alignment horizontal="right" vertical="center"/>
    </xf>
    <xf numFmtId="0" fontId="3" fillId="0" borderId="0" xfId="0" applyFont="1" applyFill="1" applyAlignment="1"/>
    <xf numFmtId="2" fontId="3" fillId="0" borderId="0" xfId="0" applyNumberFormat="1" applyFont="1" applyFill="1" applyAlignment="1">
      <alignment horizontal="right"/>
    </xf>
    <xf numFmtId="2" fontId="3" fillId="0" borderId="0" xfId="0" applyNumberFormat="1" applyFont="1" applyFill="1"/>
    <xf numFmtId="2" fontId="3" fillId="2" borderId="0" xfId="0" applyNumberFormat="1" applyFont="1" applyFill="1"/>
    <xf numFmtId="2" fontId="3" fillId="0" borderId="0" xfId="0" applyNumberFormat="1" applyFont="1" applyFill="1" applyAlignment="1">
      <alignment horizontal="center" vertical="top"/>
    </xf>
    <xf numFmtId="2" fontId="3" fillId="2" borderId="0" xfId="0" applyNumberFormat="1" applyFont="1" applyFill="1" applyAlignment="1">
      <alignment horizontal="center" vertical="top"/>
    </xf>
    <xf numFmtId="2" fontId="3" fillId="3" borderId="0" xfId="0" applyNumberFormat="1" applyFont="1" applyFill="1" applyAlignment="1">
      <alignment horizontal="center" vertical="top"/>
    </xf>
    <xf numFmtId="2" fontId="2" fillId="0" borderId="0" xfId="1" applyNumberFormat="1" applyFont="1"/>
    <xf numFmtId="2" fontId="3" fillId="5" borderId="0" xfId="0" applyNumberFormat="1" applyFont="1" applyFill="1" applyAlignment="1">
      <alignment horizontal="center" vertical="top"/>
    </xf>
    <xf numFmtId="0" fontId="14" fillId="0" borderId="2" xfId="0" applyFont="1" applyFill="1" applyBorder="1" applyAlignment="1" applyProtection="1">
      <alignment vertical="center" wrapText="1"/>
    </xf>
    <xf numFmtId="0" fontId="2" fillId="0" borderId="0" xfId="0" applyFont="1"/>
    <xf numFmtId="0" fontId="25" fillId="0" borderId="0" xfId="0" applyFont="1"/>
    <xf numFmtId="0" fontId="20" fillId="0" borderId="0" xfId="0" applyFont="1" applyAlignment="1">
      <alignment horizontal="left" vertical="top"/>
    </xf>
    <xf numFmtId="0" fontId="15" fillId="0" borderId="0" xfId="0" applyFont="1" applyAlignment="1">
      <alignment vertical="top"/>
    </xf>
    <xf numFmtId="0" fontId="4" fillId="0" borderId="0" xfId="0" applyFont="1" applyAlignment="1">
      <alignment wrapText="1"/>
    </xf>
    <xf numFmtId="0" fontId="0" fillId="0" borderId="0" xfId="0" applyFont="1" applyAlignment="1">
      <alignment wrapText="1"/>
    </xf>
    <xf numFmtId="0" fontId="8" fillId="0" borderId="0" xfId="0" applyFont="1"/>
    <xf numFmtId="164" fontId="3" fillId="0" borderId="0" xfId="0" applyNumberFormat="1" applyFont="1"/>
    <xf numFmtId="0" fontId="14" fillId="0" borderId="0" xfId="0" applyFont="1" applyFill="1" applyBorder="1" applyAlignment="1" applyProtection="1">
      <alignment vertical="center" wrapText="1"/>
    </xf>
    <xf numFmtId="2" fontId="5" fillId="0" borderId="0" xfId="0" applyNumberFormat="1" applyFont="1" applyAlignment="1">
      <alignment vertical="top"/>
    </xf>
    <xf numFmtId="14" fontId="2" fillId="0" borderId="0" xfId="1" applyNumberFormat="1" applyFont="1" applyAlignment="1">
      <alignment horizontal="left" vertical="top"/>
    </xf>
    <xf numFmtId="14" fontId="2" fillId="4" borderId="0" xfId="1" applyNumberFormat="1" applyFont="1" applyFill="1" applyAlignment="1">
      <alignment horizontal="left" vertical="top"/>
    </xf>
    <xf numFmtId="14" fontId="3" fillId="3" borderId="0" xfId="0" applyNumberFormat="1" applyFont="1" applyFill="1" applyAlignment="1">
      <alignment horizontal="left" vertical="top"/>
    </xf>
    <xf numFmtId="14" fontId="3" fillId="0" borderId="0" xfId="0" applyNumberFormat="1" applyFont="1" applyBorder="1" applyAlignment="1">
      <alignment horizontal="left" vertical="top"/>
    </xf>
    <xf numFmtId="14" fontId="2" fillId="3" borderId="0" xfId="1" applyNumberFormat="1" applyFont="1" applyFill="1" applyAlignment="1">
      <alignment horizontal="left" vertical="top"/>
    </xf>
    <xf numFmtId="14" fontId="2" fillId="0" borderId="0" xfId="1" applyNumberFormat="1" applyFont="1" applyFill="1" applyAlignment="1">
      <alignment horizontal="left" vertical="top"/>
    </xf>
    <xf numFmtId="14" fontId="3" fillId="0" borderId="0" xfId="0" applyNumberFormat="1" applyFont="1" applyFill="1" applyAlignment="1">
      <alignment horizontal="left" vertical="top"/>
    </xf>
    <xf numFmtId="0" fontId="2" fillId="6" borderId="0" xfId="1" applyFont="1" applyFill="1" applyAlignment="1">
      <alignment horizontal="left" vertical="top"/>
    </xf>
    <xf numFmtId="0" fontId="2" fillId="5" borderId="0" xfId="1" applyFont="1" applyFill="1" applyAlignment="1">
      <alignment horizontal="left" vertical="top"/>
    </xf>
    <xf numFmtId="0" fontId="0" fillId="0" borderId="0" xfId="0" applyFill="1"/>
    <xf numFmtId="14" fontId="2" fillId="0" borderId="0" xfId="1" applyNumberFormat="1" applyFont="1" applyFill="1"/>
    <xf numFmtId="2" fontId="3" fillId="0" borderId="0" xfId="0" applyNumberFormat="1" applyFont="1" applyFill="1" applyAlignment="1">
      <alignment vertical="top"/>
    </xf>
    <xf numFmtId="0" fontId="2" fillId="0" borderId="0" xfId="1" applyFont="1" applyFill="1" applyAlignment="1">
      <alignment horizontal="right"/>
    </xf>
    <xf numFmtId="0" fontId="3" fillId="0" borderId="3" xfId="0" applyFont="1" applyBorder="1"/>
    <xf numFmtId="0" fontId="3" fillId="0" borderId="3" xfId="0" applyFont="1" applyFill="1" applyBorder="1" applyAlignment="1">
      <alignment horizontal="center" vertical="center"/>
    </xf>
    <xf numFmtId="0" fontId="3" fillId="0" borderId="3" xfId="0" applyFont="1" applyBorder="1" applyAlignment="1"/>
    <xf numFmtId="168" fontId="3" fillId="0" borderId="0" xfId="0" applyNumberFormat="1" applyFont="1" applyFill="1" applyAlignment="1">
      <alignment horizontal="center" vertical="center"/>
    </xf>
    <xf numFmtId="0" fontId="0" fillId="2" borderId="0" xfId="0" applyFill="1"/>
    <xf numFmtId="164" fontId="3" fillId="0" borderId="0" xfId="0" applyNumberFormat="1" applyFont="1" applyFill="1"/>
    <xf numFmtId="0" fontId="2" fillId="0" borderId="0" xfId="1" applyFont="1" applyFill="1" applyAlignment="1">
      <alignment horizontal="left" vertical="top" wrapText="1"/>
    </xf>
    <xf numFmtId="0" fontId="3" fillId="0" borderId="0" xfId="0" applyFont="1" applyFill="1" applyAlignment="1">
      <alignment vertical="top"/>
    </xf>
    <xf numFmtId="0" fontId="3" fillId="0" borderId="0" xfId="0" applyFont="1" applyFill="1" applyAlignment="1">
      <alignment horizontal="left" vertical="top" wrapText="1"/>
    </xf>
    <xf numFmtId="2" fontId="5" fillId="0" borderId="0" xfId="0" applyNumberFormat="1" applyFont="1" applyFill="1" applyAlignment="1">
      <alignment horizontal="right" vertical="center"/>
    </xf>
    <xf numFmtId="0" fontId="5" fillId="0" borderId="0" xfId="0" applyFont="1" applyFill="1" applyAlignment="1">
      <alignment horizontal="right"/>
    </xf>
    <xf numFmtId="0" fontId="5" fillId="0" borderId="0" xfId="0" applyFont="1" applyFill="1" applyAlignment="1">
      <alignment horizontal="left" vertical="top"/>
    </xf>
    <xf numFmtId="1" fontId="5" fillId="0" borderId="0" xfId="0" applyNumberFormat="1" applyFont="1" applyFill="1" applyAlignment="1">
      <alignment horizontal="right" vertical="center"/>
    </xf>
    <xf numFmtId="0" fontId="5" fillId="0" borderId="0" xfId="0" applyFont="1" applyFill="1" applyAlignment="1" applyProtection="1">
      <alignment horizontal="right" vertical="center"/>
      <protection locked="0"/>
    </xf>
    <xf numFmtId="0" fontId="3" fillId="0" borderId="0" xfId="0" applyFont="1" applyFill="1" applyAlignment="1">
      <alignment wrapText="1"/>
    </xf>
    <xf numFmtId="2" fontId="2" fillId="0" borderId="0" xfId="1" applyNumberFormat="1" applyFont="1" applyFill="1"/>
    <xf numFmtId="0" fontId="26" fillId="0" borderId="0" xfId="0" applyFont="1" applyAlignment="1">
      <alignment horizontal="left" vertical="top" wrapText="1" readingOrder="1"/>
    </xf>
    <xf numFmtId="2" fontId="0" fillId="0" borderId="0" xfId="0" applyNumberFormat="1" applyAlignment="1">
      <alignment horizontal="right"/>
    </xf>
    <xf numFmtId="0" fontId="5" fillId="2" borderId="0" xfId="0" applyFont="1" applyFill="1" applyAlignment="1">
      <alignment horizontal="left" vertical="top" wrapText="1"/>
    </xf>
    <xf numFmtId="2" fontId="0" fillId="0" borderId="0" xfId="0" applyNumberFormat="1"/>
    <xf numFmtId="0" fontId="5" fillId="0" borderId="0" xfId="0" applyFont="1" applyFill="1" applyAlignment="1">
      <alignment horizontal="left" vertical="top" wrapText="1"/>
    </xf>
    <xf numFmtId="0" fontId="0" fillId="0" borderId="0" xfId="0" applyAlignment="1">
      <alignment horizontal="right"/>
    </xf>
    <xf numFmtId="2" fontId="0" fillId="0" borderId="0" xfId="0" applyNumberFormat="1" applyFont="1"/>
    <xf numFmtId="0" fontId="5" fillId="0" borderId="0" xfId="0" applyFont="1" applyAlignment="1">
      <alignment horizontal="left" vertical="top" wrapText="1" readingOrder="1"/>
    </xf>
    <xf numFmtId="0" fontId="3" fillId="0" borderId="3" xfId="0" applyFont="1" applyBorder="1" applyAlignment="1">
      <alignment wrapText="1"/>
    </xf>
    <xf numFmtId="0" fontId="3" fillId="0" borderId="0" xfId="0" applyFont="1" applyFill="1" applyAlignment="1">
      <alignment horizontal="center" vertical="center"/>
    </xf>
    <xf numFmtId="0" fontId="3" fillId="0" borderId="0" xfId="0" applyFont="1" applyFill="1" applyBorder="1"/>
    <xf numFmtId="0" fontId="2" fillId="0" borderId="0" xfId="1" applyFont="1" applyFill="1" applyBorder="1"/>
    <xf numFmtId="14" fontId="3" fillId="0" borderId="0" xfId="0" applyNumberFormat="1" applyFont="1" applyFill="1" applyBorder="1" applyAlignment="1">
      <alignment horizontal="left" vertical="top"/>
    </xf>
    <xf numFmtId="14" fontId="3" fillId="0" borderId="0" xfId="0" applyNumberFormat="1" applyFont="1" applyFill="1" applyAlignment="1">
      <alignment horizontal="left" vertical="top" wrapText="1"/>
    </xf>
    <xf numFmtId="0" fontId="3" fillId="0" borderId="3" xfId="0" applyFont="1" applyFill="1" applyBorder="1"/>
    <xf numFmtId="14" fontId="2" fillId="0" borderId="0" xfId="1" applyNumberFormat="1" applyFont="1" applyFill="1" applyBorder="1" applyAlignment="1">
      <alignment horizontal="left" vertical="top"/>
    </xf>
    <xf numFmtId="0" fontId="5" fillId="0" borderId="0" xfId="0" applyFont="1" applyFill="1" applyBorder="1" applyAlignment="1">
      <alignment horizontal="right" vertical="center"/>
    </xf>
    <xf numFmtId="14" fontId="5" fillId="0" borderId="0" xfId="0" applyNumberFormat="1" applyFont="1" applyFill="1" applyAlignment="1">
      <alignment vertical="center"/>
    </xf>
    <xf numFmtId="167" fontId="5" fillId="0" borderId="0" xfId="0" applyNumberFormat="1" applyFont="1" applyFill="1" applyAlignment="1">
      <alignment vertical="center"/>
    </xf>
    <xf numFmtId="0" fontId="3" fillId="0" borderId="0" xfId="0" applyFont="1" applyFill="1" applyBorder="1" applyAlignment="1">
      <alignment horizontal="left" vertical="top"/>
    </xf>
    <xf numFmtId="0" fontId="3" fillId="0" borderId="3" xfId="0" applyFont="1" applyFill="1" applyBorder="1" applyAlignment="1">
      <alignment wrapText="1"/>
    </xf>
    <xf numFmtId="0" fontId="3" fillId="0" borderId="0" xfId="0" applyFont="1" applyFill="1" applyBorder="1" applyAlignment="1">
      <alignment wrapText="1"/>
    </xf>
    <xf numFmtId="14" fontId="3" fillId="0" borderId="3" xfId="0" applyNumberFormat="1" applyFont="1" applyFill="1" applyBorder="1"/>
    <xf numFmtId="0" fontId="3" fillId="0" borderId="3" xfId="0" applyFont="1" applyFill="1" applyBorder="1" applyAlignment="1"/>
    <xf numFmtId="0" fontId="5" fillId="0" borderId="0" xfId="0" applyFont="1" applyFill="1" applyAlignment="1">
      <alignment horizontal="left" vertical="top" wrapText="1" readingOrder="1"/>
    </xf>
    <xf numFmtId="14" fontId="3" fillId="0" borderId="3" xfId="0" applyNumberFormat="1" applyFont="1" applyFill="1" applyBorder="1" applyAlignment="1">
      <alignment horizontal="left" vertical="top"/>
    </xf>
    <xf numFmtId="0" fontId="3" fillId="0" borderId="3" xfId="0" applyFont="1" applyFill="1" applyBorder="1" applyAlignment="1">
      <alignment horizontal="left" vertical="center"/>
    </xf>
    <xf numFmtId="0" fontId="5" fillId="0" borderId="0" xfId="0" applyFont="1" applyFill="1" applyAlignment="1">
      <alignment vertical="center"/>
    </xf>
    <xf numFmtId="0" fontId="2" fillId="0" borderId="0" xfId="1" quotePrefix="1" applyFont="1" applyFill="1"/>
    <xf numFmtId="166" fontId="3" fillId="0" borderId="0" xfId="0" applyNumberFormat="1" applyFont="1" applyFill="1"/>
    <xf numFmtId="2" fontId="8" fillId="0" borderId="0" xfId="0" applyNumberFormat="1" applyFont="1" applyFill="1" applyAlignment="1">
      <alignment horizontal="right"/>
    </xf>
    <xf numFmtId="0" fontId="28" fillId="0" borderId="0" xfId="0" applyFont="1" applyAlignment="1">
      <alignment horizontal="left" vertical="top" wrapText="1" readingOrder="1"/>
    </xf>
    <xf numFmtId="2" fontId="29" fillId="0" borderId="0" xfId="0" applyNumberFormat="1" applyFont="1"/>
    <xf numFmtId="2" fontId="27" fillId="0" borderId="0" xfId="0" applyNumberFormat="1" applyFont="1"/>
    <xf numFmtId="14" fontId="0" fillId="0" borderId="0" xfId="0" applyNumberFormat="1"/>
    <xf numFmtId="14" fontId="3" fillId="0" borderId="3" xfId="0" applyNumberFormat="1" applyFont="1" applyBorder="1"/>
    <xf numFmtId="168" fontId="3" fillId="0" borderId="3" xfId="0" applyNumberFormat="1" applyFont="1" applyFill="1" applyBorder="1" applyAlignment="1">
      <alignment horizontal="center" vertical="center"/>
    </xf>
    <xf numFmtId="0" fontId="3" fillId="0" borderId="3" xfId="0" applyFont="1" applyFill="1" applyBorder="1" applyAlignment="1">
      <alignment horizontal="left" vertical="top"/>
    </xf>
    <xf numFmtId="0" fontId="3" fillId="2" borderId="0" xfId="0" applyFont="1" applyFill="1" applyAlignment="1">
      <alignment horizontal="center" vertical="center"/>
    </xf>
    <xf numFmtId="14" fontId="3" fillId="0" borderId="4" xfId="0" applyNumberFormat="1" applyFont="1" applyBorder="1"/>
    <xf numFmtId="0" fontId="3" fillId="0" borderId="4" xfId="0" applyFont="1" applyBorder="1" applyAlignment="1"/>
    <xf numFmtId="0" fontId="3" fillId="0" borderId="5" xfId="0" applyFont="1" applyBorder="1" applyAlignment="1"/>
    <xf numFmtId="0" fontId="3" fillId="0" borderId="6" xfId="0" applyFont="1" applyBorder="1" applyAlignment="1"/>
    <xf numFmtId="0" fontId="3" fillId="0" borderId="0" xfId="0" applyFont="1" applyBorder="1"/>
    <xf numFmtId="14" fontId="3" fillId="0" borderId="0" xfId="0" applyNumberFormat="1" applyFont="1" applyBorder="1"/>
    <xf numFmtId="0" fontId="3" fillId="0" borderId="0" xfId="0" applyFont="1" applyFill="1" applyBorder="1" applyAlignment="1">
      <alignment horizontal="center" vertical="center"/>
    </xf>
    <xf numFmtId="0" fontId="3" fillId="0" borderId="0" xfId="0" applyFont="1" applyBorder="1" applyAlignment="1"/>
    <xf numFmtId="0" fontId="2" fillId="0" borderId="0" xfId="0" applyFont="1" applyFill="1"/>
    <xf numFmtId="0" fontId="30" fillId="0" borderId="0" xfId="0" applyFont="1" applyAlignment="1">
      <alignment horizontal="left" vertical="top" wrapText="1" readingOrder="1"/>
    </xf>
    <xf numFmtId="169" fontId="0" fillId="0" borderId="0" xfId="0" applyNumberFormat="1"/>
    <xf numFmtId="0" fontId="31" fillId="0" borderId="0" xfId="0" applyFont="1"/>
    <xf numFmtId="168" fontId="3" fillId="0" borderId="0" xfId="0" applyNumberFormat="1" applyFont="1" applyFill="1" applyAlignment="1"/>
    <xf numFmtId="0" fontId="3" fillId="2" borderId="3" xfId="0" applyFont="1" applyFill="1" applyBorder="1" applyAlignment="1">
      <alignment horizontal="center" vertical="center"/>
    </xf>
    <xf numFmtId="169" fontId="3" fillId="0" borderId="0" xfId="0" applyNumberFormat="1" applyFont="1"/>
    <xf numFmtId="0" fontId="32" fillId="0" borderId="0" xfId="0" applyFont="1"/>
    <xf numFmtId="2" fontId="2" fillId="2" borderId="0" xfId="1" applyNumberFormat="1" applyFont="1" applyFill="1"/>
    <xf numFmtId="0" fontId="3" fillId="2" borderId="0" xfId="0" applyFont="1" applyFill="1" applyAlignment="1">
      <alignment horizontal="center" vertical="top"/>
    </xf>
    <xf numFmtId="0" fontId="10" fillId="0" borderId="0" xfId="0" applyFont="1" applyAlignment="1"/>
    <xf numFmtId="14" fontId="3" fillId="0" borderId="0" xfId="0" applyNumberFormat="1" applyFont="1" applyAlignment="1">
      <alignment horizontal="center"/>
    </xf>
    <xf numFmtId="170" fontId="3" fillId="0" borderId="0" xfId="0" applyNumberFormat="1" applyFont="1" applyFill="1" applyAlignment="1">
      <alignment horizontal="right"/>
    </xf>
    <xf numFmtId="14" fontId="3" fillId="0" borderId="7" xfId="0" applyNumberFormat="1" applyFont="1" applyBorder="1" applyAlignment="1">
      <alignment horizontal="center"/>
    </xf>
    <xf numFmtId="170" fontId="3" fillId="0" borderId="7" xfId="0" applyNumberFormat="1" applyFont="1" applyFill="1" applyBorder="1" applyAlignment="1">
      <alignment horizontal="right"/>
    </xf>
    <xf numFmtId="0" fontId="3" fillId="0" borderId="7" xfId="0" applyFont="1" applyBorder="1" applyAlignment="1"/>
    <xf numFmtId="14" fontId="3" fillId="2" borderId="0" xfId="0" applyNumberFormat="1" applyFont="1" applyFill="1" applyAlignment="1">
      <alignment horizontal="left" vertical="top"/>
    </xf>
    <xf numFmtId="14" fontId="2" fillId="2" borderId="0" xfId="1" applyNumberFormat="1" applyFont="1" applyFill="1"/>
    <xf numFmtId="0" fontId="2" fillId="2" borderId="0" xfId="1" applyFont="1" applyFill="1" applyAlignment="1">
      <alignment horizontal="left" vertical="top"/>
    </xf>
    <xf numFmtId="0" fontId="3" fillId="2" borderId="0" xfId="0" applyFont="1" applyFill="1" applyAlignment="1"/>
    <xf numFmtId="0" fontId="5" fillId="2" borderId="0" xfId="0" applyFont="1" applyFill="1" applyAlignment="1">
      <alignment horizontal="right" vertical="center"/>
    </xf>
    <xf numFmtId="0" fontId="5" fillId="2" borderId="0" xfId="0" applyFont="1" applyFill="1" applyAlignment="1">
      <alignment horizontal="right"/>
    </xf>
    <xf numFmtId="2" fontId="3" fillId="2" borderId="0" xfId="0" applyNumberFormat="1" applyFont="1" applyFill="1" applyAlignment="1">
      <alignment horizontal="right"/>
    </xf>
    <xf numFmtId="0" fontId="3" fillId="2" borderId="0" xfId="0" applyFont="1" applyFill="1" applyAlignment="1">
      <alignment horizontal="right"/>
    </xf>
    <xf numFmtId="164" fontId="3" fillId="2" borderId="0" xfId="0" applyNumberFormat="1" applyFont="1" applyFill="1"/>
    <xf numFmtId="14" fontId="2" fillId="2" borderId="0" xfId="1" applyNumberFormat="1" applyFont="1" applyFill="1" applyAlignment="1">
      <alignment horizontal="left" vertical="top"/>
    </xf>
    <xf numFmtId="0" fontId="2" fillId="2" borderId="0" xfId="1" applyFont="1" applyFill="1" applyAlignment="1">
      <alignment horizontal="right"/>
    </xf>
    <xf numFmtId="0" fontId="3" fillId="0" borderId="0" xfId="0" applyFont="1" applyBorder="1" applyAlignment="1">
      <alignment wrapText="1"/>
    </xf>
    <xf numFmtId="0" fontId="33" fillId="0" borderId="3" xfId="0" applyFont="1" applyBorder="1" applyAlignment="1"/>
    <xf numFmtId="0" fontId="2" fillId="0" borderId="0" xfId="1" quotePrefix="1" applyFont="1" applyFill="1" applyAlignment="1">
      <alignment horizontal="left" vertical="top"/>
    </xf>
    <xf numFmtId="0" fontId="3" fillId="0" borderId="0" xfId="0" applyFont="1" applyAlignment="1">
      <alignment vertical="top" wrapText="1"/>
    </xf>
    <xf numFmtId="43" fontId="3" fillId="0" borderId="0" xfId="2" applyFont="1"/>
    <xf numFmtId="165" fontId="3" fillId="0" borderId="0" xfId="2" applyNumberFormat="1" applyFont="1"/>
    <xf numFmtId="0" fontId="34" fillId="0" borderId="0" xfId="0" applyFont="1"/>
    <xf numFmtId="0" fontId="35" fillId="0" borderId="0" xfId="0" applyFont="1"/>
    <xf numFmtId="165" fontId="3" fillId="0" borderId="0" xfId="2" applyNumberFormat="1" applyFont="1" applyAlignment="1">
      <alignment horizontal="right"/>
    </xf>
    <xf numFmtId="0" fontId="17" fillId="0" borderId="1" xfId="0" applyFont="1" applyFill="1" applyBorder="1" applyAlignment="1">
      <alignment horizontal="center" wrapText="1"/>
    </xf>
  </cellXfs>
  <cellStyles count="4">
    <cellStyle name="Comma" xfId="2" builtinId="3"/>
    <cellStyle name="Hyperlink" xfId="3" builtinId="8"/>
    <cellStyle name="Normal" xfId="0" builtinId="0"/>
    <cellStyle name="Normal 2" xfId="1"/>
  </cellStyles>
  <dxfs count="84">
    <dxf>
      <fill>
        <patternFill>
          <bgColor rgb="FFFFFF00"/>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9</xdr:col>
      <xdr:colOff>508333</xdr:colOff>
      <xdr:row>53</xdr:row>
      <xdr:rowOff>146260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952750"/>
          <a:ext cx="6483683" cy="40832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nger.NMBGMR/Desktop/ginger_data/Documents/criticalminerals/coal/chemistry/Attachment%203%20-%20NETL%20REE-SED%20Sample%20Data%20N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ta_Template_Summary"/>
      <sheetName val="Sample_Metadata"/>
      <sheetName val="Chemical_Analysis"/>
      <sheetName val="Petrography"/>
      <sheetName val="MetadataChemicalAnalysisLab"/>
      <sheetName val="drop-down menus"/>
      <sheetName val="Elem. Conc. (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irginia.mclemore@nmt.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23" workbookViewId="0">
      <selection activeCell="B38" sqref="B38"/>
    </sheetView>
  </sheetViews>
  <sheetFormatPr defaultColWidth="8.90625" defaultRowHeight="15.5" x14ac:dyDescent="0.35"/>
  <cols>
    <col min="1" max="1" width="29.54296875" style="29" customWidth="1"/>
    <col min="2" max="2" width="87.1796875" style="29" customWidth="1"/>
    <col min="3" max="16384" width="8.90625" style="29"/>
  </cols>
  <sheetData>
    <row r="1" spans="1:2" x14ac:dyDescent="0.35">
      <c r="A1" s="53" t="s">
        <v>1841</v>
      </c>
    </row>
    <row r="2" spans="1:2" x14ac:dyDescent="0.35">
      <c r="A2" s="44" t="s">
        <v>1839</v>
      </c>
      <c r="B2" s="45"/>
    </row>
    <row r="3" spans="1:2" x14ac:dyDescent="0.35">
      <c r="A3" s="44" t="s">
        <v>1817</v>
      </c>
      <c r="B3" s="95" t="s">
        <v>1840</v>
      </c>
    </row>
    <row r="4" spans="1:2" ht="31" x14ac:dyDescent="0.35">
      <c r="A4" s="44" t="s">
        <v>1355</v>
      </c>
      <c r="B4" s="47" t="s">
        <v>1853</v>
      </c>
    </row>
    <row r="5" spans="1:2" x14ac:dyDescent="0.35">
      <c r="A5" s="44" t="s">
        <v>237</v>
      </c>
      <c r="B5" s="48" t="s">
        <v>147</v>
      </c>
    </row>
    <row r="6" spans="1:2" x14ac:dyDescent="0.35">
      <c r="A6" s="44" t="s">
        <v>1818</v>
      </c>
      <c r="B6" s="48" t="s">
        <v>1819</v>
      </c>
    </row>
    <row r="7" spans="1:2" x14ac:dyDescent="0.35">
      <c r="A7" s="44" t="s">
        <v>1820</v>
      </c>
      <c r="B7" s="48" t="s">
        <v>1821</v>
      </c>
    </row>
    <row r="8" spans="1:2" x14ac:dyDescent="0.35">
      <c r="A8" s="45"/>
      <c r="B8" s="48" t="s">
        <v>1822</v>
      </c>
    </row>
    <row r="9" spans="1:2" x14ac:dyDescent="0.35">
      <c r="A9" s="45"/>
      <c r="B9" s="48" t="s">
        <v>1823</v>
      </c>
    </row>
    <row r="10" spans="1:2" x14ac:dyDescent="0.35">
      <c r="A10" s="45"/>
      <c r="B10" s="48" t="s">
        <v>1824</v>
      </c>
    </row>
    <row r="11" spans="1:2" x14ac:dyDescent="0.35">
      <c r="A11" s="45"/>
      <c r="B11" s="54" t="s">
        <v>1825</v>
      </c>
    </row>
    <row r="12" spans="1:2" x14ac:dyDescent="0.35">
      <c r="A12" s="45"/>
      <c r="B12" s="45"/>
    </row>
    <row r="13" spans="1:2" ht="31" x14ac:dyDescent="0.35">
      <c r="A13" s="96" t="s">
        <v>1826</v>
      </c>
      <c r="B13" s="49" t="s">
        <v>1827</v>
      </c>
    </row>
    <row r="15" spans="1:2" ht="31" x14ac:dyDescent="0.35">
      <c r="A15" s="46" t="s">
        <v>1828</v>
      </c>
      <c r="B15" s="49" t="s">
        <v>2282</v>
      </c>
    </row>
    <row r="16" spans="1:2" x14ac:dyDescent="0.35">
      <c r="A16" s="46"/>
    </row>
    <row r="17" spans="1:2" ht="46.5" x14ac:dyDescent="0.35">
      <c r="A17" s="46" t="s">
        <v>1829</v>
      </c>
      <c r="B17" s="49" t="s">
        <v>1842</v>
      </c>
    </row>
    <row r="18" spans="1:2" x14ac:dyDescent="0.35">
      <c r="A18" s="46"/>
      <c r="B18" s="49"/>
    </row>
    <row r="19" spans="1:2" x14ac:dyDescent="0.35">
      <c r="A19" s="94" t="s">
        <v>2281</v>
      </c>
      <c r="B19" s="49"/>
    </row>
    <row r="20" spans="1:2" x14ac:dyDescent="0.35">
      <c r="A20" s="46"/>
    </row>
    <row r="21" spans="1:2" x14ac:dyDescent="0.35">
      <c r="A21" s="46" t="s">
        <v>1830</v>
      </c>
      <c r="B21" s="29" t="s">
        <v>1831</v>
      </c>
    </row>
    <row r="22" spans="1:2" x14ac:dyDescent="0.35">
      <c r="A22" s="46"/>
    </row>
    <row r="23" spans="1:2" x14ac:dyDescent="0.35">
      <c r="A23" s="46" t="s">
        <v>1832</v>
      </c>
      <c r="B23" s="46" t="s">
        <v>1833</v>
      </c>
    </row>
    <row r="24" spans="1:2" x14ac:dyDescent="0.35">
      <c r="A24" s="29" t="s">
        <v>2283</v>
      </c>
      <c r="B24" s="29" t="s">
        <v>1355</v>
      </c>
    </row>
    <row r="25" spans="1:2" x14ac:dyDescent="0.35">
      <c r="A25" s="29" t="s">
        <v>1354</v>
      </c>
      <c r="B25" s="29" t="s">
        <v>1849</v>
      </c>
    </row>
    <row r="26" spans="1:2" x14ac:dyDescent="0.35">
      <c r="A26" s="29" t="s">
        <v>1815</v>
      </c>
      <c r="B26" s="29" t="s">
        <v>1360</v>
      </c>
    </row>
    <row r="27" spans="1:2" x14ac:dyDescent="0.35">
      <c r="A27" s="29" t="s">
        <v>1814</v>
      </c>
      <c r="B27" s="29" t="s">
        <v>1850</v>
      </c>
    </row>
    <row r="28" spans="1:2" x14ac:dyDescent="0.35">
      <c r="A28" s="29" t="s">
        <v>1357</v>
      </c>
      <c r="B28" s="29" t="s">
        <v>1358</v>
      </c>
    </row>
    <row r="29" spans="1:2" x14ac:dyDescent="0.35">
      <c r="A29" s="29" t="s">
        <v>1356</v>
      </c>
      <c r="B29" s="29" t="s">
        <v>1359</v>
      </c>
    </row>
    <row r="30" spans="1:2" x14ac:dyDescent="0.35">
      <c r="A30" s="29" t="s">
        <v>1361</v>
      </c>
      <c r="B30" s="29" t="s">
        <v>1851</v>
      </c>
    </row>
    <row r="31" spans="1:2" x14ac:dyDescent="0.35">
      <c r="A31" s="29" t="s">
        <v>1816</v>
      </c>
      <c r="B31" s="29" t="s">
        <v>1852</v>
      </c>
    </row>
    <row r="32" spans="1:2" x14ac:dyDescent="0.35">
      <c r="A32" s="29" t="s">
        <v>1362</v>
      </c>
      <c r="B32" s="29" t="s">
        <v>2295</v>
      </c>
    </row>
    <row r="33" spans="1:2" x14ac:dyDescent="0.35">
      <c r="A33" s="29" t="s">
        <v>1834</v>
      </c>
      <c r="B33" s="29" t="s">
        <v>1835</v>
      </c>
    </row>
    <row r="35" spans="1:2" x14ac:dyDescent="0.35">
      <c r="A35" s="46" t="s">
        <v>1836</v>
      </c>
      <c r="B35" s="29" t="s">
        <v>2284</v>
      </c>
    </row>
    <row r="37" spans="1:2" x14ac:dyDescent="0.35">
      <c r="A37" s="46" t="s">
        <v>1837</v>
      </c>
      <c r="B37" s="50">
        <v>44783</v>
      </c>
    </row>
    <row r="38" spans="1:2" x14ac:dyDescent="0.35">
      <c r="A38" s="46" t="s">
        <v>1838</v>
      </c>
      <c r="B38" s="50">
        <v>45315</v>
      </c>
    </row>
    <row r="39" spans="1:2" x14ac:dyDescent="0.35">
      <c r="A39" s="46"/>
      <c r="B39" s="50"/>
    </row>
    <row r="40" spans="1:2" x14ac:dyDescent="0.35">
      <c r="B40" s="50"/>
    </row>
    <row r="42" spans="1:2" ht="16" thickBot="1" x14ac:dyDescent="0.4">
      <c r="A42" s="215"/>
      <c r="B42" s="215"/>
    </row>
    <row r="43" spans="1:2" x14ac:dyDescent="0.35">
      <c r="A43" s="51"/>
    </row>
    <row r="45" spans="1:2" x14ac:dyDescent="0.35">
      <c r="A45" s="52"/>
    </row>
  </sheetData>
  <mergeCells count="1">
    <mergeCell ref="A42:B42"/>
  </mergeCells>
  <hyperlinks>
    <hyperlink ref="B11"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902"/>
  <sheetViews>
    <sheetView workbookViewId="0">
      <pane xSplit="1" ySplit="4" topLeftCell="R878" activePane="bottomRight" state="frozen"/>
      <selection pane="topRight" activeCell="B1" sqref="B1"/>
      <selection pane="bottomLeft" activeCell="A3" sqref="A3"/>
      <selection pane="bottomRight" activeCell="AB887" sqref="AB887:AB891"/>
    </sheetView>
  </sheetViews>
  <sheetFormatPr defaultRowHeight="13" x14ac:dyDescent="0.3"/>
  <cols>
    <col min="1" max="1" width="13" style="20" customWidth="1"/>
    <col min="2" max="4" width="8.7265625" style="20"/>
    <col min="5" max="5" width="10.453125" style="108" customWidth="1"/>
    <col min="6" max="6" width="10.6328125" style="113" customWidth="1"/>
    <col min="7" max="7" width="15.90625" style="59" customWidth="1"/>
    <col min="8" max="8" width="9.90625" style="19" customWidth="1"/>
    <col min="9" max="9" width="11.6328125" style="19" customWidth="1"/>
    <col min="10" max="10" width="12" style="19" customWidth="1"/>
    <col min="11" max="11" width="11.08984375" style="20" customWidth="1"/>
    <col min="12" max="12" width="13.90625" style="20" customWidth="1"/>
    <col min="13" max="13" width="8.7265625" style="20"/>
    <col min="14" max="14" width="8.7265625" style="59"/>
    <col min="15" max="15" width="8.7265625" style="20"/>
    <col min="16" max="16" width="14" style="59" customWidth="1"/>
    <col min="17" max="18" width="8.7265625" style="20"/>
    <col min="19" max="19" width="8.90625" style="20" bestFit="1" customWidth="1"/>
    <col min="20" max="20" width="8.7265625" style="19"/>
    <col min="21" max="25" width="8.7265625" style="20"/>
    <col min="26" max="26" width="14.36328125" style="20" customWidth="1"/>
    <col min="27" max="28" width="8.7265625" style="20"/>
    <col min="29" max="36" width="8.90625" style="20" bestFit="1" customWidth="1"/>
    <col min="37" max="37" width="8.90625" style="115" bestFit="1" customWidth="1"/>
    <col min="38" max="45" width="8.90625" style="20" bestFit="1" customWidth="1"/>
    <col min="46" max="47" width="8.81640625" style="20" bestFit="1" customWidth="1"/>
    <col min="48" max="48" width="8.7265625" style="20"/>
    <col min="49" max="49" width="8.90625" style="20" bestFit="1" customWidth="1"/>
    <col min="50" max="50" width="8.7265625" style="20"/>
    <col min="51" max="112" width="8.90625" style="20" bestFit="1" customWidth="1"/>
    <col min="113" max="114" width="9" style="85" bestFit="1" customWidth="1"/>
    <col min="115" max="124" width="8.90625" style="20" bestFit="1" customWidth="1"/>
    <col min="125" max="157" width="8.81640625" style="20" bestFit="1" customWidth="1"/>
    <col min="158" max="158" width="11.1796875" style="20" customWidth="1"/>
    <col min="159" max="16384" width="8.7265625" style="20"/>
  </cols>
  <sheetData>
    <row r="1" spans="1:158" x14ac:dyDescent="0.3">
      <c r="A1" s="64" t="s">
        <v>2281</v>
      </c>
    </row>
    <row r="2" spans="1:158" x14ac:dyDescent="0.3">
      <c r="A2" s="64" t="s">
        <v>3040</v>
      </c>
    </row>
    <row r="3" spans="1:158" s="59" customFormat="1" ht="38.5" customHeight="1" x14ac:dyDescent="0.35">
      <c r="A3" s="59" t="s">
        <v>3043</v>
      </c>
      <c r="B3" s="124" t="s">
        <v>890</v>
      </c>
      <c r="C3" s="122" t="s">
        <v>2299</v>
      </c>
      <c r="D3" s="122" t="s">
        <v>2300</v>
      </c>
      <c r="E3" s="145" t="s">
        <v>891</v>
      </c>
      <c r="F3" s="145" t="s">
        <v>2304</v>
      </c>
      <c r="G3" s="124" t="s">
        <v>892</v>
      </c>
      <c r="H3" s="123" t="s">
        <v>914</v>
      </c>
      <c r="I3" s="123" t="s">
        <v>2970</v>
      </c>
      <c r="J3" s="123" t="s">
        <v>2971</v>
      </c>
      <c r="K3" s="59" t="s">
        <v>144</v>
      </c>
      <c r="L3" s="59" t="s">
        <v>145</v>
      </c>
      <c r="M3" s="122" t="s">
        <v>356</v>
      </c>
      <c r="N3" s="124" t="s">
        <v>893</v>
      </c>
      <c r="O3" s="124" t="s">
        <v>237</v>
      </c>
      <c r="P3" s="124" t="s">
        <v>2301</v>
      </c>
      <c r="Q3" s="124" t="s">
        <v>894</v>
      </c>
      <c r="R3" s="124" t="s">
        <v>895</v>
      </c>
      <c r="S3" s="59" t="s">
        <v>328</v>
      </c>
      <c r="T3" s="124" t="s">
        <v>896</v>
      </c>
      <c r="U3" s="59" t="s">
        <v>135</v>
      </c>
      <c r="V3" s="122" t="s">
        <v>47</v>
      </c>
      <c r="W3" s="59" t="s">
        <v>48</v>
      </c>
      <c r="X3" s="59" t="s">
        <v>277</v>
      </c>
      <c r="Y3" s="59" t="s">
        <v>146</v>
      </c>
      <c r="Z3" s="122" t="s">
        <v>2303</v>
      </c>
      <c r="AA3" s="59" t="s">
        <v>43</v>
      </c>
      <c r="AB3" s="122" t="s">
        <v>2302</v>
      </c>
      <c r="AC3" s="59" t="s">
        <v>136</v>
      </c>
      <c r="AD3" s="59" t="s">
        <v>137</v>
      </c>
      <c r="AE3" s="59" t="s">
        <v>138</v>
      </c>
      <c r="AF3" s="59" t="s">
        <v>139</v>
      </c>
      <c r="AG3" s="59" t="s">
        <v>49</v>
      </c>
      <c r="AH3" s="59" t="s">
        <v>50</v>
      </c>
      <c r="AI3" s="59" t="s">
        <v>51</v>
      </c>
      <c r="AJ3" s="59" t="s">
        <v>129</v>
      </c>
      <c r="AK3" s="59" t="s">
        <v>52</v>
      </c>
      <c r="AL3" s="59" t="s">
        <v>53</v>
      </c>
      <c r="AM3" s="59" t="s">
        <v>54</v>
      </c>
      <c r="AN3" s="59" t="s">
        <v>55</v>
      </c>
      <c r="AO3" s="59" t="s">
        <v>56</v>
      </c>
      <c r="AP3" s="59" t="s">
        <v>57</v>
      </c>
      <c r="AQ3" s="59" t="s">
        <v>58</v>
      </c>
      <c r="AR3" s="59" t="s">
        <v>327</v>
      </c>
      <c r="AS3" s="59" t="s">
        <v>217</v>
      </c>
      <c r="AT3" s="124" t="s">
        <v>288</v>
      </c>
      <c r="AU3" s="124" t="s">
        <v>897</v>
      </c>
      <c r="AV3" s="124" t="s">
        <v>898</v>
      </c>
      <c r="AW3" s="59" t="s">
        <v>287</v>
      </c>
      <c r="AX3" s="124" t="s">
        <v>899</v>
      </c>
      <c r="AY3" s="59" t="s">
        <v>59</v>
      </c>
      <c r="AZ3" s="59" t="s">
        <v>213</v>
      </c>
      <c r="BA3" s="59" t="s">
        <v>21</v>
      </c>
      <c r="BB3" s="59" t="s">
        <v>15</v>
      </c>
      <c r="BC3" s="59" t="s">
        <v>148</v>
      </c>
      <c r="BD3" s="59" t="s">
        <v>23</v>
      </c>
      <c r="BE3" s="59" t="s">
        <v>214</v>
      </c>
      <c r="BF3" s="59" t="s">
        <v>215</v>
      </c>
      <c r="BG3" s="59" t="s">
        <v>122</v>
      </c>
      <c r="BH3" s="59" t="s">
        <v>22</v>
      </c>
      <c r="BI3" s="59" t="s">
        <v>216</v>
      </c>
      <c r="BJ3" s="59" t="s">
        <v>10</v>
      </c>
      <c r="BK3" s="59" t="s">
        <v>7</v>
      </c>
      <c r="BL3" s="59" t="s">
        <v>63</v>
      </c>
      <c r="BM3" s="59" t="s">
        <v>12</v>
      </c>
      <c r="BN3" s="59" t="s">
        <v>14</v>
      </c>
      <c r="BO3" s="59" t="s">
        <v>218</v>
      </c>
      <c r="BP3" s="59" t="s">
        <v>60</v>
      </c>
      <c r="BQ3" s="59" t="s">
        <v>219</v>
      </c>
      <c r="BR3" s="59" t="s">
        <v>220</v>
      </c>
      <c r="BS3" s="59" t="s">
        <v>221</v>
      </c>
      <c r="BT3" s="59" t="s">
        <v>222</v>
      </c>
      <c r="BU3" s="59" t="s">
        <v>20</v>
      </c>
      <c r="BV3" s="59" t="s">
        <v>223</v>
      </c>
      <c r="BW3" s="59" t="s">
        <v>11</v>
      </c>
      <c r="BX3" s="59" t="s">
        <v>224</v>
      </c>
      <c r="BY3" s="59" t="s">
        <v>39</v>
      </c>
      <c r="BZ3" s="59" t="s">
        <v>225</v>
      </c>
      <c r="CA3" s="59" t="s">
        <v>229</v>
      </c>
      <c r="CB3" s="59" t="s">
        <v>17</v>
      </c>
      <c r="CC3" s="59" t="s">
        <v>226</v>
      </c>
      <c r="CD3" s="59" t="s">
        <v>227</v>
      </c>
      <c r="CE3" s="59" t="s">
        <v>228</v>
      </c>
      <c r="CF3" s="59" t="s">
        <v>62</v>
      </c>
      <c r="CG3" s="59" t="s">
        <v>5</v>
      </c>
      <c r="CH3" s="59" t="s">
        <v>16</v>
      </c>
      <c r="CI3" s="59" t="s">
        <v>230</v>
      </c>
      <c r="CJ3" s="59" t="s">
        <v>18</v>
      </c>
      <c r="CK3" s="59" t="s">
        <v>61</v>
      </c>
      <c r="CL3" s="59" t="s">
        <v>231</v>
      </c>
      <c r="CM3" s="59" t="s">
        <v>40</v>
      </c>
      <c r="CN3" s="59" t="s">
        <v>38</v>
      </c>
      <c r="CO3" s="59" t="s">
        <v>41</v>
      </c>
      <c r="CP3" s="59" t="s">
        <v>6</v>
      </c>
      <c r="CQ3" s="59" t="s">
        <v>232</v>
      </c>
      <c r="CR3" s="59" t="s">
        <v>19</v>
      </c>
      <c r="CS3" s="59" t="s">
        <v>13</v>
      </c>
      <c r="CT3" s="59" t="s">
        <v>233</v>
      </c>
      <c r="CU3" s="59" t="s">
        <v>24</v>
      </c>
      <c r="CV3" s="59" t="s">
        <v>25</v>
      </c>
      <c r="CW3" s="59" t="s">
        <v>26</v>
      </c>
      <c r="CX3" s="59" t="s">
        <v>27</v>
      </c>
      <c r="CY3" s="59" t="s">
        <v>28</v>
      </c>
      <c r="CZ3" s="59" t="s">
        <v>29</v>
      </c>
      <c r="DA3" s="59" t="s">
        <v>30</v>
      </c>
      <c r="DB3" s="59" t="s">
        <v>31</v>
      </c>
      <c r="DC3" s="59" t="s">
        <v>32</v>
      </c>
      <c r="DD3" s="59" t="s">
        <v>33</v>
      </c>
      <c r="DE3" s="59" t="s">
        <v>34</v>
      </c>
      <c r="DF3" s="59" t="s">
        <v>35</v>
      </c>
      <c r="DG3" s="59" t="s">
        <v>36</v>
      </c>
      <c r="DH3" s="59" t="s">
        <v>37</v>
      </c>
      <c r="DI3" s="114" t="s">
        <v>44</v>
      </c>
      <c r="DJ3" s="114" t="s">
        <v>270</v>
      </c>
      <c r="DK3" s="59" t="s">
        <v>8</v>
      </c>
      <c r="DL3" s="59" t="s">
        <v>9</v>
      </c>
      <c r="DM3" s="59" t="s">
        <v>2</v>
      </c>
      <c r="DN3" s="59" t="s">
        <v>4</v>
      </c>
      <c r="DO3" s="59" t="s">
        <v>0</v>
      </c>
      <c r="DP3" s="59" t="s">
        <v>3</v>
      </c>
      <c r="DQ3" s="59" t="s">
        <v>1</v>
      </c>
      <c r="DR3" s="59" t="s">
        <v>236</v>
      </c>
      <c r="DS3" s="59" t="s">
        <v>234</v>
      </c>
      <c r="DT3" s="59" t="s">
        <v>235</v>
      </c>
      <c r="DU3" s="136" t="s">
        <v>946</v>
      </c>
      <c r="DV3" s="136" t="s">
        <v>947</v>
      </c>
      <c r="DW3" s="136" t="s">
        <v>948</v>
      </c>
      <c r="DX3" s="136" t="s">
        <v>955</v>
      </c>
      <c r="DY3" s="136" t="s">
        <v>956</v>
      </c>
      <c r="DZ3" s="136" t="s">
        <v>957</v>
      </c>
      <c r="EA3" s="136" t="s">
        <v>958</v>
      </c>
      <c r="EB3" s="136" t="s">
        <v>959</v>
      </c>
      <c r="EC3" s="136" t="s">
        <v>960</v>
      </c>
      <c r="ED3" s="136" t="s">
        <v>961</v>
      </c>
      <c r="EE3" s="136" t="s">
        <v>962</v>
      </c>
      <c r="EF3" s="136" t="s">
        <v>963</v>
      </c>
      <c r="EG3" s="136" t="s">
        <v>949</v>
      </c>
      <c r="EH3" s="136" t="s">
        <v>950</v>
      </c>
      <c r="EI3" s="136" t="s">
        <v>976</v>
      </c>
      <c r="EJ3" s="136" t="s">
        <v>964</v>
      </c>
      <c r="EK3" s="136" t="s">
        <v>965</v>
      </c>
      <c r="EL3" s="136" t="s">
        <v>966</v>
      </c>
      <c r="EM3" s="136" t="s">
        <v>967</v>
      </c>
      <c r="EN3" s="136" t="s">
        <v>968</v>
      </c>
      <c r="EO3" s="136" t="s">
        <v>969</v>
      </c>
      <c r="EP3" s="136" t="s">
        <v>970</v>
      </c>
      <c r="EQ3" s="136" t="s">
        <v>971</v>
      </c>
      <c r="ER3" s="136" t="s">
        <v>951</v>
      </c>
      <c r="ES3" s="136" t="s">
        <v>952</v>
      </c>
      <c r="ET3" s="136" t="s">
        <v>953</v>
      </c>
      <c r="EU3" s="136" t="s">
        <v>954</v>
      </c>
      <c r="EV3" s="136" t="s">
        <v>972</v>
      </c>
      <c r="EW3" s="136" t="s">
        <v>1535</v>
      </c>
      <c r="EX3" s="136" t="s">
        <v>1536</v>
      </c>
      <c r="EY3" s="136" t="s">
        <v>973</v>
      </c>
      <c r="EZ3" s="136" t="s">
        <v>974</v>
      </c>
      <c r="FA3" s="136" t="s">
        <v>975</v>
      </c>
      <c r="FB3" s="136" t="s">
        <v>398</v>
      </c>
    </row>
    <row r="4" spans="1:158" x14ac:dyDescent="0.3">
      <c r="T4" s="20"/>
      <c r="AC4" s="20" t="s">
        <v>141</v>
      </c>
      <c r="AD4" s="20" t="s">
        <v>141</v>
      </c>
      <c r="AE4" s="20" t="s">
        <v>141</v>
      </c>
      <c r="AF4" s="20" t="s">
        <v>141</v>
      </c>
      <c r="AG4" s="20" t="s">
        <v>141</v>
      </c>
      <c r="AH4" s="20" t="s">
        <v>141</v>
      </c>
      <c r="AI4" s="20" t="s">
        <v>141</v>
      </c>
      <c r="AJ4" s="20" t="s">
        <v>141</v>
      </c>
      <c r="AK4" s="115" t="s">
        <v>141</v>
      </c>
      <c r="AL4" s="20" t="s">
        <v>141</v>
      </c>
      <c r="AM4" s="20" t="s">
        <v>141</v>
      </c>
      <c r="AN4" s="20" t="s">
        <v>141</v>
      </c>
      <c r="AO4" s="20" t="s">
        <v>141</v>
      </c>
      <c r="AP4" s="20" t="s">
        <v>141</v>
      </c>
      <c r="AQ4" s="20" t="s">
        <v>141</v>
      </c>
      <c r="AR4" s="20" t="s">
        <v>141</v>
      </c>
      <c r="AS4" s="20" t="s">
        <v>359</v>
      </c>
      <c r="AT4" s="20" t="s">
        <v>141</v>
      </c>
      <c r="AW4" s="20" t="s">
        <v>141</v>
      </c>
      <c r="AY4" s="20" t="s">
        <v>141</v>
      </c>
      <c r="AZ4" s="20" t="s">
        <v>359</v>
      </c>
      <c r="BA4" s="20" t="s">
        <v>359</v>
      </c>
      <c r="BB4" s="20" t="s">
        <v>359</v>
      </c>
      <c r="BC4" s="20" t="s">
        <v>359</v>
      </c>
      <c r="BD4" s="20" t="s">
        <v>359</v>
      </c>
      <c r="BE4" s="20" t="s">
        <v>359</v>
      </c>
      <c r="BF4" s="20" t="s">
        <v>359</v>
      </c>
      <c r="BG4" s="20" t="s">
        <v>359</v>
      </c>
      <c r="BH4" s="20" t="s">
        <v>359</v>
      </c>
      <c r="BI4" s="20" t="s">
        <v>359</v>
      </c>
      <c r="BJ4" s="20" t="s">
        <v>359</v>
      </c>
      <c r="BK4" s="20" t="s">
        <v>359</v>
      </c>
      <c r="BL4" s="20" t="s">
        <v>359</v>
      </c>
      <c r="BM4" s="20" t="s">
        <v>359</v>
      </c>
      <c r="BN4" s="20" t="s">
        <v>359</v>
      </c>
      <c r="BO4" s="20" t="s">
        <v>359</v>
      </c>
      <c r="BP4" s="20" t="s">
        <v>359</v>
      </c>
      <c r="BQ4" s="20" t="s">
        <v>359</v>
      </c>
      <c r="BR4" s="20" t="s">
        <v>359</v>
      </c>
      <c r="BS4" s="20" t="s">
        <v>359</v>
      </c>
      <c r="BT4" s="20" t="s">
        <v>359</v>
      </c>
      <c r="BU4" s="20" t="s">
        <v>359</v>
      </c>
      <c r="BV4" s="20" t="s">
        <v>359</v>
      </c>
      <c r="BW4" s="20" t="s">
        <v>359</v>
      </c>
      <c r="BX4" s="20" t="s">
        <v>359</v>
      </c>
      <c r="BY4" s="20" t="s">
        <v>359</v>
      </c>
      <c r="BZ4" s="20" t="s">
        <v>359</v>
      </c>
      <c r="CA4" s="20" t="s">
        <v>359</v>
      </c>
      <c r="CB4" s="20" t="s">
        <v>359</v>
      </c>
      <c r="CC4" s="20" t="s">
        <v>359</v>
      </c>
      <c r="CD4" s="20" t="s">
        <v>359</v>
      </c>
      <c r="CE4" s="20" t="s">
        <v>359</v>
      </c>
      <c r="CF4" s="20" t="s">
        <v>359</v>
      </c>
      <c r="CG4" s="20" t="s">
        <v>359</v>
      </c>
      <c r="CH4" s="20" t="s">
        <v>359</v>
      </c>
      <c r="CI4" s="20" t="s">
        <v>359</v>
      </c>
      <c r="CJ4" s="20" t="s">
        <v>359</v>
      </c>
      <c r="CK4" s="20" t="s">
        <v>359</v>
      </c>
      <c r="CL4" s="20" t="s">
        <v>359</v>
      </c>
      <c r="CM4" s="20" t="s">
        <v>359</v>
      </c>
      <c r="CN4" s="20" t="s">
        <v>359</v>
      </c>
      <c r="CO4" s="20" t="s">
        <v>359</v>
      </c>
      <c r="CP4" s="20" t="s">
        <v>359</v>
      </c>
      <c r="CQ4" s="20" t="s">
        <v>359</v>
      </c>
      <c r="CR4" s="20" t="s">
        <v>359</v>
      </c>
      <c r="CS4" s="20" t="s">
        <v>359</v>
      </c>
      <c r="CT4" s="20" t="s">
        <v>359</v>
      </c>
      <c r="CU4" s="20" t="s">
        <v>359</v>
      </c>
      <c r="CV4" s="20" t="s">
        <v>359</v>
      </c>
      <c r="CW4" s="20" t="s">
        <v>359</v>
      </c>
      <c r="CX4" s="20" t="s">
        <v>359</v>
      </c>
      <c r="CY4" s="20" t="s">
        <v>359</v>
      </c>
      <c r="CZ4" s="20" t="s">
        <v>359</v>
      </c>
      <c r="DA4" s="20" t="s">
        <v>359</v>
      </c>
      <c r="DB4" s="20" t="s">
        <v>359</v>
      </c>
      <c r="DC4" s="20" t="s">
        <v>359</v>
      </c>
      <c r="DD4" s="20" t="s">
        <v>359</v>
      </c>
      <c r="DE4" s="20" t="s">
        <v>359</v>
      </c>
      <c r="DF4" s="20" t="s">
        <v>359</v>
      </c>
      <c r="DG4" s="20" t="s">
        <v>359</v>
      </c>
      <c r="DH4" s="20" t="s">
        <v>359</v>
      </c>
      <c r="DI4" s="85" t="s">
        <v>359</v>
      </c>
      <c r="DK4" s="20" t="s">
        <v>141</v>
      </c>
      <c r="DL4" s="20" t="s">
        <v>141</v>
      </c>
      <c r="DM4" s="20" t="s">
        <v>141</v>
      </c>
      <c r="DN4" s="20" t="s">
        <v>141</v>
      </c>
      <c r="DO4" s="20" t="s">
        <v>141</v>
      </c>
      <c r="DP4" s="20" t="s">
        <v>141</v>
      </c>
      <c r="DQ4" s="20" t="s">
        <v>141</v>
      </c>
      <c r="DR4" s="20" t="s">
        <v>141</v>
      </c>
      <c r="DS4" s="20" t="s">
        <v>141</v>
      </c>
      <c r="DT4" s="20" t="s">
        <v>141</v>
      </c>
      <c r="DU4" s="20" t="s">
        <v>141</v>
      </c>
      <c r="DV4" s="20" t="s">
        <v>141</v>
      </c>
      <c r="DW4" s="20" t="s">
        <v>141</v>
      </c>
      <c r="DX4" s="20" t="s">
        <v>141</v>
      </c>
      <c r="DY4" s="20" t="s">
        <v>141</v>
      </c>
      <c r="DZ4" s="20" t="s">
        <v>141</v>
      </c>
      <c r="EA4" s="20" t="s">
        <v>141</v>
      </c>
      <c r="EB4" s="20" t="s">
        <v>141</v>
      </c>
      <c r="EC4" s="20" t="s">
        <v>141</v>
      </c>
      <c r="ED4" s="20" t="s">
        <v>141</v>
      </c>
      <c r="EE4" s="20" t="s">
        <v>141</v>
      </c>
      <c r="EF4" s="20" t="s">
        <v>141</v>
      </c>
      <c r="EG4" s="20" t="s">
        <v>141</v>
      </c>
      <c r="EH4" s="20" t="s">
        <v>141</v>
      </c>
      <c r="EI4" s="20" t="s">
        <v>141</v>
      </c>
      <c r="EJ4" s="20" t="s">
        <v>141</v>
      </c>
      <c r="EK4" s="20" t="s">
        <v>141</v>
      </c>
      <c r="EL4" s="20" t="s">
        <v>141</v>
      </c>
      <c r="EM4" s="20" t="s">
        <v>141</v>
      </c>
      <c r="EN4" s="20" t="s">
        <v>141</v>
      </c>
      <c r="EO4" s="20" t="s">
        <v>141</v>
      </c>
      <c r="EP4" s="20" t="s">
        <v>141</v>
      </c>
      <c r="EQ4" s="20" t="s">
        <v>141</v>
      </c>
      <c r="ER4" s="20" t="s">
        <v>141</v>
      </c>
      <c r="ES4" s="20" t="s">
        <v>141</v>
      </c>
      <c r="ET4" s="20" t="s">
        <v>141</v>
      </c>
      <c r="EU4" s="20" t="s">
        <v>141</v>
      </c>
      <c r="EV4" s="20" t="s">
        <v>140</v>
      </c>
      <c r="EW4" s="20" t="s">
        <v>140</v>
      </c>
      <c r="EX4" s="20" t="s">
        <v>140</v>
      </c>
      <c r="EY4" s="20" t="s">
        <v>140</v>
      </c>
      <c r="EZ4" s="20" t="s">
        <v>140</v>
      </c>
      <c r="FA4" s="20" t="s">
        <v>140</v>
      </c>
    </row>
    <row r="5" spans="1:158" s="19" customFormat="1" x14ac:dyDescent="0.3">
      <c r="A5" s="19" t="s">
        <v>2231</v>
      </c>
      <c r="B5" s="20" t="s">
        <v>978</v>
      </c>
      <c r="C5" s="19" t="s">
        <v>369</v>
      </c>
      <c r="D5" s="19" t="s">
        <v>980</v>
      </c>
      <c r="E5" s="109"/>
      <c r="F5" s="113">
        <v>45006</v>
      </c>
      <c r="G5" s="19" t="s">
        <v>2227</v>
      </c>
      <c r="H5" s="19" t="s">
        <v>2195</v>
      </c>
      <c r="K5" s="19">
        <v>35.776490000000003</v>
      </c>
      <c r="L5" s="19">
        <v>-107.174691</v>
      </c>
      <c r="M5" s="20" t="s">
        <v>357</v>
      </c>
      <c r="N5" s="59" t="s">
        <v>240</v>
      </c>
      <c r="O5" s="20" t="s">
        <v>147</v>
      </c>
      <c r="P5" s="62" t="s">
        <v>275</v>
      </c>
      <c r="Q5" s="20" t="s">
        <v>1373</v>
      </c>
      <c r="R5" s="19" t="s">
        <v>381</v>
      </c>
      <c r="S5" s="19">
        <v>158</v>
      </c>
      <c r="V5" s="19" t="s">
        <v>361</v>
      </c>
      <c r="X5" s="19" t="s">
        <v>249</v>
      </c>
      <c r="Y5" s="19" t="s">
        <v>381</v>
      </c>
      <c r="Z5" s="19" t="s">
        <v>2305</v>
      </c>
      <c r="AA5" s="20" t="s">
        <v>142</v>
      </c>
      <c r="AB5" s="19" t="s">
        <v>2217</v>
      </c>
      <c r="AG5" s="19">
        <v>2.14</v>
      </c>
      <c r="AH5" s="19">
        <v>0.02</v>
      </c>
      <c r="AI5" s="19">
        <v>0.61</v>
      </c>
      <c r="AK5" s="19">
        <v>0.16</v>
      </c>
      <c r="AL5" s="19" t="s">
        <v>261</v>
      </c>
      <c r="AM5" s="19">
        <v>7.0000000000000007E-2</v>
      </c>
      <c r="AN5" s="19">
        <v>0.22</v>
      </c>
      <c r="AO5" s="19">
        <v>0.23</v>
      </c>
      <c r="AP5" s="19">
        <v>0.04</v>
      </c>
      <c r="AQ5" s="19">
        <v>0.01</v>
      </c>
      <c r="AR5" s="19">
        <v>95.76</v>
      </c>
      <c r="AS5" s="19">
        <v>50</v>
      </c>
      <c r="AT5" s="19">
        <v>0.37</v>
      </c>
      <c r="AW5" s="19" t="s">
        <v>2228</v>
      </c>
      <c r="AY5" s="20">
        <v>99.26</v>
      </c>
      <c r="AZ5" s="19">
        <v>3.0000000000000001E-3</v>
      </c>
      <c r="BA5" s="19" t="s">
        <v>292</v>
      </c>
      <c r="BB5" s="19">
        <v>0.3</v>
      </c>
      <c r="BD5" s="19">
        <v>44.5</v>
      </c>
      <c r="BF5" s="19">
        <v>0.05</v>
      </c>
      <c r="BH5" s="19" t="s">
        <v>292</v>
      </c>
      <c r="BJ5" s="19">
        <v>1</v>
      </c>
      <c r="BK5" s="19" t="s">
        <v>289</v>
      </c>
      <c r="BL5" s="19">
        <v>0.08</v>
      </c>
      <c r="BM5" s="19">
        <v>3</v>
      </c>
      <c r="BN5" s="19">
        <v>0.6</v>
      </c>
      <c r="BO5" s="19" t="s">
        <v>292</v>
      </c>
      <c r="BP5" s="19">
        <v>0.19</v>
      </c>
      <c r="BQ5" s="19">
        <v>1.9E-2</v>
      </c>
      <c r="BR5" s="19">
        <v>5.0000000000000001E-3</v>
      </c>
      <c r="BT5" s="19" t="s">
        <v>293</v>
      </c>
      <c r="BU5" s="19" t="s">
        <v>251</v>
      </c>
      <c r="BV5" s="19">
        <v>2.02</v>
      </c>
      <c r="BW5" s="19" t="s">
        <v>251</v>
      </c>
      <c r="BY5" s="19" t="s">
        <v>264</v>
      </c>
      <c r="CB5" s="19">
        <v>1.8</v>
      </c>
      <c r="CC5" s="19" t="s">
        <v>290</v>
      </c>
      <c r="CF5" s="19" t="s">
        <v>307</v>
      </c>
      <c r="CG5" s="19">
        <v>0.3</v>
      </c>
      <c r="CH5" s="19">
        <v>0.4</v>
      </c>
      <c r="CI5" s="19" t="s">
        <v>292</v>
      </c>
      <c r="CJ5" s="19">
        <v>34.9</v>
      </c>
      <c r="CK5" s="19" t="s">
        <v>321</v>
      </c>
      <c r="CL5" s="19">
        <v>0.01</v>
      </c>
      <c r="CM5" s="19">
        <v>0.44</v>
      </c>
      <c r="CN5" s="19" t="s">
        <v>333</v>
      </c>
      <c r="CO5" s="19">
        <v>0.18</v>
      </c>
      <c r="CP5" s="19">
        <v>5</v>
      </c>
      <c r="CQ5" s="19" t="s">
        <v>292</v>
      </c>
      <c r="CR5" s="19">
        <v>1</v>
      </c>
      <c r="CS5" s="19">
        <v>6</v>
      </c>
      <c r="CT5" s="19">
        <v>8</v>
      </c>
      <c r="CU5" s="19">
        <v>1.3</v>
      </c>
      <c r="CV5" s="19">
        <v>2.4</v>
      </c>
      <c r="CW5" s="19">
        <v>0.26</v>
      </c>
      <c r="CX5" s="19">
        <v>0.9</v>
      </c>
      <c r="CY5" s="19">
        <v>0.2</v>
      </c>
      <c r="CZ5" s="19">
        <v>0.06</v>
      </c>
      <c r="DA5" s="19">
        <v>0.16</v>
      </c>
      <c r="DB5" s="19">
        <v>0.02</v>
      </c>
      <c r="DC5" s="19">
        <v>0.13</v>
      </c>
      <c r="DD5" s="19">
        <v>0.03</v>
      </c>
      <c r="DE5" s="19">
        <v>0.08</v>
      </c>
      <c r="DF5" s="19">
        <v>0.01</v>
      </c>
      <c r="DG5" s="19">
        <v>0.08</v>
      </c>
      <c r="DH5" s="19">
        <v>0.01</v>
      </c>
      <c r="DI5" s="87">
        <v>5.64</v>
      </c>
      <c r="DJ5" s="87">
        <v>6.64</v>
      </c>
    </row>
    <row r="6" spans="1:158" s="19" customFormat="1" x14ac:dyDescent="0.3">
      <c r="A6" s="19" t="s">
        <v>2232</v>
      </c>
      <c r="B6" s="20" t="s">
        <v>978</v>
      </c>
      <c r="C6" s="19" t="s">
        <v>326</v>
      </c>
      <c r="D6" s="19" t="s">
        <v>980</v>
      </c>
      <c r="E6" s="109"/>
      <c r="F6" s="113">
        <v>45006</v>
      </c>
      <c r="G6" s="19" t="s">
        <v>2227</v>
      </c>
      <c r="H6" s="19" t="s">
        <v>2195</v>
      </c>
      <c r="K6" s="19">
        <v>36.125334000000002</v>
      </c>
      <c r="L6" s="19">
        <v>-107.812017</v>
      </c>
      <c r="M6" s="20" t="s">
        <v>357</v>
      </c>
      <c r="N6" s="59" t="s">
        <v>142</v>
      </c>
      <c r="O6" s="20" t="s">
        <v>147</v>
      </c>
      <c r="P6" s="62" t="s">
        <v>275</v>
      </c>
      <c r="Q6" s="20" t="s">
        <v>1373</v>
      </c>
      <c r="R6" s="19" t="s">
        <v>381</v>
      </c>
      <c r="S6" s="19">
        <v>290</v>
      </c>
      <c r="V6" s="19" t="s">
        <v>2236</v>
      </c>
      <c r="X6" s="19" t="s">
        <v>249</v>
      </c>
      <c r="Y6" s="19" t="s">
        <v>381</v>
      </c>
      <c r="Z6" s="142" t="s">
        <v>2306</v>
      </c>
      <c r="AA6" s="20" t="s">
        <v>142</v>
      </c>
      <c r="AB6" s="19" t="s">
        <v>1285</v>
      </c>
      <c r="AG6" s="19">
        <v>43.27</v>
      </c>
      <c r="AH6" s="19">
        <v>0.43</v>
      </c>
      <c r="AI6" s="19">
        <v>12.44</v>
      </c>
      <c r="AK6" s="19">
        <v>2.64</v>
      </c>
      <c r="AL6" s="19">
        <v>0.01</v>
      </c>
      <c r="AM6" s="19">
        <v>0.73</v>
      </c>
      <c r="AN6" s="19">
        <v>0.54</v>
      </c>
      <c r="AO6" s="19">
        <v>0.97</v>
      </c>
      <c r="AP6" s="19">
        <v>1.22</v>
      </c>
      <c r="AQ6" s="19">
        <v>0.03</v>
      </c>
      <c r="AR6" s="19">
        <v>35.71</v>
      </c>
      <c r="AS6" s="19">
        <v>500</v>
      </c>
      <c r="AT6" s="19">
        <v>0.81</v>
      </c>
      <c r="AW6" s="19">
        <v>21.5</v>
      </c>
      <c r="AY6" s="20">
        <v>97.99</v>
      </c>
      <c r="AZ6" s="19" t="s">
        <v>2229</v>
      </c>
      <c r="BA6" s="19" t="s">
        <v>292</v>
      </c>
      <c r="BB6" s="19">
        <v>3.1</v>
      </c>
      <c r="BD6" s="19">
        <v>195.5</v>
      </c>
      <c r="BF6" s="19">
        <v>0.39</v>
      </c>
      <c r="BH6" s="19" t="s">
        <v>292</v>
      </c>
      <c r="BJ6" s="19">
        <v>7</v>
      </c>
      <c r="BK6" s="19">
        <v>25</v>
      </c>
      <c r="BL6" s="19">
        <v>8.26</v>
      </c>
      <c r="BM6" s="19">
        <v>54</v>
      </c>
      <c r="BN6" s="19">
        <v>17.8</v>
      </c>
      <c r="BO6" s="19" t="s">
        <v>292</v>
      </c>
      <c r="BP6" s="19">
        <v>3.8</v>
      </c>
      <c r="BQ6" s="19">
        <v>0.104</v>
      </c>
      <c r="BR6" s="19">
        <v>5.8999999999999997E-2</v>
      </c>
      <c r="BT6" s="19">
        <v>30</v>
      </c>
      <c r="BU6" s="19">
        <v>6</v>
      </c>
      <c r="BV6" s="19">
        <v>16.649999999999999</v>
      </c>
      <c r="BW6" s="19">
        <v>12</v>
      </c>
      <c r="BY6" s="19">
        <v>17</v>
      </c>
      <c r="CB6" s="19">
        <v>66.7</v>
      </c>
      <c r="CC6" s="19">
        <v>8.9999999999999993E-3</v>
      </c>
      <c r="CF6" s="19">
        <v>0.56999999999999995</v>
      </c>
      <c r="CG6" s="19">
        <v>3.9</v>
      </c>
      <c r="CH6" s="19">
        <v>1.9</v>
      </c>
      <c r="CI6" s="19">
        <v>1.1000000000000001</v>
      </c>
      <c r="CJ6" s="19">
        <v>133.5</v>
      </c>
      <c r="CK6" s="19">
        <v>0.7</v>
      </c>
      <c r="CL6" s="19">
        <v>0.08</v>
      </c>
      <c r="CM6" s="19">
        <v>12.55</v>
      </c>
      <c r="CN6" s="19">
        <v>0.19</v>
      </c>
      <c r="CO6" s="19">
        <v>10.35</v>
      </c>
      <c r="CP6" s="19">
        <v>93</v>
      </c>
      <c r="CQ6" s="19">
        <v>1.4</v>
      </c>
      <c r="CR6" s="19">
        <v>21.9</v>
      </c>
      <c r="CS6" s="19">
        <v>64</v>
      </c>
      <c r="CT6" s="19">
        <v>142</v>
      </c>
      <c r="CU6" s="19">
        <v>51.2</v>
      </c>
      <c r="CV6" s="19">
        <v>97</v>
      </c>
      <c r="CW6" s="19">
        <v>10.5</v>
      </c>
      <c r="CX6" s="19">
        <v>38.1</v>
      </c>
      <c r="CY6" s="19">
        <v>6.4</v>
      </c>
      <c r="CZ6" s="19">
        <v>1.38</v>
      </c>
      <c r="DA6" s="19">
        <v>5.1100000000000003</v>
      </c>
      <c r="DB6" s="19">
        <v>0.75</v>
      </c>
      <c r="DC6" s="19">
        <v>3.99</v>
      </c>
      <c r="DD6" s="19">
        <v>0.76</v>
      </c>
      <c r="DE6" s="19">
        <v>2.13</v>
      </c>
      <c r="DF6" s="19">
        <v>0.28000000000000003</v>
      </c>
      <c r="DG6" s="19">
        <v>2.12</v>
      </c>
      <c r="DH6" s="19">
        <v>0.32</v>
      </c>
      <c r="DI6" s="87">
        <v>220.04</v>
      </c>
      <c r="DJ6" s="87">
        <v>241.94</v>
      </c>
    </row>
    <row r="7" spans="1:158" s="19" customFormat="1" x14ac:dyDescent="0.3">
      <c r="A7" s="19" t="s">
        <v>2233</v>
      </c>
      <c r="B7" s="20" t="s">
        <v>978</v>
      </c>
      <c r="C7" s="19" t="s">
        <v>326</v>
      </c>
      <c r="D7" s="19" t="s">
        <v>980</v>
      </c>
      <c r="E7" s="109"/>
      <c r="F7" s="113">
        <v>45006</v>
      </c>
      <c r="G7" s="19" t="s">
        <v>2227</v>
      </c>
      <c r="H7" s="19" t="s">
        <v>2195</v>
      </c>
      <c r="K7" s="19">
        <v>36.125334000000002</v>
      </c>
      <c r="L7" s="19">
        <v>-107.812017</v>
      </c>
      <c r="M7" s="20" t="s">
        <v>357</v>
      </c>
      <c r="N7" s="59" t="s">
        <v>142</v>
      </c>
      <c r="O7" s="20" t="s">
        <v>147</v>
      </c>
      <c r="P7" s="62" t="s">
        <v>275</v>
      </c>
      <c r="Q7" s="20" t="s">
        <v>1373</v>
      </c>
      <c r="R7" s="19" t="s">
        <v>381</v>
      </c>
      <c r="S7" s="19">
        <v>292</v>
      </c>
      <c r="V7" s="19" t="s">
        <v>2236</v>
      </c>
      <c r="X7" s="19" t="s">
        <v>249</v>
      </c>
      <c r="Y7" s="19" t="s">
        <v>381</v>
      </c>
      <c r="Z7" s="142" t="s">
        <v>2307</v>
      </c>
      <c r="AA7" s="20" t="s">
        <v>142</v>
      </c>
      <c r="AB7" s="19" t="s">
        <v>1285</v>
      </c>
      <c r="AG7" s="19">
        <v>43.67</v>
      </c>
      <c r="AH7" s="19">
        <v>0.49</v>
      </c>
      <c r="AI7" s="19">
        <v>14.51</v>
      </c>
      <c r="AK7" s="19">
        <v>3.55</v>
      </c>
      <c r="AL7" s="19">
        <v>0.01</v>
      </c>
      <c r="AM7" s="19">
        <v>0.82</v>
      </c>
      <c r="AN7" s="19">
        <v>0.53</v>
      </c>
      <c r="AO7" s="19">
        <v>0.96</v>
      </c>
      <c r="AP7" s="19">
        <v>1.84</v>
      </c>
      <c r="AQ7" s="19">
        <v>0.03</v>
      </c>
      <c r="AR7" s="19">
        <v>32.57</v>
      </c>
      <c r="AS7" s="19">
        <v>540</v>
      </c>
      <c r="AT7" s="19">
        <v>0.56999999999999995</v>
      </c>
      <c r="AW7" s="19">
        <v>19.2</v>
      </c>
      <c r="AY7" s="20">
        <v>98.97999999999999</v>
      </c>
      <c r="AZ7" s="19">
        <v>8.9999999999999993E-3</v>
      </c>
      <c r="BA7" s="19" t="s">
        <v>292</v>
      </c>
      <c r="BB7" s="19">
        <v>3.1</v>
      </c>
      <c r="BD7" s="19">
        <v>251</v>
      </c>
      <c r="BF7" s="19">
        <v>0.34</v>
      </c>
      <c r="BH7" s="19" t="s">
        <v>292</v>
      </c>
      <c r="BJ7" s="19">
        <v>7</v>
      </c>
      <c r="BK7" s="19">
        <v>29</v>
      </c>
      <c r="BL7" s="19">
        <v>10.3</v>
      </c>
      <c r="BM7" s="19">
        <v>27</v>
      </c>
      <c r="BN7" s="19">
        <v>18.600000000000001</v>
      </c>
      <c r="BO7" s="19">
        <v>0.7</v>
      </c>
      <c r="BP7" s="19">
        <v>3.99</v>
      </c>
      <c r="BQ7" s="19">
        <v>0.14199999999999999</v>
      </c>
      <c r="BR7" s="19">
        <v>4.2999999999999997E-2</v>
      </c>
      <c r="BT7" s="19">
        <v>30</v>
      </c>
      <c r="BU7" s="19">
        <v>4</v>
      </c>
      <c r="BV7" s="19">
        <v>25.6</v>
      </c>
      <c r="BW7" s="19">
        <v>12</v>
      </c>
      <c r="BY7" s="19">
        <v>21</v>
      </c>
      <c r="CB7" s="19">
        <v>94.9</v>
      </c>
      <c r="CC7" s="19">
        <v>2E-3</v>
      </c>
      <c r="CF7" s="19">
        <v>0.96</v>
      </c>
      <c r="CG7" s="19">
        <v>4</v>
      </c>
      <c r="CH7" s="19">
        <v>1.2</v>
      </c>
      <c r="CI7" s="19">
        <v>1.3</v>
      </c>
      <c r="CJ7" s="19">
        <v>135</v>
      </c>
      <c r="CK7" s="19">
        <v>1</v>
      </c>
      <c r="CL7" s="19">
        <v>0.04</v>
      </c>
      <c r="CM7" s="19">
        <v>16.95</v>
      </c>
      <c r="CN7" s="19">
        <v>0.23</v>
      </c>
      <c r="CO7" s="19">
        <v>6.71</v>
      </c>
      <c r="CP7" s="19">
        <v>96</v>
      </c>
      <c r="CQ7" s="19">
        <v>1.9</v>
      </c>
      <c r="CR7" s="19">
        <v>20.9</v>
      </c>
      <c r="CS7" s="19">
        <v>109</v>
      </c>
      <c r="CT7" s="19">
        <v>156</v>
      </c>
      <c r="CU7" s="19">
        <v>22.1</v>
      </c>
      <c r="CV7" s="19">
        <v>41.3</v>
      </c>
      <c r="CW7" s="19">
        <v>4.41</v>
      </c>
      <c r="CX7" s="19">
        <v>16</v>
      </c>
      <c r="CY7" s="19">
        <v>3.03</v>
      </c>
      <c r="CZ7" s="19">
        <v>0.67</v>
      </c>
      <c r="DA7" s="19">
        <v>2.97</v>
      </c>
      <c r="DB7" s="19">
        <v>0.51</v>
      </c>
      <c r="DC7" s="19">
        <v>3.06</v>
      </c>
      <c r="DD7" s="19">
        <v>0.68</v>
      </c>
      <c r="DE7" s="19">
        <v>1.94</v>
      </c>
      <c r="DF7" s="19">
        <v>0.28000000000000003</v>
      </c>
      <c r="DG7" s="19">
        <v>1.82</v>
      </c>
      <c r="DH7" s="19">
        <v>0.27</v>
      </c>
      <c r="DI7" s="87">
        <v>99.04</v>
      </c>
      <c r="DJ7" s="87">
        <v>119.94</v>
      </c>
    </row>
    <row r="8" spans="1:158" x14ac:dyDescent="0.3">
      <c r="A8" s="20" t="s">
        <v>2786</v>
      </c>
      <c r="B8" s="20" t="s">
        <v>978</v>
      </c>
      <c r="C8" s="20" t="s">
        <v>282</v>
      </c>
      <c r="D8" s="20" t="s">
        <v>980</v>
      </c>
      <c r="E8" s="109">
        <v>44679</v>
      </c>
      <c r="F8" s="113">
        <v>44972</v>
      </c>
      <c r="G8" s="59" t="s">
        <v>1856</v>
      </c>
      <c r="H8" s="19" t="s">
        <v>376</v>
      </c>
      <c r="K8" s="20">
        <v>34.647196999999998</v>
      </c>
      <c r="L8" s="20">
        <v>-108.82543699999999</v>
      </c>
      <c r="M8" s="20" t="s">
        <v>357</v>
      </c>
      <c r="N8" s="59" t="s">
        <v>242</v>
      </c>
      <c r="O8" s="20" t="s">
        <v>147</v>
      </c>
      <c r="P8" s="59" t="s">
        <v>336</v>
      </c>
      <c r="Q8" s="20" t="s">
        <v>1549</v>
      </c>
      <c r="S8" s="20">
        <v>0</v>
      </c>
      <c r="T8" s="20"/>
      <c r="X8" s="20" t="s">
        <v>249</v>
      </c>
      <c r="Y8" s="20" t="s">
        <v>380</v>
      </c>
      <c r="Z8" s="83" t="s">
        <v>2143</v>
      </c>
      <c r="AA8" s="19" t="s">
        <v>142</v>
      </c>
      <c r="AB8" s="19" t="s">
        <v>981</v>
      </c>
      <c r="AC8" s="20">
        <v>0.14000000000000001</v>
      </c>
      <c r="AG8" s="20">
        <v>56.644999999999996</v>
      </c>
      <c r="AH8" s="20">
        <v>1.1949999999999998</v>
      </c>
      <c r="AI8" s="20">
        <v>36.765000000000001</v>
      </c>
      <c r="AK8" s="115">
        <v>2.1399999999999997</v>
      </c>
      <c r="AL8" s="20">
        <v>0.01</v>
      </c>
      <c r="AM8" s="20">
        <v>0.435</v>
      </c>
      <c r="AN8" s="20">
        <v>0.70500000000000007</v>
      </c>
      <c r="AO8" s="20">
        <v>0.06</v>
      </c>
      <c r="AP8" s="20">
        <v>0.155</v>
      </c>
      <c r="AQ8" s="20">
        <v>0.04</v>
      </c>
      <c r="AS8" s="20">
        <v>32</v>
      </c>
      <c r="AT8" s="20">
        <v>0.245</v>
      </c>
      <c r="AU8" s="20">
        <v>0.87</v>
      </c>
      <c r="AY8" s="20">
        <v>99.360000000000014</v>
      </c>
      <c r="BA8" s="20" t="s">
        <v>251</v>
      </c>
      <c r="BB8" s="20">
        <v>3.5152000000000001</v>
      </c>
      <c r="BC8" s="20">
        <v>10</v>
      </c>
      <c r="BD8" s="20">
        <v>144</v>
      </c>
      <c r="BE8" s="20">
        <v>2.4</v>
      </c>
      <c r="BF8" s="20">
        <v>1</v>
      </c>
      <c r="BH8" s="20" t="s">
        <v>251</v>
      </c>
      <c r="BI8" s="20">
        <v>77</v>
      </c>
      <c r="BJ8" s="20">
        <v>5</v>
      </c>
      <c r="BK8" s="20">
        <v>23.017850000000003</v>
      </c>
      <c r="BL8" s="20">
        <v>1</v>
      </c>
      <c r="BM8" s="20">
        <v>19.5</v>
      </c>
      <c r="BN8" s="20">
        <v>25.5</v>
      </c>
      <c r="BO8" s="20">
        <v>3</v>
      </c>
      <c r="BP8" s="20">
        <v>7</v>
      </c>
      <c r="BQ8" s="20">
        <v>0.05</v>
      </c>
      <c r="BR8" s="20" t="s">
        <v>252</v>
      </c>
      <c r="BT8" s="20">
        <v>92.109175000000008</v>
      </c>
      <c r="BU8" s="20" t="s">
        <v>250</v>
      </c>
      <c r="BV8" s="20">
        <v>25.5</v>
      </c>
      <c r="BW8" s="20">
        <v>7</v>
      </c>
      <c r="BY8" s="20">
        <v>28</v>
      </c>
      <c r="CB8" s="20">
        <v>7</v>
      </c>
      <c r="CF8" s="20" t="s">
        <v>250</v>
      </c>
      <c r="CG8" s="20">
        <v>6.845601628004669</v>
      </c>
      <c r="CH8" s="20">
        <v>1.5</v>
      </c>
      <c r="CI8" s="20" t="s">
        <v>250</v>
      </c>
      <c r="CJ8" s="20">
        <v>69.5</v>
      </c>
      <c r="CK8" s="20">
        <v>3</v>
      </c>
      <c r="CM8" s="20">
        <v>28.73760331384014</v>
      </c>
      <c r="CN8" s="20" t="s">
        <v>250</v>
      </c>
      <c r="CO8" s="20">
        <v>9.1</v>
      </c>
      <c r="CP8" s="20">
        <v>53</v>
      </c>
      <c r="CQ8" s="20">
        <v>3</v>
      </c>
      <c r="CR8" s="20">
        <v>14.023574968293493</v>
      </c>
      <c r="CS8" s="20">
        <v>18.5</v>
      </c>
      <c r="CT8" s="20">
        <v>197.5</v>
      </c>
      <c r="CU8" s="20">
        <v>26.151893141192229</v>
      </c>
      <c r="CV8" s="20">
        <v>51.357948252379025</v>
      </c>
      <c r="CW8" s="20">
        <v>4.1838885880691743</v>
      </c>
      <c r="CX8" s="20">
        <v>22.889187941871363</v>
      </c>
      <c r="CY8" s="20">
        <v>4.554723850641393</v>
      </c>
      <c r="CZ8" s="20">
        <v>0.47768954269862068</v>
      </c>
      <c r="DA8" s="20">
        <v>5.7753250281078934</v>
      </c>
      <c r="DB8" s="20">
        <v>2.4027290448343105E-2</v>
      </c>
      <c r="DC8" s="20">
        <v>3.2457965627988452</v>
      </c>
      <c r="DD8" s="20">
        <v>1.1773372319688082</v>
      </c>
      <c r="DE8" s="20">
        <v>1.4364452735281215</v>
      </c>
      <c r="DF8" s="20">
        <v>0.32436842105263147</v>
      </c>
      <c r="DG8" s="20">
        <v>1.4698954171583734</v>
      </c>
      <c r="DH8" s="20" t="s">
        <v>251</v>
      </c>
      <c r="DI8" s="85">
        <v>123.06852654191481</v>
      </c>
      <c r="DJ8" s="85">
        <v>137.09210151020829</v>
      </c>
      <c r="DL8" s="20">
        <v>15947.003999999997</v>
      </c>
      <c r="DM8" s="20">
        <v>195928.35</v>
      </c>
      <c r="DN8" s="20">
        <v>5360.25</v>
      </c>
      <c r="DO8" s="20">
        <v>445.11599999999999</v>
      </c>
      <c r="DP8" s="20">
        <v>498.09599999999995</v>
      </c>
      <c r="DQ8" s="20">
        <v>3136.12</v>
      </c>
      <c r="DR8" s="20">
        <v>174.56799999999998</v>
      </c>
      <c r="DS8" s="20">
        <v>268123.58400000003</v>
      </c>
      <c r="DT8" s="20">
        <v>7553.826</v>
      </c>
      <c r="DU8" s="82">
        <v>57.620000000000005</v>
      </c>
      <c r="DV8" s="82">
        <v>51.9</v>
      </c>
      <c r="DW8" s="82">
        <v>57.61</v>
      </c>
      <c r="DX8" s="82">
        <v>22.41</v>
      </c>
      <c r="DY8" s="82">
        <v>23.11</v>
      </c>
      <c r="DZ8" s="82">
        <v>25.65</v>
      </c>
      <c r="EA8" s="82">
        <v>14.34</v>
      </c>
      <c r="EB8" s="82">
        <v>15.334999999999999</v>
      </c>
      <c r="EC8" s="82">
        <v>37.54</v>
      </c>
      <c r="ED8" s="82">
        <v>2.95</v>
      </c>
      <c r="EE8" s="82">
        <v>2.1</v>
      </c>
      <c r="EF8" s="82" t="s">
        <v>1196</v>
      </c>
      <c r="EG8" s="82" t="s">
        <v>1197</v>
      </c>
      <c r="EH8" s="82" t="s">
        <v>1198</v>
      </c>
      <c r="EI8" s="82">
        <v>8.31</v>
      </c>
      <c r="EJ8" s="82" t="s">
        <v>1015</v>
      </c>
      <c r="EK8" s="82" t="s">
        <v>562</v>
      </c>
      <c r="EL8" s="82" t="s">
        <v>521</v>
      </c>
      <c r="EM8" s="82" t="s">
        <v>884</v>
      </c>
      <c r="EN8" s="82" t="s">
        <v>1200</v>
      </c>
      <c r="EO8" s="82" t="s">
        <v>836</v>
      </c>
      <c r="EP8" s="82" t="s">
        <v>626</v>
      </c>
      <c r="EQ8" s="82">
        <v>0.32</v>
      </c>
      <c r="ER8" s="82" t="s">
        <v>1201</v>
      </c>
      <c r="ES8" s="82" t="s">
        <v>1202</v>
      </c>
      <c r="ET8" s="82">
        <v>25.045000000000002</v>
      </c>
      <c r="EU8" s="82" t="s">
        <v>1203</v>
      </c>
      <c r="EV8" s="82" t="s">
        <v>1267</v>
      </c>
      <c r="EW8" s="82" t="s">
        <v>1268</v>
      </c>
      <c r="EX8" s="82" t="s">
        <v>771</v>
      </c>
      <c r="EY8" s="82" t="s">
        <v>768</v>
      </c>
      <c r="EZ8" s="82" t="s">
        <v>685</v>
      </c>
      <c r="FA8" s="82" t="s">
        <v>487</v>
      </c>
      <c r="FB8" s="82" t="s">
        <v>484</v>
      </c>
    </row>
    <row r="9" spans="1:158" s="19" customFormat="1" x14ac:dyDescent="0.3">
      <c r="A9" s="19" t="s">
        <v>2787</v>
      </c>
      <c r="B9" s="20" t="s">
        <v>978</v>
      </c>
      <c r="C9" s="20" t="s">
        <v>283</v>
      </c>
      <c r="D9" s="20" t="s">
        <v>980</v>
      </c>
      <c r="E9" s="109">
        <v>44696</v>
      </c>
      <c r="F9" s="81">
        <v>44972</v>
      </c>
      <c r="G9" s="59" t="s">
        <v>1988</v>
      </c>
      <c r="H9" s="19" t="s">
        <v>2004</v>
      </c>
      <c r="K9" s="20">
        <v>35.217475999999998</v>
      </c>
      <c r="L9" s="20">
        <v>-107.730762</v>
      </c>
      <c r="M9" s="20" t="s">
        <v>357</v>
      </c>
      <c r="N9" s="59" t="s">
        <v>242</v>
      </c>
      <c r="O9" s="20" t="s">
        <v>147</v>
      </c>
      <c r="P9" s="59" t="s">
        <v>336</v>
      </c>
      <c r="Q9" s="20" t="s">
        <v>1549</v>
      </c>
      <c r="R9" s="20"/>
      <c r="T9" s="20"/>
      <c r="U9" s="20"/>
      <c r="V9" s="20"/>
      <c r="W9" s="20"/>
      <c r="X9" s="20" t="s">
        <v>249</v>
      </c>
      <c r="Y9" s="20" t="s">
        <v>2196</v>
      </c>
      <c r="Z9" s="20" t="s">
        <v>2144</v>
      </c>
      <c r="AA9" s="20" t="s">
        <v>142</v>
      </c>
      <c r="AB9" s="20" t="s">
        <v>982</v>
      </c>
      <c r="AC9" s="19">
        <v>0.08</v>
      </c>
      <c r="AG9" s="19">
        <v>67.8</v>
      </c>
      <c r="AH9" s="19">
        <v>0.96</v>
      </c>
      <c r="AI9" s="19">
        <v>21.97</v>
      </c>
      <c r="AK9" s="19">
        <v>3.5599999999999996</v>
      </c>
      <c r="AL9" s="19">
        <v>0.01</v>
      </c>
      <c r="AM9" s="19">
        <v>1.3450000000000002</v>
      </c>
      <c r="AN9" s="19">
        <v>0.70500000000000007</v>
      </c>
      <c r="AO9" s="19">
        <v>0.14000000000000001</v>
      </c>
      <c r="AP9" s="19">
        <v>2.0999999999999996</v>
      </c>
      <c r="AQ9" s="19">
        <v>4.4999999999999998E-2</v>
      </c>
      <c r="AS9" s="20" t="s">
        <v>255</v>
      </c>
      <c r="AT9" s="19">
        <v>0.22600000000000001</v>
      </c>
      <c r="AU9" s="19">
        <v>0.93</v>
      </c>
      <c r="AY9" s="19">
        <v>99.720000000000013</v>
      </c>
      <c r="BA9" s="19" t="s">
        <v>251</v>
      </c>
      <c r="BB9" s="19">
        <v>11</v>
      </c>
      <c r="BC9" s="19">
        <v>6</v>
      </c>
      <c r="BD9" s="19">
        <v>165.5</v>
      </c>
      <c r="BE9" s="19">
        <v>2.6</v>
      </c>
      <c r="BF9" s="19" t="s">
        <v>251</v>
      </c>
      <c r="BH9" s="19" t="s">
        <v>251</v>
      </c>
      <c r="BI9" s="19">
        <v>52</v>
      </c>
      <c r="BJ9" s="19">
        <v>10</v>
      </c>
      <c r="BK9" s="19">
        <v>31.5</v>
      </c>
      <c r="BL9" s="19">
        <v>9</v>
      </c>
      <c r="BM9" s="19">
        <v>23.5</v>
      </c>
      <c r="BN9" s="19">
        <v>18</v>
      </c>
      <c r="BO9" s="19">
        <v>6</v>
      </c>
      <c r="BP9" s="19">
        <v>5</v>
      </c>
      <c r="BQ9" s="19">
        <v>0.13</v>
      </c>
      <c r="BR9" s="19" t="s">
        <v>252</v>
      </c>
      <c r="BT9" s="19">
        <v>25.229890000000001</v>
      </c>
      <c r="BU9" s="19" t="s">
        <v>256</v>
      </c>
      <c r="BV9" s="19">
        <v>12</v>
      </c>
      <c r="BW9" s="19">
        <v>14.5</v>
      </c>
      <c r="BY9" s="19">
        <v>16.5</v>
      </c>
      <c r="CB9" s="19">
        <v>58.5</v>
      </c>
      <c r="CF9" s="19" t="s">
        <v>256</v>
      </c>
      <c r="CG9" s="19">
        <v>11.280683918669135</v>
      </c>
      <c r="CJ9" s="19">
        <v>163</v>
      </c>
      <c r="CK9" s="19">
        <v>1</v>
      </c>
      <c r="CM9" s="19">
        <v>14.798513999999999</v>
      </c>
      <c r="CO9" s="19">
        <v>6.6</v>
      </c>
      <c r="CP9" s="19">
        <v>92</v>
      </c>
      <c r="CQ9" s="19">
        <v>2</v>
      </c>
      <c r="CR9" s="19">
        <v>26.726336414048049</v>
      </c>
      <c r="CS9" s="19">
        <v>43.5</v>
      </c>
      <c r="CT9" s="19">
        <v>127</v>
      </c>
      <c r="CU9" s="19">
        <v>34.851258780036972</v>
      </c>
      <c r="CV9" s="19">
        <v>70.321227356746931</v>
      </c>
      <c r="CW9" s="19">
        <v>7.1311349353049902</v>
      </c>
      <c r="CX9" s="19">
        <v>28.608744916820694</v>
      </c>
      <c r="CY9" s="19">
        <v>6.3455804066543537</v>
      </c>
      <c r="CZ9" s="19">
        <v>1.0032181146025894</v>
      </c>
      <c r="DA9" s="19">
        <v>5.1403419593345649</v>
      </c>
      <c r="DB9" s="19">
        <v>0.16152680221811433</v>
      </c>
      <c r="DC9" s="19">
        <v>4.9415397412199642</v>
      </c>
      <c r="DD9" s="19">
        <v>1.279789279112755</v>
      </c>
      <c r="DE9" s="19">
        <v>2.6431127541589632</v>
      </c>
      <c r="DF9" s="19">
        <v>0.48458040665434376</v>
      </c>
      <c r="DG9" s="19">
        <v>2.9164658040665432</v>
      </c>
      <c r="DH9" s="19">
        <v>0.27335304990757825</v>
      </c>
      <c r="DI9" s="19">
        <v>166.10187430683933</v>
      </c>
      <c r="DJ9" s="19">
        <v>192.8282107208874</v>
      </c>
      <c r="DL9" s="19">
        <v>25249.422999999999</v>
      </c>
      <c r="DM9" s="19">
        <v>118552</v>
      </c>
      <c r="DN9" s="19">
        <v>4288.2</v>
      </c>
      <c r="DO9" s="19">
        <v>1038.604</v>
      </c>
      <c r="DP9" s="19">
        <v>17350.344000000001</v>
      </c>
      <c r="DQ9" s="19">
        <v>8021.2300000000005</v>
      </c>
      <c r="DR9" s="19">
        <v>174.56799999999998</v>
      </c>
      <c r="DS9" s="19">
        <v>320056.16800000001</v>
      </c>
      <c r="DT9" s="19">
        <v>6174.9529999999995</v>
      </c>
      <c r="DU9" s="19">
        <v>68.490000000000009</v>
      </c>
      <c r="DV9" s="82">
        <v>68.010000000000005</v>
      </c>
      <c r="DW9" s="82">
        <v>74.5</v>
      </c>
      <c r="DX9" s="19">
        <v>15.945</v>
      </c>
      <c r="DY9" s="82">
        <v>12.14</v>
      </c>
      <c r="DZ9" s="82">
        <v>13.3</v>
      </c>
      <c r="EA9" s="82">
        <v>4.66</v>
      </c>
      <c r="EB9" s="19">
        <v>8.8450000000000024</v>
      </c>
      <c r="EC9" s="82">
        <v>20</v>
      </c>
      <c r="ED9" s="82">
        <v>2.11</v>
      </c>
      <c r="EE9" s="82">
        <v>1.36</v>
      </c>
      <c r="EF9" s="82">
        <v>1.49</v>
      </c>
      <c r="EG9" s="82">
        <v>2.52</v>
      </c>
      <c r="EH9" s="82" t="s">
        <v>1210</v>
      </c>
      <c r="EI9" s="19">
        <v>9.56</v>
      </c>
      <c r="EJ9" s="82" t="s">
        <v>595</v>
      </c>
      <c r="EK9" s="82" t="s">
        <v>742</v>
      </c>
      <c r="EL9" s="82" t="s">
        <v>561</v>
      </c>
      <c r="EM9" s="82" t="s">
        <v>1212</v>
      </c>
      <c r="EN9" s="82" t="s">
        <v>1213</v>
      </c>
      <c r="EO9" s="19">
        <v>0.26</v>
      </c>
      <c r="EP9" s="82">
        <v>0.25</v>
      </c>
      <c r="EQ9" s="82">
        <v>0.29000000000000004</v>
      </c>
      <c r="ER9" s="82" t="s">
        <v>1214</v>
      </c>
      <c r="ES9" s="82" t="s">
        <v>1215</v>
      </c>
      <c r="ET9" s="82">
        <v>20.295000000000002</v>
      </c>
      <c r="EU9" s="82" t="s">
        <v>1216</v>
      </c>
      <c r="EV9" s="82" t="s">
        <v>446</v>
      </c>
      <c r="EW9" s="82" t="s">
        <v>433</v>
      </c>
      <c r="EX9" s="82" t="s">
        <v>593</v>
      </c>
      <c r="EY9" s="82" t="s">
        <v>255</v>
      </c>
      <c r="EZ9" s="82" t="s">
        <v>255</v>
      </c>
      <c r="FA9" s="82" t="s">
        <v>255</v>
      </c>
      <c r="FB9" s="82" t="s">
        <v>484</v>
      </c>
    </row>
    <row r="10" spans="1:158" x14ac:dyDescent="0.3">
      <c r="A10" s="20" t="s">
        <v>2788</v>
      </c>
      <c r="B10" s="20" t="s">
        <v>978</v>
      </c>
      <c r="C10" s="20" t="s">
        <v>284</v>
      </c>
      <c r="D10" s="20" t="s">
        <v>980</v>
      </c>
      <c r="E10" s="109">
        <v>44717</v>
      </c>
      <c r="F10" s="113">
        <v>44839</v>
      </c>
      <c r="G10" s="59">
        <v>127854</v>
      </c>
      <c r="H10" s="19" t="s">
        <v>247</v>
      </c>
      <c r="K10" s="20">
        <v>35.844662</v>
      </c>
      <c r="L10" s="20">
        <v>-106.95624599999999</v>
      </c>
      <c r="M10" s="20" t="s">
        <v>357</v>
      </c>
      <c r="N10" s="59" t="s">
        <v>240</v>
      </c>
      <c r="O10" s="20" t="s">
        <v>147</v>
      </c>
      <c r="P10" s="59" t="s">
        <v>336</v>
      </c>
      <c r="Q10" s="20" t="s">
        <v>1549</v>
      </c>
      <c r="S10" s="20">
        <v>0</v>
      </c>
      <c r="T10" s="20"/>
      <c r="X10" s="20" t="s">
        <v>259</v>
      </c>
      <c r="Z10" s="83" t="s">
        <v>2145</v>
      </c>
      <c r="AA10" s="20" t="s">
        <v>142</v>
      </c>
      <c r="AB10" s="19" t="s">
        <v>983</v>
      </c>
      <c r="AC10" s="20">
        <v>0.09</v>
      </c>
      <c r="AG10" s="20">
        <v>64.61</v>
      </c>
      <c r="AH10" s="20">
        <v>0.83</v>
      </c>
      <c r="AI10" s="20">
        <v>16.399999999999999</v>
      </c>
      <c r="AK10" s="115">
        <v>2.81</v>
      </c>
      <c r="AL10" s="20" t="s">
        <v>261</v>
      </c>
      <c r="AM10" s="20">
        <v>3.37</v>
      </c>
      <c r="AN10" s="20">
        <v>8.9700000000000006</v>
      </c>
      <c r="AO10" s="20">
        <v>0.24</v>
      </c>
      <c r="AP10" s="20">
        <v>1.5</v>
      </c>
      <c r="AQ10" s="20">
        <v>0.06</v>
      </c>
      <c r="AS10" s="20">
        <v>190</v>
      </c>
      <c r="AT10" s="20">
        <v>0.09</v>
      </c>
      <c r="AY10" s="20">
        <v>98.79</v>
      </c>
      <c r="BA10" s="20" t="s">
        <v>251</v>
      </c>
      <c r="BB10" s="20">
        <v>11</v>
      </c>
      <c r="BC10" s="20">
        <v>22</v>
      </c>
      <c r="BD10" s="20">
        <v>264</v>
      </c>
      <c r="BE10" s="20">
        <v>2.9</v>
      </c>
      <c r="BF10" s="20">
        <v>11</v>
      </c>
      <c r="BH10" s="20" t="s">
        <v>251</v>
      </c>
      <c r="BI10" s="20">
        <v>200</v>
      </c>
      <c r="BJ10" s="20">
        <v>8</v>
      </c>
      <c r="BK10" s="20">
        <v>25</v>
      </c>
      <c r="BL10" s="20">
        <v>8</v>
      </c>
      <c r="BM10" s="20">
        <v>28</v>
      </c>
      <c r="BN10" s="20">
        <v>14</v>
      </c>
      <c r="BO10" s="20">
        <v>2</v>
      </c>
      <c r="BP10" s="20">
        <v>3</v>
      </c>
      <c r="BQ10" s="20">
        <v>0.1</v>
      </c>
      <c r="BR10" s="20" t="s">
        <v>252</v>
      </c>
      <c r="BT10" s="20">
        <v>35</v>
      </c>
      <c r="BU10" s="20">
        <v>12</v>
      </c>
      <c r="BV10" s="20">
        <v>9</v>
      </c>
      <c r="BW10" s="20">
        <v>20</v>
      </c>
      <c r="BY10" s="20">
        <v>18</v>
      </c>
      <c r="CB10" s="20">
        <v>39</v>
      </c>
      <c r="CF10" s="20" t="s">
        <v>260</v>
      </c>
      <c r="CG10" s="20">
        <v>9</v>
      </c>
      <c r="CH10" s="20">
        <v>1</v>
      </c>
      <c r="CI10" s="20" t="s">
        <v>260</v>
      </c>
      <c r="CJ10" s="20">
        <v>333</v>
      </c>
      <c r="CK10" s="20" t="s">
        <v>251</v>
      </c>
      <c r="CM10" s="20">
        <v>9</v>
      </c>
      <c r="CN10" s="20" t="s">
        <v>260</v>
      </c>
      <c r="CO10" s="20">
        <v>113.9</v>
      </c>
      <c r="CP10" s="20">
        <v>49</v>
      </c>
      <c r="CQ10" s="20">
        <v>1</v>
      </c>
      <c r="CR10" s="20">
        <v>45</v>
      </c>
      <c r="CS10" s="20">
        <v>30</v>
      </c>
      <c r="CT10" s="20">
        <v>102</v>
      </c>
      <c r="CU10" s="20">
        <v>46</v>
      </c>
      <c r="CV10" s="20">
        <v>88</v>
      </c>
      <c r="CW10" s="20">
        <v>11</v>
      </c>
      <c r="CX10" s="20">
        <v>42</v>
      </c>
      <c r="CY10" s="20">
        <v>7</v>
      </c>
      <c r="CZ10" s="20">
        <v>1</v>
      </c>
      <c r="DA10" s="20">
        <v>7</v>
      </c>
      <c r="DB10" s="20" t="s">
        <v>251</v>
      </c>
      <c r="DC10" s="20">
        <v>6</v>
      </c>
      <c r="DD10" s="20">
        <v>1</v>
      </c>
      <c r="DE10" s="20">
        <v>3</v>
      </c>
      <c r="DF10" s="20" t="s">
        <v>251</v>
      </c>
      <c r="DG10" s="20">
        <v>2</v>
      </c>
      <c r="DH10" s="20" t="s">
        <v>251</v>
      </c>
      <c r="DI10" s="85">
        <v>214</v>
      </c>
      <c r="DJ10" s="85">
        <v>259</v>
      </c>
      <c r="DL10" s="20">
        <v>19653.983</v>
      </c>
      <c r="DM10" s="20">
        <v>86796.999999999985</v>
      </c>
      <c r="DN10" s="20">
        <v>64108.590000000004</v>
      </c>
      <c r="DO10" s="20">
        <v>1780.4639999999999</v>
      </c>
      <c r="DP10" s="20">
        <v>12452.4</v>
      </c>
      <c r="DQ10" s="20">
        <v>20324.469999999998</v>
      </c>
      <c r="DR10" s="20">
        <v>261.85199999999998</v>
      </c>
      <c r="DS10" s="20">
        <v>302012.984</v>
      </c>
      <c r="DT10" s="20">
        <v>4975.933</v>
      </c>
      <c r="DU10" s="82" t="s">
        <v>1217</v>
      </c>
      <c r="DV10" s="82" t="s">
        <v>1218</v>
      </c>
      <c r="DW10" s="82" t="s">
        <v>1219</v>
      </c>
      <c r="DX10" s="82" t="s">
        <v>1220</v>
      </c>
      <c r="DY10" s="82" t="s">
        <v>1221</v>
      </c>
      <c r="DZ10" s="82" t="s">
        <v>1222</v>
      </c>
      <c r="EA10" s="82" t="s">
        <v>1223</v>
      </c>
      <c r="EB10" s="82" t="s">
        <v>1224</v>
      </c>
      <c r="EC10" s="82" t="s">
        <v>1225</v>
      </c>
      <c r="ED10" s="82" t="s">
        <v>540</v>
      </c>
      <c r="EE10" s="82" t="s">
        <v>1226</v>
      </c>
      <c r="EF10" s="82" t="s">
        <v>560</v>
      </c>
      <c r="EG10" s="82" t="s">
        <v>555</v>
      </c>
      <c r="EH10" s="82" t="s">
        <v>1227</v>
      </c>
      <c r="EI10" s="82" t="s">
        <v>578</v>
      </c>
      <c r="EJ10" s="82" t="s">
        <v>471</v>
      </c>
      <c r="EK10" s="82" t="s">
        <v>471</v>
      </c>
      <c r="EL10" s="82" t="s">
        <v>1141</v>
      </c>
      <c r="EM10" s="82" t="s">
        <v>1228</v>
      </c>
      <c r="EN10" s="82" t="s">
        <v>1229</v>
      </c>
      <c r="EO10" s="82" t="s">
        <v>1018</v>
      </c>
      <c r="EP10" s="82" t="s">
        <v>769</v>
      </c>
      <c r="EQ10" s="82" t="s">
        <v>743</v>
      </c>
      <c r="ER10" s="82" t="s">
        <v>1230</v>
      </c>
      <c r="ES10" s="82" t="s">
        <v>1231</v>
      </c>
      <c r="ET10" s="82" t="s">
        <v>1232</v>
      </c>
      <c r="EU10" s="82" t="s">
        <v>1233</v>
      </c>
      <c r="EV10" s="82" t="s">
        <v>1269</v>
      </c>
      <c r="EW10" s="82" t="s">
        <v>529</v>
      </c>
      <c r="EX10" s="82" t="s">
        <v>1269</v>
      </c>
      <c r="EY10" s="82" t="s">
        <v>714</v>
      </c>
      <c r="EZ10" s="82" t="s">
        <v>1270</v>
      </c>
      <c r="FA10" s="82" t="s">
        <v>714</v>
      </c>
      <c r="FB10" s="82" t="s">
        <v>1272</v>
      </c>
    </row>
    <row r="11" spans="1:158" x14ac:dyDescent="0.3">
      <c r="A11" s="20" t="s">
        <v>2789</v>
      </c>
      <c r="B11" s="20" t="s">
        <v>978</v>
      </c>
      <c r="C11" s="20" t="s">
        <v>284</v>
      </c>
      <c r="D11" s="20" t="s">
        <v>980</v>
      </c>
      <c r="E11" s="109">
        <v>44717</v>
      </c>
      <c r="F11" s="113">
        <v>44839</v>
      </c>
      <c r="G11" s="59">
        <v>127854</v>
      </c>
      <c r="H11" s="19" t="s">
        <v>247</v>
      </c>
      <c r="K11" s="20">
        <v>35.843615</v>
      </c>
      <c r="L11" s="20">
        <v>-106.914891</v>
      </c>
      <c r="M11" s="20" t="s">
        <v>357</v>
      </c>
      <c r="N11" s="59" t="s">
        <v>240</v>
      </c>
      <c r="O11" s="20" t="s">
        <v>147</v>
      </c>
      <c r="P11" s="59" t="s">
        <v>336</v>
      </c>
      <c r="Q11" s="20" t="s">
        <v>1549</v>
      </c>
      <c r="S11" s="20">
        <v>0</v>
      </c>
      <c r="T11" s="20"/>
      <c r="X11" s="20" t="s">
        <v>259</v>
      </c>
      <c r="Z11" s="83" t="s">
        <v>2146</v>
      </c>
      <c r="AA11" s="20" t="s">
        <v>142</v>
      </c>
      <c r="AB11" s="19" t="s">
        <v>983</v>
      </c>
      <c r="AC11" s="20">
        <v>0.16</v>
      </c>
      <c r="AG11" s="20">
        <v>86.41</v>
      </c>
      <c r="AH11" s="20">
        <v>1.1200000000000001</v>
      </c>
      <c r="AI11" s="20">
        <v>9.31</v>
      </c>
      <c r="AK11" s="115">
        <v>0.75</v>
      </c>
      <c r="AL11" s="20">
        <v>0.01</v>
      </c>
      <c r="AM11" s="20">
        <v>0.32</v>
      </c>
      <c r="AN11" s="20">
        <v>0.85</v>
      </c>
      <c r="AO11" s="20">
        <v>0.01</v>
      </c>
      <c r="AP11" s="20">
        <v>0.77</v>
      </c>
      <c r="AQ11" s="20">
        <v>0.03</v>
      </c>
      <c r="AS11" s="20">
        <v>66</v>
      </c>
      <c r="AT11" s="20">
        <v>0.16</v>
      </c>
      <c r="AY11" s="20">
        <v>99.58</v>
      </c>
      <c r="BA11" s="20" t="s">
        <v>251</v>
      </c>
      <c r="BB11" s="20" t="s">
        <v>264</v>
      </c>
      <c r="BC11" s="20">
        <v>12</v>
      </c>
      <c r="BD11" s="20">
        <v>97</v>
      </c>
      <c r="BE11" s="20">
        <v>0.9</v>
      </c>
      <c r="BF11" s="20" t="s">
        <v>251</v>
      </c>
      <c r="BH11" s="20" t="s">
        <v>251</v>
      </c>
      <c r="BI11" s="20">
        <v>32</v>
      </c>
      <c r="BJ11" s="20">
        <v>4</v>
      </c>
      <c r="BK11" s="20">
        <v>33</v>
      </c>
      <c r="BL11" s="20">
        <v>6</v>
      </c>
      <c r="BM11" s="20">
        <v>28</v>
      </c>
      <c r="BN11" s="20">
        <v>8</v>
      </c>
      <c r="BO11" s="20" t="s">
        <v>251</v>
      </c>
      <c r="BP11" s="20">
        <v>6</v>
      </c>
      <c r="BQ11" s="20">
        <v>0.04</v>
      </c>
      <c r="BR11" s="20" t="s">
        <v>252</v>
      </c>
      <c r="BT11" s="20">
        <v>25</v>
      </c>
      <c r="BU11" s="20" t="s">
        <v>250</v>
      </c>
      <c r="BV11" s="20">
        <v>12</v>
      </c>
      <c r="BW11" s="20">
        <v>7</v>
      </c>
      <c r="BY11" s="20">
        <v>15</v>
      </c>
      <c r="CB11" s="20">
        <v>22</v>
      </c>
      <c r="CF11" s="20" t="s">
        <v>250</v>
      </c>
      <c r="CG11" s="20">
        <v>6</v>
      </c>
      <c r="CH11" s="20">
        <v>2</v>
      </c>
      <c r="CI11" s="20" t="s">
        <v>250</v>
      </c>
      <c r="CJ11" s="20">
        <v>74</v>
      </c>
      <c r="CK11" s="20" t="s">
        <v>251</v>
      </c>
      <c r="CM11" s="20">
        <v>9</v>
      </c>
      <c r="CN11" s="20" t="s">
        <v>250</v>
      </c>
      <c r="CO11" s="20">
        <v>3.7</v>
      </c>
      <c r="CP11" s="20">
        <v>39</v>
      </c>
      <c r="CQ11" s="20">
        <v>1</v>
      </c>
      <c r="CR11" s="20">
        <v>20</v>
      </c>
      <c r="CS11" s="20">
        <v>11</v>
      </c>
      <c r="CT11" s="20">
        <v>107</v>
      </c>
      <c r="CU11" s="20">
        <v>30</v>
      </c>
      <c r="CV11" s="20">
        <v>57</v>
      </c>
      <c r="CW11" s="20">
        <v>7</v>
      </c>
      <c r="CX11" s="20">
        <v>24</v>
      </c>
      <c r="CY11" s="20">
        <v>5</v>
      </c>
      <c r="CZ11" s="20" t="s">
        <v>251</v>
      </c>
      <c r="DA11" s="20">
        <v>4</v>
      </c>
      <c r="DB11" s="20" t="s">
        <v>251</v>
      </c>
      <c r="DC11" s="20">
        <v>4</v>
      </c>
      <c r="DD11" s="20" t="s">
        <v>251</v>
      </c>
      <c r="DE11" s="20">
        <v>2</v>
      </c>
      <c r="DF11" s="20" t="s">
        <v>251</v>
      </c>
      <c r="DG11" s="20">
        <v>3</v>
      </c>
      <c r="DH11" s="20" t="s">
        <v>251</v>
      </c>
      <c r="DI11" s="85">
        <v>136</v>
      </c>
      <c r="DJ11" s="85">
        <v>156</v>
      </c>
      <c r="DL11" s="20">
        <v>5245.7250000000004</v>
      </c>
      <c r="DM11" s="20">
        <v>49273.175000000003</v>
      </c>
      <c r="DN11" s="20">
        <v>6074.95</v>
      </c>
      <c r="DO11" s="20">
        <v>74.186000000000007</v>
      </c>
      <c r="DP11" s="20">
        <v>6392.232</v>
      </c>
      <c r="DQ11" s="20">
        <v>1929.92</v>
      </c>
      <c r="DR11" s="20">
        <v>130.92599999999999</v>
      </c>
      <c r="DS11" s="20">
        <v>403914.90400000004</v>
      </c>
      <c r="DT11" s="20">
        <v>6714.5120000000006</v>
      </c>
      <c r="DU11" s="82" t="s">
        <v>1234</v>
      </c>
      <c r="DV11" s="82" t="s">
        <v>1235</v>
      </c>
      <c r="DW11" s="82" t="s">
        <v>1182</v>
      </c>
      <c r="DX11" s="82" t="s">
        <v>1236</v>
      </c>
      <c r="DY11" s="82" t="s">
        <v>1237</v>
      </c>
      <c r="DZ11" s="82" t="s">
        <v>1238</v>
      </c>
      <c r="EA11" s="82" t="s">
        <v>1239</v>
      </c>
      <c r="EB11" s="82" t="s">
        <v>1240</v>
      </c>
      <c r="EC11" s="82" t="s">
        <v>1241</v>
      </c>
      <c r="ED11" s="82" t="s">
        <v>1242</v>
      </c>
      <c r="EE11" s="82" t="s">
        <v>1243</v>
      </c>
      <c r="EF11" s="82" t="s">
        <v>560</v>
      </c>
      <c r="EG11" s="82" t="s">
        <v>1244</v>
      </c>
      <c r="EH11" s="82" t="s">
        <v>1245</v>
      </c>
      <c r="EI11" s="82" t="s">
        <v>1246</v>
      </c>
      <c r="EJ11" s="82" t="s">
        <v>660</v>
      </c>
      <c r="EK11" s="82" t="s">
        <v>1049</v>
      </c>
      <c r="EL11" s="82" t="s">
        <v>790</v>
      </c>
      <c r="EM11" s="82" t="s">
        <v>1143</v>
      </c>
      <c r="EN11" s="82" t="s">
        <v>1247</v>
      </c>
      <c r="EO11" s="82" t="s">
        <v>1019</v>
      </c>
      <c r="EP11" s="82" t="s">
        <v>1018</v>
      </c>
      <c r="EQ11" s="82" t="s">
        <v>743</v>
      </c>
      <c r="ER11" s="82" t="s">
        <v>1248</v>
      </c>
      <c r="ES11" s="82" t="s">
        <v>1249</v>
      </c>
      <c r="ET11" s="82" t="s">
        <v>1250</v>
      </c>
      <c r="EU11" s="82" t="s">
        <v>1251</v>
      </c>
      <c r="EV11" s="82" t="s">
        <v>768</v>
      </c>
      <c r="EW11" s="82" t="s">
        <v>685</v>
      </c>
      <c r="EX11" s="82" t="s">
        <v>487</v>
      </c>
      <c r="EY11" s="82" t="s">
        <v>653</v>
      </c>
      <c r="EZ11" s="82" t="s">
        <v>869</v>
      </c>
      <c r="FA11" s="82" t="s">
        <v>889</v>
      </c>
      <c r="FB11" s="82" t="s">
        <v>484</v>
      </c>
    </row>
    <row r="12" spans="1:158" x14ac:dyDescent="0.3">
      <c r="A12" s="20" t="s">
        <v>2790</v>
      </c>
      <c r="B12" s="20" t="s">
        <v>978</v>
      </c>
      <c r="C12" s="20" t="s">
        <v>284</v>
      </c>
      <c r="D12" s="20" t="s">
        <v>980</v>
      </c>
      <c r="E12" s="109">
        <v>44717</v>
      </c>
      <c r="F12" s="113">
        <v>44839</v>
      </c>
      <c r="G12" s="59">
        <v>127854</v>
      </c>
      <c r="H12" s="19" t="s">
        <v>2380</v>
      </c>
      <c r="K12" s="20">
        <v>35.831549000000003</v>
      </c>
      <c r="L12" s="20">
        <v>-106.98513699999999</v>
      </c>
      <c r="M12" s="20" t="s">
        <v>357</v>
      </c>
      <c r="N12" s="59" t="s">
        <v>240</v>
      </c>
      <c r="O12" s="20" t="s">
        <v>147</v>
      </c>
      <c r="P12" s="59" t="s">
        <v>336</v>
      </c>
      <c r="Q12" s="20" t="s">
        <v>1549</v>
      </c>
      <c r="S12" s="20">
        <v>0</v>
      </c>
      <c r="T12" s="20"/>
      <c r="X12" s="20" t="s">
        <v>249</v>
      </c>
      <c r="Z12" s="83" t="s">
        <v>2147</v>
      </c>
      <c r="AA12" s="20" t="s">
        <v>142</v>
      </c>
      <c r="AB12" s="19" t="s">
        <v>983</v>
      </c>
      <c r="AC12" s="20">
        <v>0.52</v>
      </c>
      <c r="AG12" s="20">
        <v>61.160000000000004</v>
      </c>
      <c r="AH12" s="20">
        <v>1.145</v>
      </c>
      <c r="AI12" s="20">
        <v>28.65</v>
      </c>
      <c r="AK12" s="115">
        <v>3.55</v>
      </c>
      <c r="AL12" s="20">
        <v>0.02</v>
      </c>
      <c r="AM12" s="20">
        <v>0.63</v>
      </c>
      <c r="AN12" s="20">
        <v>0.75500000000000012</v>
      </c>
      <c r="AO12" s="20">
        <v>0.2</v>
      </c>
      <c r="AP12" s="20">
        <v>1.1000000000000001</v>
      </c>
      <c r="AQ12" s="20">
        <v>0.05</v>
      </c>
      <c r="AS12" s="20">
        <v>61</v>
      </c>
      <c r="AT12" s="20">
        <v>0.61749999999999994</v>
      </c>
      <c r="AU12" s="20">
        <v>1.79</v>
      </c>
      <c r="AY12" s="20">
        <v>98.55</v>
      </c>
      <c r="BA12" s="20" t="s">
        <v>251</v>
      </c>
      <c r="BB12" s="20">
        <v>7.9</v>
      </c>
      <c r="BC12" s="20">
        <v>25</v>
      </c>
      <c r="BD12" s="20">
        <v>115</v>
      </c>
      <c r="BE12" s="20">
        <v>3.6</v>
      </c>
      <c r="BF12" s="20" t="s">
        <v>251</v>
      </c>
      <c r="BH12" s="20" t="s">
        <v>251</v>
      </c>
      <c r="BI12" s="20">
        <v>34</v>
      </c>
      <c r="BJ12" s="20">
        <v>3</v>
      </c>
      <c r="BK12" s="20">
        <v>15.5</v>
      </c>
      <c r="BL12" s="20" t="s">
        <v>251</v>
      </c>
      <c r="BM12" s="20">
        <v>25.5</v>
      </c>
      <c r="BN12" s="20">
        <v>16.5</v>
      </c>
      <c r="BO12" s="20">
        <v>14</v>
      </c>
      <c r="BP12" s="20">
        <v>5</v>
      </c>
      <c r="BQ12" s="20">
        <v>0.16</v>
      </c>
      <c r="BR12" s="20" t="s">
        <v>252</v>
      </c>
      <c r="BT12" s="20">
        <v>94.242497499999999</v>
      </c>
      <c r="BU12" s="20" t="s">
        <v>267</v>
      </c>
      <c r="BV12" s="20">
        <v>5.5</v>
      </c>
      <c r="BW12" s="20">
        <v>5.5</v>
      </c>
      <c r="BY12" s="20">
        <v>9</v>
      </c>
      <c r="CB12" s="20">
        <v>17</v>
      </c>
      <c r="CF12" s="20" t="s">
        <v>267</v>
      </c>
      <c r="CG12" s="20">
        <v>5.0117948717948728</v>
      </c>
      <c r="CH12" s="20" t="s">
        <v>251</v>
      </c>
      <c r="CI12" s="20" t="s">
        <v>267</v>
      </c>
      <c r="CJ12" s="20">
        <v>105.5</v>
      </c>
      <c r="CK12" s="20" t="s">
        <v>251</v>
      </c>
      <c r="CM12" s="20">
        <v>9.0932575</v>
      </c>
      <c r="CN12" s="20" t="s">
        <v>267</v>
      </c>
      <c r="CO12" s="20">
        <v>2.8</v>
      </c>
      <c r="CP12" s="20">
        <v>29</v>
      </c>
      <c r="CQ12" s="20" t="s">
        <v>251</v>
      </c>
      <c r="CR12" s="20">
        <v>12.649166666666668</v>
      </c>
      <c r="CS12" s="20">
        <v>28.5</v>
      </c>
      <c r="CT12" s="20">
        <v>99.5</v>
      </c>
      <c r="CU12" s="20">
        <v>20.271666666666654</v>
      </c>
      <c r="CV12" s="20">
        <v>42.434935897435878</v>
      </c>
      <c r="CW12" s="20">
        <v>4.1789102564102656</v>
      </c>
      <c r="CX12" s="20">
        <v>17.11198717948718</v>
      </c>
      <c r="CY12" s="20">
        <v>4.7423717948717972</v>
      </c>
      <c r="CZ12" s="20">
        <v>0.8608974358974345</v>
      </c>
      <c r="DA12" s="20">
        <v>2.9547435897435887</v>
      </c>
      <c r="DB12" s="20" t="s">
        <v>251</v>
      </c>
      <c r="DC12" s="20">
        <v>2.3521153846153839</v>
      </c>
      <c r="DD12" s="20">
        <v>0.79000000000000081</v>
      </c>
      <c r="DE12" s="20">
        <v>1.0722435897435898</v>
      </c>
      <c r="DF12" s="20">
        <v>0.34435897435897433</v>
      </c>
      <c r="DG12" s="20">
        <v>1.2596153846153832</v>
      </c>
      <c r="DH12" s="20">
        <v>0.15192307692307669</v>
      </c>
      <c r="DI12" s="85">
        <v>98.525769230769214</v>
      </c>
      <c r="DJ12" s="85">
        <v>111.17493589743589</v>
      </c>
      <c r="DL12" s="20">
        <v>23500.847999999998</v>
      </c>
      <c r="DM12" s="20">
        <v>182220.77500000002</v>
      </c>
      <c r="DN12" s="20">
        <v>7933.17</v>
      </c>
      <c r="DO12" s="20">
        <v>1112.79</v>
      </c>
      <c r="DP12" s="20">
        <v>5811.12</v>
      </c>
      <c r="DQ12" s="20">
        <v>3618.5999999999995</v>
      </c>
      <c r="DR12" s="20">
        <v>218.21</v>
      </c>
      <c r="DS12" s="20">
        <v>265926.61600000004</v>
      </c>
      <c r="DT12" s="20">
        <v>7493.875</v>
      </c>
      <c r="DU12" s="82">
        <v>40.445</v>
      </c>
      <c r="DV12" s="82">
        <v>29.25</v>
      </c>
      <c r="DW12" s="82">
        <v>31.49</v>
      </c>
      <c r="DX12" s="82">
        <v>36.704999999999998</v>
      </c>
      <c r="DY12" s="82">
        <v>42.85</v>
      </c>
      <c r="DZ12" s="82">
        <v>46.14</v>
      </c>
      <c r="EA12" s="82">
        <v>29.6</v>
      </c>
      <c r="EB12" s="82">
        <v>26.865000000000002</v>
      </c>
      <c r="EC12" s="82">
        <v>46.51</v>
      </c>
      <c r="ED12" s="82">
        <v>4.0599999999999996</v>
      </c>
      <c r="EE12" s="82">
        <v>3.33</v>
      </c>
      <c r="EF12" s="82">
        <v>3.59</v>
      </c>
      <c r="EG12" s="82">
        <v>0.95</v>
      </c>
      <c r="EH12" s="82" t="s">
        <v>1257</v>
      </c>
      <c r="EI12" s="82">
        <v>4.67</v>
      </c>
      <c r="EJ12" s="82" t="s">
        <v>523</v>
      </c>
      <c r="EK12" s="82" t="s">
        <v>614</v>
      </c>
      <c r="EL12" s="82" t="s">
        <v>843</v>
      </c>
      <c r="EM12" s="82" t="s">
        <v>1259</v>
      </c>
      <c r="EN12" s="82" t="s">
        <v>1260</v>
      </c>
      <c r="EO12" s="82">
        <v>1.43</v>
      </c>
      <c r="EP12" s="82" t="s">
        <v>741</v>
      </c>
      <c r="EQ12" s="82">
        <v>1.84</v>
      </c>
      <c r="ER12" s="82" t="s">
        <v>1262</v>
      </c>
      <c r="ES12" s="82" t="s">
        <v>1263</v>
      </c>
      <c r="ET12" s="82">
        <v>31.715</v>
      </c>
      <c r="EU12" s="82" t="s">
        <v>1264</v>
      </c>
      <c r="EV12" s="82" t="s">
        <v>685</v>
      </c>
      <c r="EW12" s="82" t="s">
        <v>684</v>
      </c>
      <c r="EX12" s="82" t="s">
        <v>685</v>
      </c>
      <c r="EY12" s="82" t="s">
        <v>432</v>
      </c>
      <c r="EZ12" s="82" t="s">
        <v>870</v>
      </c>
      <c r="FA12" s="82" t="s">
        <v>1271</v>
      </c>
      <c r="FB12" s="82" t="s">
        <v>484</v>
      </c>
    </row>
    <row r="13" spans="1:158" x14ac:dyDescent="0.3">
      <c r="A13" s="20" t="s">
        <v>2791</v>
      </c>
      <c r="B13" s="20" t="s">
        <v>978</v>
      </c>
      <c r="C13" s="143" t="s">
        <v>284</v>
      </c>
      <c r="D13" s="20" t="s">
        <v>980</v>
      </c>
      <c r="E13" s="144">
        <v>44717</v>
      </c>
      <c r="F13" s="113">
        <v>44839</v>
      </c>
      <c r="G13" s="59">
        <v>127854</v>
      </c>
      <c r="H13" s="19" t="s">
        <v>2380</v>
      </c>
      <c r="K13" s="20">
        <v>35.841484000000001</v>
      </c>
      <c r="L13" s="20">
        <v>-106.974734</v>
      </c>
      <c r="M13" s="20" t="s">
        <v>357</v>
      </c>
      <c r="N13" s="59" t="s">
        <v>240</v>
      </c>
      <c r="O13" s="20" t="s">
        <v>147</v>
      </c>
      <c r="P13" s="59" t="s">
        <v>336</v>
      </c>
      <c r="Q13" s="20" t="s">
        <v>1549</v>
      </c>
      <c r="S13" s="20">
        <v>0</v>
      </c>
      <c r="T13" s="20"/>
      <c r="X13" s="20" t="s">
        <v>249</v>
      </c>
      <c r="Z13" s="43" t="s">
        <v>2148</v>
      </c>
      <c r="AA13" s="20" t="s">
        <v>142</v>
      </c>
      <c r="AB13" s="19" t="s">
        <v>983</v>
      </c>
      <c r="AC13" s="20">
        <v>7.0000000000000007E-2</v>
      </c>
      <c r="AG13" s="20">
        <v>68.855000000000004</v>
      </c>
      <c r="AH13" s="20">
        <v>0.78499999999999992</v>
      </c>
      <c r="AI13" s="20">
        <v>21.454999999999998</v>
      </c>
      <c r="AK13" s="115">
        <v>2.82</v>
      </c>
      <c r="AL13" s="20">
        <v>1.4999999999999999E-2</v>
      </c>
      <c r="AM13" s="20">
        <v>1.0649999999999999</v>
      </c>
      <c r="AN13" s="20">
        <v>0.45500000000000002</v>
      </c>
      <c r="AO13" s="20">
        <v>0.06</v>
      </c>
      <c r="AP13" s="20">
        <v>2.7050000000000001</v>
      </c>
      <c r="AQ13" s="20">
        <v>0.05</v>
      </c>
      <c r="AS13" s="20">
        <v>33</v>
      </c>
      <c r="AT13" s="20">
        <v>0.16900000000000001</v>
      </c>
      <c r="AU13" s="20">
        <v>0.67</v>
      </c>
      <c r="AY13" s="20">
        <v>99.780000000000015</v>
      </c>
      <c r="BA13" s="20" t="s">
        <v>251</v>
      </c>
      <c r="BB13" s="20">
        <v>12.5</v>
      </c>
      <c r="BC13" s="20">
        <v>13</v>
      </c>
      <c r="BD13" s="20">
        <v>207</v>
      </c>
      <c r="BE13" s="20">
        <v>1.1000000000000001</v>
      </c>
      <c r="BF13" s="20" t="s">
        <v>251</v>
      </c>
      <c r="BH13" s="20" t="s">
        <v>251</v>
      </c>
      <c r="BI13" s="20">
        <v>33</v>
      </c>
      <c r="BJ13" s="20">
        <v>8</v>
      </c>
      <c r="BK13" s="20">
        <v>37</v>
      </c>
      <c r="BL13" s="20">
        <v>12</v>
      </c>
      <c r="BM13" s="20">
        <v>29.5</v>
      </c>
      <c r="BN13" s="20">
        <v>20.5</v>
      </c>
      <c r="BO13" s="20">
        <v>1</v>
      </c>
      <c r="BP13" s="20">
        <v>4</v>
      </c>
      <c r="BQ13" s="20">
        <v>0.2</v>
      </c>
      <c r="BR13" s="20" t="s">
        <v>252</v>
      </c>
      <c r="BT13" s="20">
        <v>33.311779999999999</v>
      </c>
      <c r="BU13" s="20" t="s">
        <v>256</v>
      </c>
      <c r="BV13" s="20">
        <v>8.5</v>
      </c>
      <c r="BW13" s="20">
        <v>10.5</v>
      </c>
      <c r="BY13" s="20">
        <v>15.5</v>
      </c>
      <c r="CB13" s="20">
        <v>91</v>
      </c>
      <c r="CF13" s="20" t="s">
        <v>256</v>
      </c>
      <c r="CG13" s="20">
        <v>12.069537583254032</v>
      </c>
      <c r="CH13" s="20" t="s">
        <v>251</v>
      </c>
      <c r="CI13" s="20" t="s">
        <v>256</v>
      </c>
      <c r="CJ13" s="20">
        <v>101.5</v>
      </c>
      <c r="CK13" s="20" t="s">
        <v>251</v>
      </c>
      <c r="CM13" s="20">
        <v>13.027384</v>
      </c>
      <c r="CN13" s="20" t="s">
        <v>256</v>
      </c>
      <c r="CO13" s="20">
        <v>5.75</v>
      </c>
      <c r="CP13" s="20">
        <v>110</v>
      </c>
      <c r="CQ13" s="20">
        <v>2</v>
      </c>
      <c r="CR13" s="20">
        <v>19.866348239771661</v>
      </c>
      <c r="CS13" s="20">
        <v>61</v>
      </c>
      <c r="CT13" s="20">
        <v>122.5</v>
      </c>
      <c r="CU13" s="20">
        <v>40.823775451950517</v>
      </c>
      <c r="CV13" s="20">
        <v>85.691817316841266</v>
      </c>
      <c r="CW13" s="20">
        <v>9.2901960038059119</v>
      </c>
      <c r="CX13" s="20">
        <v>36.672825880114189</v>
      </c>
      <c r="CY13" s="20">
        <v>8.6104129400570777</v>
      </c>
      <c r="CZ13" s="20">
        <v>1.6217773549000967</v>
      </c>
      <c r="DA13" s="20">
        <v>5.6194024738344428</v>
      </c>
      <c r="DB13" s="20">
        <v>0.21166888677450019</v>
      </c>
      <c r="DC13" s="20">
        <v>4.570386298763081</v>
      </c>
      <c r="DD13" s="20">
        <v>1.0318858230256895</v>
      </c>
      <c r="DE13" s="20">
        <v>2.5781883920076103</v>
      </c>
      <c r="DF13" s="20">
        <v>0.31750333016175064</v>
      </c>
      <c r="DG13" s="20">
        <v>2.7303254043767824</v>
      </c>
      <c r="DH13" s="20">
        <v>0.26458610846812541</v>
      </c>
      <c r="DI13" s="85">
        <v>200.03475166508105</v>
      </c>
      <c r="DJ13" s="85">
        <v>219.90109990485271</v>
      </c>
      <c r="DL13" s="20">
        <v>19304.267999999996</v>
      </c>
      <c r="DM13" s="20">
        <v>116064.52499999999</v>
      </c>
      <c r="DN13" s="20">
        <v>2715.86</v>
      </c>
      <c r="DO13" s="20">
        <v>445.11599999999999</v>
      </c>
      <c r="DP13" s="20">
        <v>22414.32</v>
      </c>
      <c r="DQ13" s="20">
        <v>6694.4100000000008</v>
      </c>
      <c r="DR13" s="20">
        <v>218.21</v>
      </c>
      <c r="DS13" s="20">
        <v>326880.79200000002</v>
      </c>
      <c r="DT13" s="20">
        <v>5095.835</v>
      </c>
      <c r="DU13" s="82">
        <v>71.515000000000001</v>
      </c>
      <c r="DV13" s="82">
        <v>73.47</v>
      </c>
      <c r="DW13" s="82">
        <v>77.05</v>
      </c>
      <c r="DX13" s="82">
        <v>14.209999999999999</v>
      </c>
      <c r="DY13" s="82">
        <v>11.28</v>
      </c>
      <c r="DZ13" s="82">
        <v>11.83</v>
      </c>
      <c r="EA13" s="82">
        <v>3.9</v>
      </c>
      <c r="EB13" s="82">
        <v>7.4300000000000006</v>
      </c>
      <c r="EC13" s="82">
        <v>17.78</v>
      </c>
      <c r="ED13" s="82">
        <v>1.86</v>
      </c>
      <c r="EE13" s="82">
        <v>1.34</v>
      </c>
      <c r="EF13" s="82">
        <v>1.41</v>
      </c>
      <c r="EG13" s="82">
        <v>0.05</v>
      </c>
      <c r="EH13" s="82">
        <v>4.5999999999999996</v>
      </c>
      <c r="EI13" s="82">
        <v>4.8650000000000002</v>
      </c>
      <c r="EJ13" s="82">
        <v>0.31</v>
      </c>
      <c r="EK13" s="82">
        <v>0.31</v>
      </c>
      <c r="EL13" s="82">
        <v>0.33</v>
      </c>
      <c r="EM13" s="82">
        <v>8.81</v>
      </c>
      <c r="EN13" s="82">
        <v>9.2200000000000006</v>
      </c>
      <c r="EO13" s="82">
        <v>0.15</v>
      </c>
      <c r="EP13" s="82">
        <v>0.15</v>
      </c>
      <c r="EQ13" s="82">
        <v>0.185</v>
      </c>
      <c r="ER13" s="82">
        <v>18</v>
      </c>
      <c r="ES13" s="82">
        <v>17.989999999999998</v>
      </c>
      <c r="ET13" s="82">
        <v>19.285</v>
      </c>
      <c r="EU13" s="82">
        <v>82.22</v>
      </c>
      <c r="EV13" s="82">
        <v>32</v>
      </c>
      <c r="EW13" s="82">
        <v>33</v>
      </c>
      <c r="EX13" s="82">
        <v>32</v>
      </c>
      <c r="EY13" s="82">
        <v>32</v>
      </c>
      <c r="EZ13" s="82">
        <v>33</v>
      </c>
      <c r="FA13" s="82">
        <v>32</v>
      </c>
      <c r="FB13" s="82" t="s">
        <v>484</v>
      </c>
    </row>
    <row r="14" spans="1:158" x14ac:dyDescent="0.3">
      <c r="A14" s="20" t="s">
        <v>2792</v>
      </c>
      <c r="B14" s="20" t="s">
        <v>978</v>
      </c>
      <c r="C14" s="20" t="s">
        <v>282</v>
      </c>
      <c r="D14" s="20" t="s">
        <v>980</v>
      </c>
      <c r="E14" s="109">
        <v>44679</v>
      </c>
      <c r="F14" s="113">
        <v>44865</v>
      </c>
      <c r="G14" s="59" t="s">
        <v>1274</v>
      </c>
      <c r="H14" s="19" t="s">
        <v>2380</v>
      </c>
      <c r="K14" s="20">
        <v>34.647196899999997</v>
      </c>
      <c r="L14" s="20">
        <v>-108.82543699999999</v>
      </c>
      <c r="M14" s="20" t="s">
        <v>357</v>
      </c>
      <c r="N14" s="59" t="s">
        <v>242</v>
      </c>
      <c r="O14" s="20" t="s">
        <v>147</v>
      </c>
      <c r="P14" s="59" t="s">
        <v>2240</v>
      </c>
      <c r="Q14" s="20" t="s">
        <v>1549</v>
      </c>
      <c r="S14" s="20">
        <v>0</v>
      </c>
      <c r="T14" s="20"/>
      <c r="Z14" s="83" t="s">
        <v>2149</v>
      </c>
      <c r="AA14" s="20" t="s">
        <v>142</v>
      </c>
      <c r="AB14" s="19" t="s">
        <v>981</v>
      </c>
      <c r="AC14" s="20">
        <v>0.02</v>
      </c>
      <c r="AG14" s="20">
        <v>46.739999999999995</v>
      </c>
      <c r="AH14" s="20">
        <v>0.47</v>
      </c>
      <c r="AI14" s="20">
        <v>37.115000000000002</v>
      </c>
      <c r="AK14" s="115">
        <v>0.81499999999999995</v>
      </c>
      <c r="AL14" s="20">
        <v>0.01</v>
      </c>
      <c r="AM14" s="20">
        <v>0.32999999999999996</v>
      </c>
      <c r="AN14" s="20">
        <v>0.14000000000000001</v>
      </c>
      <c r="AO14" s="20">
        <v>6.5000000000000002E-2</v>
      </c>
      <c r="AP14" s="20">
        <v>0.18</v>
      </c>
      <c r="AQ14" s="20">
        <v>0.02</v>
      </c>
      <c r="AR14" s="20">
        <v>13.744999999999999</v>
      </c>
      <c r="AS14" s="20">
        <v>375</v>
      </c>
      <c r="AT14" s="20">
        <v>1.4999999999999999E-2</v>
      </c>
      <c r="AW14" s="20">
        <v>0.45</v>
      </c>
      <c r="AY14" s="20">
        <v>99.644999999999996</v>
      </c>
      <c r="AZ14" s="20">
        <v>0.501</v>
      </c>
      <c r="BA14" s="20" t="s">
        <v>292</v>
      </c>
      <c r="BB14" s="20">
        <v>1.55</v>
      </c>
      <c r="BD14" s="20">
        <v>52.400000000000006</v>
      </c>
      <c r="BF14" s="20">
        <v>0.53499999999999992</v>
      </c>
      <c r="BH14" s="20" t="s">
        <v>292</v>
      </c>
      <c r="BJ14" s="20">
        <v>1</v>
      </c>
      <c r="BK14" s="20">
        <v>6</v>
      </c>
      <c r="BL14" s="20">
        <v>0.7</v>
      </c>
      <c r="BM14" s="20">
        <v>2</v>
      </c>
      <c r="BN14" s="20">
        <v>42.3</v>
      </c>
      <c r="BO14" s="20">
        <v>0.95</v>
      </c>
      <c r="BP14" s="20">
        <v>8.5649999999999995</v>
      </c>
      <c r="BQ14" s="20">
        <v>2.3E-2</v>
      </c>
      <c r="BR14" s="20">
        <v>2.4500000000000001E-2</v>
      </c>
      <c r="BT14" s="20">
        <v>35</v>
      </c>
      <c r="BU14" s="20">
        <v>1</v>
      </c>
      <c r="BV14" s="20">
        <v>45.35</v>
      </c>
      <c r="BW14" s="20">
        <v>2</v>
      </c>
      <c r="BY14" s="20">
        <v>12</v>
      </c>
      <c r="CB14" s="20">
        <v>7.95</v>
      </c>
      <c r="CC14" s="20" t="s">
        <v>290</v>
      </c>
      <c r="CF14" s="20">
        <v>0.25</v>
      </c>
      <c r="CG14" s="20">
        <v>1.7017388410295446</v>
      </c>
      <c r="CH14" s="20">
        <v>0.6</v>
      </c>
      <c r="CI14" s="20">
        <v>5.2</v>
      </c>
      <c r="CJ14" s="20">
        <v>18.950000000000003</v>
      </c>
      <c r="CK14" s="20">
        <v>2.9</v>
      </c>
      <c r="CL14" s="20">
        <v>0.02</v>
      </c>
      <c r="CM14" s="20">
        <v>8.8350000000000009</v>
      </c>
      <c r="CN14" s="20">
        <v>0.09</v>
      </c>
      <c r="CO14" s="20">
        <v>5.09</v>
      </c>
      <c r="CP14" s="20">
        <v>6</v>
      </c>
      <c r="CQ14" s="20">
        <v>3.8499999999999996</v>
      </c>
      <c r="CR14" s="20">
        <v>4.8684496410445641</v>
      </c>
      <c r="CS14" s="20">
        <v>20</v>
      </c>
      <c r="CT14" s="20">
        <v>264</v>
      </c>
      <c r="CU14" s="20">
        <v>31.642529386750272</v>
      </c>
      <c r="CV14" s="20">
        <v>59.557989281682126</v>
      </c>
      <c r="CW14" s="20">
        <v>5.293660672709958</v>
      </c>
      <c r="CX14" s="20">
        <v>25.021377195793509</v>
      </c>
      <c r="CY14" s="20">
        <v>2.853312972853804</v>
      </c>
      <c r="CZ14" s="20">
        <v>0.255</v>
      </c>
      <c r="DA14" s="20">
        <v>2.2774076729788297</v>
      </c>
      <c r="DB14" s="20">
        <v>0.16</v>
      </c>
      <c r="DC14" s="20">
        <v>1.3271549079682055</v>
      </c>
      <c r="DD14" s="20">
        <v>0.16999999999999998</v>
      </c>
      <c r="DE14" s="20">
        <v>0.67657665595699745</v>
      </c>
      <c r="DF14" s="20">
        <v>7.5000000000000011E-2</v>
      </c>
      <c r="DG14" s="20">
        <v>0.66280585482938714</v>
      </c>
      <c r="DH14" s="20">
        <v>9.5000000000000001E-2</v>
      </c>
      <c r="DI14" s="85">
        <v>130.06781460152305</v>
      </c>
      <c r="DJ14" s="85">
        <v>134.93626424256763</v>
      </c>
    </row>
    <row r="15" spans="1:158" x14ac:dyDescent="0.3">
      <c r="A15" s="20" t="s">
        <v>2793</v>
      </c>
      <c r="B15" s="20" t="s">
        <v>978</v>
      </c>
      <c r="C15" s="143" t="s">
        <v>325</v>
      </c>
      <c r="D15" s="20" t="s">
        <v>980</v>
      </c>
      <c r="E15" s="144">
        <v>44720</v>
      </c>
      <c r="F15" s="113">
        <v>44865</v>
      </c>
      <c r="G15" s="59" t="s">
        <v>1274</v>
      </c>
      <c r="H15" s="19" t="s">
        <v>2380</v>
      </c>
      <c r="K15" s="143">
        <v>35.890588000000001</v>
      </c>
      <c r="L15" s="143">
        <v>-107.37108069999999</v>
      </c>
      <c r="M15" s="20" t="s">
        <v>357</v>
      </c>
      <c r="N15" s="59" t="s">
        <v>238</v>
      </c>
      <c r="O15" s="20" t="s">
        <v>147</v>
      </c>
      <c r="P15" s="59" t="s">
        <v>324</v>
      </c>
      <c r="Q15" s="20" t="s">
        <v>1549</v>
      </c>
      <c r="S15" s="20">
        <v>0</v>
      </c>
      <c r="T15" s="20"/>
      <c r="Z15" s="43" t="s">
        <v>2150</v>
      </c>
      <c r="AA15" s="20" t="s">
        <v>142</v>
      </c>
      <c r="AB15" s="101" t="s">
        <v>1285</v>
      </c>
      <c r="AC15" s="20">
        <v>0.1</v>
      </c>
      <c r="AG15" s="20">
        <v>69.316666666666663</v>
      </c>
      <c r="AH15" s="20">
        <v>0.76333333333333331</v>
      </c>
      <c r="AI15" s="20">
        <v>18.773333333333333</v>
      </c>
      <c r="AK15" s="115">
        <v>3.83</v>
      </c>
      <c r="AL15" s="20">
        <v>1.6666666666666666E-2</v>
      </c>
      <c r="AM15" s="20">
        <v>1.3766666666666669</v>
      </c>
      <c r="AN15" s="20">
        <v>0.46333333333333337</v>
      </c>
      <c r="AO15" s="20">
        <v>0.87333333333333341</v>
      </c>
      <c r="AP15" s="20">
        <v>2.6066666666666669</v>
      </c>
      <c r="AQ15" s="20">
        <v>7.3333333333333334E-2</v>
      </c>
      <c r="AR15" s="20">
        <v>1.075</v>
      </c>
      <c r="AS15" s="20">
        <v>150</v>
      </c>
      <c r="AT15" s="20">
        <v>0.105</v>
      </c>
      <c r="AU15" s="20">
        <v>0.22</v>
      </c>
      <c r="AW15" s="20">
        <v>4.5000000000000005E-2</v>
      </c>
      <c r="AY15" s="20">
        <v>99.273333333333341</v>
      </c>
      <c r="AZ15" s="20">
        <v>2</v>
      </c>
      <c r="BA15" s="20" t="s">
        <v>292</v>
      </c>
      <c r="BB15" s="20">
        <v>7.9666666666666659</v>
      </c>
      <c r="BD15" s="20">
        <v>324</v>
      </c>
      <c r="BF15" s="20">
        <v>0.01</v>
      </c>
      <c r="BH15" s="20" t="s">
        <v>292</v>
      </c>
      <c r="BJ15" s="20">
        <v>11.5</v>
      </c>
      <c r="BK15" s="20">
        <v>38</v>
      </c>
      <c r="BL15" s="20">
        <v>13.875</v>
      </c>
      <c r="BM15" s="20">
        <v>32.333333333333336</v>
      </c>
      <c r="BN15" s="20">
        <v>27.133333333333336</v>
      </c>
      <c r="BO15" s="20">
        <v>1.3</v>
      </c>
      <c r="BP15" s="20">
        <v>6.2549999999999999</v>
      </c>
      <c r="BQ15" s="20">
        <v>2.1000000000000001E-2</v>
      </c>
      <c r="BR15" s="20">
        <v>1.2E-2</v>
      </c>
      <c r="BT15" s="20">
        <v>29.969938570966708</v>
      </c>
      <c r="BU15" s="20">
        <v>6</v>
      </c>
      <c r="BV15" s="20">
        <v>19.533333333333335</v>
      </c>
      <c r="BW15" s="20">
        <v>22</v>
      </c>
      <c r="BY15" s="20">
        <v>62.000000000000007</v>
      </c>
      <c r="CB15" s="20">
        <v>150.33333333333334</v>
      </c>
      <c r="CC15" s="20">
        <v>5.0000000000000001E-3</v>
      </c>
      <c r="CF15" s="20">
        <v>0.09</v>
      </c>
      <c r="CG15" s="20">
        <v>8.2447196623093113</v>
      </c>
      <c r="CH15" s="20">
        <v>50.6</v>
      </c>
      <c r="CI15" s="20">
        <v>3.95</v>
      </c>
      <c r="CJ15" s="20">
        <v>162.33333333333334</v>
      </c>
      <c r="CK15" s="20">
        <v>7.05</v>
      </c>
      <c r="CL15" s="20">
        <v>0.01</v>
      </c>
      <c r="CM15" s="20">
        <v>17.893682508891047</v>
      </c>
      <c r="CN15" s="20">
        <v>9.0000000000000011E-2</v>
      </c>
      <c r="CO15" s="20">
        <v>6.1533333333333333</v>
      </c>
      <c r="CP15" s="20">
        <v>114.33333333333333</v>
      </c>
      <c r="CQ15" s="20">
        <v>2.4</v>
      </c>
      <c r="CR15" s="20">
        <v>25.331438749317137</v>
      </c>
      <c r="CS15" s="20">
        <v>138.33333333333334</v>
      </c>
      <c r="CT15" s="20">
        <v>216.33333333333334</v>
      </c>
      <c r="CU15" s="20">
        <v>47.42192265221798</v>
      </c>
      <c r="CV15" s="20">
        <v>97.964157562982734</v>
      </c>
      <c r="CW15" s="20">
        <v>10.25374235756636</v>
      </c>
      <c r="CX15" s="20">
        <v>46.628032285605777</v>
      </c>
      <c r="CY15" s="20">
        <v>8.9002808872097727</v>
      </c>
      <c r="CZ15" s="20">
        <v>1.3626931781441953</v>
      </c>
      <c r="DA15" s="20">
        <v>7.5295548647265367</v>
      </c>
      <c r="DB15" s="20">
        <v>0.62</v>
      </c>
      <c r="DC15" s="20">
        <v>5.3405286050445664</v>
      </c>
      <c r="DD15" s="20">
        <v>1.1657549304882</v>
      </c>
      <c r="DE15" s="20">
        <v>2.8440140640774025</v>
      </c>
      <c r="DF15" s="20">
        <v>0.4785192369867442</v>
      </c>
      <c r="DG15" s="20">
        <v>2.8833551775188302</v>
      </c>
      <c r="DH15" s="20">
        <v>0.78296475913352703</v>
      </c>
      <c r="DI15" s="85">
        <v>234.17552056170263</v>
      </c>
      <c r="DJ15" s="85">
        <v>259.50695931101978</v>
      </c>
      <c r="DW15" s="20">
        <v>98.9</v>
      </c>
      <c r="DY15" s="20">
        <v>7.0000000000000007E-2</v>
      </c>
      <c r="EB15" s="20">
        <v>0.09</v>
      </c>
      <c r="EI15" s="20">
        <v>0.19</v>
      </c>
      <c r="EQ15" s="20">
        <v>0.05</v>
      </c>
      <c r="ET15" s="20">
        <v>1.01</v>
      </c>
      <c r="FB15" s="20">
        <v>500</v>
      </c>
    </row>
    <row r="16" spans="1:158" x14ac:dyDescent="0.3">
      <c r="A16" s="20" t="s">
        <v>2794</v>
      </c>
      <c r="B16" s="20" t="s">
        <v>978</v>
      </c>
      <c r="C16" s="20" t="s">
        <v>325</v>
      </c>
      <c r="D16" s="20" t="s">
        <v>378</v>
      </c>
      <c r="E16" s="109">
        <v>44720</v>
      </c>
      <c r="F16" s="113">
        <v>44865</v>
      </c>
      <c r="G16" s="59" t="s">
        <v>1856</v>
      </c>
      <c r="H16" s="19" t="s">
        <v>2380</v>
      </c>
      <c r="K16" s="20">
        <v>35.890545000000003</v>
      </c>
      <c r="L16" s="20">
        <v>-107.370946</v>
      </c>
      <c r="M16" s="20" t="s">
        <v>357</v>
      </c>
      <c r="N16" s="59" t="s">
        <v>238</v>
      </c>
      <c r="O16" s="20" t="s">
        <v>147</v>
      </c>
      <c r="P16" s="59" t="s">
        <v>2240</v>
      </c>
      <c r="Q16" s="20" t="s">
        <v>1549</v>
      </c>
      <c r="S16" s="20">
        <v>0</v>
      </c>
      <c r="T16" s="20"/>
      <c r="Z16" s="83" t="s">
        <v>2151</v>
      </c>
      <c r="AA16" s="20" t="s">
        <v>142</v>
      </c>
      <c r="AB16" s="19" t="s">
        <v>1285</v>
      </c>
      <c r="AC16" s="20">
        <v>1.65</v>
      </c>
      <c r="AG16" s="20">
        <v>53.2</v>
      </c>
      <c r="AH16" s="20">
        <v>0.94</v>
      </c>
      <c r="AI16" s="20">
        <v>31.1</v>
      </c>
      <c r="AK16" s="115">
        <v>2.59</v>
      </c>
      <c r="AL16" s="20">
        <v>0.01</v>
      </c>
      <c r="AM16" s="20">
        <v>0.99</v>
      </c>
      <c r="AN16" s="20">
        <v>1.93</v>
      </c>
      <c r="AO16" s="20">
        <v>2</v>
      </c>
      <c r="AP16" s="20">
        <v>0.36</v>
      </c>
      <c r="AQ16" s="20">
        <v>0.03</v>
      </c>
      <c r="AR16" s="20">
        <v>6.12</v>
      </c>
      <c r="AS16" s="20">
        <v>1160</v>
      </c>
      <c r="AT16" s="20">
        <v>1.65</v>
      </c>
      <c r="AW16" s="20">
        <v>0.06</v>
      </c>
      <c r="AY16" s="20">
        <v>99.270000000000024</v>
      </c>
      <c r="AZ16" s="20">
        <v>1</v>
      </c>
      <c r="BA16" s="20" t="s">
        <v>292</v>
      </c>
      <c r="BB16" s="20">
        <v>1.7</v>
      </c>
      <c r="BD16" s="20">
        <v>507</v>
      </c>
      <c r="BF16" s="20">
        <v>0.01</v>
      </c>
      <c r="BH16" s="20" t="s">
        <v>292</v>
      </c>
      <c r="BJ16" s="20">
        <v>3</v>
      </c>
      <c r="BK16" s="20">
        <v>15</v>
      </c>
      <c r="BL16" s="20">
        <v>1.4</v>
      </c>
      <c r="BM16" s="20">
        <v>38</v>
      </c>
      <c r="BN16" s="20">
        <v>42.9</v>
      </c>
      <c r="BO16" s="20">
        <v>2</v>
      </c>
      <c r="BP16" s="20">
        <v>8.1300000000000008</v>
      </c>
      <c r="BQ16" s="20">
        <v>7.0000000000000001E-3</v>
      </c>
      <c r="BR16" s="20">
        <v>2.9000000000000001E-2</v>
      </c>
      <c r="BT16" s="20">
        <v>70</v>
      </c>
      <c r="BU16" s="20">
        <v>7</v>
      </c>
      <c r="BV16" s="20">
        <v>25.5</v>
      </c>
      <c r="BW16" s="20">
        <v>6</v>
      </c>
      <c r="BY16" s="20">
        <v>49</v>
      </c>
      <c r="CB16" s="20">
        <v>13.3</v>
      </c>
      <c r="CC16" s="20">
        <v>3.0000000000000001E-3</v>
      </c>
      <c r="CF16" s="20">
        <v>0.24</v>
      </c>
      <c r="CG16" s="20">
        <v>2.8546104333090874</v>
      </c>
      <c r="CH16" s="20">
        <v>0.7</v>
      </c>
      <c r="CI16" s="20">
        <v>4.0999999999999996</v>
      </c>
      <c r="CJ16" s="20">
        <v>241</v>
      </c>
      <c r="CK16" s="20">
        <v>2.6</v>
      </c>
      <c r="CL16" s="20">
        <v>0.08</v>
      </c>
      <c r="CM16" s="20">
        <v>25.2</v>
      </c>
      <c r="CN16" s="20">
        <v>0.06</v>
      </c>
      <c r="CO16" s="20">
        <v>9.5399999999999991</v>
      </c>
      <c r="CP16" s="20">
        <v>144</v>
      </c>
      <c r="CQ16" s="20">
        <v>8</v>
      </c>
      <c r="CR16" s="20">
        <v>6.2973100536241757</v>
      </c>
      <c r="CS16" s="20">
        <v>59</v>
      </c>
      <c r="CT16" s="20">
        <v>283</v>
      </c>
      <c r="CU16" s="20">
        <v>23.714974919375877</v>
      </c>
      <c r="CV16" s="20">
        <v>35.323769679131424</v>
      </c>
      <c r="CW16" s="20">
        <v>4.21</v>
      </c>
      <c r="CX16" s="20">
        <v>14.809534059713528</v>
      </c>
      <c r="CY16" s="20">
        <v>2.4746910769958279</v>
      </c>
      <c r="CZ16" s="20">
        <v>2.1372968320011156</v>
      </c>
      <c r="DA16" s="20">
        <v>1.8967613917200137</v>
      </c>
      <c r="DB16" s="20">
        <v>0.55000000000000004</v>
      </c>
      <c r="DC16" s="20">
        <v>1.6253173244704746</v>
      </c>
      <c r="DD16" s="20">
        <v>0.62</v>
      </c>
      <c r="DE16" s="20">
        <v>0.87140904152418175</v>
      </c>
      <c r="DF16" s="20">
        <v>0.28000000000000003</v>
      </c>
      <c r="DG16" s="20">
        <v>0.88884472854437002</v>
      </c>
      <c r="DH16" s="20">
        <v>0.27</v>
      </c>
      <c r="DI16" s="85">
        <v>89.672599053476816</v>
      </c>
      <c r="DJ16" s="85">
        <v>95.969909107100989</v>
      </c>
    </row>
    <row r="17" spans="1:114" x14ac:dyDescent="0.3">
      <c r="A17" s="20" t="s">
        <v>2387</v>
      </c>
      <c r="B17" s="20" t="s">
        <v>978</v>
      </c>
      <c r="C17" s="20" t="s">
        <v>326</v>
      </c>
      <c r="D17" s="20" t="s">
        <v>980</v>
      </c>
      <c r="E17" s="109">
        <v>44747</v>
      </c>
      <c r="F17" s="113">
        <v>44940</v>
      </c>
      <c r="G17" s="59" t="s">
        <v>1545</v>
      </c>
      <c r="H17" s="20" t="s">
        <v>2195</v>
      </c>
      <c r="I17" s="20"/>
      <c r="J17" s="20"/>
      <c r="K17" s="20">
        <v>36.087259000000003</v>
      </c>
      <c r="L17" s="20">
        <v>-107.82174000000001</v>
      </c>
      <c r="M17" s="20" t="s">
        <v>357</v>
      </c>
      <c r="N17" s="59" t="s">
        <v>142</v>
      </c>
      <c r="O17" s="20" t="s">
        <v>147</v>
      </c>
      <c r="P17" s="59" t="s">
        <v>324</v>
      </c>
      <c r="Q17" s="20" t="s">
        <v>1373</v>
      </c>
      <c r="R17" s="20" t="s">
        <v>1546</v>
      </c>
      <c r="S17" s="20">
        <v>0</v>
      </c>
      <c r="T17" s="20"/>
      <c r="Z17" s="83" t="s">
        <v>324</v>
      </c>
      <c r="AA17" s="20" t="s">
        <v>142</v>
      </c>
      <c r="AB17" s="19" t="s">
        <v>1285</v>
      </c>
      <c r="AC17" s="20">
        <v>0.03</v>
      </c>
      <c r="AG17" s="20">
        <v>67.034999999999997</v>
      </c>
      <c r="AH17" s="20">
        <v>0.64</v>
      </c>
      <c r="AI17" s="20">
        <v>19.36</v>
      </c>
      <c r="AK17" s="115">
        <v>5.2949999999999999</v>
      </c>
      <c r="AL17" s="20">
        <v>1.4999999999999999E-2</v>
      </c>
      <c r="AM17" s="20">
        <v>1.425</v>
      </c>
      <c r="AN17" s="20">
        <v>0.19500000000000001</v>
      </c>
      <c r="AO17" s="20">
        <v>1.5750000000000002</v>
      </c>
      <c r="AP17" s="20">
        <v>2.12</v>
      </c>
      <c r="AQ17" s="20">
        <v>0.03</v>
      </c>
      <c r="AR17" s="20">
        <v>1.45</v>
      </c>
      <c r="AS17" s="20">
        <v>580</v>
      </c>
      <c r="AT17" s="20">
        <v>0.03</v>
      </c>
      <c r="AW17" s="20">
        <v>8.4999999999999992E-2</v>
      </c>
      <c r="AY17" s="20">
        <v>99.139999999999986</v>
      </c>
      <c r="AZ17" s="20">
        <v>0.501</v>
      </c>
      <c r="BA17" s="20" t="s">
        <v>292</v>
      </c>
      <c r="BB17" s="20">
        <v>1</v>
      </c>
      <c r="BD17" s="20">
        <v>319.5</v>
      </c>
      <c r="BF17" s="20">
        <v>6.5000000000000002E-2</v>
      </c>
      <c r="BH17" s="20" t="s">
        <v>292</v>
      </c>
      <c r="BJ17" s="20">
        <v>9</v>
      </c>
      <c r="BK17" s="20">
        <v>33.5</v>
      </c>
      <c r="BL17" s="20">
        <v>13.45</v>
      </c>
      <c r="BM17" s="20">
        <v>25</v>
      </c>
      <c r="BN17" s="20">
        <v>25.9</v>
      </c>
      <c r="BO17" s="20">
        <v>0.7</v>
      </c>
      <c r="BP17" s="20">
        <v>5.59</v>
      </c>
      <c r="BQ17" s="20">
        <v>6.0000000000000001E-3</v>
      </c>
      <c r="BR17" s="20">
        <v>2.6500000000000003E-2</v>
      </c>
      <c r="BT17" s="20">
        <v>30</v>
      </c>
      <c r="BU17" s="20">
        <v>1.5</v>
      </c>
      <c r="BV17" s="20">
        <v>17.375</v>
      </c>
      <c r="BW17" s="20">
        <v>12</v>
      </c>
      <c r="BY17" s="20">
        <v>22.5</v>
      </c>
      <c r="CB17" s="20">
        <v>126.75</v>
      </c>
      <c r="CC17" s="20">
        <v>1E-3</v>
      </c>
      <c r="CF17" s="20">
        <v>0.23499999999999999</v>
      </c>
      <c r="CG17" s="20">
        <v>7.05</v>
      </c>
      <c r="CH17" s="20" t="s">
        <v>291</v>
      </c>
      <c r="CI17" s="20">
        <v>2.65</v>
      </c>
      <c r="CJ17" s="20">
        <v>98.6</v>
      </c>
      <c r="CK17" s="20">
        <v>1.35</v>
      </c>
      <c r="CL17" s="20">
        <v>0.01</v>
      </c>
      <c r="CM17" s="20">
        <v>16.375</v>
      </c>
      <c r="CN17" s="20">
        <v>0.23499999999999999</v>
      </c>
      <c r="CO17" s="20">
        <v>6.87</v>
      </c>
      <c r="CP17" s="20">
        <v>96.5</v>
      </c>
      <c r="CQ17" s="20">
        <v>2.8499999999999996</v>
      </c>
      <c r="CR17" s="20">
        <v>23.549999999999997</v>
      </c>
      <c r="CS17" s="20">
        <v>86.5</v>
      </c>
      <c r="CT17" s="20">
        <v>179</v>
      </c>
      <c r="CU17" s="20">
        <v>35.700000000000003</v>
      </c>
      <c r="CV17" s="20">
        <v>68.150000000000006</v>
      </c>
      <c r="CW17" s="20">
        <v>7.6749999999999998</v>
      </c>
      <c r="CX17" s="20">
        <v>28.4</v>
      </c>
      <c r="CY17" s="20">
        <v>5.4749999999999996</v>
      </c>
      <c r="CZ17" s="20">
        <v>0.92</v>
      </c>
      <c r="DA17" s="20">
        <v>4.4050000000000002</v>
      </c>
      <c r="DB17" s="20">
        <v>0.65999999999999992</v>
      </c>
      <c r="DC17" s="20">
        <v>4.1850000000000005</v>
      </c>
      <c r="DD17" s="20">
        <v>0.80499999999999994</v>
      </c>
      <c r="DE17" s="20">
        <v>2.3650000000000002</v>
      </c>
      <c r="DF17" s="20">
        <v>0.36499999999999999</v>
      </c>
      <c r="DG17" s="20">
        <v>2.38</v>
      </c>
      <c r="DH17" s="20">
        <v>0.37</v>
      </c>
      <c r="DI17" s="85">
        <v>161.85500000000002</v>
      </c>
      <c r="DJ17" s="85">
        <v>185.40500000000003</v>
      </c>
    </row>
    <row r="18" spans="1:114" x14ac:dyDescent="0.3">
      <c r="A18" s="20" t="s">
        <v>299</v>
      </c>
      <c r="B18" s="20" t="s">
        <v>978</v>
      </c>
      <c r="C18" s="20" t="s">
        <v>984</v>
      </c>
      <c r="D18" s="20" t="s">
        <v>980</v>
      </c>
      <c r="E18" s="144">
        <v>44727</v>
      </c>
      <c r="F18" s="113">
        <v>44865</v>
      </c>
      <c r="G18" s="59" t="s">
        <v>1274</v>
      </c>
      <c r="H18" s="20" t="s">
        <v>2195</v>
      </c>
      <c r="I18" s="20"/>
      <c r="J18" s="20"/>
      <c r="K18" s="20">
        <v>34.359310000000001</v>
      </c>
      <c r="L18" s="20">
        <v>-106.989299</v>
      </c>
      <c r="M18" s="20" t="s">
        <v>357</v>
      </c>
      <c r="N18" s="59" t="s">
        <v>1273</v>
      </c>
      <c r="O18" s="20" t="s">
        <v>147</v>
      </c>
      <c r="P18" s="59" t="s">
        <v>2240</v>
      </c>
      <c r="Q18" s="20" t="s">
        <v>1373</v>
      </c>
      <c r="S18" s="20">
        <v>0</v>
      </c>
      <c r="T18" s="20"/>
      <c r="Z18" s="43" t="s">
        <v>2152</v>
      </c>
      <c r="AB18" s="142" t="s">
        <v>984</v>
      </c>
      <c r="AC18" s="20">
        <v>1.24</v>
      </c>
      <c r="AG18" s="20">
        <v>65.510000000000005</v>
      </c>
      <c r="AH18" s="20">
        <v>0.21</v>
      </c>
      <c r="AI18" s="20">
        <v>12.9</v>
      </c>
      <c r="AK18" s="115">
        <v>2.36</v>
      </c>
      <c r="AL18" s="20" t="s">
        <v>261</v>
      </c>
      <c r="AM18" s="20">
        <v>2.16</v>
      </c>
      <c r="AN18" s="20">
        <v>0.33</v>
      </c>
      <c r="AO18" s="20">
        <v>2.72</v>
      </c>
      <c r="AP18" s="20">
        <v>0.13</v>
      </c>
      <c r="AQ18" s="20">
        <v>0.03</v>
      </c>
      <c r="AR18" s="20">
        <v>6.4</v>
      </c>
      <c r="AS18" s="20">
        <v>1020</v>
      </c>
      <c r="AT18" s="20">
        <v>1.24</v>
      </c>
      <c r="AW18" s="20">
        <v>0.05</v>
      </c>
      <c r="AY18" s="20">
        <v>92.75</v>
      </c>
      <c r="AZ18" s="20" t="s">
        <v>251</v>
      </c>
      <c r="BA18" s="20">
        <v>0.5</v>
      </c>
      <c r="BB18" s="20">
        <v>0.9</v>
      </c>
      <c r="BD18" s="20">
        <v>3460</v>
      </c>
      <c r="BF18" s="20">
        <v>0.49</v>
      </c>
      <c r="BH18" s="20" t="s">
        <v>292</v>
      </c>
      <c r="BJ18" s="20">
        <v>1</v>
      </c>
      <c r="BK18" s="20" t="s">
        <v>289</v>
      </c>
      <c r="BL18" s="20">
        <v>4.3</v>
      </c>
      <c r="BM18" s="20">
        <v>2</v>
      </c>
      <c r="BN18" s="20">
        <v>23.5</v>
      </c>
      <c r="BO18" s="20">
        <v>0.9</v>
      </c>
      <c r="BP18" s="20">
        <v>13.65</v>
      </c>
      <c r="BQ18" s="20" t="s">
        <v>296</v>
      </c>
      <c r="BR18" s="20">
        <v>2.5999999999999999E-2</v>
      </c>
      <c r="BT18" s="20">
        <v>50</v>
      </c>
      <c r="BU18" s="20" t="s">
        <v>251</v>
      </c>
      <c r="BV18" s="20">
        <v>47.7</v>
      </c>
      <c r="BW18" s="20">
        <v>2</v>
      </c>
      <c r="BY18" s="20">
        <v>38</v>
      </c>
      <c r="CB18" s="20">
        <v>7.6</v>
      </c>
      <c r="CC18" s="20">
        <v>2E-3</v>
      </c>
      <c r="CF18" s="20">
        <v>0.12</v>
      </c>
      <c r="CG18" s="20">
        <v>0.6</v>
      </c>
      <c r="CH18" s="20">
        <v>0.3</v>
      </c>
      <c r="CI18" s="20">
        <v>8.1999999999999993</v>
      </c>
      <c r="CJ18" s="20" t="s">
        <v>300</v>
      </c>
      <c r="CK18" s="20">
        <v>3.4</v>
      </c>
      <c r="CL18" s="20">
        <v>0.1</v>
      </c>
      <c r="CM18" s="20">
        <v>34.5</v>
      </c>
      <c r="CN18" s="20">
        <v>0.37</v>
      </c>
      <c r="CO18" s="20">
        <v>8.66</v>
      </c>
      <c r="CP18" s="20" t="s">
        <v>289</v>
      </c>
      <c r="CQ18" s="20">
        <v>1.5</v>
      </c>
      <c r="CR18" s="20">
        <v>80.7</v>
      </c>
      <c r="CS18" s="20">
        <v>90</v>
      </c>
      <c r="CT18" s="20">
        <v>451</v>
      </c>
      <c r="CU18" s="20">
        <v>103.5</v>
      </c>
      <c r="CV18" s="20">
        <v>203</v>
      </c>
      <c r="CW18" s="20">
        <v>21.2</v>
      </c>
      <c r="CX18" s="20">
        <v>84.5</v>
      </c>
      <c r="CY18" s="20">
        <v>16.5</v>
      </c>
      <c r="CZ18" s="20">
        <v>1.05</v>
      </c>
      <c r="DA18" s="20">
        <v>14.7</v>
      </c>
      <c r="DB18" s="20">
        <v>2.2999999999999998</v>
      </c>
      <c r="DC18" s="20">
        <v>13.95</v>
      </c>
      <c r="DD18" s="20">
        <v>2.85</v>
      </c>
      <c r="DE18" s="20">
        <v>8.35</v>
      </c>
      <c r="DF18" s="20">
        <v>1.1000000000000001</v>
      </c>
      <c r="DG18" s="20">
        <v>8.1199999999999992</v>
      </c>
      <c r="DH18" s="4">
        <v>1.1200000000000001</v>
      </c>
      <c r="DI18" s="85">
        <v>482.24000000000007</v>
      </c>
      <c r="DJ18" s="85">
        <v>562.94000000000005</v>
      </c>
    </row>
    <row r="19" spans="1:114" x14ac:dyDescent="0.3">
      <c r="A19" s="20" t="s">
        <v>301</v>
      </c>
      <c r="B19" s="20" t="s">
        <v>978</v>
      </c>
      <c r="C19" s="20" t="s">
        <v>984</v>
      </c>
      <c r="D19" s="20" t="s">
        <v>980</v>
      </c>
      <c r="E19" s="144">
        <v>44727</v>
      </c>
      <c r="F19" s="113">
        <v>44865</v>
      </c>
      <c r="G19" s="59" t="s">
        <v>1274</v>
      </c>
      <c r="H19" s="20" t="s">
        <v>2195</v>
      </c>
      <c r="I19" s="20"/>
      <c r="J19" s="20"/>
      <c r="K19" s="20">
        <v>34.360109000000001</v>
      </c>
      <c r="L19" s="20">
        <v>-106.990634</v>
      </c>
      <c r="M19" s="20" t="s">
        <v>357</v>
      </c>
      <c r="N19" s="59" t="s">
        <v>1273</v>
      </c>
      <c r="O19" s="20" t="s">
        <v>147</v>
      </c>
      <c r="P19" s="59" t="s">
        <v>2240</v>
      </c>
      <c r="Q19" s="20" t="s">
        <v>1373</v>
      </c>
      <c r="S19" s="143">
        <v>0</v>
      </c>
      <c r="T19" s="20"/>
      <c r="Z19" s="43" t="s">
        <v>2153</v>
      </c>
      <c r="AB19" s="142" t="s">
        <v>984</v>
      </c>
      <c r="AC19" s="20">
        <v>0.13</v>
      </c>
      <c r="AG19" s="20">
        <v>74.97</v>
      </c>
      <c r="AH19" s="20">
        <v>0.22</v>
      </c>
      <c r="AI19" s="20">
        <v>11.78</v>
      </c>
      <c r="AK19" s="115">
        <v>1.8</v>
      </c>
      <c r="AL19" s="20" t="s">
        <v>261</v>
      </c>
      <c r="AM19" s="20">
        <v>1.62</v>
      </c>
      <c r="AN19" s="20">
        <v>0.18</v>
      </c>
      <c r="AO19" s="20">
        <v>3.11</v>
      </c>
      <c r="AP19" s="20">
        <v>0.15</v>
      </c>
      <c r="AQ19" s="20">
        <v>0.02</v>
      </c>
      <c r="AR19" s="20">
        <v>4.66</v>
      </c>
      <c r="AS19" s="20">
        <v>460</v>
      </c>
      <c r="AT19" s="20">
        <v>0.13</v>
      </c>
      <c r="AW19" s="20">
        <v>0.04</v>
      </c>
      <c r="AY19" s="20">
        <v>98.51</v>
      </c>
      <c r="AZ19" s="20" t="s">
        <v>251</v>
      </c>
      <c r="BA19" s="20" t="s">
        <v>292</v>
      </c>
      <c r="BB19" s="20">
        <v>1.4</v>
      </c>
      <c r="BD19" s="20">
        <v>381</v>
      </c>
      <c r="BF19" s="20">
        <v>0.48</v>
      </c>
      <c r="BH19" s="20" t="s">
        <v>292</v>
      </c>
      <c r="BJ19" s="20">
        <v>1</v>
      </c>
      <c r="BK19" s="20" t="s">
        <v>289</v>
      </c>
      <c r="BL19" s="20">
        <v>5.33</v>
      </c>
      <c r="BM19" s="20">
        <v>6</v>
      </c>
      <c r="BN19" s="20">
        <v>21.7</v>
      </c>
      <c r="BO19" s="20">
        <v>0.8</v>
      </c>
      <c r="BP19" s="20">
        <v>12.15</v>
      </c>
      <c r="BQ19" s="20" t="s">
        <v>296</v>
      </c>
      <c r="BR19" s="20">
        <v>3.2000000000000001E-2</v>
      </c>
      <c r="BT19" s="20">
        <v>40</v>
      </c>
      <c r="BU19" s="20" t="s">
        <v>251</v>
      </c>
      <c r="BV19" s="20">
        <v>44.2</v>
      </c>
      <c r="BW19" s="20">
        <v>3</v>
      </c>
      <c r="BY19" s="20">
        <v>19</v>
      </c>
      <c r="CB19" s="20">
        <v>9.5</v>
      </c>
      <c r="CC19" s="20">
        <v>8.0000000000000002E-3</v>
      </c>
      <c r="CF19" s="20">
        <v>0.05</v>
      </c>
      <c r="CG19" s="20">
        <v>0.7</v>
      </c>
      <c r="CH19" s="20" t="s">
        <v>291</v>
      </c>
      <c r="CI19" s="20">
        <v>7.9</v>
      </c>
      <c r="CJ19" s="20">
        <v>326</v>
      </c>
      <c r="CK19" s="20">
        <v>2.9</v>
      </c>
      <c r="CL19" s="20">
        <v>0.01</v>
      </c>
      <c r="CM19" s="20">
        <v>31.6</v>
      </c>
      <c r="CN19" s="20">
        <v>0.28000000000000003</v>
      </c>
      <c r="CO19" s="20">
        <v>7.94</v>
      </c>
      <c r="CP19" s="20" t="s">
        <v>289</v>
      </c>
      <c r="CQ19" s="20">
        <v>1.6</v>
      </c>
      <c r="CR19" s="20">
        <v>61.7</v>
      </c>
      <c r="CS19" s="20">
        <v>70</v>
      </c>
      <c r="CT19" s="20">
        <v>394</v>
      </c>
      <c r="CU19" s="20">
        <v>87.6</v>
      </c>
      <c r="CV19" s="20">
        <v>178.5</v>
      </c>
      <c r="CW19" s="20">
        <v>18.850000000000001</v>
      </c>
      <c r="CX19" s="20">
        <v>74.2</v>
      </c>
      <c r="CY19" s="20">
        <v>14.15</v>
      </c>
      <c r="CZ19" s="20">
        <v>0.78</v>
      </c>
      <c r="DA19" s="20">
        <v>12.35</v>
      </c>
      <c r="DB19" s="20">
        <v>1.82</v>
      </c>
      <c r="DC19" s="20">
        <v>12.4</v>
      </c>
      <c r="DD19" s="20">
        <v>2.23</v>
      </c>
      <c r="DE19" s="20">
        <v>6.43</v>
      </c>
      <c r="DF19" s="20">
        <v>0.96</v>
      </c>
      <c r="DG19" s="20">
        <v>6.05</v>
      </c>
      <c r="DH19" s="20">
        <v>0.89</v>
      </c>
      <c r="DI19" s="85">
        <v>417.21</v>
      </c>
      <c r="DJ19" s="85">
        <v>478.90999999999997</v>
      </c>
    </row>
    <row r="20" spans="1:114" x14ac:dyDescent="0.3">
      <c r="A20" s="20" t="s">
        <v>302</v>
      </c>
      <c r="B20" s="20" t="s">
        <v>978</v>
      </c>
      <c r="C20" s="20" t="s">
        <v>984</v>
      </c>
      <c r="D20" s="20" t="s">
        <v>980</v>
      </c>
      <c r="E20" s="144">
        <v>44727</v>
      </c>
      <c r="F20" s="113">
        <v>44865</v>
      </c>
      <c r="G20" s="59" t="s">
        <v>1274</v>
      </c>
      <c r="H20" s="20" t="s">
        <v>2195</v>
      </c>
      <c r="I20" s="20"/>
      <c r="J20" s="20"/>
      <c r="K20" s="20">
        <v>34.359810000000003</v>
      </c>
      <c r="L20" s="20">
        <v>-106.990681</v>
      </c>
      <c r="M20" s="20" t="s">
        <v>357</v>
      </c>
      <c r="N20" s="59" t="s">
        <v>1273</v>
      </c>
      <c r="O20" s="20" t="s">
        <v>147</v>
      </c>
      <c r="P20" s="59" t="s">
        <v>2240</v>
      </c>
      <c r="Q20" s="20" t="s">
        <v>1373</v>
      </c>
      <c r="S20" s="143">
        <v>0</v>
      </c>
      <c r="T20" s="20"/>
      <c r="Z20" s="83" t="s">
        <v>2154</v>
      </c>
      <c r="AB20" s="142" t="s">
        <v>984</v>
      </c>
      <c r="AC20" s="20">
        <v>0.97</v>
      </c>
      <c r="AG20" s="20">
        <v>40.49</v>
      </c>
      <c r="AH20" s="20">
        <v>0.4</v>
      </c>
      <c r="AI20" s="20">
        <v>7.69</v>
      </c>
      <c r="AK20" s="115">
        <v>5.14</v>
      </c>
      <c r="AL20" s="20">
        <v>0.22</v>
      </c>
      <c r="AM20" s="20">
        <v>6.14</v>
      </c>
      <c r="AN20" s="20">
        <v>14.8</v>
      </c>
      <c r="AO20" s="20">
        <v>1.44</v>
      </c>
      <c r="AP20" s="20">
        <v>1.49</v>
      </c>
      <c r="AQ20" s="20">
        <v>0.12</v>
      </c>
      <c r="AR20" s="20">
        <v>18.57</v>
      </c>
      <c r="AS20" s="20">
        <v>470</v>
      </c>
      <c r="AT20" s="20">
        <v>0.97</v>
      </c>
      <c r="AW20" s="20">
        <v>4.72</v>
      </c>
      <c r="AY20" s="20">
        <v>96.5</v>
      </c>
      <c r="AZ20" s="20" t="s">
        <v>251</v>
      </c>
      <c r="BA20" s="20" t="s">
        <v>292</v>
      </c>
      <c r="BB20" s="20">
        <v>1.7</v>
      </c>
      <c r="BD20" s="20">
        <v>478</v>
      </c>
      <c r="BF20" s="20">
        <v>0.09</v>
      </c>
      <c r="BH20" s="20" t="s">
        <v>292</v>
      </c>
      <c r="BJ20" s="20">
        <v>23</v>
      </c>
      <c r="BK20" s="20">
        <v>48</v>
      </c>
      <c r="BL20" s="20">
        <v>12.75</v>
      </c>
      <c r="BM20" s="20">
        <v>10</v>
      </c>
      <c r="BN20" s="20">
        <v>9.6</v>
      </c>
      <c r="BO20" s="20">
        <v>0.9</v>
      </c>
      <c r="BP20" s="20">
        <v>4.46</v>
      </c>
      <c r="BQ20" s="20" t="s">
        <v>296</v>
      </c>
      <c r="BR20" s="20">
        <v>2.1999999999999999E-2</v>
      </c>
      <c r="BT20" s="20">
        <v>60</v>
      </c>
      <c r="BU20" s="20">
        <v>1</v>
      </c>
      <c r="BV20" s="20">
        <v>9.15</v>
      </c>
      <c r="BW20" s="20">
        <v>41</v>
      </c>
      <c r="BY20" s="20">
        <v>15</v>
      </c>
      <c r="CB20" s="20">
        <v>75.8</v>
      </c>
      <c r="CC20" s="20" t="s">
        <v>290</v>
      </c>
      <c r="CF20" s="20">
        <v>0.19</v>
      </c>
      <c r="CG20" s="20">
        <v>4.0999999999999996</v>
      </c>
      <c r="CH20" s="20">
        <v>0.6</v>
      </c>
      <c r="CI20" s="20">
        <v>1.2</v>
      </c>
      <c r="CJ20" s="20">
        <v>1195</v>
      </c>
      <c r="CK20" s="20">
        <v>0.5</v>
      </c>
      <c r="CL20" s="20">
        <v>0.02</v>
      </c>
      <c r="CM20" s="20">
        <v>6.22</v>
      </c>
      <c r="CN20" s="20">
        <v>0.1</v>
      </c>
      <c r="CO20" s="20">
        <v>2.4500000000000002</v>
      </c>
      <c r="CP20" s="20">
        <v>50</v>
      </c>
      <c r="CQ20" s="20">
        <v>1.7</v>
      </c>
      <c r="CR20" s="20">
        <v>23.4</v>
      </c>
      <c r="CS20" s="20">
        <v>107</v>
      </c>
      <c r="CT20" s="20">
        <v>176</v>
      </c>
      <c r="CU20" s="20">
        <v>23.1</v>
      </c>
      <c r="CV20" s="20">
        <v>46.9</v>
      </c>
      <c r="CW20" s="20">
        <v>5.22</v>
      </c>
      <c r="CX20" s="20">
        <v>21.8</v>
      </c>
      <c r="CY20" s="20">
        <v>4.38</v>
      </c>
      <c r="CZ20" s="20">
        <v>0.87</v>
      </c>
      <c r="DA20" s="20">
        <v>3.88</v>
      </c>
      <c r="DB20" s="20">
        <v>0.56000000000000005</v>
      </c>
      <c r="DC20" s="20">
        <v>3.54</v>
      </c>
      <c r="DD20" s="20">
        <v>0.73</v>
      </c>
      <c r="DE20" s="20">
        <v>2.0499999999999998</v>
      </c>
      <c r="DF20" s="20">
        <v>0.31</v>
      </c>
      <c r="DG20" s="20">
        <v>2.12</v>
      </c>
      <c r="DH20" s="20">
        <v>0.33</v>
      </c>
      <c r="DI20" s="85">
        <v>115.79</v>
      </c>
      <c r="DJ20" s="85">
        <v>139.19</v>
      </c>
    </row>
    <row r="21" spans="1:114" x14ac:dyDescent="0.3">
      <c r="A21" s="20" t="s">
        <v>303</v>
      </c>
      <c r="B21" s="20" t="s">
        <v>978</v>
      </c>
      <c r="C21" s="20" t="s">
        <v>984</v>
      </c>
      <c r="D21" s="20" t="s">
        <v>980</v>
      </c>
      <c r="E21" s="144">
        <v>44727</v>
      </c>
      <c r="F21" s="113">
        <v>44865</v>
      </c>
      <c r="G21" s="59" t="s">
        <v>1274</v>
      </c>
      <c r="H21" s="20" t="s">
        <v>2195</v>
      </c>
      <c r="I21" s="20"/>
      <c r="J21" s="20"/>
      <c r="K21" s="20">
        <v>34.360024000000003</v>
      </c>
      <c r="L21" s="20">
        <v>-106.99032699999999</v>
      </c>
      <c r="M21" s="20" t="s">
        <v>357</v>
      </c>
      <c r="N21" s="59" t="s">
        <v>1273</v>
      </c>
      <c r="O21" s="20" t="s">
        <v>147</v>
      </c>
      <c r="P21" s="59" t="s">
        <v>2240</v>
      </c>
      <c r="Q21" s="20" t="s">
        <v>1373</v>
      </c>
      <c r="S21" s="143">
        <v>0</v>
      </c>
      <c r="T21" s="20"/>
      <c r="Z21" s="43" t="s">
        <v>2155</v>
      </c>
      <c r="AB21" s="142" t="s">
        <v>984</v>
      </c>
      <c r="AC21" s="20">
        <v>1.71</v>
      </c>
      <c r="AG21" s="20">
        <v>52.81</v>
      </c>
      <c r="AH21" s="20">
        <v>0.59</v>
      </c>
      <c r="AI21" s="20">
        <v>11.44</v>
      </c>
      <c r="AK21" s="115">
        <v>4.24</v>
      </c>
      <c r="AL21" s="20">
        <v>0.09</v>
      </c>
      <c r="AM21" s="20">
        <v>2.65</v>
      </c>
      <c r="AN21" s="20">
        <v>9.3000000000000007</v>
      </c>
      <c r="AO21" s="20">
        <v>2.33</v>
      </c>
      <c r="AP21" s="20">
        <v>2.38</v>
      </c>
      <c r="AQ21" s="20">
        <v>0.17</v>
      </c>
      <c r="AR21" s="20">
        <v>12.58</v>
      </c>
      <c r="AS21" s="20">
        <v>710</v>
      </c>
      <c r="AT21" s="20">
        <v>1.71</v>
      </c>
      <c r="AW21" s="20">
        <v>1.88</v>
      </c>
      <c r="AY21" s="20">
        <v>98.58</v>
      </c>
      <c r="AZ21" s="20">
        <v>1</v>
      </c>
      <c r="BA21" s="20" t="s">
        <v>292</v>
      </c>
      <c r="BB21" s="20">
        <v>2.2999999999999998</v>
      </c>
      <c r="BD21" s="20">
        <v>604</v>
      </c>
      <c r="BF21" s="20">
        <v>0.15</v>
      </c>
      <c r="BH21" s="20" t="s">
        <v>292</v>
      </c>
      <c r="BJ21" s="20">
        <v>12</v>
      </c>
      <c r="BK21" s="20">
        <v>64</v>
      </c>
      <c r="BL21" s="20">
        <v>26</v>
      </c>
      <c r="BM21" s="20">
        <v>21</v>
      </c>
      <c r="BN21" s="20">
        <v>13.6</v>
      </c>
      <c r="BO21" s="20">
        <v>1.1000000000000001</v>
      </c>
      <c r="BP21" s="20">
        <v>5.71</v>
      </c>
      <c r="BQ21" s="20">
        <v>5.0000000000000001E-3</v>
      </c>
      <c r="BR21" s="20">
        <v>2.9000000000000001E-2</v>
      </c>
      <c r="BT21" s="20">
        <v>80</v>
      </c>
      <c r="BU21" s="20">
        <v>1</v>
      </c>
      <c r="BV21" s="20">
        <v>12.65</v>
      </c>
      <c r="BW21" s="20">
        <v>36</v>
      </c>
      <c r="BY21" s="20">
        <v>13</v>
      </c>
      <c r="CB21" s="20">
        <v>140.5</v>
      </c>
      <c r="CC21" s="20">
        <v>7.0000000000000001E-3</v>
      </c>
      <c r="CF21" s="20">
        <v>0.26</v>
      </c>
      <c r="CG21" s="20">
        <v>5.2</v>
      </c>
      <c r="CH21" s="20">
        <v>0.4</v>
      </c>
      <c r="CI21" s="20">
        <v>1.7</v>
      </c>
      <c r="CJ21" s="20">
        <v>1890</v>
      </c>
      <c r="CK21" s="20">
        <v>0.8</v>
      </c>
      <c r="CL21" s="20">
        <v>0.02</v>
      </c>
      <c r="CM21" s="20">
        <v>9.07</v>
      </c>
      <c r="CN21" s="20">
        <v>0.32</v>
      </c>
      <c r="CO21" s="20">
        <v>2.41</v>
      </c>
      <c r="CP21" s="20">
        <v>72</v>
      </c>
      <c r="CQ21" s="20">
        <v>1.4</v>
      </c>
      <c r="CR21" s="20">
        <v>26</v>
      </c>
      <c r="CS21" s="20">
        <v>60</v>
      </c>
      <c r="CT21" s="20">
        <v>213</v>
      </c>
      <c r="CU21" s="20">
        <v>30.2</v>
      </c>
      <c r="CV21" s="20">
        <v>62.1</v>
      </c>
      <c r="CW21" s="20">
        <v>6.99</v>
      </c>
      <c r="CX21" s="20">
        <v>29.4</v>
      </c>
      <c r="CY21" s="20">
        <v>5.43</v>
      </c>
      <c r="CZ21" s="20">
        <v>1.0900000000000001</v>
      </c>
      <c r="DA21" s="20">
        <v>4.74</v>
      </c>
      <c r="DB21" s="20">
        <v>0.68</v>
      </c>
      <c r="DC21" s="20">
        <v>4.6100000000000003</v>
      </c>
      <c r="DD21" s="20">
        <v>0.83</v>
      </c>
      <c r="DE21" s="20">
        <v>2.2200000000000002</v>
      </c>
      <c r="DF21" s="20">
        <v>0.4</v>
      </c>
      <c r="DG21" s="20">
        <v>2.63</v>
      </c>
      <c r="DH21" s="20">
        <v>0.4</v>
      </c>
      <c r="DI21" s="85">
        <v>151.72000000000006</v>
      </c>
      <c r="DJ21" s="85">
        <v>177.72000000000006</v>
      </c>
    </row>
    <row r="22" spans="1:114" x14ac:dyDescent="0.3">
      <c r="A22" s="20" t="s">
        <v>304</v>
      </c>
      <c r="B22" s="20" t="s">
        <v>978</v>
      </c>
      <c r="C22" s="20" t="s">
        <v>984</v>
      </c>
      <c r="D22" s="20" t="s">
        <v>980</v>
      </c>
      <c r="E22" s="144">
        <v>44727</v>
      </c>
      <c r="F22" s="113">
        <v>44865</v>
      </c>
      <c r="G22" s="59" t="s">
        <v>1274</v>
      </c>
      <c r="H22" s="20" t="s">
        <v>2195</v>
      </c>
      <c r="I22" s="20"/>
      <c r="J22" s="20"/>
      <c r="K22" s="20">
        <v>34.360024000000003</v>
      </c>
      <c r="L22" s="20">
        <v>-106.99032699999999</v>
      </c>
      <c r="M22" s="20" t="s">
        <v>357</v>
      </c>
      <c r="N22" s="59" t="s">
        <v>1273</v>
      </c>
      <c r="O22" s="20" t="s">
        <v>147</v>
      </c>
      <c r="P22" s="59" t="s">
        <v>2240</v>
      </c>
      <c r="Q22" s="20" t="s">
        <v>1373</v>
      </c>
      <c r="S22" s="143">
        <v>0</v>
      </c>
      <c r="T22" s="20"/>
      <c r="Z22" s="43" t="s">
        <v>2156</v>
      </c>
      <c r="AB22" s="142" t="s">
        <v>984</v>
      </c>
      <c r="AC22" s="20">
        <v>1.55</v>
      </c>
      <c r="AG22" s="20">
        <v>61.26</v>
      </c>
      <c r="AH22" s="20">
        <v>0.3</v>
      </c>
      <c r="AI22" s="20">
        <v>11.41</v>
      </c>
      <c r="AK22" s="115">
        <v>2.68</v>
      </c>
      <c r="AL22" s="20">
        <v>0.04</v>
      </c>
      <c r="AM22" s="20">
        <v>2.2999999999999998</v>
      </c>
      <c r="AN22" s="20">
        <v>3.82</v>
      </c>
      <c r="AO22" s="20">
        <v>5.03</v>
      </c>
      <c r="AP22" s="20">
        <v>0.73</v>
      </c>
      <c r="AQ22" s="20">
        <v>0.06</v>
      </c>
      <c r="AR22" s="20">
        <v>9.35</v>
      </c>
      <c r="AS22" s="20">
        <v>740</v>
      </c>
      <c r="AT22" s="20">
        <v>1.55</v>
      </c>
      <c r="AW22" s="20">
        <v>0.7</v>
      </c>
      <c r="AY22" s="20">
        <v>96.98</v>
      </c>
      <c r="AZ22" s="20" t="s">
        <v>251</v>
      </c>
      <c r="BA22" s="20" t="s">
        <v>292</v>
      </c>
      <c r="BB22" s="20">
        <v>2.1</v>
      </c>
      <c r="BD22" s="20">
        <v>444</v>
      </c>
      <c r="BF22" s="20">
        <v>0.33</v>
      </c>
      <c r="BH22" s="20" t="s">
        <v>292</v>
      </c>
      <c r="BJ22" s="20">
        <v>4</v>
      </c>
      <c r="BK22" s="20">
        <v>15</v>
      </c>
      <c r="BL22" s="20">
        <v>10.199999999999999</v>
      </c>
      <c r="BM22" s="20">
        <v>8</v>
      </c>
      <c r="BN22" s="20">
        <v>18.3</v>
      </c>
      <c r="BO22" s="20">
        <v>1</v>
      </c>
      <c r="BP22" s="20">
        <v>9.4499999999999993</v>
      </c>
      <c r="BQ22" s="20">
        <v>5.0000000000000001E-3</v>
      </c>
      <c r="BR22" s="20">
        <v>2.9000000000000001E-2</v>
      </c>
      <c r="BT22" s="20">
        <v>60</v>
      </c>
      <c r="BU22" s="20">
        <v>1</v>
      </c>
      <c r="BV22" s="20">
        <v>32.799999999999997</v>
      </c>
      <c r="BW22" s="20">
        <v>12</v>
      </c>
      <c r="BY22" s="20">
        <v>22</v>
      </c>
      <c r="CB22" s="20">
        <v>45.1</v>
      </c>
      <c r="CC22" s="20">
        <v>6.0999999999999999E-2</v>
      </c>
      <c r="CF22" s="20">
        <v>0.09</v>
      </c>
      <c r="CG22" s="20">
        <v>1.8</v>
      </c>
      <c r="CH22" s="20">
        <v>2.2000000000000002</v>
      </c>
      <c r="CI22" s="20">
        <v>5.8</v>
      </c>
      <c r="CJ22" s="20">
        <v>1445</v>
      </c>
      <c r="CK22" s="20">
        <v>2.1</v>
      </c>
      <c r="CL22" s="20">
        <v>0.01</v>
      </c>
      <c r="CM22" s="20">
        <v>24.3</v>
      </c>
      <c r="CN22" s="20">
        <v>1.1000000000000001</v>
      </c>
      <c r="CO22" s="20">
        <v>8.69</v>
      </c>
      <c r="CP22" s="20">
        <v>21</v>
      </c>
      <c r="CQ22" s="20">
        <v>1.4</v>
      </c>
      <c r="CR22" s="20">
        <v>44.6</v>
      </c>
      <c r="CS22" s="20">
        <v>74</v>
      </c>
      <c r="CT22" s="20">
        <v>330</v>
      </c>
      <c r="CU22" s="20">
        <v>69.2</v>
      </c>
      <c r="CV22" s="20">
        <v>138.5</v>
      </c>
      <c r="CW22" s="20">
        <v>15</v>
      </c>
      <c r="CX22" s="20">
        <v>58</v>
      </c>
      <c r="CY22" s="20">
        <v>10.9</v>
      </c>
      <c r="CZ22" s="20">
        <v>0.91</v>
      </c>
      <c r="DA22" s="20">
        <v>9.32</v>
      </c>
      <c r="DB22" s="20">
        <v>1.42</v>
      </c>
      <c r="DC22" s="20">
        <v>8.92</v>
      </c>
      <c r="DD22" s="20">
        <v>1.69</v>
      </c>
      <c r="DE22" s="20">
        <v>4.75</v>
      </c>
      <c r="DF22" s="20">
        <v>0.72</v>
      </c>
      <c r="DG22" s="20">
        <v>5.07</v>
      </c>
      <c r="DH22" s="20">
        <v>0.74</v>
      </c>
      <c r="DI22" s="85">
        <v>325.14000000000004</v>
      </c>
      <c r="DJ22" s="85">
        <v>369.74000000000007</v>
      </c>
    </row>
    <row r="23" spans="1:114" x14ac:dyDescent="0.3">
      <c r="A23" s="20" t="s">
        <v>305</v>
      </c>
      <c r="B23" s="20" t="s">
        <v>978</v>
      </c>
      <c r="C23" s="20" t="s">
        <v>984</v>
      </c>
      <c r="D23" s="20" t="s">
        <v>980</v>
      </c>
      <c r="E23" s="144">
        <v>44727</v>
      </c>
      <c r="F23" s="113">
        <v>44865</v>
      </c>
      <c r="G23" s="59" t="s">
        <v>1274</v>
      </c>
      <c r="H23" s="20" t="s">
        <v>2195</v>
      </c>
      <c r="I23" s="20"/>
      <c r="J23" s="20"/>
      <c r="K23" s="20">
        <v>34.360024000000003</v>
      </c>
      <c r="L23" s="20">
        <v>-106.99032699999999</v>
      </c>
      <c r="M23" s="20" t="s">
        <v>357</v>
      </c>
      <c r="N23" s="59" t="s">
        <v>1273</v>
      </c>
      <c r="O23" s="20" t="s">
        <v>147</v>
      </c>
      <c r="P23" s="59" t="s">
        <v>2240</v>
      </c>
      <c r="Q23" s="20" t="s">
        <v>1373</v>
      </c>
      <c r="S23" s="143">
        <v>0</v>
      </c>
      <c r="T23" s="20"/>
      <c r="Z23" s="43" t="s">
        <v>2154</v>
      </c>
      <c r="AB23" s="142" t="s">
        <v>984</v>
      </c>
      <c r="AC23" s="20">
        <v>0.51</v>
      </c>
      <c r="AG23" s="20">
        <v>47.33</v>
      </c>
      <c r="AH23" s="20">
        <v>0.61</v>
      </c>
      <c r="AI23" s="20">
        <v>12.86</v>
      </c>
      <c r="AK23" s="115">
        <v>5.65</v>
      </c>
      <c r="AL23" s="20">
        <v>0.13</v>
      </c>
      <c r="AM23" s="20">
        <v>4.42</v>
      </c>
      <c r="AN23" s="20">
        <v>9.19</v>
      </c>
      <c r="AO23" s="20">
        <v>1.41</v>
      </c>
      <c r="AP23" s="20">
        <v>3.01</v>
      </c>
      <c r="AQ23" s="20">
        <v>0.22</v>
      </c>
      <c r="AR23" s="20">
        <v>13.04</v>
      </c>
      <c r="AS23" s="20">
        <v>890</v>
      </c>
      <c r="AT23" s="20">
        <v>0.51</v>
      </c>
      <c r="AW23" s="20">
        <v>2.9</v>
      </c>
      <c r="AY23" s="20">
        <v>97.87</v>
      </c>
      <c r="AZ23" s="20">
        <v>1</v>
      </c>
      <c r="BA23" s="20" t="s">
        <v>292</v>
      </c>
      <c r="BB23" s="20">
        <v>5.2</v>
      </c>
      <c r="BD23" s="20">
        <v>546</v>
      </c>
      <c r="BF23" s="20">
        <v>0.18</v>
      </c>
      <c r="BH23" s="20" t="s">
        <v>292</v>
      </c>
      <c r="BJ23" s="20">
        <v>19</v>
      </c>
      <c r="BK23" s="20">
        <v>62</v>
      </c>
      <c r="BL23" s="20">
        <v>32.1</v>
      </c>
      <c r="BM23" s="20">
        <v>42</v>
      </c>
      <c r="BN23" s="20">
        <v>16.399999999999999</v>
      </c>
      <c r="BO23" s="20">
        <v>1.2</v>
      </c>
      <c r="BP23" s="20">
        <v>4.68</v>
      </c>
      <c r="BQ23" s="20">
        <v>1.2E-2</v>
      </c>
      <c r="BR23" s="20">
        <v>3.7999999999999999E-2</v>
      </c>
      <c r="BT23" s="20">
        <v>70</v>
      </c>
      <c r="BU23" s="20">
        <v>1</v>
      </c>
      <c r="BV23" s="20">
        <v>13.65</v>
      </c>
      <c r="BW23" s="20">
        <v>45</v>
      </c>
      <c r="BY23" s="20">
        <v>19</v>
      </c>
      <c r="CB23" s="20">
        <v>173</v>
      </c>
      <c r="CC23" s="20">
        <v>1E-3</v>
      </c>
      <c r="CF23" s="20">
        <v>0.22</v>
      </c>
      <c r="CG23" s="20">
        <v>6.5</v>
      </c>
      <c r="CH23" s="20">
        <v>0.2</v>
      </c>
      <c r="CI23" s="20">
        <v>2</v>
      </c>
      <c r="CJ23" s="20">
        <v>973</v>
      </c>
      <c r="CK23" s="20">
        <v>0.8</v>
      </c>
      <c r="CL23" s="20">
        <v>0.02</v>
      </c>
      <c r="CM23" s="20">
        <v>9.98</v>
      </c>
      <c r="CN23" s="20">
        <v>0.21</v>
      </c>
      <c r="CO23" s="20">
        <v>3.03</v>
      </c>
      <c r="CP23" s="20">
        <v>90</v>
      </c>
      <c r="CQ23" s="20">
        <v>1.7</v>
      </c>
      <c r="CR23" s="20">
        <v>29.2</v>
      </c>
      <c r="CS23" s="20">
        <v>96</v>
      </c>
      <c r="CT23" s="20">
        <v>178</v>
      </c>
      <c r="CU23" s="20">
        <v>34.700000000000003</v>
      </c>
      <c r="CV23" s="20">
        <v>74.5</v>
      </c>
      <c r="CW23" s="20">
        <v>8.16</v>
      </c>
      <c r="CX23" s="20">
        <v>32.9</v>
      </c>
      <c r="CY23" s="20">
        <v>6.75</v>
      </c>
      <c r="CZ23" s="20">
        <v>1.29</v>
      </c>
      <c r="DA23" s="20">
        <v>5.47</v>
      </c>
      <c r="DB23" s="20">
        <v>0.82</v>
      </c>
      <c r="DC23" s="20">
        <v>5.14</v>
      </c>
      <c r="DD23" s="20">
        <v>0.96</v>
      </c>
      <c r="DE23" s="20">
        <v>2.98</v>
      </c>
      <c r="DF23" s="20">
        <v>0.4</v>
      </c>
      <c r="DG23" s="20">
        <v>2.84</v>
      </c>
      <c r="DH23" s="20">
        <v>0.49</v>
      </c>
      <c r="DI23" s="85">
        <v>177.39999999999998</v>
      </c>
      <c r="DJ23" s="85">
        <v>206.59999999999997</v>
      </c>
    </row>
    <row r="24" spans="1:114" x14ac:dyDescent="0.3">
      <c r="A24" s="19" t="s">
        <v>2438</v>
      </c>
      <c r="B24" s="20" t="s">
        <v>978</v>
      </c>
      <c r="C24" s="20" t="s">
        <v>984</v>
      </c>
      <c r="D24" s="20" t="s">
        <v>980</v>
      </c>
      <c r="F24" s="113">
        <v>45118</v>
      </c>
      <c r="G24" s="59" t="s">
        <v>2454</v>
      </c>
      <c r="H24" s="19" t="s">
        <v>2195</v>
      </c>
      <c r="K24" s="20">
        <v>34.1218498</v>
      </c>
      <c r="L24" s="20">
        <v>-106.97063919999999</v>
      </c>
      <c r="M24" s="20" t="s">
        <v>357</v>
      </c>
      <c r="N24" s="59" t="s">
        <v>1273</v>
      </c>
      <c r="O24" s="20" t="s">
        <v>147</v>
      </c>
      <c r="P24" s="59" t="s">
        <v>2240</v>
      </c>
      <c r="Q24" s="20" t="s">
        <v>1373</v>
      </c>
      <c r="Z24" s="146" t="s">
        <v>984</v>
      </c>
      <c r="AG24" s="19">
        <v>8.24</v>
      </c>
      <c r="AH24" s="19">
        <v>0.1</v>
      </c>
      <c r="AI24" s="19">
        <v>2.14</v>
      </c>
      <c r="AK24" s="19">
        <v>1.05</v>
      </c>
      <c r="AL24" s="19">
        <v>0.03</v>
      </c>
      <c r="AM24" s="19">
        <v>0.38</v>
      </c>
      <c r="AN24" s="19">
        <v>32</v>
      </c>
      <c r="AO24" s="19">
        <v>0.25</v>
      </c>
      <c r="AP24" s="19">
        <v>0.54</v>
      </c>
      <c r="AQ24" s="19">
        <v>0.05</v>
      </c>
      <c r="AR24" s="19">
        <v>13.18</v>
      </c>
      <c r="AS24" s="19">
        <v>160</v>
      </c>
      <c r="AT24" s="19">
        <v>15.1</v>
      </c>
      <c r="AW24" s="19">
        <v>0.18</v>
      </c>
      <c r="AY24" s="20">
        <v>73.239999999999995</v>
      </c>
      <c r="AZ24" s="19">
        <v>1E-3</v>
      </c>
      <c r="BA24" s="19" t="s">
        <v>292</v>
      </c>
      <c r="BB24" s="19">
        <v>9.6</v>
      </c>
      <c r="BD24" s="19">
        <v>168</v>
      </c>
      <c r="BF24" s="19">
        <v>0.03</v>
      </c>
      <c r="BH24" s="19" t="s">
        <v>292</v>
      </c>
      <c r="BJ24" s="19">
        <v>3</v>
      </c>
      <c r="BK24" s="19">
        <v>9</v>
      </c>
      <c r="BL24" s="19">
        <v>4.84</v>
      </c>
      <c r="BM24" s="19">
        <v>6</v>
      </c>
      <c r="BN24" s="19">
        <v>2.5</v>
      </c>
      <c r="BO24" s="19" t="s">
        <v>292</v>
      </c>
      <c r="BP24" s="19">
        <v>0.96</v>
      </c>
      <c r="BQ24" s="19" t="s">
        <v>296</v>
      </c>
      <c r="BR24" s="19">
        <v>6.0000000000000001E-3</v>
      </c>
      <c r="BT24" s="19">
        <v>20</v>
      </c>
      <c r="BU24" s="19">
        <v>4</v>
      </c>
      <c r="BV24" s="19">
        <v>1.88</v>
      </c>
      <c r="BW24" s="19">
        <v>7</v>
      </c>
      <c r="BY24" s="19">
        <v>2</v>
      </c>
      <c r="CB24" s="19">
        <v>31.6</v>
      </c>
      <c r="CC24" s="19" t="s">
        <v>290</v>
      </c>
      <c r="CF24" s="19">
        <v>0.17</v>
      </c>
      <c r="CG24" s="19">
        <v>2</v>
      </c>
      <c r="CH24" s="19">
        <v>0.8</v>
      </c>
      <c r="CI24" s="19" t="s">
        <v>292</v>
      </c>
      <c r="CJ24" s="19">
        <v>1250</v>
      </c>
      <c r="CK24" s="19">
        <v>0.1</v>
      </c>
      <c r="CL24" s="19">
        <v>0.03</v>
      </c>
      <c r="CM24" s="19">
        <v>1.61</v>
      </c>
      <c r="CN24" s="19">
        <v>0.34</v>
      </c>
      <c r="CO24" s="19">
        <v>1.03</v>
      </c>
      <c r="CP24" s="19">
        <v>19</v>
      </c>
      <c r="CQ24" s="19">
        <v>1.4</v>
      </c>
      <c r="CR24" s="19">
        <v>3.7</v>
      </c>
      <c r="CS24" s="19">
        <v>17</v>
      </c>
      <c r="CT24" s="19">
        <v>35</v>
      </c>
      <c r="CU24" s="19">
        <v>4.5999999999999996</v>
      </c>
      <c r="CV24" s="19">
        <v>10</v>
      </c>
      <c r="CW24" s="19">
        <v>1.1000000000000001</v>
      </c>
      <c r="CX24" s="19">
        <v>4.3</v>
      </c>
      <c r="CY24" s="19">
        <v>0.93</v>
      </c>
      <c r="CZ24" s="19">
        <v>0.15</v>
      </c>
      <c r="DA24" s="19">
        <v>0.64</v>
      </c>
      <c r="DB24" s="19">
        <v>0.1</v>
      </c>
      <c r="DC24" s="19">
        <v>0.62</v>
      </c>
      <c r="DD24" s="19">
        <v>0.13</v>
      </c>
      <c r="DE24" s="19">
        <v>0.36</v>
      </c>
      <c r="DF24" s="19">
        <v>0.06</v>
      </c>
      <c r="DG24" s="19">
        <v>0.36</v>
      </c>
      <c r="DH24" s="19">
        <v>7.0000000000000007E-2</v>
      </c>
      <c r="DI24" s="87">
        <v>23.419999999999998</v>
      </c>
      <c r="DJ24" s="87">
        <v>27.119999999999997</v>
      </c>
    </row>
    <row r="25" spans="1:114" x14ac:dyDescent="0.3">
      <c r="A25" s="19" t="s">
        <v>2439</v>
      </c>
      <c r="B25" s="20" t="s">
        <v>978</v>
      </c>
      <c r="C25" s="20" t="s">
        <v>984</v>
      </c>
      <c r="D25" s="20" t="s">
        <v>980</v>
      </c>
      <c r="E25" s="147"/>
      <c r="F25" s="113">
        <v>45118</v>
      </c>
      <c r="G25" s="59" t="s">
        <v>2454</v>
      </c>
      <c r="H25" s="19" t="s">
        <v>2195</v>
      </c>
      <c r="K25" s="20">
        <v>34.1218656</v>
      </c>
      <c r="L25" s="20">
        <v>-106.9724602</v>
      </c>
      <c r="M25" s="20" t="s">
        <v>357</v>
      </c>
      <c r="N25" s="59" t="s">
        <v>1273</v>
      </c>
      <c r="O25" s="20" t="s">
        <v>147</v>
      </c>
      <c r="P25" s="59" t="s">
        <v>2240</v>
      </c>
      <c r="Q25" s="20" t="s">
        <v>1373</v>
      </c>
      <c r="S25" s="143"/>
      <c r="Z25" s="146" t="s">
        <v>984</v>
      </c>
      <c r="AB25" s="143"/>
      <c r="AG25" s="19">
        <v>50.45</v>
      </c>
      <c r="AH25" s="19">
        <v>0.56000000000000005</v>
      </c>
      <c r="AI25" s="19">
        <v>15.1</v>
      </c>
      <c r="AK25" s="19">
        <v>5.53</v>
      </c>
      <c r="AL25" s="19">
        <v>0.13</v>
      </c>
      <c r="AM25" s="19">
        <v>3.52</v>
      </c>
      <c r="AN25" s="19">
        <v>8.56</v>
      </c>
      <c r="AO25" s="19">
        <v>1.1200000000000001</v>
      </c>
      <c r="AP25" s="19">
        <v>3.42</v>
      </c>
      <c r="AQ25" s="19">
        <v>0.15</v>
      </c>
      <c r="AR25" s="19">
        <v>11.39</v>
      </c>
      <c r="AS25" s="19">
        <v>1340</v>
      </c>
      <c r="AT25" s="19">
        <v>0.22</v>
      </c>
      <c r="AW25" s="19">
        <v>1.73</v>
      </c>
      <c r="AY25" s="20">
        <v>101.88000000000001</v>
      </c>
      <c r="AZ25" s="19">
        <v>2E-3</v>
      </c>
      <c r="BA25" s="19" t="s">
        <v>292</v>
      </c>
      <c r="BB25" s="19">
        <v>85.7</v>
      </c>
      <c r="BD25" s="19">
        <v>327</v>
      </c>
      <c r="BF25" s="19">
        <v>0.23</v>
      </c>
      <c r="BH25" s="19" t="s">
        <v>292</v>
      </c>
      <c r="BJ25" s="19">
        <v>12</v>
      </c>
      <c r="BK25" s="19">
        <v>41</v>
      </c>
      <c r="BL25" s="19">
        <v>19.850000000000001</v>
      </c>
      <c r="BM25" s="19">
        <v>18</v>
      </c>
      <c r="BN25" s="19">
        <v>18.5</v>
      </c>
      <c r="BO25" s="19">
        <v>1.1000000000000001</v>
      </c>
      <c r="BP25" s="19">
        <v>3.78</v>
      </c>
      <c r="BQ25" s="19">
        <v>7.0000000000000001E-3</v>
      </c>
      <c r="BR25" s="19">
        <v>3.5999999999999997E-2</v>
      </c>
      <c r="BT25" s="16">
        <v>160</v>
      </c>
      <c r="BU25" s="19">
        <v>1</v>
      </c>
      <c r="BV25" s="19">
        <v>12.7</v>
      </c>
      <c r="BW25" s="19">
        <v>30</v>
      </c>
      <c r="BY25" s="19">
        <v>16</v>
      </c>
      <c r="CB25" s="19">
        <v>203</v>
      </c>
      <c r="CC25" s="19">
        <v>3.3000000000000002E-2</v>
      </c>
      <c r="CF25" s="19">
        <v>0.21</v>
      </c>
      <c r="CG25" s="19">
        <v>11</v>
      </c>
      <c r="CH25" s="19">
        <v>2.4</v>
      </c>
      <c r="CI25" s="19">
        <v>1.9</v>
      </c>
      <c r="CJ25" s="19">
        <v>418</v>
      </c>
      <c r="CK25" s="19">
        <v>0.8</v>
      </c>
      <c r="CL25" s="19">
        <v>0.04</v>
      </c>
      <c r="CM25" s="19">
        <v>11.75</v>
      </c>
      <c r="CN25" s="19">
        <v>0.17</v>
      </c>
      <c r="CO25" s="19">
        <v>5.22</v>
      </c>
      <c r="CP25" s="19">
        <v>112</v>
      </c>
      <c r="CQ25" s="19">
        <v>2.2999999999999998</v>
      </c>
      <c r="CR25" s="19">
        <v>22.2</v>
      </c>
      <c r="CS25" s="19">
        <v>75</v>
      </c>
      <c r="CT25" s="19">
        <v>131</v>
      </c>
      <c r="CU25" s="19">
        <v>32.200000000000003</v>
      </c>
      <c r="CV25" s="19">
        <v>68</v>
      </c>
      <c r="CW25" s="19">
        <v>7.59</v>
      </c>
      <c r="CX25" s="19">
        <v>28.9</v>
      </c>
      <c r="CY25" s="19">
        <v>5.91</v>
      </c>
      <c r="CZ25" s="19">
        <v>1.06</v>
      </c>
      <c r="DA25" s="19">
        <v>4.42</v>
      </c>
      <c r="DB25" s="19">
        <v>0.65</v>
      </c>
      <c r="DC25" s="19">
        <v>3.84</v>
      </c>
      <c r="DD25" s="19">
        <v>0.79</v>
      </c>
      <c r="DE25" s="19">
        <v>2.1800000000000002</v>
      </c>
      <c r="DF25" s="19">
        <v>0.32</v>
      </c>
      <c r="DG25" s="19">
        <v>2.2999999999999998</v>
      </c>
      <c r="DH25" s="19">
        <v>0.33</v>
      </c>
      <c r="DI25" s="87">
        <v>158.49</v>
      </c>
      <c r="DJ25" s="87">
        <v>180.69</v>
      </c>
    </row>
    <row r="26" spans="1:114" x14ac:dyDescent="0.3">
      <c r="A26" s="19" t="s">
        <v>2440</v>
      </c>
      <c r="B26" s="20" t="s">
        <v>978</v>
      </c>
      <c r="C26" s="20" t="s">
        <v>984</v>
      </c>
      <c r="D26" s="20" t="s">
        <v>980</v>
      </c>
      <c r="E26" s="147"/>
      <c r="F26" s="113">
        <v>45118</v>
      </c>
      <c r="G26" s="59" t="s">
        <v>2454</v>
      </c>
      <c r="H26" s="19" t="s">
        <v>2195</v>
      </c>
      <c r="K26" s="20">
        <v>34.1217872</v>
      </c>
      <c r="L26" s="20">
        <v>-106.9728485</v>
      </c>
      <c r="M26" s="20" t="s">
        <v>357</v>
      </c>
      <c r="N26" s="59" t="s">
        <v>1273</v>
      </c>
      <c r="O26" s="20" t="s">
        <v>147</v>
      </c>
      <c r="P26" s="59" t="s">
        <v>2240</v>
      </c>
      <c r="Q26" s="20" t="s">
        <v>1373</v>
      </c>
      <c r="S26" s="143"/>
      <c r="Z26" s="146" t="s">
        <v>984</v>
      </c>
      <c r="AB26" s="143"/>
      <c r="AG26" s="19">
        <v>21.27</v>
      </c>
      <c r="AH26" s="19">
        <v>0.26</v>
      </c>
      <c r="AI26" s="19">
        <v>6.38</v>
      </c>
      <c r="AK26" s="19">
        <v>3.39</v>
      </c>
      <c r="AL26" s="19">
        <v>0.43</v>
      </c>
      <c r="AM26" s="19">
        <v>5.79</v>
      </c>
      <c r="AN26" s="19">
        <v>22.4</v>
      </c>
      <c r="AO26" s="19">
        <v>0.56999999999999995</v>
      </c>
      <c r="AP26" s="19">
        <v>1.57</v>
      </c>
      <c r="AQ26" s="19">
        <v>0.13</v>
      </c>
      <c r="AR26" s="19">
        <v>18.399999999999999</v>
      </c>
      <c r="AS26" s="19">
        <v>770</v>
      </c>
      <c r="AT26" s="19">
        <v>7.25</v>
      </c>
      <c r="AW26" s="19">
        <v>3.17</v>
      </c>
      <c r="AY26" s="20">
        <v>91.01</v>
      </c>
      <c r="AZ26" s="19">
        <v>2E-3</v>
      </c>
      <c r="BA26" s="19" t="s">
        <v>292</v>
      </c>
      <c r="BB26" s="19">
        <v>144.5</v>
      </c>
      <c r="BD26" s="19">
        <v>353</v>
      </c>
      <c r="BF26" s="19">
        <v>0.12</v>
      </c>
      <c r="BH26" s="19" t="s">
        <v>292</v>
      </c>
      <c r="BJ26" s="19">
        <v>9</v>
      </c>
      <c r="BK26" s="19">
        <v>23</v>
      </c>
      <c r="BL26" s="19">
        <v>11.95</v>
      </c>
      <c r="BM26" s="19">
        <v>20</v>
      </c>
      <c r="BN26" s="19">
        <v>8.6</v>
      </c>
      <c r="BO26" s="19">
        <v>0.6</v>
      </c>
      <c r="BP26" s="19">
        <v>2.2000000000000002</v>
      </c>
      <c r="BQ26" s="19" t="s">
        <v>296</v>
      </c>
      <c r="BR26" s="19">
        <v>0.02</v>
      </c>
      <c r="BT26" s="19">
        <v>90</v>
      </c>
      <c r="BU26" s="19">
        <v>21</v>
      </c>
      <c r="BV26" s="19">
        <v>6.21</v>
      </c>
      <c r="BW26" s="19">
        <v>17</v>
      </c>
      <c r="BY26" s="19">
        <v>14</v>
      </c>
      <c r="CB26" s="19">
        <v>96.8</v>
      </c>
      <c r="CC26" s="19">
        <v>8.9999999999999993E-3</v>
      </c>
      <c r="CF26" s="19">
        <v>0.49</v>
      </c>
      <c r="CG26" s="19">
        <v>5</v>
      </c>
      <c r="CH26" s="19">
        <v>0.9</v>
      </c>
      <c r="CI26" s="19">
        <v>0.7</v>
      </c>
      <c r="CJ26" s="19">
        <v>1690</v>
      </c>
      <c r="CK26" s="19">
        <v>0.4</v>
      </c>
      <c r="CL26" s="19">
        <v>0.05</v>
      </c>
      <c r="CM26" s="19">
        <v>5.4</v>
      </c>
      <c r="CN26" s="19">
        <v>0.48</v>
      </c>
      <c r="CO26" s="19">
        <v>10.95</v>
      </c>
      <c r="CP26" s="19">
        <v>47</v>
      </c>
      <c r="CQ26" s="19">
        <v>1.9</v>
      </c>
      <c r="CR26" s="19">
        <v>14</v>
      </c>
      <c r="CS26" s="19">
        <v>59</v>
      </c>
      <c r="CT26" s="19">
        <v>77</v>
      </c>
      <c r="CU26" s="19">
        <v>17.899999999999999</v>
      </c>
      <c r="CV26" s="19">
        <v>39.1</v>
      </c>
      <c r="CW26" s="19">
        <v>4.1100000000000003</v>
      </c>
      <c r="CX26" s="19">
        <v>16</v>
      </c>
      <c r="CY26" s="19">
        <v>3.18</v>
      </c>
      <c r="CZ26" s="19">
        <v>0.62</v>
      </c>
      <c r="DA26" s="19">
        <v>2.5099999999999998</v>
      </c>
      <c r="DB26" s="19">
        <v>0.41</v>
      </c>
      <c r="DC26" s="19">
        <v>2.2599999999999998</v>
      </c>
      <c r="DD26" s="19">
        <v>0.48</v>
      </c>
      <c r="DE26" s="19">
        <v>1.4</v>
      </c>
      <c r="DF26" s="19">
        <v>0.23</v>
      </c>
      <c r="DG26" s="19">
        <v>1.36</v>
      </c>
      <c r="DH26" s="19">
        <v>0.23</v>
      </c>
      <c r="DI26" s="87">
        <v>89.790000000000035</v>
      </c>
      <c r="DJ26" s="87">
        <v>103.79000000000003</v>
      </c>
    </row>
    <row r="27" spans="1:114" x14ac:dyDescent="0.3">
      <c r="A27" s="19" t="s">
        <v>2441</v>
      </c>
      <c r="B27" s="20" t="s">
        <v>978</v>
      </c>
      <c r="C27" s="20" t="s">
        <v>984</v>
      </c>
      <c r="D27" s="20" t="s">
        <v>980</v>
      </c>
      <c r="E27" s="147"/>
      <c r="F27" s="113">
        <v>45118</v>
      </c>
      <c r="G27" s="59" t="s">
        <v>2454</v>
      </c>
      <c r="H27" s="19" t="s">
        <v>2195</v>
      </c>
      <c r="K27" s="20">
        <v>34.1212236</v>
      </c>
      <c r="L27" s="20">
        <v>-106.9742657</v>
      </c>
      <c r="M27" s="20" t="s">
        <v>357</v>
      </c>
      <c r="N27" s="59" t="s">
        <v>1273</v>
      </c>
      <c r="O27" s="20" t="s">
        <v>147</v>
      </c>
      <c r="P27" s="59" t="s">
        <v>2240</v>
      </c>
      <c r="Q27" s="20" t="s">
        <v>1373</v>
      </c>
      <c r="Z27" s="146" t="s">
        <v>984</v>
      </c>
      <c r="AB27" s="143"/>
      <c r="AG27" s="19">
        <v>47.98</v>
      </c>
      <c r="AH27" s="19">
        <v>0.56999999999999995</v>
      </c>
      <c r="AI27" s="19">
        <v>14.2</v>
      </c>
      <c r="AK27" s="19">
        <v>4.5199999999999996</v>
      </c>
      <c r="AL27" s="19">
        <v>0.09</v>
      </c>
      <c r="AM27" s="19">
        <v>2.99</v>
      </c>
      <c r="AN27" s="19">
        <v>8.75</v>
      </c>
      <c r="AO27" s="19">
        <v>2.09</v>
      </c>
      <c r="AP27" s="19">
        <v>3.44</v>
      </c>
      <c r="AQ27" s="19">
        <v>0.19</v>
      </c>
      <c r="AR27" s="19">
        <v>10.41</v>
      </c>
      <c r="AS27" s="19">
        <v>1300</v>
      </c>
      <c r="AT27" s="19">
        <v>1.47</v>
      </c>
      <c r="AW27" s="19">
        <v>1.37</v>
      </c>
      <c r="AY27" s="20">
        <v>98.07</v>
      </c>
      <c r="AZ27" s="19">
        <v>2E-3</v>
      </c>
      <c r="BA27" s="19" t="s">
        <v>292</v>
      </c>
      <c r="BB27" s="19">
        <v>46.3</v>
      </c>
      <c r="BD27" s="19">
        <v>574</v>
      </c>
      <c r="BF27" s="19">
        <v>0.23</v>
      </c>
      <c r="BH27" s="19" t="s">
        <v>292</v>
      </c>
      <c r="BJ27" s="19">
        <v>11</v>
      </c>
      <c r="BK27" s="19">
        <v>46</v>
      </c>
      <c r="BL27" s="19">
        <v>15</v>
      </c>
      <c r="BM27" s="19">
        <v>26</v>
      </c>
      <c r="BN27" s="19">
        <v>18.899999999999999</v>
      </c>
      <c r="BO27" s="19">
        <v>1.2</v>
      </c>
      <c r="BP27" s="19">
        <v>4.2</v>
      </c>
      <c r="BQ27" s="19">
        <v>8.9999999999999993E-3</v>
      </c>
      <c r="BR27" s="19">
        <v>0.03</v>
      </c>
      <c r="BT27" s="16">
        <v>160</v>
      </c>
      <c r="BU27" s="19">
        <v>6</v>
      </c>
      <c r="BV27" s="19">
        <v>12.9</v>
      </c>
      <c r="BW27" s="19">
        <v>27</v>
      </c>
      <c r="BY27" s="19">
        <v>15</v>
      </c>
      <c r="CB27" s="19">
        <v>149.5</v>
      </c>
      <c r="CC27" s="19">
        <v>4.2000000000000003E-2</v>
      </c>
      <c r="CF27" s="19">
        <v>0.28000000000000003</v>
      </c>
      <c r="CG27" s="19">
        <v>11</v>
      </c>
      <c r="CH27" s="19">
        <v>1.7</v>
      </c>
      <c r="CI27" s="19">
        <v>1.6</v>
      </c>
      <c r="CJ27" s="19">
        <v>1180</v>
      </c>
      <c r="CK27" s="19">
        <v>0.8</v>
      </c>
      <c r="CL27" s="19">
        <v>0.03</v>
      </c>
      <c r="CM27" s="19">
        <v>11.75</v>
      </c>
      <c r="CN27" s="19">
        <v>0.2</v>
      </c>
      <c r="CO27" s="19">
        <v>5.24</v>
      </c>
      <c r="CP27" s="19">
        <v>104</v>
      </c>
      <c r="CQ27" s="19">
        <v>1.8</v>
      </c>
      <c r="CR27" s="19">
        <v>24.9</v>
      </c>
      <c r="CS27" s="19">
        <v>90</v>
      </c>
      <c r="CT27" s="19">
        <v>146</v>
      </c>
      <c r="CU27" s="19">
        <v>33.6</v>
      </c>
      <c r="CV27" s="19">
        <v>71.7</v>
      </c>
      <c r="CW27" s="19">
        <v>8.02</v>
      </c>
      <c r="CX27" s="19">
        <v>31.9</v>
      </c>
      <c r="CY27" s="19">
        <v>5.96</v>
      </c>
      <c r="CZ27" s="19">
        <v>1.27</v>
      </c>
      <c r="DA27" s="19">
        <v>4.8</v>
      </c>
      <c r="DB27" s="19">
        <v>0.76</v>
      </c>
      <c r="DC27" s="19">
        <v>4.38</v>
      </c>
      <c r="DD27" s="19">
        <v>0.94</v>
      </c>
      <c r="DE27" s="19">
        <v>2.5099999999999998</v>
      </c>
      <c r="DF27" s="19">
        <v>0.39</v>
      </c>
      <c r="DG27" s="19">
        <v>2.57</v>
      </c>
      <c r="DH27" s="19">
        <v>0.37</v>
      </c>
      <c r="DI27" s="87">
        <v>169.17</v>
      </c>
      <c r="DJ27" s="87">
        <v>194.07</v>
      </c>
    </row>
    <row r="28" spans="1:114" x14ac:dyDescent="0.3">
      <c r="A28" s="19" t="s">
        <v>2442</v>
      </c>
      <c r="B28" s="20" t="s">
        <v>978</v>
      </c>
      <c r="C28" s="20" t="s">
        <v>984</v>
      </c>
      <c r="D28" s="20" t="s">
        <v>980</v>
      </c>
      <c r="E28" s="147"/>
      <c r="F28" s="113">
        <v>45118</v>
      </c>
      <c r="G28" s="59" t="s">
        <v>2454</v>
      </c>
      <c r="H28" s="19" t="s">
        <v>2195</v>
      </c>
      <c r="K28" s="20">
        <v>34.120910199999997</v>
      </c>
      <c r="L28" s="20">
        <v>-106.9746918</v>
      </c>
      <c r="M28" s="20" t="s">
        <v>357</v>
      </c>
      <c r="N28" s="59" t="s">
        <v>1273</v>
      </c>
      <c r="O28" s="20" t="s">
        <v>147</v>
      </c>
      <c r="P28" s="59" t="s">
        <v>2240</v>
      </c>
      <c r="Q28" s="20" t="s">
        <v>1373</v>
      </c>
      <c r="Z28" s="146" t="s">
        <v>984</v>
      </c>
      <c r="AB28" s="143"/>
      <c r="AG28" s="19">
        <v>56.78</v>
      </c>
      <c r="AH28" s="19">
        <v>0.68</v>
      </c>
      <c r="AI28" s="19">
        <v>16.09</v>
      </c>
      <c r="AK28" s="19">
        <v>5.43</v>
      </c>
      <c r="AL28" s="19">
        <v>0.06</v>
      </c>
      <c r="AM28" s="19">
        <v>3.89</v>
      </c>
      <c r="AN28" s="19">
        <v>4.21</v>
      </c>
      <c r="AO28" s="19">
        <v>2.2599999999999998</v>
      </c>
      <c r="AP28" s="19">
        <v>3.76</v>
      </c>
      <c r="AQ28" s="19">
        <v>0.25</v>
      </c>
      <c r="AR28" s="19">
        <v>6.46</v>
      </c>
      <c r="AS28" s="19">
        <v>1120</v>
      </c>
      <c r="AT28" s="19">
        <v>0.14000000000000001</v>
      </c>
      <c r="AW28" s="19">
        <v>0.71</v>
      </c>
      <c r="AY28" s="20">
        <v>100.71999999999998</v>
      </c>
      <c r="AZ28" s="19">
        <v>3.0000000000000001E-3</v>
      </c>
      <c r="BA28" s="19">
        <v>0.6</v>
      </c>
      <c r="BB28" s="19">
        <v>69.7</v>
      </c>
      <c r="BD28" s="19">
        <v>647</v>
      </c>
      <c r="BF28" s="19">
        <v>0.26</v>
      </c>
      <c r="BH28" s="19" t="s">
        <v>292</v>
      </c>
      <c r="BJ28" s="19">
        <v>19</v>
      </c>
      <c r="BK28" s="19">
        <v>61</v>
      </c>
      <c r="BL28" s="19">
        <v>18.850000000000001</v>
      </c>
      <c r="BM28" s="19">
        <v>42</v>
      </c>
      <c r="BN28" s="19">
        <v>21.7</v>
      </c>
      <c r="BO28" s="19">
        <v>1.4</v>
      </c>
      <c r="BP28" s="19">
        <v>5.53</v>
      </c>
      <c r="BQ28" s="19">
        <v>1.6E-2</v>
      </c>
      <c r="BR28" s="19">
        <v>3.9E-2</v>
      </c>
      <c r="BT28" s="16">
        <v>160</v>
      </c>
      <c r="BU28" s="19">
        <v>6</v>
      </c>
      <c r="BV28" s="19">
        <v>14.85</v>
      </c>
      <c r="BW28" s="19">
        <v>51</v>
      </c>
      <c r="BY28" s="19">
        <v>61</v>
      </c>
      <c r="CB28" s="19">
        <v>190</v>
      </c>
      <c r="CC28" s="19">
        <v>1.4999999999999999E-2</v>
      </c>
      <c r="CF28" s="19">
        <v>0.44</v>
      </c>
      <c r="CG28" s="19">
        <v>12</v>
      </c>
      <c r="CH28" s="19">
        <v>0.8</v>
      </c>
      <c r="CI28" s="19">
        <v>2.1</v>
      </c>
      <c r="CJ28" s="19">
        <v>501</v>
      </c>
      <c r="CK28" s="19">
        <v>0.9</v>
      </c>
      <c r="CL28" s="19">
        <v>0.06</v>
      </c>
      <c r="CM28" s="19">
        <v>12.55</v>
      </c>
      <c r="CN28" s="19">
        <v>0.4</v>
      </c>
      <c r="CO28" s="19">
        <v>4.3099999999999996</v>
      </c>
      <c r="CP28" s="19">
        <v>98</v>
      </c>
      <c r="CQ28" s="19">
        <v>1.4</v>
      </c>
      <c r="CR28" s="19">
        <v>30.3</v>
      </c>
      <c r="CS28" s="19">
        <v>140</v>
      </c>
      <c r="CT28" s="19">
        <v>201</v>
      </c>
      <c r="CU28" s="19">
        <v>39</v>
      </c>
      <c r="CV28" s="19">
        <v>83.8</v>
      </c>
      <c r="CW28" s="19">
        <v>9.49</v>
      </c>
      <c r="CX28" s="19">
        <v>36.5</v>
      </c>
      <c r="CY28" s="19">
        <v>7.16</v>
      </c>
      <c r="CZ28" s="19">
        <v>1.38</v>
      </c>
      <c r="DA28" s="19">
        <v>5.59</v>
      </c>
      <c r="DB28" s="19">
        <v>0.9</v>
      </c>
      <c r="DC28" s="19">
        <v>4.7699999999999996</v>
      </c>
      <c r="DD28" s="19">
        <v>1.06</v>
      </c>
      <c r="DE28" s="19">
        <v>3.02</v>
      </c>
      <c r="DF28" s="19">
        <v>0.45</v>
      </c>
      <c r="DG28" s="19">
        <v>2.98</v>
      </c>
      <c r="DH28" s="19">
        <v>0.46</v>
      </c>
      <c r="DI28" s="87">
        <v>196.56</v>
      </c>
      <c r="DJ28" s="87">
        <v>226.86</v>
      </c>
    </row>
    <row r="29" spans="1:114" x14ac:dyDescent="0.3">
      <c r="A29" s="19" t="s">
        <v>2443</v>
      </c>
      <c r="B29" s="20" t="s">
        <v>978</v>
      </c>
      <c r="C29" s="20" t="s">
        <v>984</v>
      </c>
      <c r="D29" s="20" t="s">
        <v>980</v>
      </c>
      <c r="E29" s="147"/>
      <c r="F29" s="113">
        <v>45118</v>
      </c>
      <c r="G29" s="59" t="s">
        <v>2454</v>
      </c>
      <c r="H29" s="19" t="s">
        <v>2195</v>
      </c>
      <c r="K29" s="20">
        <v>34.120370999999999</v>
      </c>
      <c r="L29" s="20">
        <v>-106.9757086</v>
      </c>
      <c r="M29" s="20" t="s">
        <v>357</v>
      </c>
      <c r="N29" s="59" t="s">
        <v>1273</v>
      </c>
      <c r="O29" s="20" t="s">
        <v>147</v>
      </c>
      <c r="P29" s="59" t="s">
        <v>2240</v>
      </c>
      <c r="Q29" s="20" t="s">
        <v>1373</v>
      </c>
      <c r="S29" s="143"/>
      <c r="Z29" s="146" t="s">
        <v>984</v>
      </c>
      <c r="AB29" s="143"/>
      <c r="AG29" s="19">
        <v>52.07</v>
      </c>
      <c r="AH29" s="19">
        <v>0.62</v>
      </c>
      <c r="AI29" s="19">
        <v>16.46</v>
      </c>
      <c r="AK29" s="19">
        <v>5.56</v>
      </c>
      <c r="AL29" s="19">
        <v>0.06</v>
      </c>
      <c r="AM29" s="19">
        <v>3.07</v>
      </c>
      <c r="AN29" s="19">
        <v>6.36</v>
      </c>
      <c r="AO29" s="19">
        <v>1.0900000000000001</v>
      </c>
      <c r="AP29" s="19">
        <v>3.68</v>
      </c>
      <c r="AQ29" s="19">
        <v>0.13</v>
      </c>
      <c r="AR29" s="19">
        <v>9.75</v>
      </c>
      <c r="AS29" s="19">
        <v>1310</v>
      </c>
      <c r="AT29" s="19">
        <v>0.05</v>
      </c>
      <c r="AW29" s="19">
        <v>1.23</v>
      </c>
      <c r="AY29" s="20">
        <v>100.13000000000001</v>
      </c>
      <c r="AZ29" s="19">
        <v>2E-3</v>
      </c>
      <c r="BA29" s="19" t="s">
        <v>292</v>
      </c>
      <c r="BB29" s="19">
        <v>9.6999999999999993</v>
      </c>
      <c r="BD29" s="19">
        <v>241</v>
      </c>
      <c r="BF29" s="19">
        <v>0.25</v>
      </c>
      <c r="BH29" s="19" t="s">
        <v>292</v>
      </c>
      <c r="BJ29" s="19">
        <v>12</v>
      </c>
      <c r="BK29" s="19">
        <v>49</v>
      </c>
      <c r="BL29" s="19">
        <v>18.55</v>
      </c>
      <c r="BM29" s="19">
        <v>13</v>
      </c>
      <c r="BN29" s="19">
        <v>21.3</v>
      </c>
      <c r="BO29" s="19">
        <v>2</v>
      </c>
      <c r="BP29" s="19">
        <v>3.98</v>
      </c>
      <c r="BQ29" s="19">
        <v>8.0000000000000002E-3</v>
      </c>
      <c r="BR29" s="19">
        <v>3.5000000000000003E-2</v>
      </c>
      <c r="BT29" s="16">
        <v>130</v>
      </c>
      <c r="BU29" s="19">
        <v>3</v>
      </c>
      <c r="BV29" s="19">
        <v>12.7</v>
      </c>
      <c r="BW29" s="19">
        <v>27</v>
      </c>
      <c r="BY29" s="19">
        <v>7</v>
      </c>
      <c r="CB29" s="19">
        <v>157</v>
      </c>
      <c r="CC29" s="19">
        <v>1E-3</v>
      </c>
      <c r="CF29" s="19">
        <v>0.22</v>
      </c>
      <c r="CG29" s="19">
        <v>12</v>
      </c>
      <c r="CH29" s="19" t="s">
        <v>291</v>
      </c>
      <c r="CI29" s="19">
        <v>2</v>
      </c>
      <c r="CJ29" s="19">
        <v>216</v>
      </c>
      <c r="CK29" s="19">
        <v>0.9</v>
      </c>
      <c r="CL29" s="19">
        <v>0.04</v>
      </c>
      <c r="CM29" s="19">
        <v>12.45</v>
      </c>
      <c r="CN29" s="19">
        <v>0.23</v>
      </c>
      <c r="CO29" s="19">
        <v>3.7</v>
      </c>
      <c r="CP29" s="19">
        <v>114</v>
      </c>
      <c r="CQ29" s="19">
        <v>2</v>
      </c>
      <c r="CR29" s="19">
        <v>24.3</v>
      </c>
      <c r="CS29" s="19">
        <v>78</v>
      </c>
      <c r="CT29" s="19">
        <v>143</v>
      </c>
      <c r="CU29" s="19">
        <v>34.700000000000003</v>
      </c>
      <c r="CV29" s="19">
        <v>73.400000000000006</v>
      </c>
      <c r="CW29" s="19">
        <v>8.01</v>
      </c>
      <c r="CX29" s="19">
        <v>30.9</v>
      </c>
      <c r="CY29" s="19">
        <v>6.04</v>
      </c>
      <c r="CZ29" s="19">
        <v>1.2</v>
      </c>
      <c r="DA29" s="19">
        <v>4.93</v>
      </c>
      <c r="DB29" s="19">
        <v>0.76</v>
      </c>
      <c r="DC29" s="19">
        <v>4.25</v>
      </c>
      <c r="DD29" s="19">
        <v>0.88</v>
      </c>
      <c r="DE29" s="19">
        <v>2.39</v>
      </c>
      <c r="DF29" s="19">
        <v>0.38</v>
      </c>
      <c r="DG29" s="19">
        <v>2.38</v>
      </c>
      <c r="DH29" s="19">
        <v>0.37</v>
      </c>
      <c r="DI29" s="87">
        <v>170.58999999999997</v>
      </c>
      <c r="DJ29" s="87">
        <v>194.89</v>
      </c>
    </row>
    <row r="30" spans="1:114" x14ac:dyDescent="0.3">
      <c r="A30" s="19" t="s">
        <v>2485</v>
      </c>
      <c r="B30" s="20" t="s">
        <v>978</v>
      </c>
      <c r="C30" s="20" t="s">
        <v>984</v>
      </c>
      <c r="D30" s="20" t="s">
        <v>980</v>
      </c>
      <c r="E30" s="147"/>
      <c r="F30" s="113">
        <v>45118</v>
      </c>
      <c r="G30" s="59" t="s">
        <v>2454</v>
      </c>
      <c r="H30" s="19" t="s">
        <v>2195</v>
      </c>
      <c r="K30" s="20">
        <v>34.119977200000001</v>
      </c>
      <c r="L30" s="20">
        <v>-106.976653</v>
      </c>
      <c r="M30" s="20" t="s">
        <v>357</v>
      </c>
      <c r="N30" s="59" t="s">
        <v>1273</v>
      </c>
      <c r="O30" s="20" t="s">
        <v>147</v>
      </c>
      <c r="P30" s="59" t="s">
        <v>2240</v>
      </c>
      <c r="Q30" s="20" t="s">
        <v>1373</v>
      </c>
      <c r="S30" s="143"/>
      <c r="Z30" s="146" t="s">
        <v>984</v>
      </c>
      <c r="AB30" s="143"/>
      <c r="AG30" s="19">
        <v>54.43</v>
      </c>
      <c r="AH30" s="19">
        <v>0.66</v>
      </c>
      <c r="AI30" s="19">
        <v>17.2</v>
      </c>
      <c r="AK30" s="19">
        <v>6.05</v>
      </c>
      <c r="AL30" s="19">
        <v>0.05</v>
      </c>
      <c r="AM30" s="19">
        <v>2.89</v>
      </c>
      <c r="AN30" s="19">
        <v>4.78</v>
      </c>
      <c r="AO30" s="19">
        <v>0.78</v>
      </c>
      <c r="AP30" s="19">
        <v>3.93</v>
      </c>
      <c r="AQ30" s="19">
        <v>0.15</v>
      </c>
      <c r="AR30" s="19">
        <v>9.01</v>
      </c>
      <c r="AS30" s="19">
        <v>1020</v>
      </c>
      <c r="AT30" s="19">
        <v>7.0000000000000007E-2</v>
      </c>
      <c r="AW30" s="19">
        <v>0.9</v>
      </c>
      <c r="AY30" s="20">
        <v>100.9</v>
      </c>
      <c r="AZ30" s="19" t="s">
        <v>290</v>
      </c>
      <c r="BA30" s="19" t="s">
        <v>292</v>
      </c>
      <c r="BB30" s="19">
        <v>2.7</v>
      </c>
      <c r="BD30" s="19">
        <v>460</v>
      </c>
      <c r="BF30" s="19">
        <v>0.23</v>
      </c>
      <c r="BH30" s="19" t="s">
        <v>292</v>
      </c>
      <c r="BJ30" s="19">
        <v>9</v>
      </c>
      <c r="BK30" s="19">
        <v>47</v>
      </c>
      <c r="BL30" s="19">
        <v>14.35</v>
      </c>
      <c r="BM30" s="19">
        <v>11</v>
      </c>
      <c r="BN30" s="19">
        <v>21.1</v>
      </c>
      <c r="BO30" s="19">
        <v>1.6</v>
      </c>
      <c r="BP30" s="19">
        <v>4.55</v>
      </c>
      <c r="BQ30" s="19" t="s">
        <v>296</v>
      </c>
      <c r="BR30" s="19">
        <v>3.5999999999999997E-2</v>
      </c>
      <c r="BT30" s="16">
        <v>110</v>
      </c>
      <c r="BU30" s="19">
        <v>2</v>
      </c>
      <c r="BV30" s="19">
        <v>14.2</v>
      </c>
      <c r="BW30" s="19">
        <v>21</v>
      </c>
      <c r="BY30" s="19">
        <v>9</v>
      </c>
      <c r="CB30" s="19">
        <v>177</v>
      </c>
      <c r="CC30" s="19">
        <v>0.183</v>
      </c>
      <c r="CF30" s="19">
        <v>0.16</v>
      </c>
      <c r="CG30" s="19">
        <v>11</v>
      </c>
      <c r="CH30" s="19">
        <v>3.4</v>
      </c>
      <c r="CI30" s="19">
        <v>2.1</v>
      </c>
      <c r="CJ30" s="19">
        <v>599</v>
      </c>
      <c r="CK30" s="19">
        <v>0.9</v>
      </c>
      <c r="CL30" s="19">
        <v>0.04</v>
      </c>
      <c r="CM30" s="19">
        <v>13.4</v>
      </c>
      <c r="CN30" s="19">
        <v>0.14000000000000001</v>
      </c>
      <c r="CO30" s="19">
        <v>2.99</v>
      </c>
      <c r="CP30" s="19">
        <v>114</v>
      </c>
      <c r="CQ30" s="19">
        <v>1.7</v>
      </c>
      <c r="CR30" s="19">
        <v>25.8</v>
      </c>
      <c r="CS30" s="19">
        <v>70</v>
      </c>
      <c r="CT30" s="19">
        <v>153</v>
      </c>
      <c r="CU30" s="19">
        <v>35.700000000000003</v>
      </c>
      <c r="CV30" s="19">
        <v>71.900000000000006</v>
      </c>
      <c r="CW30" s="19">
        <v>8</v>
      </c>
      <c r="CX30" s="19">
        <v>31.1</v>
      </c>
      <c r="CY30" s="19">
        <v>6.21</v>
      </c>
      <c r="CZ30" s="19">
        <v>1.23</v>
      </c>
      <c r="DA30" s="19">
        <v>4.99</v>
      </c>
      <c r="DB30" s="19">
        <v>0.78</v>
      </c>
      <c r="DC30" s="19">
        <v>4.5599999999999996</v>
      </c>
      <c r="DD30" s="19">
        <v>0.93</v>
      </c>
      <c r="DE30" s="19">
        <v>2.63</v>
      </c>
      <c r="DF30" s="19">
        <v>0.38</v>
      </c>
      <c r="DG30" s="19">
        <v>2.5099999999999998</v>
      </c>
      <c r="DH30" s="19">
        <v>0.4</v>
      </c>
      <c r="DI30" s="87">
        <v>171.32000000000002</v>
      </c>
      <c r="DJ30" s="87">
        <v>197.12000000000003</v>
      </c>
    </row>
    <row r="31" spans="1:114" x14ac:dyDescent="0.3">
      <c r="A31" s="19" t="s">
        <v>2444</v>
      </c>
      <c r="B31" s="20" t="s">
        <v>978</v>
      </c>
      <c r="C31" s="20" t="s">
        <v>984</v>
      </c>
      <c r="D31" s="20" t="s">
        <v>980</v>
      </c>
      <c r="E31" s="147"/>
      <c r="F31" s="113">
        <v>45118</v>
      </c>
      <c r="G31" s="59" t="s">
        <v>2454</v>
      </c>
      <c r="H31" s="19" t="s">
        <v>2195</v>
      </c>
      <c r="K31" s="20">
        <v>34.1229327</v>
      </c>
      <c r="L31" s="20">
        <v>-106.9632519</v>
      </c>
      <c r="M31" s="20" t="s">
        <v>357</v>
      </c>
      <c r="N31" s="59" t="s">
        <v>1273</v>
      </c>
      <c r="O31" s="20" t="s">
        <v>147</v>
      </c>
      <c r="P31" s="59" t="s">
        <v>2240</v>
      </c>
      <c r="Q31" s="20" t="s">
        <v>1373</v>
      </c>
      <c r="Z31" s="146" t="s">
        <v>984</v>
      </c>
      <c r="AB31" s="143"/>
      <c r="AG31" s="19">
        <v>57.12</v>
      </c>
      <c r="AH31" s="19">
        <v>0.67</v>
      </c>
      <c r="AI31" s="19">
        <v>16.579999999999998</v>
      </c>
      <c r="AK31" s="19">
        <v>6.09</v>
      </c>
      <c r="AL31" s="19">
        <v>7.0000000000000007E-2</v>
      </c>
      <c r="AM31" s="19">
        <v>3.38</v>
      </c>
      <c r="AN31" s="19">
        <v>3.66</v>
      </c>
      <c r="AO31" s="19">
        <v>2.04</v>
      </c>
      <c r="AP31" s="19">
        <v>2.68</v>
      </c>
      <c r="AQ31" s="19">
        <v>0.17</v>
      </c>
      <c r="AR31" s="19">
        <v>7.61</v>
      </c>
      <c r="AS31" s="19">
        <v>980</v>
      </c>
      <c r="AT31" s="19">
        <v>0.04</v>
      </c>
      <c r="AW31" s="19">
        <v>0.56999999999999995</v>
      </c>
      <c r="AY31" s="20">
        <v>100.68</v>
      </c>
      <c r="AZ31" s="19">
        <v>4.0000000000000001E-3</v>
      </c>
      <c r="BA31" s="19" t="s">
        <v>292</v>
      </c>
      <c r="BB31" s="19">
        <v>17.7</v>
      </c>
      <c r="BD31" s="19">
        <v>386</v>
      </c>
      <c r="BF31" s="19">
        <v>0.24</v>
      </c>
      <c r="BH31" s="19" t="s">
        <v>292</v>
      </c>
      <c r="BJ31" s="19">
        <v>15</v>
      </c>
      <c r="BK31" s="19">
        <v>44</v>
      </c>
      <c r="BL31" s="19">
        <v>9.14</v>
      </c>
      <c r="BM31" s="19">
        <v>23</v>
      </c>
      <c r="BN31" s="19">
        <v>20.5</v>
      </c>
      <c r="BO31" s="19">
        <v>1.5</v>
      </c>
      <c r="BP31" s="19">
        <v>4.71</v>
      </c>
      <c r="BQ31" s="19" t="s">
        <v>296</v>
      </c>
      <c r="BR31" s="19">
        <v>4.1000000000000002E-2</v>
      </c>
      <c r="BT31" s="19">
        <v>80</v>
      </c>
      <c r="BU31" s="19">
        <v>1</v>
      </c>
      <c r="BV31" s="19">
        <v>15.15</v>
      </c>
      <c r="BW31" s="19">
        <v>26</v>
      </c>
      <c r="BY31" s="19">
        <v>21</v>
      </c>
      <c r="CB31" s="19">
        <v>107</v>
      </c>
      <c r="CC31" s="19">
        <v>2E-3</v>
      </c>
      <c r="CF31" s="19">
        <v>0.17</v>
      </c>
      <c r="CG31" s="19">
        <v>11</v>
      </c>
      <c r="CH31" s="19">
        <v>0.2</v>
      </c>
      <c r="CI31" s="19">
        <v>2.2999999999999998</v>
      </c>
      <c r="CJ31" s="19">
        <v>202</v>
      </c>
      <c r="CK31" s="19">
        <v>1</v>
      </c>
      <c r="CL31" s="19">
        <v>0.02</v>
      </c>
      <c r="CM31" s="19">
        <v>12.8</v>
      </c>
      <c r="CN31" s="19">
        <v>0.23</v>
      </c>
      <c r="CO31" s="19">
        <v>3.56</v>
      </c>
      <c r="CP31" s="19">
        <v>95</v>
      </c>
      <c r="CQ31" s="19">
        <v>1.4</v>
      </c>
      <c r="CR31" s="19">
        <v>25.5</v>
      </c>
      <c r="CS31" s="19">
        <v>97</v>
      </c>
      <c r="CT31" s="19">
        <v>168</v>
      </c>
      <c r="CU31" s="19">
        <v>35.9</v>
      </c>
      <c r="CV31" s="19">
        <v>77.400000000000006</v>
      </c>
      <c r="CW31" s="19">
        <v>8.83</v>
      </c>
      <c r="CX31" s="19">
        <v>33.799999999999997</v>
      </c>
      <c r="CY31" s="19">
        <v>5.79</v>
      </c>
      <c r="CZ31" s="19">
        <v>1.19</v>
      </c>
      <c r="DA31" s="19">
        <v>4.9800000000000004</v>
      </c>
      <c r="DB31" s="19">
        <v>0.78</v>
      </c>
      <c r="DC31" s="19">
        <v>4.57</v>
      </c>
      <c r="DD31" s="19">
        <v>0.9</v>
      </c>
      <c r="DE31" s="19">
        <v>2.56</v>
      </c>
      <c r="DF31" s="19">
        <v>0.39</v>
      </c>
      <c r="DG31" s="19">
        <v>2.5299999999999998</v>
      </c>
      <c r="DH31" s="19">
        <v>0.4</v>
      </c>
      <c r="DI31" s="87">
        <v>180.01999999999998</v>
      </c>
      <c r="DJ31" s="87">
        <v>205.51999999999998</v>
      </c>
    </row>
    <row r="32" spans="1:114" x14ac:dyDescent="0.3">
      <c r="A32" s="19" t="s">
        <v>2445</v>
      </c>
      <c r="B32" s="20" t="s">
        <v>978</v>
      </c>
      <c r="C32" s="20" t="s">
        <v>984</v>
      </c>
      <c r="D32" s="20" t="s">
        <v>980</v>
      </c>
      <c r="E32" s="147"/>
      <c r="F32" s="113">
        <v>45118</v>
      </c>
      <c r="G32" s="59" t="s">
        <v>2454</v>
      </c>
      <c r="H32" s="19" t="s">
        <v>2195</v>
      </c>
      <c r="K32" s="20">
        <v>34.121830699999997</v>
      </c>
      <c r="L32" s="20">
        <v>-106.96226160000001</v>
      </c>
      <c r="M32" s="20" t="s">
        <v>357</v>
      </c>
      <c r="N32" s="59" t="s">
        <v>1273</v>
      </c>
      <c r="O32" s="20" t="s">
        <v>147</v>
      </c>
      <c r="P32" s="59" t="s">
        <v>2240</v>
      </c>
      <c r="Q32" s="20" t="s">
        <v>1373</v>
      </c>
      <c r="Z32" s="146" t="s">
        <v>984</v>
      </c>
      <c r="AB32" s="143"/>
      <c r="AG32" s="19">
        <v>51.22</v>
      </c>
      <c r="AH32" s="19">
        <v>0.61</v>
      </c>
      <c r="AI32" s="19">
        <v>15.28</v>
      </c>
      <c r="AK32" s="19">
        <v>5.59</v>
      </c>
      <c r="AL32" s="19">
        <v>0.08</v>
      </c>
      <c r="AM32" s="19">
        <v>4.33</v>
      </c>
      <c r="AN32" s="19">
        <v>5.97</v>
      </c>
      <c r="AO32" s="19">
        <v>1.78</v>
      </c>
      <c r="AP32" s="19">
        <v>2.6</v>
      </c>
      <c r="AQ32" s="19">
        <v>0.17</v>
      </c>
      <c r="AR32" s="19">
        <v>11.91</v>
      </c>
      <c r="AS32" s="19">
        <v>1040</v>
      </c>
      <c r="AT32" s="19">
        <v>0.04</v>
      </c>
      <c r="AW32" s="19">
        <v>1.27</v>
      </c>
      <c r="AY32" s="20">
        <v>100.85</v>
      </c>
      <c r="AZ32" s="19">
        <v>1E-3</v>
      </c>
      <c r="BA32" s="19" t="s">
        <v>292</v>
      </c>
      <c r="BB32" s="19">
        <v>5.9</v>
      </c>
      <c r="BD32" s="19">
        <v>260</v>
      </c>
      <c r="BF32" s="19">
        <v>0.23</v>
      </c>
      <c r="BH32" s="19" t="s">
        <v>292</v>
      </c>
      <c r="BJ32" s="19">
        <v>12</v>
      </c>
      <c r="BK32" s="19">
        <v>47</v>
      </c>
      <c r="BL32" s="19">
        <v>9.0299999999999994</v>
      </c>
      <c r="BM32" s="19">
        <v>21</v>
      </c>
      <c r="BN32" s="19">
        <v>19.7</v>
      </c>
      <c r="BO32" s="19">
        <v>1.6</v>
      </c>
      <c r="BP32" s="19">
        <v>4.07</v>
      </c>
      <c r="BQ32" s="19">
        <v>5.0000000000000001E-3</v>
      </c>
      <c r="BR32" s="19">
        <v>3.9E-2</v>
      </c>
      <c r="BT32" s="19">
        <v>70</v>
      </c>
      <c r="BU32" s="19">
        <v>1</v>
      </c>
      <c r="BV32" s="19">
        <v>14.35</v>
      </c>
      <c r="BW32" s="19">
        <v>28</v>
      </c>
      <c r="BY32" s="19">
        <v>17</v>
      </c>
      <c r="CB32" s="19">
        <v>111.5</v>
      </c>
      <c r="CC32" s="19">
        <v>8.9999999999999993E-3</v>
      </c>
      <c r="CF32" s="19">
        <v>0.17</v>
      </c>
      <c r="CG32" s="19">
        <v>11</v>
      </c>
      <c r="CH32" s="19">
        <v>0.6</v>
      </c>
      <c r="CI32" s="19">
        <v>2.4</v>
      </c>
      <c r="CJ32" s="19">
        <v>313</v>
      </c>
      <c r="CK32" s="19">
        <v>0.9</v>
      </c>
      <c r="CL32" s="19">
        <v>0.02</v>
      </c>
      <c r="CM32" s="19">
        <v>13.15</v>
      </c>
      <c r="CN32" s="19">
        <v>0.22</v>
      </c>
      <c r="CO32" s="19">
        <v>4.18</v>
      </c>
      <c r="CP32" s="19">
        <v>93</v>
      </c>
      <c r="CQ32" s="19">
        <v>1.3</v>
      </c>
      <c r="CR32" s="19">
        <v>30.4</v>
      </c>
      <c r="CS32" s="19">
        <v>82</v>
      </c>
      <c r="CT32" s="19">
        <v>141</v>
      </c>
      <c r="CU32" s="19">
        <v>37.9</v>
      </c>
      <c r="CV32" s="19">
        <v>79.5</v>
      </c>
      <c r="CW32" s="19">
        <v>8.9</v>
      </c>
      <c r="CX32" s="19">
        <v>34</v>
      </c>
      <c r="CY32" s="19">
        <v>6.73</v>
      </c>
      <c r="CZ32" s="19">
        <v>1.2</v>
      </c>
      <c r="DA32" s="19">
        <v>5.46</v>
      </c>
      <c r="DB32" s="19">
        <v>0.86</v>
      </c>
      <c r="DC32" s="19">
        <v>4.96</v>
      </c>
      <c r="DD32" s="19">
        <v>1.07</v>
      </c>
      <c r="DE32" s="19">
        <v>2.88</v>
      </c>
      <c r="DF32" s="19">
        <v>0.47</v>
      </c>
      <c r="DG32" s="19">
        <v>3.14</v>
      </c>
      <c r="DH32" s="19">
        <v>0.48</v>
      </c>
      <c r="DI32" s="87">
        <v>187.54999999999998</v>
      </c>
      <c r="DJ32" s="87">
        <v>217.95</v>
      </c>
    </row>
    <row r="33" spans="1:114" x14ac:dyDescent="0.3">
      <c r="A33" s="19" t="s">
        <v>2446</v>
      </c>
      <c r="B33" s="20" t="s">
        <v>978</v>
      </c>
      <c r="C33" s="20" t="s">
        <v>984</v>
      </c>
      <c r="D33" s="20" t="s">
        <v>980</v>
      </c>
      <c r="E33" s="147"/>
      <c r="F33" s="113">
        <v>45118</v>
      </c>
      <c r="G33" s="59" t="s">
        <v>2454</v>
      </c>
      <c r="H33" s="19" t="s">
        <v>2195</v>
      </c>
      <c r="K33" s="20">
        <v>33.986726099999998</v>
      </c>
      <c r="L33" s="20">
        <v>-106.9586372</v>
      </c>
      <c r="M33" s="20" t="s">
        <v>357</v>
      </c>
      <c r="N33" s="59" t="s">
        <v>1273</v>
      </c>
      <c r="O33" s="20" t="s">
        <v>147</v>
      </c>
      <c r="P33" s="59" t="s">
        <v>2240</v>
      </c>
      <c r="Q33" s="20" t="s">
        <v>1373</v>
      </c>
      <c r="S33" s="143"/>
      <c r="Z33" s="146" t="s">
        <v>984</v>
      </c>
      <c r="AB33" s="143"/>
      <c r="AG33" s="19">
        <v>51.32</v>
      </c>
      <c r="AH33" s="19">
        <v>0.63</v>
      </c>
      <c r="AI33" s="19">
        <v>16.64</v>
      </c>
      <c r="AK33" s="19">
        <v>5.62</v>
      </c>
      <c r="AL33" s="19">
        <v>7.0000000000000007E-2</v>
      </c>
      <c r="AM33" s="19">
        <v>3.35</v>
      </c>
      <c r="AN33" s="19">
        <v>6.52</v>
      </c>
      <c r="AO33" s="19">
        <v>0.35</v>
      </c>
      <c r="AP33" s="19">
        <v>3.21</v>
      </c>
      <c r="AQ33" s="19">
        <v>0.15</v>
      </c>
      <c r="AR33" s="19">
        <v>11.23</v>
      </c>
      <c r="AS33" s="19">
        <v>1200</v>
      </c>
      <c r="AT33" s="19">
        <v>7.0000000000000007E-2</v>
      </c>
      <c r="AW33" s="19">
        <v>1.1100000000000001</v>
      </c>
      <c r="AY33" s="20">
        <v>100.26999999999998</v>
      </c>
      <c r="AZ33" s="19" t="s">
        <v>290</v>
      </c>
      <c r="BA33" s="19" t="s">
        <v>292</v>
      </c>
      <c r="BB33" s="19">
        <v>8.6999999999999993</v>
      </c>
      <c r="BD33" s="19">
        <v>314</v>
      </c>
      <c r="BF33" s="19">
        <v>0.22</v>
      </c>
      <c r="BH33" s="19" t="s">
        <v>292</v>
      </c>
      <c r="BJ33" s="19">
        <v>12</v>
      </c>
      <c r="BK33" s="19">
        <v>47</v>
      </c>
      <c r="BL33" s="19">
        <v>17.100000000000001</v>
      </c>
      <c r="BM33" s="19">
        <v>26</v>
      </c>
      <c r="BN33" s="19">
        <v>21.4</v>
      </c>
      <c r="BO33" s="19">
        <v>1.5</v>
      </c>
      <c r="BP33" s="19">
        <v>3.79</v>
      </c>
      <c r="BQ33" s="19">
        <v>5.0000000000000001E-3</v>
      </c>
      <c r="BR33" s="19">
        <v>3.7999999999999999E-2</v>
      </c>
      <c r="BT33" s="16">
        <v>100</v>
      </c>
      <c r="BU33" s="19">
        <v>1</v>
      </c>
      <c r="BV33" s="19">
        <v>13.4</v>
      </c>
      <c r="BW33" s="19">
        <v>23</v>
      </c>
      <c r="BY33" s="19">
        <v>17</v>
      </c>
      <c r="CB33" s="19">
        <v>130</v>
      </c>
      <c r="CC33" s="19">
        <v>1E-3</v>
      </c>
      <c r="CF33" s="19">
        <v>0.24</v>
      </c>
      <c r="CG33" s="19">
        <v>13</v>
      </c>
      <c r="CH33" s="19">
        <v>0.3</v>
      </c>
      <c r="CI33" s="19">
        <v>2.1</v>
      </c>
      <c r="CJ33" s="19">
        <v>638</v>
      </c>
      <c r="CK33" s="19">
        <v>0.8</v>
      </c>
      <c r="CL33" s="19">
        <v>0.02</v>
      </c>
      <c r="CM33" s="19">
        <v>12.45</v>
      </c>
      <c r="CN33" s="19">
        <v>0.25</v>
      </c>
      <c r="CO33" s="19">
        <v>4.92</v>
      </c>
      <c r="CP33" s="19">
        <v>121</v>
      </c>
      <c r="CQ33" s="19">
        <v>1.7</v>
      </c>
      <c r="CR33" s="19">
        <v>24</v>
      </c>
      <c r="CS33" s="19">
        <v>95</v>
      </c>
      <c r="CT33" s="19">
        <v>139</v>
      </c>
      <c r="CU33" s="19">
        <v>35.1</v>
      </c>
      <c r="CV33" s="19">
        <v>72.3</v>
      </c>
      <c r="CW33" s="19">
        <v>8.06</v>
      </c>
      <c r="CX33" s="19">
        <v>30.5</v>
      </c>
      <c r="CY33" s="19">
        <v>5.95</v>
      </c>
      <c r="CZ33" s="19">
        <v>1.1299999999999999</v>
      </c>
      <c r="DA33" s="19">
        <v>4.91</v>
      </c>
      <c r="DB33" s="19">
        <v>0.75</v>
      </c>
      <c r="DC33" s="19">
        <v>4.2699999999999996</v>
      </c>
      <c r="DD33" s="19">
        <v>0.87</v>
      </c>
      <c r="DE33" s="19">
        <v>2.41</v>
      </c>
      <c r="DF33" s="19">
        <v>0.39</v>
      </c>
      <c r="DG33" s="19">
        <v>2.38</v>
      </c>
      <c r="DH33" s="19">
        <v>0.35</v>
      </c>
      <c r="DI33" s="87">
        <v>169.36999999999998</v>
      </c>
      <c r="DJ33" s="87">
        <v>193.36999999999998</v>
      </c>
    </row>
    <row r="34" spans="1:114" x14ac:dyDescent="0.3">
      <c r="A34" s="19" t="s">
        <v>2447</v>
      </c>
      <c r="B34" s="20" t="s">
        <v>978</v>
      </c>
      <c r="C34" s="20" t="s">
        <v>984</v>
      </c>
      <c r="D34" s="20" t="s">
        <v>980</v>
      </c>
      <c r="E34" s="147"/>
      <c r="F34" s="113">
        <v>45118</v>
      </c>
      <c r="G34" s="59" t="s">
        <v>2454</v>
      </c>
      <c r="H34" s="19" t="s">
        <v>2195</v>
      </c>
      <c r="K34" s="20">
        <v>33.994307999999997</v>
      </c>
      <c r="L34" s="20">
        <v>-106.9563354</v>
      </c>
      <c r="M34" s="20" t="s">
        <v>357</v>
      </c>
      <c r="N34" s="59" t="s">
        <v>1273</v>
      </c>
      <c r="O34" s="20" t="s">
        <v>147</v>
      </c>
      <c r="P34" s="59" t="s">
        <v>2240</v>
      </c>
      <c r="Q34" s="20" t="s">
        <v>1373</v>
      </c>
      <c r="Z34" s="146" t="s">
        <v>984</v>
      </c>
      <c r="AB34" s="143"/>
      <c r="AG34" s="19">
        <v>56.79</v>
      </c>
      <c r="AH34" s="19">
        <v>0.66</v>
      </c>
      <c r="AI34" s="19">
        <v>16.05</v>
      </c>
      <c r="AK34" s="19">
        <v>5.74</v>
      </c>
      <c r="AL34" s="19">
        <v>0.09</v>
      </c>
      <c r="AM34" s="19">
        <v>3.7</v>
      </c>
      <c r="AN34" s="19">
        <v>4.1100000000000003</v>
      </c>
      <c r="AO34" s="19">
        <v>0.72</v>
      </c>
      <c r="AP34" s="19">
        <v>2.6</v>
      </c>
      <c r="AQ34" s="19">
        <v>0.18</v>
      </c>
      <c r="AR34" s="19">
        <v>9.5500000000000007</v>
      </c>
      <c r="AS34" s="19">
        <v>1120</v>
      </c>
      <c r="AT34" s="19">
        <v>0.04</v>
      </c>
      <c r="AW34" s="19">
        <v>0.56000000000000005</v>
      </c>
      <c r="AY34" s="20">
        <v>100.79</v>
      </c>
      <c r="AZ34" s="19" t="s">
        <v>290</v>
      </c>
      <c r="BA34" s="19" t="s">
        <v>292</v>
      </c>
      <c r="BB34" s="19">
        <v>9.6</v>
      </c>
      <c r="BD34" s="19">
        <v>564</v>
      </c>
      <c r="BF34" s="19">
        <v>0.21</v>
      </c>
      <c r="BH34" s="19" t="s">
        <v>292</v>
      </c>
      <c r="BJ34" s="19">
        <v>13</v>
      </c>
      <c r="BK34" s="19">
        <v>40</v>
      </c>
      <c r="BL34" s="19">
        <v>8.4600000000000009</v>
      </c>
      <c r="BM34" s="19">
        <v>36</v>
      </c>
      <c r="BN34" s="19">
        <v>19.899999999999999</v>
      </c>
      <c r="BO34" s="19">
        <v>1.6</v>
      </c>
      <c r="BP34" s="19">
        <v>4.1399999999999997</v>
      </c>
      <c r="BQ34" s="19">
        <v>0.01</v>
      </c>
      <c r="BR34" s="19">
        <v>4.4999999999999998E-2</v>
      </c>
      <c r="BT34" s="19">
        <v>80</v>
      </c>
      <c r="BU34" s="19">
        <v>1</v>
      </c>
      <c r="BV34" s="19">
        <v>13.95</v>
      </c>
      <c r="BW34" s="19">
        <v>24</v>
      </c>
      <c r="BY34" s="19">
        <v>15</v>
      </c>
      <c r="CB34" s="19">
        <v>102.5</v>
      </c>
      <c r="CC34" s="19" t="s">
        <v>290</v>
      </c>
      <c r="CF34" s="19">
        <v>0.21</v>
      </c>
      <c r="CG34" s="19">
        <v>12</v>
      </c>
      <c r="CH34" s="19" t="s">
        <v>291</v>
      </c>
      <c r="CI34" s="19">
        <v>2.1</v>
      </c>
      <c r="CJ34" s="19">
        <v>297</v>
      </c>
      <c r="CK34" s="19">
        <v>1</v>
      </c>
      <c r="CL34" s="19">
        <v>0.04</v>
      </c>
      <c r="CM34" s="19">
        <v>12.25</v>
      </c>
      <c r="CN34" s="19">
        <v>0.21</v>
      </c>
      <c r="CO34" s="19">
        <v>3.31</v>
      </c>
      <c r="CP34" s="19">
        <v>92</v>
      </c>
      <c r="CQ34" s="19">
        <v>1.5</v>
      </c>
      <c r="CR34" s="19">
        <v>24.2</v>
      </c>
      <c r="CS34" s="19">
        <v>91</v>
      </c>
      <c r="CT34" s="19">
        <v>156</v>
      </c>
      <c r="CU34" s="19">
        <v>32.799999999999997</v>
      </c>
      <c r="CV34" s="19">
        <v>71.400000000000006</v>
      </c>
      <c r="CW34" s="19">
        <v>7.73</v>
      </c>
      <c r="CX34" s="19">
        <v>30.2</v>
      </c>
      <c r="CY34" s="19">
        <v>6.07</v>
      </c>
      <c r="CZ34" s="19">
        <v>1.1299999999999999</v>
      </c>
      <c r="DA34" s="19">
        <v>4.62</v>
      </c>
      <c r="DB34" s="19">
        <v>0.69</v>
      </c>
      <c r="DC34" s="19">
        <v>4.12</v>
      </c>
      <c r="DD34" s="19">
        <v>0.91</v>
      </c>
      <c r="DE34" s="19">
        <v>2.34</v>
      </c>
      <c r="DF34" s="19">
        <v>0.38</v>
      </c>
      <c r="DG34" s="19">
        <v>2.38</v>
      </c>
      <c r="DH34" s="19">
        <v>0.39</v>
      </c>
      <c r="DI34" s="87">
        <v>165.15999999999997</v>
      </c>
      <c r="DJ34" s="87">
        <v>189.35999999999996</v>
      </c>
    </row>
    <row r="35" spans="1:114" x14ac:dyDescent="0.3">
      <c r="A35" s="19" t="s">
        <v>2448</v>
      </c>
      <c r="B35" s="20" t="s">
        <v>978</v>
      </c>
      <c r="C35" s="20" t="s">
        <v>984</v>
      </c>
      <c r="D35" s="20" t="s">
        <v>980</v>
      </c>
      <c r="E35" s="147"/>
      <c r="F35" s="113">
        <v>45118</v>
      </c>
      <c r="G35" s="59" t="s">
        <v>2454</v>
      </c>
      <c r="H35" s="19" t="s">
        <v>2195</v>
      </c>
      <c r="K35" s="20">
        <v>34.003926200000002</v>
      </c>
      <c r="L35" s="20">
        <v>-106.98167669999999</v>
      </c>
      <c r="M35" s="20" t="s">
        <v>357</v>
      </c>
      <c r="N35" s="59" t="s">
        <v>1273</v>
      </c>
      <c r="O35" s="20" t="s">
        <v>147</v>
      </c>
      <c r="P35" s="59" t="s">
        <v>2240</v>
      </c>
      <c r="Q35" s="20" t="s">
        <v>1373</v>
      </c>
      <c r="S35" s="143"/>
      <c r="Z35" s="146" t="s">
        <v>984</v>
      </c>
      <c r="AB35" s="143"/>
      <c r="AG35" s="19">
        <v>52.23</v>
      </c>
      <c r="AH35" s="19">
        <v>0.62</v>
      </c>
      <c r="AI35" s="19">
        <v>16.34</v>
      </c>
      <c r="AK35" s="19">
        <v>5.96</v>
      </c>
      <c r="AL35" s="19">
        <v>7.0000000000000007E-2</v>
      </c>
      <c r="AM35" s="19">
        <v>2.98</v>
      </c>
      <c r="AN35" s="19">
        <v>5.92</v>
      </c>
      <c r="AO35" s="19">
        <v>0.44</v>
      </c>
      <c r="AP35" s="19">
        <v>4.3</v>
      </c>
      <c r="AQ35" s="19">
        <v>0.17</v>
      </c>
      <c r="AR35" s="19">
        <v>9.44</v>
      </c>
      <c r="AS35" s="19">
        <v>1280</v>
      </c>
      <c r="AT35" s="19">
        <v>0.06</v>
      </c>
      <c r="AW35" s="19">
        <v>1.08</v>
      </c>
      <c r="AY35" s="20">
        <v>99.609999999999985</v>
      </c>
      <c r="AZ35" s="19">
        <v>2E-3</v>
      </c>
      <c r="BA35" s="19" t="s">
        <v>292</v>
      </c>
      <c r="BB35" s="19">
        <v>5.6</v>
      </c>
      <c r="BD35" s="19">
        <v>459</v>
      </c>
      <c r="BF35" s="19">
        <v>0.21</v>
      </c>
      <c r="BH35" s="19" t="s">
        <v>292</v>
      </c>
      <c r="BJ35" s="19">
        <v>12</v>
      </c>
      <c r="BK35" s="19">
        <v>46</v>
      </c>
      <c r="BL35" s="19">
        <v>26</v>
      </c>
      <c r="BM35" s="19">
        <v>20</v>
      </c>
      <c r="BN35" s="19">
        <v>21.3</v>
      </c>
      <c r="BO35" s="19">
        <v>1.8</v>
      </c>
      <c r="BP35" s="19">
        <v>4.3499999999999996</v>
      </c>
      <c r="BQ35" s="19" t="s">
        <v>296</v>
      </c>
      <c r="BR35" s="19">
        <v>2.9000000000000001E-2</v>
      </c>
      <c r="BT35" s="19">
        <v>80</v>
      </c>
      <c r="BU35" s="19">
        <v>3</v>
      </c>
      <c r="BV35" s="19">
        <v>14.7</v>
      </c>
      <c r="BW35" s="19">
        <v>25</v>
      </c>
      <c r="BY35" s="19">
        <v>19</v>
      </c>
      <c r="CB35" s="19">
        <v>273</v>
      </c>
      <c r="CC35" s="19" t="s">
        <v>290</v>
      </c>
      <c r="CF35" s="19">
        <v>0.25</v>
      </c>
      <c r="CG35" s="19">
        <v>12</v>
      </c>
      <c r="CH35" s="19" t="s">
        <v>291</v>
      </c>
      <c r="CI35" s="19">
        <v>2</v>
      </c>
      <c r="CJ35" s="19">
        <v>764</v>
      </c>
      <c r="CK35" s="19">
        <v>0.9</v>
      </c>
      <c r="CL35" s="19">
        <v>0.04</v>
      </c>
      <c r="CM35" s="19">
        <v>12.95</v>
      </c>
      <c r="CN35" s="19">
        <v>0.39</v>
      </c>
      <c r="CO35" s="19">
        <v>4.63</v>
      </c>
      <c r="CP35" s="19">
        <v>115</v>
      </c>
      <c r="CQ35" s="19">
        <v>2</v>
      </c>
      <c r="CR35" s="19">
        <v>27.1</v>
      </c>
      <c r="CS35" s="19">
        <v>100</v>
      </c>
      <c r="CT35" s="19">
        <v>152</v>
      </c>
      <c r="CU35" s="19">
        <v>36.299999999999997</v>
      </c>
      <c r="CV35" s="19">
        <v>77</v>
      </c>
      <c r="CW35" s="19">
        <v>8.59</v>
      </c>
      <c r="CX35" s="19">
        <v>32.6</v>
      </c>
      <c r="CY35" s="19">
        <v>6.38</v>
      </c>
      <c r="CZ35" s="19">
        <v>1.21</v>
      </c>
      <c r="DA35" s="19">
        <v>5.31</v>
      </c>
      <c r="DB35" s="19">
        <v>0.78</v>
      </c>
      <c r="DC35" s="19">
        <v>4.6900000000000004</v>
      </c>
      <c r="DD35" s="19">
        <v>0.92</v>
      </c>
      <c r="DE35" s="19">
        <v>2.76</v>
      </c>
      <c r="DF35" s="19">
        <v>0.45</v>
      </c>
      <c r="DG35" s="19">
        <v>2.6</v>
      </c>
      <c r="DH35" s="19">
        <v>0.38</v>
      </c>
      <c r="DI35" s="87">
        <v>179.96999999999997</v>
      </c>
      <c r="DJ35" s="87">
        <v>207.06999999999996</v>
      </c>
    </row>
    <row r="36" spans="1:114" x14ac:dyDescent="0.3">
      <c r="A36" s="19" t="s">
        <v>2449</v>
      </c>
      <c r="B36" s="20" t="s">
        <v>978</v>
      </c>
      <c r="C36" s="20" t="s">
        <v>371</v>
      </c>
      <c r="D36" s="20" t="s">
        <v>980</v>
      </c>
      <c r="E36" s="147"/>
      <c r="F36" s="113">
        <v>45118</v>
      </c>
      <c r="G36" s="59" t="s">
        <v>2454</v>
      </c>
      <c r="H36" s="19" t="s">
        <v>2195</v>
      </c>
      <c r="K36" s="20">
        <v>36.454873800000001</v>
      </c>
      <c r="L36" s="20">
        <v>-106.8128012</v>
      </c>
      <c r="M36" s="20" t="s">
        <v>357</v>
      </c>
      <c r="N36" s="59" t="s">
        <v>241</v>
      </c>
      <c r="O36" s="20" t="s">
        <v>147</v>
      </c>
      <c r="P36" s="59" t="s">
        <v>275</v>
      </c>
      <c r="Q36" s="20" t="s">
        <v>1373</v>
      </c>
      <c r="Z36" s="142" t="s">
        <v>2486</v>
      </c>
      <c r="AB36" s="143"/>
      <c r="AG36" s="19">
        <v>65.59</v>
      </c>
      <c r="AH36" s="19">
        <v>1.23</v>
      </c>
      <c r="AI36" s="19">
        <v>11.61</v>
      </c>
      <c r="AK36" s="19">
        <v>1.43</v>
      </c>
      <c r="AL36" s="19" t="s">
        <v>261</v>
      </c>
      <c r="AM36" s="19">
        <v>0.75</v>
      </c>
      <c r="AN36" s="19">
        <v>0.17</v>
      </c>
      <c r="AO36" s="19">
        <v>7.0000000000000007E-2</v>
      </c>
      <c r="AP36" s="19">
        <v>1.22</v>
      </c>
      <c r="AQ36" s="19">
        <v>0.03</v>
      </c>
      <c r="AR36" s="19">
        <v>17.04</v>
      </c>
      <c r="AS36" s="19">
        <v>450</v>
      </c>
      <c r="AT36" s="19">
        <v>7.0000000000000007E-2</v>
      </c>
      <c r="AW36" s="19">
        <v>8.4600000000000009</v>
      </c>
      <c r="AY36" s="20">
        <v>99.140000000000015</v>
      </c>
      <c r="AZ36" s="19">
        <v>1E-3</v>
      </c>
      <c r="BA36" s="19" t="s">
        <v>292</v>
      </c>
      <c r="BB36" s="19">
        <v>0.4</v>
      </c>
      <c r="BD36" s="19">
        <v>212</v>
      </c>
      <c r="BF36" s="19">
        <v>0.28999999999999998</v>
      </c>
      <c r="BH36" s="19" t="s">
        <v>292</v>
      </c>
      <c r="BJ36" s="19">
        <v>6</v>
      </c>
      <c r="BK36" s="19">
        <v>41</v>
      </c>
      <c r="BL36" s="19">
        <v>11</v>
      </c>
      <c r="BM36" s="19">
        <v>11</v>
      </c>
      <c r="BN36" s="19">
        <v>28.5</v>
      </c>
      <c r="BO36" s="19">
        <v>0.9</v>
      </c>
      <c r="BP36" s="19">
        <v>8.0299999999999994</v>
      </c>
      <c r="BQ36" s="19">
        <v>3.7999999999999999E-2</v>
      </c>
      <c r="BR36" s="19">
        <v>2.1000000000000001E-2</v>
      </c>
      <c r="BT36" s="19">
        <v>30</v>
      </c>
      <c r="BU36" s="19">
        <v>2</v>
      </c>
      <c r="BV36" s="19">
        <v>28.6</v>
      </c>
      <c r="BW36" s="19">
        <v>8</v>
      </c>
      <c r="BY36" s="19">
        <v>23</v>
      </c>
      <c r="CB36" s="19">
        <v>69.400000000000006</v>
      </c>
      <c r="CC36" s="19">
        <v>1E-3</v>
      </c>
      <c r="CF36" s="19">
        <v>0.72</v>
      </c>
      <c r="CG36" s="19">
        <v>9</v>
      </c>
      <c r="CH36" s="19">
        <v>0.8</v>
      </c>
      <c r="CI36" s="19">
        <v>3.1</v>
      </c>
      <c r="CJ36" s="19">
        <v>81.7</v>
      </c>
      <c r="CK36" s="19">
        <v>1.9</v>
      </c>
      <c r="CL36" s="19">
        <v>0.02</v>
      </c>
      <c r="CM36" s="19">
        <v>14.45</v>
      </c>
      <c r="CN36" s="19">
        <v>7.0000000000000007E-2</v>
      </c>
      <c r="CO36" s="19">
        <v>5.68</v>
      </c>
      <c r="CP36" s="19">
        <v>102</v>
      </c>
      <c r="CQ36" s="19">
        <v>3.4</v>
      </c>
      <c r="CR36" s="19">
        <v>21.9</v>
      </c>
      <c r="CS36" s="19">
        <v>37</v>
      </c>
      <c r="CT36" s="19">
        <v>310</v>
      </c>
      <c r="CU36" s="19">
        <v>23.3</v>
      </c>
      <c r="CV36" s="19">
        <v>42.4</v>
      </c>
      <c r="CW36" s="19">
        <v>4.5</v>
      </c>
      <c r="CX36" s="19">
        <v>16.100000000000001</v>
      </c>
      <c r="CY36" s="19">
        <v>2.68</v>
      </c>
      <c r="CZ36" s="19">
        <v>0.53</v>
      </c>
      <c r="DA36" s="19">
        <v>2.41</v>
      </c>
      <c r="DB36" s="19">
        <v>0.47</v>
      </c>
      <c r="DC36" s="19">
        <v>3.14</v>
      </c>
      <c r="DD36" s="19">
        <v>0.73</v>
      </c>
      <c r="DE36" s="19">
        <v>2.42</v>
      </c>
      <c r="DF36" s="19">
        <v>0.4</v>
      </c>
      <c r="DG36" s="19">
        <v>2.56</v>
      </c>
      <c r="DH36" s="19">
        <v>0.46</v>
      </c>
      <c r="DI36" s="87">
        <v>102.10000000000002</v>
      </c>
      <c r="DJ36" s="87">
        <v>124.00000000000003</v>
      </c>
    </row>
    <row r="37" spans="1:114" x14ac:dyDescent="0.3">
      <c r="A37" s="19" t="s">
        <v>2450</v>
      </c>
      <c r="B37" s="20" t="s">
        <v>978</v>
      </c>
      <c r="C37" s="20" t="s">
        <v>371</v>
      </c>
      <c r="D37" s="20" t="s">
        <v>980</v>
      </c>
      <c r="E37" s="147"/>
      <c r="F37" s="113">
        <v>45118</v>
      </c>
      <c r="G37" s="59" t="s">
        <v>2454</v>
      </c>
      <c r="H37" s="19" t="s">
        <v>2195</v>
      </c>
      <c r="K37" s="20">
        <v>36.454900700000003</v>
      </c>
      <c r="L37" s="20">
        <v>-106.8127365</v>
      </c>
      <c r="M37" s="20" t="s">
        <v>357</v>
      </c>
      <c r="N37" s="59" t="s">
        <v>241</v>
      </c>
      <c r="O37" s="20" t="s">
        <v>147</v>
      </c>
      <c r="P37" s="59" t="s">
        <v>275</v>
      </c>
      <c r="Q37" s="20" t="s">
        <v>1373</v>
      </c>
      <c r="Z37" s="142" t="s">
        <v>2487</v>
      </c>
      <c r="AB37" s="143"/>
      <c r="AG37" s="19">
        <v>69.11</v>
      </c>
      <c r="AH37" s="19">
        <v>0.77</v>
      </c>
      <c r="AI37" s="19">
        <v>17.36</v>
      </c>
      <c r="AK37" s="19">
        <v>1.38</v>
      </c>
      <c r="AL37" s="19">
        <v>0.01</v>
      </c>
      <c r="AM37" s="19">
        <v>0.65</v>
      </c>
      <c r="AN37" s="19">
        <v>0.15</v>
      </c>
      <c r="AO37" s="19">
        <v>0.69</v>
      </c>
      <c r="AP37" s="19">
        <v>2.7</v>
      </c>
      <c r="AQ37" s="19">
        <v>0.03</v>
      </c>
      <c r="AR37" s="19">
        <v>6.39</v>
      </c>
      <c r="AS37" s="19">
        <v>340</v>
      </c>
      <c r="AT37" s="19">
        <v>0.02</v>
      </c>
      <c r="AW37" s="19">
        <v>0.89</v>
      </c>
      <c r="AY37" s="20">
        <v>100.15</v>
      </c>
      <c r="AZ37" s="19">
        <v>1E-3</v>
      </c>
      <c r="BA37" s="19" t="s">
        <v>292</v>
      </c>
      <c r="BB37" s="19">
        <v>1</v>
      </c>
      <c r="BD37" s="19">
        <v>576</v>
      </c>
      <c r="BF37" s="19">
        <v>0.17</v>
      </c>
      <c r="BH37" s="19" t="s">
        <v>292</v>
      </c>
      <c r="BJ37" s="19">
        <v>4</v>
      </c>
      <c r="BK37" s="19">
        <v>38</v>
      </c>
      <c r="BL37" s="19">
        <v>5.47</v>
      </c>
      <c r="BM37" s="19">
        <v>18</v>
      </c>
      <c r="BN37" s="19">
        <v>19</v>
      </c>
      <c r="BO37" s="19">
        <v>1.1000000000000001</v>
      </c>
      <c r="BP37" s="19">
        <v>6.71</v>
      </c>
      <c r="BQ37" s="19">
        <v>6.8000000000000005E-2</v>
      </c>
      <c r="BR37" s="19">
        <v>2.5999999999999999E-2</v>
      </c>
      <c r="BT37" s="19">
        <v>20</v>
      </c>
      <c r="BU37" s="19" t="s">
        <v>251</v>
      </c>
      <c r="BV37" s="19">
        <v>15.45</v>
      </c>
      <c r="BW37" s="19">
        <v>5</v>
      </c>
      <c r="BY37" s="19">
        <v>20</v>
      </c>
      <c r="CB37" s="19">
        <v>92.6</v>
      </c>
      <c r="CC37" s="19">
        <v>1E-3</v>
      </c>
      <c r="CF37" s="19">
        <v>0.46</v>
      </c>
      <c r="CG37" s="19">
        <v>10</v>
      </c>
      <c r="CH37" s="19">
        <v>0.3</v>
      </c>
      <c r="CI37" s="19">
        <v>1.8</v>
      </c>
      <c r="CJ37" s="19">
        <v>90.7</v>
      </c>
      <c r="CK37" s="19">
        <v>1</v>
      </c>
      <c r="CL37" s="19" t="s">
        <v>261</v>
      </c>
      <c r="CM37" s="19">
        <v>12.05</v>
      </c>
      <c r="CN37" s="19">
        <v>7.0000000000000007E-2</v>
      </c>
      <c r="CO37" s="19">
        <v>3.87</v>
      </c>
      <c r="CP37" s="19">
        <v>88</v>
      </c>
      <c r="CQ37" s="19">
        <v>1.5</v>
      </c>
      <c r="CR37" s="19">
        <v>17.3</v>
      </c>
      <c r="CS37" s="19">
        <v>35</v>
      </c>
      <c r="CT37" s="19">
        <v>252</v>
      </c>
      <c r="CU37" s="19">
        <v>21.4</v>
      </c>
      <c r="CV37" s="19">
        <v>40.4</v>
      </c>
      <c r="CW37" s="19">
        <v>4.32</v>
      </c>
      <c r="CX37" s="19">
        <v>15.8</v>
      </c>
      <c r="CY37" s="19">
        <v>2.65</v>
      </c>
      <c r="CZ37" s="19">
        <v>0.59</v>
      </c>
      <c r="DA37" s="19">
        <v>2.2599999999999998</v>
      </c>
      <c r="DB37" s="19">
        <v>0.36</v>
      </c>
      <c r="DC37" s="19">
        <v>2.5</v>
      </c>
      <c r="DD37" s="19">
        <v>0.6</v>
      </c>
      <c r="DE37" s="19">
        <v>1.84</v>
      </c>
      <c r="DF37" s="19">
        <v>0.31</v>
      </c>
      <c r="DG37" s="19">
        <v>2.06</v>
      </c>
      <c r="DH37" s="19">
        <v>0.34</v>
      </c>
      <c r="DI37" s="87">
        <v>95.430000000000021</v>
      </c>
      <c r="DJ37" s="87">
        <v>112.73000000000002</v>
      </c>
    </row>
    <row r="38" spans="1:114" x14ac:dyDescent="0.3">
      <c r="A38" s="20" t="s">
        <v>306</v>
      </c>
      <c r="B38" s="20" t="s">
        <v>978</v>
      </c>
      <c r="C38" s="20" t="s">
        <v>325</v>
      </c>
      <c r="D38" s="20" t="s">
        <v>980</v>
      </c>
      <c r="E38" s="109">
        <v>44720</v>
      </c>
      <c r="F38" s="113">
        <v>44865</v>
      </c>
      <c r="G38" s="59" t="s">
        <v>1274</v>
      </c>
      <c r="H38" s="20" t="s">
        <v>2195</v>
      </c>
      <c r="I38" s="20"/>
      <c r="J38" s="20"/>
      <c r="K38" s="20">
        <v>35.890791999999998</v>
      </c>
      <c r="L38" s="20">
        <v>-107.370367</v>
      </c>
      <c r="M38" s="20" t="s">
        <v>357</v>
      </c>
      <c r="N38" s="59" t="s">
        <v>238</v>
      </c>
      <c r="O38" s="20" t="s">
        <v>147</v>
      </c>
      <c r="P38" s="59" t="s">
        <v>2240</v>
      </c>
      <c r="Q38" s="20" t="s">
        <v>1549</v>
      </c>
      <c r="S38" s="20">
        <v>0</v>
      </c>
      <c r="T38" s="20"/>
      <c r="Z38" s="83" t="s">
        <v>2158</v>
      </c>
      <c r="AA38" s="20" t="s">
        <v>142</v>
      </c>
      <c r="AB38" s="19" t="s">
        <v>1285</v>
      </c>
      <c r="AC38" s="20">
        <v>0.1</v>
      </c>
      <c r="AG38" s="20">
        <v>52.03</v>
      </c>
      <c r="AH38" s="20">
        <v>0.51</v>
      </c>
      <c r="AI38" s="20">
        <v>31.29</v>
      </c>
      <c r="AK38" s="115">
        <v>0.92</v>
      </c>
      <c r="AL38" s="20" t="s">
        <v>261</v>
      </c>
      <c r="AM38" s="20">
        <v>0.3</v>
      </c>
      <c r="AN38" s="20">
        <v>0.19</v>
      </c>
      <c r="AO38" s="20">
        <v>0.46</v>
      </c>
      <c r="AP38" s="20">
        <v>1.48</v>
      </c>
      <c r="AQ38" s="20">
        <v>0.02</v>
      </c>
      <c r="AR38" s="20">
        <v>12.33</v>
      </c>
      <c r="AS38" s="20">
        <v>270</v>
      </c>
      <c r="AT38" s="20">
        <v>0.1</v>
      </c>
      <c r="AW38" s="20">
        <v>1.22</v>
      </c>
      <c r="AY38" s="20">
        <v>99.529999999999987</v>
      </c>
      <c r="AZ38" s="20" t="s">
        <v>251</v>
      </c>
      <c r="BA38" s="20" t="s">
        <v>292</v>
      </c>
      <c r="BB38" s="20">
        <v>0.3</v>
      </c>
      <c r="BD38" s="20">
        <v>832</v>
      </c>
      <c r="BF38" s="20">
        <v>0.12</v>
      </c>
      <c r="BH38" s="20" t="s">
        <v>292</v>
      </c>
      <c r="BJ38" s="20" t="s">
        <v>251</v>
      </c>
      <c r="BK38" s="20" t="s">
        <v>289</v>
      </c>
      <c r="BL38" s="20">
        <v>0.87</v>
      </c>
      <c r="BM38" s="20">
        <v>5</v>
      </c>
      <c r="BN38" s="20">
        <v>39</v>
      </c>
      <c r="BO38" s="20">
        <v>1.3</v>
      </c>
      <c r="BP38" s="20">
        <v>5.18</v>
      </c>
      <c r="BQ38" s="20">
        <v>1.2999999999999999E-2</v>
      </c>
      <c r="BR38" s="20">
        <v>8.9999999999999993E-3</v>
      </c>
      <c r="BT38" s="20">
        <v>70</v>
      </c>
      <c r="BU38" s="20" t="s">
        <v>251</v>
      </c>
      <c r="BV38" s="20">
        <v>17.3</v>
      </c>
      <c r="BW38" s="20">
        <v>2</v>
      </c>
      <c r="BY38" s="20">
        <v>13</v>
      </c>
      <c r="CB38" s="20">
        <v>30.4</v>
      </c>
      <c r="CC38" s="20" t="s">
        <v>290</v>
      </c>
      <c r="CF38" s="20" t="s">
        <v>307</v>
      </c>
      <c r="CG38" s="20">
        <v>1</v>
      </c>
      <c r="CH38" s="20">
        <v>0.8</v>
      </c>
      <c r="CI38" s="20">
        <v>0.8</v>
      </c>
      <c r="CJ38" s="20">
        <v>97.5</v>
      </c>
      <c r="CK38" s="20">
        <v>0.8</v>
      </c>
      <c r="CL38" s="20">
        <v>0.03</v>
      </c>
      <c r="CM38" s="20">
        <v>3.86</v>
      </c>
      <c r="CN38" s="20">
        <v>0.04</v>
      </c>
      <c r="CO38" s="20">
        <v>2.46</v>
      </c>
      <c r="CP38" s="20">
        <v>14</v>
      </c>
      <c r="CQ38" s="20">
        <v>2.9</v>
      </c>
      <c r="CR38" s="20">
        <v>3.3</v>
      </c>
      <c r="CS38" s="20">
        <v>10</v>
      </c>
      <c r="CT38" s="20">
        <v>199</v>
      </c>
      <c r="CU38" s="20">
        <v>19.2</v>
      </c>
      <c r="CV38" s="20">
        <v>35.5</v>
      </c>
      <c r="CW38" s="20">
        <v>3.35</v>
      </c>
      <c r="CX38" s="20">
        <v>12.7</v>
      </c>
      <c r="CY38" s="20">
        <v>1.9</v>
      </c>
      <c r="CZ38" s="20">
        <v>0.33</v>
      </c>
      <c r="DA38" s="20">
        <v>1.19</v>
      </c>
      <c r="DB38" s="20">
        <v>0.15</v>
      </c>
      <c r="DC38" s="20">
        <v>0.63</v>
      </c>
      <c r="DD38" s="20">
        <v>0.11</v>
      </c>
      <c r="DE38" s="20">
        <v>0.31</v>
      </c>
      <c r="DF38" s="20">
        <v>7.0000000000000007E-2</v>
      </c>
      <c r="DG38" s="20">
        <v>0.46</v>
      </c>
      <c r="DH38" s="20">
        <v>0.1</v>
      </c>
      <c r="DI38" s="85">
        <v>75.999999999999986</v>
      </c>
      <c r="DJ38" s="85">
        <v>79.299999999999983</v>
      </c>
    </row>
    <row r="39" spans="1:114" x14ac:dyDescent="0.3">
      <c r="A39" s="20" t="s">
        <v>308</v>
      </c>
      <c r="B39" s="20" t="s">
        <v>978</v>
      </c>
      <c r="C39" s="20" t="s">
        <v>143</v>
      </c>
      <c r="D39" s="20" t="s">
        <v>980</v>
      </c>
      <c r="E39" s="109">
        <v>44733</v>
      </c>
      <c r="F39" s="113">
        <v>44865</v>
      </c>
      <c r="G39" s="59" t="s">
        <v>1274</v>
      </c>
      <c r="H39" s="20" t="s">
        <v>2195</v>
      </c>
      <c r="I39" s="20"/>
      <c r="J39" s="20"/>
      <c r="K39" s="20">
        <v>36.653216</v>
      </c>
      <c r="L39" s="20">
        <v>-104.495239</v>
      </c>
      <c r="M39" s="20" t="s">
        <v>357</v>
      </c>
      <c r="N39" s="59" t="s">
        <v>239</v>
      </c>
      <c r="O39" s="20" t="s">
        <v>147</v>
      </c>
      <c r="P39" s="59" t="s">
        <v>275</v>
      </c>
      <c r="Q39" s="20" t="s">
        <v>1549</v>
      </c>
      <c r="S39" s="20">
        <v>0</v>
      </c>
      <c r="T39" s="20"/>
      <c r="Z39" s="83" t="s">
        <v>2159</v>
      </c>
      <c r="AA39" s="20" t="s">
        <v>143</v>
      </c>
      <c r="AB39" s="20" t="s">
        <v>143</v>
      </c>
      <c r="AC39" s="20">
        <v>0.02</v>
      </c>
      <c r="AG39" s="20">
        <v>54.11</v>
      </c>
      <c r="AH39" s="20">
        <v>0.62</v>
      </c>
      <c r="AI39" s="20">
        <v>15.68</v>
      </c>
      <c r="AK39" s="115">
        <v>4.63</v>
      </c>
      <c r="AL39" s="20">
        <v>0.03</v>
      </c>
      <c r="AM39" s="20">
        <v>2.4900000000000002</v>
      </c>
      <c r="AN39" s="20">
        <v>7.15</v>
      </c>
      <c r="AO39" s="20">
        <v>0.73</v>
      </c>
      <c r="AP39" s="20">
        <v>2.6</v>
      </c>
      <c r="AQ39" s="20">
        <v>0.18</v>
      </c>
      <c r="AR39" s="20">
        <v>11.37</v>
      </c>
      <c r="AS39" s="20">
        <v>960</v>
      </c>
      <c r="AT39" s="20">
        <v>0.02</v>
      </c>
      <c r="AW39" s="20">
        <v>2.58</v>
      </c>
      <c r="AY39" s="20">
        <v>99.59</v>
      </c>
      <c r="AZ39" s="20">
        <v>1</v>
      </c>
      <c r="BA39" s="20" t="s">
        <v>292</v>
      </c>
      <c r="BB39" s="20">
        <v>11.4</v>
      </c>
      <c r="BD39" s="20">
        <v>349</v>
      </c>
      <c r="BF39" s="20">
        <v>0.32</v>
      </c>
      <c r="BH39" s="20">
        <v>1.7</v>
      </c>
      <c r="BJ39" s="20">
        <v>10</v>
      </c>
      <c r="BK39" s="20">
        <v>73</v>
      </c>
      <c r="BL39" s="20">
        <v>12.7</v>
      </c>
      <c r="BM39" s="20">
        <v>30</v>
      </c>
      <c r="BN39" s="20">
        <v>18.2</v>
      </c>
      <c r="BO39" s="20">
        <v>1.5</v>
      </c>
      <c r="BP39" s="20">
        <v>4.13</v>
      </c>
      <c r="BQ39" s="20">
        <v>7.2999999999999995E-2</v>
      </c>
      <c r="BR39" s="20">
        <v>0.05</v>
      </c>
      <c r="BT39" s="20">
        <v>50</v>
      </c>
      <c r="BU39" s="20">
        <v>5</v>
      </c>
      <c r="BV39" s="20">
        <v>12.2</v>
      </c>
      <c r="BW39" s="20">
        <v>37</v>
      </c>
      <c r="BY39" s="20">
        <v>23</v>
      </c>
      <c r="CB39" s="20">
        <v>115</v>
      </c>
      <c r="CC39" s="20">
        <v>4.0000000000000001E-3</v>
      </c>
      <c r="CF39" s="20">
        <v>0.88</v>
      </c>
      <c r="CG39" s="20">
        <v>7.1</v>
      </c>
      <c r="CH39" s="20">
        <v>1.3</v>
      </c>
      <c r="CI39" s="20">
        <v>2</v>
      </c>
      <c r="CJ39" s="20">
        <v>203</v>
      </c>
      <c r="CK39" s="20">
        <v>0.8</v>
      </c>
      <c r="CL39" s="20">
        <v>0.05</v>
      </c>
      <c r="CM39" s="20">
        <v>11.4</v>
      </c>
      <c r="CN39" s="20">
        <v>0.2</v>
      </c>
      <c r="CO39" s="20">
        <v>4.6900000000000004</v>
      </c>
      <c r="CP39" s="20">
        <v>205</v>
      </c>
      <c r="CQ39" s="20">
        <v>2.6</v>
      </c>
      <c r="CR39" s="20">
        <v>25.6</v>
      </c>
      <c r="CS39" s="20">
        <v>130</v>
      </c>
      <c r="CT39" s="20">
        <v>135</v>
      </c>
      <c r="CU39" s="20">
        <v>31.5</v>
      </c>
      <c r="CV39" s="20">
        <v>64.099999999999994</v>
      </c>
      <c r="CW39" s="20">
        <v>7.25</v>
      </c>
      <c r="CX39" s="20">
        <v>29.6</v>
      </c>
      <c r="CY39" s="20">
        <v>6.05</v>
      </c>
      <c r="CZ39" s="20">
        <v>1.1100000000000001</v>
      </c>
      <c r="DA39" s="20">
        <v>5.05</v>
      </c>
      <c r="DB39" s="20">
        <v>0.67</v>
      </c>
      <c r="DC39" s="20">
        <v>4.43</v>
      </c>
      <c r="DD39" s="20">
        <v>0.88</v>
      </c>
      <c r="DE39" s="20">
        <v>2.4700000000000002</v>
      </c>
      <c r="DF39" s="20">
        <v>0.35</v>
      </c>
      <c r="DG39" s="20">
        <v>2.34</v>
      </c>
      <c r="DH39" s="20">
        <v>0.41</v>
      </c>
      <c r="DI39" s="85">
        <v>156.21</v>
      </c>
      <c r="DJ39" s="85">
        <v>181.81</v>
      </c>
    </row>
    <row r="40" spans="1:114" x14ac:dyDescent="0.3">
      <c r="A40" s="20" t="s">
        <v>309</v>
      </c>
      <c r="B40" s="20" t="s">
        <v>978</v>
      </c>
      <c r="C40" s="20" t="s">
        <v>143</v>
      </c>
      <c r="D40" s="20" t="s">
        <v>980</v>
      </c>
      <c r="E40" s="109">
        <v>44733</v>
      </c>
      <c r="F40" s="113">
        <v>44865</v>
      </c>
      <c r="G40" s="59" t="s">
        <v>1274</v>
      </c>
      <c r="H40" s="20" t="s">
        <v>2195</v>
      </c>
      <c r="I40" s="20"/>
      <c r="J40" s="20"/>
      <c r="K40" s="20">
        <v>36.653359999999999</v>
      </c>
      <c r="L40" s="20">
        <v>-104.495149</v>
      </c>
      <c r="M40" s="20" t="s">
        <v>357</v>
      </c>
      <c r="N40" s="59" t="s">
        <v>239</v>
      </c>
      <c r="O40" s="20" t="s">
        <v>147</v>
      </c>
      <c r="P40" s="59" t="s">
        <v>275</v>
      </c>
      <c r="Q40" s="20" t="s">
        <v>1549</v>
      </c>
      <c r="S40" s="20">
        <v>0</v>
      </c>
      <c r="T40" s="20"/>
      <c r="Z40" s="83" t="s">
        <v>2160</v>
      </c>
      <c r="AA40" s="20" t="s">
        <v>143</v>
      </c>
      <c r="AB40" s="20" t="s">
        <v>143</v>
      </c>
      <c r="AC40" s="20">
        <v>0.84</v>
      </c>
      <c r="AG40" s="20">
        <v>56.17</v>
      </c>
      <c r="AH40" s="20">
        <v>0.64</v>
      </c>
      <c r="AI40" s="20">
        <v>16.14</v>
      </c>
      <c r="AK40" s="115">
        <v>4.43</v>
      </c>
      <c r="AL40" s="20">
        <v>0.03</v>
      </c>
      <c r="AM40" s="20">
        <v>3.37</v>
      </c>
      <c r="AN40" s="20">
        <v>4.7300000000000004</v>
      </c>
      <c r="AO40" s="20">
        <v>2.2799999999999998</v>
      </c>
      <c r="AP40" s="20">
        <v>2.67</v>
      </c>
      <c r="AQ40" s="20">
        <v>0.18</v>
      </c>
      <c r="AR40" s="20">
        <v>8.14</v>
      </c>
      <c r="AS40" s="20">
        <v>970</v>
      </c>
      <c r="AT40" s="20">
        <v>0.84</v>
      </c>
      <c r="AW40" s="20">
        <v>2.34</v>
      </c>
      <c r="AY40" s="20">
        <v>98.780000000000015</v>
      </c>
      <c r="AZ40" s="20">
        <v>2</v>
      </c>
      <c r="BA40" s="20" t="s">
        <v>292</v>
      </c>
      <c r="BB40" s="20">
        <v>12.4</v>
      </c>
      <c r="BD40" s="20">
        <v>225</v>
      </c>
      <c r="BF40" s="20">
        <v>0.35</v>
      </c>
      <c r="BH40" s="20">
        <v>1.2</v>
      </c>
      <c r="BJ40" s="20">
        <v>9</v>
      </c>
      <c r="BK40" s="20">
        <v>43</v>
      </c>
      <c r="BL40" s="20">
        <v>4.6900000000000004</v>
      </c>
      <c r="BM40" s="20">
        <v>31</v>
      </c>
      <c r="BN40" s="20">
        <v>11.3</v>
      </c>
      <c r="BO40" s="20">
        <v>0.6</v>
      </c>
      <c r="BP40" s="20">
        <v>2.35</v>
      </c>
      <c r="BQ40" s="20">
        <v>6.0000000000000001E-3</v>
      </c>
      <c r="BR40" s="20">
        <v>5.8000000000000003E-2</v>
      </c>
      <c r="BT40" s="20">
        <v>70</v>
      </c>
      <c r="BU40" s="20">
        <v>5</v>
      </c>
      <c r="BV40" s="20">
        <v>7.19</v>
      </c>
      <c r="BW40" s="20">
        <v>32</v>
      </c>
      <c r="BY40" s="20">
        <v>25</v>
      </c>
      <c r="CB40" s="20">
        <v>80.3</v>
      </c>
      <c r="CC40" s="20">
        <v>1.6E-2</v>
      </c>
      <c r="CF40" s="20">
        <v>1.17</v>
      </c>
      <c r="CG40" s="20">
        <v>6.3</v>
      </c>
      <c r="CH40" s="20">
        <v>2.8</v>
      </c>
      <c r="CI40" s="20">
        <v>1.1000000000000001</v>
      </c>
      <c r="CJ40" s="20">
        <v>113.5</v>
      </c>
      <c r="CK40" s="20">
        <v>0.5</v>
      </c>
      <c r="CL40" s="20">
        <v>0.04</v>
      </c>
      <c r="CM40" s="20">
        <v>6.89</v>
      </c>
      <c r="CN40" s="20">
        <v>0.28999999999999998</v>
      </c>
      <c r="CO40" s="20">
        <v>2.6</v>
      </c>
      <c r="CP40" s="20">
        <v>106</v>
      </c>
      <c r="CQ40" s="20">
        <v>1.2</v>
      </c>
      <c r="CR40" s="20">
        <v>15.9</v>
      </c>
      <c r="CS40" s="20">
        <v>132</v>
      </c>
      <c r="CT40" s="20">
        <v>84</v>
      </c>
      <c r="CU40" s="20">
        <v>17.2</v>
      </c>
      <c r="CV40" s="20">
        <v>36.299999999999997</v>
      </c>
      <c r="CW40" s="20">
        <v>4.3499999999999996</v>
      </c>
      <c r="CX40" s="20">
        <v>17.399999999999999</v>
      </c>
      <c r="CY40" s="20">
        <v>3.67</v>
      </c>
      <c r="CZ40" s="20">
        <v>0.57999999999999996</v>
      </c>
      <c r="DA40" s="20">
        <v>2.98</v>
      </c>
      <c r="DB40" s="20">
        <v>0.42</v>
      </c>
      <c r="DC40" s="20">
        <v>2.52</v>
      </c>
      <c r="DD40" s="20">
        <v>0.51</v>
      </c>
      <c r="DE40" s="20">
        <v>1.18</v>
      </c>
      <c r="DF40" s="20">
        <v>0.21</v>
      </c>
      <c r="DG40" s="20">
        <v>1.61</v>
      </c>
      <c r="DH40" s="20">
        <v>0.21</v>
      </c>
      <c r="DI40" s="85">
        <v>89.14</v>
      </c>
      <c r="DJ40" s="85">
        <v>105.04</v>
      </c>
    </row>
    <row r="41" spans="1:114" x14ac:dyDescent="0.3">
      <c r="A41" s="20" t="s">
        <v>310</v>
      </c>
      <c r="B41" s="20" t="s">
        <v>978</v>
      </c>
      <c r="C41" s="20" t="s">
        <v>143</v>
      </c>
      <c r="D41" s="20" t="s">
        <v>980</v>
      </c>
      <c r="E41" s="109">
        <v>44733</v>
      </c>
      <c r="F41" s="113">
        <v>44865</v>
      </c>
      <c r="G41" s="59" t="s">
        <v>1274</v>
      </c>
      <c r="H41" s="20" t="s">
        <v>2195</v>
      </c>
      <c r="I41" s="20"/>
      <c r="J41" s="20"/>
      <c r="K41" s="20">
        <v>36.653432000000002</v>
      </c>
      <c r="L41" s="20">
        <v>-104.495171</v>
      </c>
      <c r="M41" s="20" t="s">
        <v>357</v>
      </c>
      <c r="N41" s="59" t="s">
        <v>239</v>
      </c>
      <c r="O41" s="20" t="s">
        <v>147</v>
      </c>
      <c r="P41" s="59" t="s">
        <v>275</v>
      </c>
      <c r="Q41" s="20" t="s">
        <v>1549</v>
      </c>
      <c r="S41" s="20">
        <v>0</v>
      </c>
      <c r="T41" s="20"/>
      <c r="Z41" s="83" t="s">
        <v>2161</v>
      </c>
      <c r="AA41" s="20" t="s">
        <v>143</v>
      </c>
      <c r="AB41" s="20" t="s">
        <v>143</v>
      </c>
      <c r="AC41" s="20">
        <v>0.01</v>
      </c>
      <c r="AG41" s="20">
        <v>57.04</v>
      </c>
      <c r="AH41" s="20">
        <v>0.66</v>
      </c>
      <c r="AI41" s="20">
        <v>16.29</v>
      </c>
      <c r="AK41" s="115">
        <v>4.88</v>
      </c>
      <c r="AL41" s="20">
        <v>0.04</v>
      </c>
      <c r="AM41" s="20">
        <v>3.2</v>
      </c>
      <c r="AN41" s="20">
        <v>4.1100000000000003</v>
      </c>
      <c r="AO41" s="20">
        <v>5.82</v>
      </c>
      <c r="AP41" s="20">
        <v>2.2000000000000002</v>
      </c>
      <c r="AQ41" s="20">
        <v>0.18</v>
      </c>
      <c r="AR41" s="20">
        <v>4.71</v>
      </c>
      <c r="AS41" s="20">
        <v>530</v>
      </c>
      <c r="AT41" s="20">
        <v>0.01</v>
      </c>
      <c r="AW41" s="20">
        <v>0.7</v>
      </c>
      <c r="AY41" s="20">
        <v>99.13</v>
      </c>
      <c r="AZ41" s="20">
        <v>2</v>
      </c>
      <c r="BA41" s="20" t="s">
        <v>292</v>
      </c>
      <c r="BB41" s="20">
        <v>2.8</v>
      </c>
      <c r="BD41" s="20">
        <v>797</v>
      </c>
      <c r="BF41" s="20">
        <v>0.09</v>
      </c>
      <c r="BH41" s="20">
        <v>1.6</v>
      </c>
      <c r="BJ41" s="20">
        <v>11</v>
      </c>
      <c r="BK41" s="20">
        <v>83</v>
      </c>
      <c r="BL41" s="20">
        <v>2.67</v>
      </c>
      <c r="BM41" s="20">
        <v>30</v>
      </c>
      <c r="BN41" s="20">
        <v>21.7</v>
      </c>
      <c r="BO41" s="20">
        <v>0.9</v>
      </c>
      <c r="BP41" s="20">
        <v>4.33</v>
      </c>
      <c r="BQ41" s="20">
        <v>5.0000000000000001E-3</v>
      </c>
      <c r="BR41" s="20">
        <v>7.0000000000000007E-2</v>
      </c>
      <c r="BT41" s="20">
        <v>60</v>
      </c>
      <c r="BU41" s="20">
        <v>3</v>
      </c>
      <c r="BV41" s="20">
        <v>13.35</v>
      </c>
      <c r="BW41" s="20">
        <v>35</v>
      </c>
      <c r="BY41" s="20">
        <v>24</v>
      </c>
      <c r="CB41" s="20">
        <v>75.3</v>
      </c>
      <c r="CC41" s="20">
        <v>0.01</v>
      </c>
      <c r="CF41" s="20">
        <v>0.92</v>
      </c>
      <c r="CG41" s="20">
        <v>10.5</v>
      </c>
      <c r="CH41" s="20">
        <v>3.5</v>
      </c>
      <c r="CI41" s="20">
        <v>2.4</v>
      </c>
      <c r="CJ41" s="20">
        <v>383</v>
      </c>
      <c r="CK41" s="20">
        <v>0.9</v>
      </c>
      <c r="CL41" s="20">
        <v>0.04</v>
      </c>
      <c r="CM41" s="20">
        <v>12.6</v>
      </c>
      <c r="CN41" s="20">
        <v>0.1</v>
      </c>
      <c r="CO41" s="20">
        <v>4.8</v>
      </c>
      <c r="CP41" s="20">
        <v>220</v>
      </c>
      <c r="CQ41" s="20">
        <v>2</v>
      </c>
      <c r="CR41" s="20">
        <v>28.3</v>
      </c>
      <c r="CS41" s="20">
        <v>132</v>
      </c>
      <c r="CT41" s="20">
        <v>168</v>
      </c>
      <c r="CU41" s="20">
        <v>34.1</v>
      </c>
      <c r="CV41" s="20">
        <v>70.400000000000006</v>
      </c>
      <c r="CW41" s="20">
        <v>8.3000000000000007</v>
      </c>
      <c r="CX41" s="20">
        <v>32.1</v>
      </c>
      <c r="CY41" s="20">
        <v>6.46</v>
      </c>
      <c r="CZ41" s="20">
        <v>1.1200000000000001</v>
      </c>
      <c r="DA41" s="20">
        <v>5.33</v>
      </c>
      <c r="DB41" s="20">
        <v>0.75</v>
      </c>
      <c r="DC41" s="20">
        <v>5.07</v>
      </c>
      <c r="DD41" s="20">
        <v>0.95</v>
      </c>
      <c r="DE41" s="20">
        <v>2.73</v>
      </c>
      <c r="DF41" s="20">
        <v>0.4</v>
      </c>
      <c r="DG41" s="20">
        <v>2.84</v>
      </c>
      <c r="DH41" s="20">
        <v>0.46</v>
      </c>
      <c r="DI41" s="85">
        <v>171.01000000000002</v>
      </c>
      <c r="DJ41" s="85">
        <v>199.31000000000003</v>
      </c>
    </row>
    <row r="42" spans="1:114" x14ac:dyDescent="0.3">
      <c r="A42" s="20" t="s">
        <v>311</v>
      </c>
      <c r="B42" s="20" t="s">
        <v>978</v>
      </c>
      <c r="C42" s="20" t="s">
        <v>143</v>
      </c>
      <c r="D42" s="20" t="s">
        <v>980</v>
      </c>
      <c r="E42" s="109">
        <v>44733</v>
      </c>
      <c r="F42" s="113">
        <v>44865</v>
      </c>
      <c r="G42" s="59" t="s">
        <v>1274</v>
      </c>
      <c r="H42" s="20" t="s">
        <v>2195</v>
      </c>
      <c r="I42" s="20"/>
      <c r="J42" s="20"/>
      <c r="K42" s="20">
        <v>36.653432000000002</v>
      </c>
      <c r="L42" s="20">
        <v>-104.495171</v>
      </c>
      <c r="M42" s="20" t="s">
        <v>357</v>
      </c>
      <c r="N42" s="59" t="s">
        <v>239</v>
      </c>
      <c r="O42" s="20" t="s">
        <v>147</v>
      </c>
      <c r="P42" s="59" t="s">
        <v>275</v>
      </c>
      <c r="Q42" s="20" t="s">
        <v>1549</v>
      </c>
      <c r="S42" s="20">
        <v>0</v>
      </c>
      <c r="T42" s="20"/>
      <c r="Z42" s="83" t="s">
        <v>2162</v>
      </c>
      <c r="AA42" s="20" t="s">
        <v>143</v>
      </c>
      <c r="AB42" s="20" t="s">
        <v>143</v>
      </c>
      <c r="AC42" s="20">
        <v>0.84</v>
      </c>
      <c r="AG42" s="20">
        <v>59.5</v>
      </c>
      <c r="AH42" s="20">
        <v>0.68</v>
      </c>
      <c r="AI42" s="20">
        <v>17.16</v>
      </c>
      <c r="AK42" s="115">
        <v>5.17</v>
      </c>
      <c r="AL42" s="20">
        <v>0.04</v>
      </c>
      <c r="AM42" s="20">
        <v>3.38</v>
      </c>
      <c r="AN42" s="20">
        <v>2.65</v>
      </c>
      <c r="AO42" s="20">
        <v>4.28</v>
      </c>
      <c r="AP42" s="20">
        <v>3.74</v>
      </c>
      <c r="AQ42" s="20">
        <v>0.18</v>
      </c>
      <c r="AR42" s="20">
        <v>2.52</v>
      </c>
      <c r="AS42" s="20">
        <v>1000</v>
      </c>
      <c r="AT42" s="20">
        <v>0.84</v>
      </c>
      <c r="AW42" s="20">
        <v>0.28000000000000003</v>
      </c>
      <c r="AY42" s="20">
        <v>99.300000000000011</v>
      </c>
      <c r="AZ42" s="20">
        <v>3</v>
      </c>
      <c r="BA42" s="20" t="s">
        <v>292</v>
      </c>
      <c r="BB42" s="20">
        <v>5</v>
      </c>
      <c r="BD42" s="20">
        <v>1710</v>
      </c>
      <c r="BF42" s="20">
        <v>0.14000000000000001</v>
      </c>
      <c r="BH42" s="20">
        <v>1.4</v>
      </c>
      <c r="BJ42" s="20">
        <v>11</v>
      </c>
      <c r="BK42" s="20">
        <v>83</v>
      </c>
      <c r="BL42" s="20">
        <v>7.98</v>
      </c>
      <c r="BM42" s="20">
        <v>32</v>
      </c>
      <c r="BN42" s="20">
        <v>20.100000000000001</v>
      </c>
      <c r="BO42" s="20">
        <v>1.3</v>
      </c>
      <c r="BP42" s="20">
        <v>4.2699999999999996</v>
      </c>
      <c r="BQ42" s="20" t="s">
        <v>296</v>
      </c>
      <c r="BR42" s="20">
        <v>6.3E-2</v>
      </c>
      <c r="BT42" s="20">
        <v>60</v>
      </c>
      <c r="BU42" s="20">
        <v>6</v>
      </c>
      <c r="BV42" s="20">
        <v>13.4</v>
      </c>
      <c r="BW42" s="20">
        <v>37</v>
      </c>
      <c r="BY42" s="20">
        <v>27</v>
      </c>
      <c r="CB42" s="20">
        <v>143.5</v>
      </c>
      <c r="CC42" s="20">
        <v>1.2E-2</v>
      </c>
      <c r="CF42" s="20">
        <v>0.56999999999999995</v>
      </c>
      <c r="CG42" s="20">
        <v>12.9</v>
      </c>
      <c r="CH42" s="20">
        <v>3.4</v>
      </c>
      <c r="CI42" s="20">
        <v>2.4</v>
      </c>
      <c r="CJ42" s="20">
        <v>378</v>
      </c>
      <c r="CK42" s="20">
        <v>0.9</v>
      </c>
      <c r="CL42" s="20">
        <v>0.04</v>
      </c>
      <c r="CM42" s="20">
        <v>13.05</v>
      </c>
      <c r="CN42" s="20">
        <v>0.46</v>
      </c>
      <c r="CO42" s="20">
        <v>4.84</v>
      </c>
      <c r="CP42" s="20">
        <v>214</v>
      </c>
      <c r="CQ42" s="20">
        <v>2.5</v>
      </c>
      <c r="CR42" s="20">
        <v>28.2</v>
      </c>
      <c r="CS42" s="20">
        <v>141</v>
      </c>
      <c r="CT42" s="20">
        <v>156</v>
      </c>
      <c r="CU42" s="20">
        <v>34.4</v>
      </c>
      <c r="CV42" s="20">
        <v>70.2</v>
      </c>
      <c r="CW42" s="20">
        <v>7.87</v>
      </c>
      <c r="CX42" s="20">
        <v>29.9</v>
      </c>
      <c r="CY42" s="20">
        <v>5.87</v>
      </c>
      <c r="CZ42" s="20">
        <v>1.17</v>
      </c>
      <c r="DA42" s="20">
        <v>5.62</v>
      </c>
      <c r="DB42" s="20">
        <v>0.71</v>
      </c>
      <c r="DC42" s="20">
        <v>4.7699999999999996</v>
      </c>
      <c r="DD42" s="20">
        <v>0.96</v>
      </c>
      <c r="DE42" s="20">
        <v>2.57</v>
      </c>
      <c r="DF42" s="20">
        <v>0.44</v>
      </c>
      <c r="DG42" s="20">
        <v>2.64</v>
      </c>
      <c r="DH42" s="20">
        <v>0.38</v>
      </c>
      <c r="DI42" s="85">
        <v>167.5</v>
      </c>
      <c r="DJ42" s="85">
        <v>195.7</v>
      </c>
    </row>
    <row r="43" spans="1:114" x14ac:dyDescent="0.3">
      <c r="A43" s="20" t="s">
        <v>312</v>
      </c>
      <c r="B43" s="20" t="s">
        <v>978</v>
      </c>
      <c r="C43" s="20" t="s">
        <v>143</v>
      </c>
      <c r="D43" s="20" t="s">
        <v>980</v>
      </c>
      <c r="E43" s="109">
        <v>44733</v>
      </c>
      <c r="F43" s="113">
        <v>44865</v>
      </c>
      <c r="G43" s="59" t="s">
        <v>1274</v>
      </c>
      <c r="H43" s="20" t="s">
        <v>2195</v>
      </c>
      <c r="I43" s="20"/>
      <c r="J43" s="20"/>
      <c r="K43" s="20">
        <v>36.653432000000002</v>
      </c>
      <c r="L43" s="20">
        <v>-104.495171</v>
      </c>
      <c r="M43" s="20" t="s">
        <v>357</v>
      </c>
      <c r="N43" s="59" t="s">
        <v>239</v>
      </c>
      <c r="O43" s="20" t="s">
        <v>147</v>
      </c>
      <c r="P43" s="59" t="s">
        <v>2298</v>
      </c>
      <c r="S43" s="20">
        <v>0</v>
      </c>
      <c r="T43" s="20"/>
      <c r="Z43" s="83" t="s">
        <v>2163</v>
      </c>
      <c r="AA43" s="20" t="s">
        <v>143</v>
      </c>
      <c r="AB43" s="20" t="s">
        <v>143</v>
      </c>
      <c r="AC43" s="20">
        <v>0.05</v>
      </c>
      <c r="AG43" s="20">
        <v>44.37</v>
      </c>
      <c r="AH43" s="20">
        <v>1.8</v>
      </c>
      <c r="AI43" s="20">
        <v>14.24</v>
      </c>
      <c r="AK43" s="115">
        <v>11.13</v>
      </c>
      <c r="AL43" s="20">
        <v>0.17</v>
      </c>
      <c r="AM43" s="20">
        <v>9.35</v>
      </c>
      <c r="AN43" s="20">
        <v>11.1</v>
      </c>
      <c r="AO43" s="20">
        <v>3.53</v>
      </c>
      <c r="AP43" s="20">
        <v>1.61</v>
      </c>
      <c r="AQ43" s="20">
        <v>0.69</v>
      </c>
      <c r="AR43" s="20">
        <v>1.88</v>
      </c>
      <c r="AS43" s="20">
        <v>730</v>
      </c>
      <c r="AT43" s="20">
        <v>0.05</v>
      </c>
      <c r="AW43" s="20">
        <v>0.12</v>
      </c>
      <c r="AY43" s="20">
        <v>99.869999999999976</v>
      </c>
      <c r="AZ43" s="20">
        <v>2</v>
      </c>
      <c r="BA43" s="20" t="s">
        <v>292</v>
      </c>
      <c r="BB43" s="20">
        <v>0.6</v>
      </c>
      <c r="BD43" s="20">
        <v>1125</v>
      </c>
      <c r="BF43" s="20">
        <v>0.06</v>
      </c>
      <c r="BH43" s="20" t="s">
        <v>292</v>
      </c>
      <c r="BJ43" s="20">
        <v>46</v>
      </c>
      <c r="BK43" s="20">
        <v>404</v>
      </c>
      <c r="BL43" s="20">
        <v>2.42</v>
      </c>
      <c r="BM43" s="20">
        <v>87</v>
      </c>
      <c r="BN43" s="20">
        <v>19.8</v>
      </c>
      <c r="BO43" s="20">
        <v>1.5</v>
      </c>
      <c r="BP43" s="20">
        <v>4.1500000000000004</v>
      </c>
      <c r="BQ43" s="20" t="s">
        <v>296</v>
      </c>
      <c r="BR43" s="20">
        <v>1.9E-2</v>
      </c>
      <c r="BT43" s="20">
        <v>10</v>
      </c>
      <c r="BU43" s="20">
        <v>1</v>
      </c>
      <c r="BV43" s="20">
        <v>46.8</v>
      </c>
      <c r="BW43" s="20">
        <v>180</v>
      </c>
      <c r="BY43" s="20">
        <v>9</v>
      </c>
      <c r="CB43" s="20">
        <v>30.4</v>
      </c>
      <c r="CC43" s="20">
        <v>1E-3</v>
      </c>
      <c r="CF43" s="20">
        <v>0.05</v>
      </c>
      <c r="CG43" s="20">
        <v>3.2</v>
      </c>
      <c r="CH43" s="20">
        <v>0.3</v>
      </c>
      <c r="CI43" s="20">
        <v>0.9</v>
      </c>
      <c r="CJ43" s="20">
        <v>1065</v>
      </c>
      <c r="CK43" s="20">
        <v>2.2999999999999998</v>
      </c>
      <c r="CL43" s="20">
        <v>0.01</v>
      </c>
      <c r="CM43" s="20">
        <v>9.11</v>
      </c>
      <c r="CN43" s="20">
        <v>0.16</v>
      </c>
      <c r="CO43" s="20">
        <v>2.37</v>
      </c>
      <c r="CP43" s="20">
        <v>301</v>
      </c>
      <c r="CQ43" s="20">
        <v>0.9</v>
      </c>
      <c r="CR43" s="20">
        <v>25.1</v>
      </c>
      <c r="CS43" s="20">
        <v>104</v>
      </c>
      <c r="CT43" s="20">
        <v>185</v>
      </c>
      <c r="CU43" s="20">
        <v>59.7</v>
      </c>
      <c r="CV43" s="20">
        <v>110.5</v>
      </c>
      <c r="CW43" s="20">
        <v>11.9</v>
      </c>
      <c r="CX43" s="20">
        <v>48.7</v>
      </c>
      <c r="CY43" s="20">
        <v>8.5299999999999994</v>
      </c>
      <c r="CZ43" s="20">
        <v>2.2599999999999998</v>
      </c>
      <c r="DA43" s="20">
        <v>6.8</v>
      </c>
      <c r="DB43" s="20">
        <v>0.91</v>
      </c>
      <c r="DC43" s="20">
        <v>5.13</v>
      </c>
      <c r="DD43" s="20">
        <v>0.96</v>
      </c>
      <c r="DE43" s="20">
        <v>2.54</v>
      </c>
      <c r="DF43" s="20">
        <v>0.31</v>
      </c>
      <c r="DG43" s="20">
        <v>1.93</v>
      </c>
      <c r="DH43" s="20">
        <v>0.25</v>
      </c>
      <c r="DI43" s="85">
        <v>260.42</v>
      </c>
      <c r="DJ43" s="85">
        <v>285.52000000000004</v>
      </c>
    </row>
    <row r="44" spans="1:114" x14ac:dyDescent="0.3">
      <c r="A44" s="20" t="s">
        <v>313</v>
      </c>
      <c r="B44" s="20" t="s">
        <v>978</v>
      </c>
      <c r="C44" s="20" t="s">
        <v>143</v>
      </c>
      <c r="D44" s="20" t="s">
        <v>980</v>
      </c>
      <c r="E44" s="109">
        <v>44733</v>
      </c>
      <c r="F44" s="113">
        <v>44865</v>
      </c>
      <c r="G44" s="59" t="s">
        <v>1274</v>
      </c>
      <c r="H44" s="20" t="s">
        <v>2195</v>
      </c>
      <c r="I44" s="20"/>
      <c r="J44" s="20"/>
      <c r="K44" s="20">
        <v>36.653494999999999</v>
      </c>
      <c r="L44" s="20">
        <v>-104.495103</v>
      </c>
      <c r="M44" s="20" t="s">
        <v>357</v>
      </c>
      <c r="N44" s="59" t="s">
        <v>239</v>
      </c>
      <c r="O44" s="20" t="s">
        <v>147</v>
      </c>
      <c r="P44" s="59" t="s">
        <v>2298</v>
      </c>
      <c r="S44" s="20">
        <v>0</v>
      </c>
      <c r="T44" s="20"/>
      <c r="Z44" s="83" t="s">
        <v>2164</v>
      </c>
      <c r="AA44" s="20" t="s">
        <v>143</v>
      </c>
      <c r="AB44" s="20" t="s">
        <v>143</v>
      </c>
      <c r="AC44" s="20">
        <v>0.05</v>
      </c>
      <c r="AG44" s="20">
        <v>44.07</v>
      </c>
      <c r="AH44" s="20">
        <v>1.76</v>
      </c>
      <c r="AI44" s="20">
        <v>13.66</v>
      </c>
      <c r="AK44" s="115">
        <v>11.22</v>
      </c>
      <c r="AL44" s="20">
        <v>0.17</v>
      </c>
      <c r="AM44" s="20">
        <v>10.199999999999999</v>
      </c>
      <c r="AN44" s="20">
        <v>11.25</v>
      </c>
      <c r="AO44" s="20">
        <v>3.32</v>
      </c>
      <c r="AP44" s="20">
        <v>1.51</v>
      </c>
      <c r="AQ44" s="20">
        <v>0.62</v>
      </c>
      <c r="AR44" s="20">
        <v>1.74</v>
      </c>
      <c r="AS44" s="20">
        <v>650</v>
      </c>
      <c r="AT44" s="20">
        <v>0.05</v>
      </c>
      <c r="AW44" s="20">
        <v>0.14000000000000001</v>
      </c>
      <c r="AY44" s="20">
        <v>99.52</v>
      </c>
      <c r="AZ44" s="20">
        <v>2</v>
      </c>
      <c r="BA44" s="20" t="s">
        <v>292</v>
      </c>
      <c r="BB44" s="20">
        <v>0.8</v>
      </c>
      <c r="BD44" s="20">
        <v>893</v>
      </c>
      <c r="BF44" s="20">
        <v>0.06</v>
      </c>
      <c r="BH44" s="20">
        <v>0.5</v>
      </c>
      <c r="BJ44" s="20">
        <v>50</v>
      </c>
      <c r="BK44" s="20">
        <v>421</v>
      </c>
      <c r="BL44" s="20">
        <v>0.88</v>
      </c>
      <c r="BM44" s="20">
        <v>81</v>
      </c>
      <c r="BN44" s="20">
        <v>18.2</v>
      </c>
      <c r="BO44" s="20">
        <v>1.3</v>
      </c>
      <c r="BP44" s="20">
        <v>3.98</v>
      </c>
      <c r="BQ44" s="20" t="s">
        <v>296</v>
      </c>
      <c r="BR44" s="20">
        <v>2.1000000000000001E-2</v>
      </c>
      <c r="BT44" s="20">
        <v>10</v>
      </c>
      <c r="BU44" s="20">
        <v>1</v>
      </c>
      <c r="BV44" s="20">
        <v>38.299999999999997</v>
      </c>
      <c r="BW44" s="20">
        <v>205</v>
      </c>
      <c r="BY44" s="20">
        <v>6</v>
      </c>
      <c r="CB44" s="20">
        <v>26.7</v>
      </c>
      <c r="CC44" s="20">
        <v>1E-3</v>
      </c>
      <c r="CF44" s="20">
        <v>0.06</v>
      </c>
      <c r="CG44" s="20">
        <v>4.3</v>
      </c>
      <c r="CH44" s="20">
        <v>0.2</v>
      </c>
      <c r="CI44" s="20">
        <v>1.6</v>
      </c>
      <c r="CJ44" s="20">
        <v>893</v>
      </c>
      <c r="CK44" s="20">
        <v>1.9</v>
      </c>
      <c r="CL44" s="20">
        <v>0.01</v>
      </c>
      <c r="CM44" s="20">
        <v>7.75</v>
      </c>
      <c r="CN44" s="20">
        <v>0.14000000000000001</v>
      </c>
      <c r="CO44" s="20">
        <v>2.0699999999999998</v>
      </c>
      <c r="CP44" s="20">
        <v>273</v>
      </c>
      <c r="CQ44" s="20">
        <v>0.9</v>
      </c>
      <c r="CR44" s="20">
        <v>22.1</v>
      </c>
      <c r="CS44" s="20">
        <v>102</v>
      </c>
      <c r="CT44" s="20">
        <v>167</v>
      </c>
      <c r="CU44" s="20">
        <v>49</v>
      </c>
      <c r="CV44" s="20">
        <v>91.7</v>
      </c>
      <c r="CW44" s="20">
        <v>9.9700000000000006</v>
      </c>
      <c r="CX44" s="20">
        <v>40.5</v>
      </c>
      <c r="CY44" s="20">
        <v>7.55</v>
      </c>
      <c r="CZ44" s="20">
        <v>2.0499999999999998</v>
      </c>
      <c r="DA44" s="20">
        <v>6.32</v>
      </c>
      <c r="DB44" s="20">
        <v>0.77</v>
      </c>
      <c r="DC44" s="20">
        <v>4.67</v>
      </c>
      <c r="DD44" s="20">
        <v>0.81</v>
      </c>
      <c r="DE44" s="20">
        <v>2.21</v>
      </c>
      <c r="DF44" s="20">
        <v>0.24</v>
      </c>
      <c r="DG44" s="20">
        <v>1.77</v>
      </c>
      <c r="DH44" s="20">
        <v>0.28000000000000003</v>
      </c>
      <c r="DI44" s="85">
        <v>217.84000000000003</v>
      </c>
      <c r="DJ44" s="85">
        <v>239.94000000000003</v>
      </c>
    </row>
    <row r="45" spans="1:114" x14ac:dyDescent="0.3">
      <c r="A45" s="20" t="s">
        <v>314</v>
      </c>
      <c r="B45" s="20" t="s">
        <v>978</v>
      </c>
      <c r="C45" s="20" t="s">
        <v>143</v>
      </c>
      <c r="D45" s="20" t="s">
        <v>980</v>
      </c>
      <c r="E45" s="109">
        <v>44733</v>
      </c>
      <c r="F45" s="113">
        <v>44865</v>
      </c>
      <c r="G45" s="59" t="s">
        <v>1274</v>
      </c>
      <c r="H45" s="20" t="s">
        <v>2195</v>
      </c>
      <c r="I45" s="20"/>
      <c r="J45" s="20"/>
      <c r="K45" s="20">
        <v>36.65354</v>
      </c>
      <c r="L45" s="20">
        <v>-104.49507</v>
      </c>
      <c r="M45" s="20" t="s">
        <v>357</v>
      </c>
      <c r="N45" s="59" t="s">
        <v>239</v>
      </c>
      <c r="O45" s="20" t="s">
        <v>147</v>
      </c>
      <c r="P45" s="59" t="s">
        <v>2298</v>
      </c>
      <c r="S45" s="20">
        <v>0</v>
      </c>
      <c r="T45" s="20"/>
      <c r="Z45" s="83" t="s">
        <v>2165</v>
      </c>
      <c r="AA45" s="20" t="s">
        <v>143</v>
      </c>
      <c r="AB45" s="20" t="s">
        <v>143</v>
      </c>
      <c r="AC45" s="20">
        <v>0.04</v>
      </c>
      <c r="AG45" s="20">
        <v>42.4</v>
      </c>
      <c r="AH45" s="20">
        <v>1.85</v>
      </c>
      <c r="AI45" s="20">
        <v>12.16</v>
      </c>
      <c r="AK45" s="115">
        <v>11.58</v>
      </c>
      <c r="AL45" s="20">
        <v>0.17</v>
      </c>
      <c r="AM45" s="20">
        <v>11.2</v>
      </c>
      <c r="AN45" s="20">
        <v>12.2</v>
      </c>
      <c r="AO45" s="20">
        <v>2.4</v>
      </c>
      <c r="AP45" s="20">
        <v>1.1399999999999999</v>
      </c>
      <c r="AQ45" s="20">
        <v>0.55000000000000004</v>
      </c>
      <c r="AR45" s="20">
        <v>3.06</v>
      </c>
      <c r="AS45" s="20">
        <v>620</v>
      </c>
      <c r="AT45" s="20">
        <v>0.04</v>
      </c>
      <c r="AW45" s="20">
        <v>0.24</v>
      </c>
      <c r="AY45" s="20">
        <v>98.710000000000008</v>
      </c>
      <c r="AZ45" s="20">
        <v>1</v>
      </c>
      <c r="BA45" s="20" t="s">
        <v>292</v>
      </c>
      <c r="BB45" s="20">
        <v>0.4</v>
      </c>
      <c r="BD45" s="20">
        <v>873</v>
      </c>
      <c r="BF45" s="20">
        <v>0.04</v>
      </c>
      <c r="BH45" s="20" t="s">
        <v>292</v>
      </c>
      <c r="BJ45" s="20">
        <v>46</v>
      </c>
      <c r="BK45" s="20">
        <v>517</v>
      </c>
      <c r="BL45" s="20">
        <v>8.51</v>
      </c>
      <c r="BM45" s="20">
        <v>94</v>
      </c>
      <c r="BN45" s="20">
        <v>19.399999999999999</v>
      </c>
      <c r="BO45" s="20">
        <v>1.6</v>
      </c>
      <c r="BP45" s="20">
        <v>3.99</v>
      </c>
      <c r="BQ45" s="20" t="s">
        <v>296</v>
      </c>
      <c r="BR45" s="20">
        <v>0.02</v>
      </c>
      <c r="BT45" s="20">
        <v>50</v>
      </c>
      <c r="BU45" s="20">
        <v>2</v>
      </c>
      <c r="BV45" s="20">
        <v>34.9</v>
      </c>
      <c r="BW45" s="20">
        <v>201</v>
      </c>
      <c r="BY45" s="20">
        <v>11</v>
      </c>
      <c r="CB45" s="20">
        <v>22.5</v>
      </c>
      <c r="CC45" s="20" t="s">
        <v>290</v>
      </c>
      <c r="CF45" s="20" t="s">
        <v>307</v>
      </c>
      <c r="CG45" s="20">
        <v>5.7</v>
      </c>
      <c r="CH45" s="20">
        <v>0.2</v>
      </c>
      <c r="CI45" s="20">
        <v>1.7</v>
      </c>
      <c r="CJ45" s="20">
        <v>752</v>
      </c>
      <c r="CK45" s="20">
        <v>1.7</v>
      </c>
      <c r="CL45" s="20">
        <v>0.01</v>
      </c>
      <c r="CM45" s="20">
        <v>6.8</v>
      </c>
      <c r="CN45" s="20">
        <v>0.18</v>
      </c>
      <c r="CO45" s="20">
        <v>1.8</v>
      </c>
      <c r="CP45" s="20">
        <v>324</v>
      </c>
      <c r="CQ45" s="20">
        <v>9.6</v>
      </c>
      <c r="CR45" s="20">
        <v>22.6</v>
      </c>
      <c r="CS45" s="20">
        <v>91</v>
      </c>
      <c r="CT45" s="20">
        <v>165</v>
      </c>
      <c r="CU45" s="20">
        <v>47.5</v>
      </c>
      <c r="CV45" s="20">
        <v>89.2</v>
      </c>
      <c r="CW45" s="20">
        <v>9.81</v>
      </c>
      <c r="CX45" s="20">
        <v>42.8</v>
      </c>
      <c r="CY45" s="20">
        <v>7.96</v>
      </c>
      <c r="CZ45" s="20">
        <v>1.95</v>
      </c>
      <c r="DA45" s="20">
        <v>6.36</v>
      </c>
      <c r="DB45" s="20">
        <v>0.83</v>
      </c>
      <c r="DC45" s="20">
        <v>4.9800000000000004</v>
      </c>
      <c r="DD45" s="20">
        <v>0.8</v>
      </c>
      <c r="DE45" s="20">
        <v>2.1</v>
      </c>
      <c r="DF45" s="20">
        <v>0.25</v>
      </c>
      <c r="DG45" s="20">
        <v>1.93</v>
      </c>
      <c r="DH45" s="20">
        <v>0.27</v>
      </c>
      <c r="DI45" s="85">
        <v>216.74000000000004</v>
      </c>
      <c r="DJ45" s="85">
        <v>239.34000000000003</v>
      </c>
    </row>
    <row r="46" spans="1:114" x14ac:dyDescent="0.3">
      <c r="A46" s="20" t="s">
        <v>315</v>
      </c>
      <c r="B46" s="20" t="s">
        <v>978</v>
      </c>
      <c r="C46" s="20" t="s">
        <v>143</v>
      </c>
      <c r="D46" s="20" t="s">
        <v>980</v>
      </c>
      <c r="E46" s="109">
        <v>44733</v>
      </c>
      <c r="F46" s="113">
        <v>44865</v>
      </c>
      <c r="G46" s="59" t="s">
        <v>1274</v>
      </c>
      <c r="H46" s="20" t="s">
        <v>2195</v>
      </c>
      <c r="I46" s="20"/>
      <c r="J46" s="20"/>
      <c r="K46" s="20">
        <v>36.65354</v>
      </c>
      <c r="L46" s="20">
        <v>-104.49507</v>
      </c>
      <c r="M46" s="20" t="s">
        <v>357</v>
      </c>
      <c r="N46" s="59" t="s">
        <v>239</v>
      </c>
      <c r="O46" s="20" t="s">
        <v>147</v>
      </c>
      <c r="P46" s="59" t="s">
        <v>2298</v>
      </c>
      <c r="S46" s="20">
        <v>0</v>
      </c>
      <c r="T46" s="20"/>
      <c r="Z46" s="83" t="s">
        <v>2166</v>
      </c>
      <c r="AA46" s="20" t="s">
        <v>143</v>
      </c>
      <c r="AB46" s="20" t="s">
        <v>143</v>
      </c>
      <c r="AC46" s="20">
        <v>0.16</v>
      </c>
      <c r="AG46" s="20">
        <v>44.72</v>
      </c>
      <c r="AH46" s="20">
        <v>1.59</v>
      </c>
      <c r="AI46" s="20">
        <v>17.739999999999998</v>
      </c>
      <c r="AK46" s="115">
        <v>9.08</v>
      </c>
      <c r="AL46" s="20">
        <v>0.15</v>
      </c>
      <c r="AM46" s="20">
        <v>5.14</v>
      </c>
      <c r="AN46" s="20">
        <v>8.2799999999999994</v>
      </c>
      <c r="AO46" s="20">
        <v>5.14</v>
      </c>
      <c r="AP46" s="20">
        <v>2.5099999999999998</v>
      </c>
      <c r="AQ46" s="20">
        <v>1</v>
      </c>
      <c r="AR46" s="20">
        <v>3.68</v>
      </c>
      <c r="AS46" s="20">
        <v>940</v>
      </c>
      <c r="AT46" s="20">
        <v>0.16</v>
      </c>
      <c r="AW46" s="20">
        <v>0.24</v>
      </c>
      <c r="AY46" s="20">
        <v>99.030000000000015</v>
      </c>
      <c r="AZ46" s="20">
        <v>1</v>
      </c>
      <c r="BA46" s="20" t="s">
        <v>292</v>
      </c>
      <c r="BB46" s="20">
        <v>0.7</v>
      </c>
      <c r="BD46" s="20">
        <v>1790</v>
      </c>
      <c r="BF46" s="20">
        <v>0.05</v>
      </c>
      <c r="BH46" s="20" t="s">
        <v>292</v>
      </c>
      <c r="BJ46" s="20">
        <v>27</v>
      </c>
      <c r="BK46" s="20">
        <v>109</v>
      </c>
      <c r="BL46" s="20">
        <v>25.1</v>
      </c>
      <c r="BM46" s="20">
        <v>91</v>
      </c>
      <c r="BN46" s="20">
        <v>21.1</v>
      </c>
      <c r="BO46" s="20">
        <v>1.4</v>
      </c>
      <c r="BP46" s="20">
        <v>4.5999999999999996</v>
      </c>
      <c r="BQ46" s="20" t="s">
        <v>296</v>
      </c>
      <c r="BR46" s="20">
        <v>2.7E-2</v>
      </c>
      <c r="BT46" s="20">
        <v>30</v>
      </c>
      <c r="BU46" s="20">
        <v>3</v>
      </c>
      <c r="BV46" s="20">
        <v>58.2</v>
      </c>
      <c r="BW46" s="20">
        <v>58</v>
      </c>
      <c r="BY46" s="20">
        <v>13</v>
      </c>
      <c r="CB46" s="20">
        <v>51.8</v>
      </c>
      <c r="CC46" s="20">
        <v>1E-3</v>
      </c>
      <c r="CF46" s="20">
        <v>0.05</v>
      </c>
      <c r="CG46" s="20">
        <v>2.7</v>
      </c>
      <c r="CH46" s="20">
        <v>0.7</v>
      </c>
      <c r="CI46" s="20">
        <v>1.4</v>
      </c>
      <c r="CJ46" s="20">
        <v>1445</v>
      </c>
      <c r="CK46" s="20">
        <v>2.8</v>
      </c>
      <c r="CL46" s="20">
        <v>0.01</v>
      </c>
      <c r="CM46" s="20">
        <v>13.75</v>
      </c>
      <c r="CN46" s="20">
        <v>0.12</v>
      </c>
      <c r="CO46" s="20">
        <v>3.81</v>
      </c>
      <c r="CP46" s="20">
        <v>225</v>
      </c>
      <c r="CQ46" s="20">
        <v>1.1000000000000001</v>
      </c>
      <c r="CR46" s="20">
        <v>27.1</v>
      </c>
      <c r="CS46" s="20">
        <v>92</v>
      </c>
      <c r="CT46" s="20">
        <v>214</v>
      </c>
      <c r="CU46" s="20">
        <v>76.5</v>
      </c>
      <c r="CV46" s="20">
        <v>135.5</v>
      </c>
      <c r="CW46" s="20">
        <v>14.15</v>
      </c>
      <c r="CX46" s="20">
        <v>57.8</v>
      </c>
      <c r="CY46" s="20">
        <v>9.2100000000000009</v>
      </c>
      <c r="CZ46" s="20">
        <v>2.44</v>
      </c>
      <c r="DA46" s="20">
        <v>7.62</v>
      </c>
      <c r="DB46" s="20">
        <v>1.01</v>
      </c>
      <c r="DC46" s="20">
        <v>5.51</v>
      </c>
      <c r="DD46" s="20">
        <v>0.95</v>
      </c>
      <c r="DE46" s="20">
        <v>2.66</v>
      </c>
      <c r="DF46" s="20">
        <v>0.32</v>
      </c>
      <c r="DG46" s="20">
        <v>2.46</v>
      </c>
      <c r="DH46" s="20">
        <v>0.28999999999999998</v>
      </c>
      <c r="DI46" s="85">
        <v>316.41999999999996</v>
      </c>
      <c r="DJ46" s="85">
        <v>343.52</v>
      </c>
    </row>
    <row r="47" spans="1:114" x14ac:dyDescent="0.3">
      <c r="A47" s="20" t="s">
        <v>316</v>
      </c>
      <c r="B47" s="20" t="s">
        <v>978</v>
      </c>
      <c r="C47" s="20" t="s">
        <v>143</v>
      </c>
      <c r="D47" s="20" t="s">
        <v>980</v>
      </c>
      <c r="E47" s="109">
        <v>44733</v>
      </c>
      <c r="F47" s="113">
        <v>44865</v>
      </c>
      <c r="G47" s="59" t="s">
        <v>1274</v>
      </c>
      <c r="H47" s="20" t="s">
        <v>2195</v>
      </c>
      <c r="I47" s="20"/>
      <c r="J47" s="20"/>
      <c r="K47" s="20">
        <v>36.65354</v>
      </c>
      <c r="L47" s="20">
        <v>-104.49507</v>
      </c>
      <c r="M47" s="20" t="s">
        <v>357</v>
      </c>
      <c r="N47" s="59" t="s">
        <v>239</v>
      </c>
      <c r="O47" s="20" t="s">
        <v>147</v>
      </c>
      <c r="P47" s="59" t="s">
        <v>275</v>
      </c>
      <c r="Q47" s="20" t="s">
        <v>1549</v>
      </c>
      <c r="S47" s="20">
        <v>0</v>
      </c>
      <c r="T47" s="20"/>
      <c r="Z47" s="83" t="s">
        <v>2167</v>
      </c>
      <c r="AA47" s="20" t="s">
        <v>143</v>
      </c>
      <c r="AB47" s="20" t="s">
        <v>143</v>
      </c>
      <c r="AC47" s="20">
        <v>0.67</v>
      </c>
      <c r="AG47" s="20">
        <v>58.6</v>
      </c>
      <c r="AH47" s="20">
        <v>0.7</v>
      </c>
      <c r="AI47" s="20">
        <v>16.91</v>
      </c>
      <c r="AK47" s="115">
        <v>5.0999999999999996</v>
      </c>
      <c r="AL47" s="20">
        <v>0.04</v>
      </c>
      <c r="AM47" s="20">
        <v>3.58</v>
      </c>
      <c r="AN47" s="20">
        <v>6.3</v>
      </c>
      <c r="AO47" s="20">
        <v>1.69</v>
      </c>
      <c r="AP47" s="20">
        <v>2.93</v>
      </c>
      <c r="AQ47" s="20">
        <v>0.2</v>
      </c>
      <c r="AR47" s="20">
        <v>2.58</v>
      </c>
      <c r="AS47" s="20">
        <v>1010</v>
      </c>
      <c r="AT47" s="20">
        <v>0.67</v>
      </c>
      <c r="AW47" s="20">
        <v>0.48</v>
      </c>
      <c r="AY47" s="20">
        <v>98.63000000000001</v>
      </c>
      <c r="AZ47" s="20">
        <v>3</v>
      </c>
      <c r="BA47" s="20" t="s">
        <v>292</v>
      </c>
      <c r="BB47" s="20">
        <v>6.6</v>
      </c>
      <c r="BD47" s="20">
        <v>968</v>
      </c>
      <c r="BF47" s="20">
        <v>0.33</v>
      </c>
      <c r="BH47" s="20">
        <v>1.3</v>
      </c>
      <c r="BJ47" s="20">
        <v>10</v>
      </c>
      <c r="BK47" s="20">
        <v>92</v>
      </c>
      <c r="BL47" s="20">
        <v>11.35</v>
      </c>
      <c r="BM47" s="20">
        <v>36</v>
      </c>
      <c r="BN47" s="20">
        <v>21.6</v>
      </c>
      <c r="BO47" s="20">
        <v>1.3</v>
      </c>
      <c r="BP47" s="20">
        <v>5.67</v>
      </c>
      <c r="BQ47" s="20">
        <v>8.9999999999999993E-3</v>
      </c>
      <c r="BR47" s="20">
        <v>6.4000000000000001E-2</v>
      </c>
      <c r="BT47" s="20">
        <v>70</v>
      </c>
      <c r="BU47" s="20">
        <v>5</v>
      </c>
      <c r="BV47" s="20">
        <v>15.05</v>
      </c>
      <c r="BW47" s="20">
        <v>40</v>
      </c>
      <c r="BY47" s="20">
        <v>33</v>
      </c>
      <c r="CB47" s="20">
        <v>130</v>
      </c>
      <c r="CC47" s="20">
        <v>1.2E-2</v>
      </c>
      <c r="CF47" s="20">
        <v>1.18</v>
      </c>
      <c r="CG47" s="20">
        <v>12.2</v>
      </c>
      <c r="CH47" s="20">
        <v>3.3</v>
      </c>
      <c r="CI47" s="20">
        <v>2.2999999999999998</v>
      </c>
      <c r="CJ47" s="20">
        <v>370</v>
      </c>
      <c r="CK47" s="20">
        <v>1</v>
      </c>
      <c r="CL47" s="20">
        <v>7.0000000000000007E-2</v>
      </c>
      <c r="CM47" s="20">
        <v>13.25</v>
      </c>
      <c r="CN47" s="20">
        <v>0.76</v>
      </c>
      <c r="CO47" s="20">
        <v>5.0999999999999996</v>
      </c>
      <c r="CP47" s="20">
        <v>222</v>
      </c>
      <c r="CQ47" s="20">
        <v>2.5</v>
      </c>
      <c r="CR47" s="20">
        <v>29.5</v>
      </c>
      <c r="CS47" s="20">
        <v>133</v>
      </c>
      <c r="CT47" s="20">
        <v>217</v>
      </c>
      <c r="CU47" s="20">
        <v>37.200000000000003</v>
      </c>
      <c r="CV47" s="20">
        <v>75.2</v>
      </c>
      <c r="CW47" s="20">
        <v>8.3000000000000007</v>
      </c>
      <c r="CX47" s="20">
        <v>35.6</v>
      </c>
      <c r="CY47" s="20">
        <v>7.13</v>
      </c>
      <c r="CZ47" s="20">
        <v>1.29</v>
      </c>
      <c r="DA47" s="20">
        <v>5.24</v>
      </c>
      <c r="DB47" s="20">
        <v>0.75</v>
      </c>
      <c r="DC47" s="20">
        <v>4.8099999999999996</v>
      </c>
      <c r="DD47" s="20">
        <v>0.97</v>
      </c>
      <c r="DE47" s="20">
        <v>2.91</v>
      </c>
      <c r="DF47" s="20">
        <v>0.42</v>
      </c>
      <c r="DG47" s="20">
        <v>3.02</v>
      </c>
      <c r="DH47" s="20">
        <v>0.38</v>
      </c>
      <c r="DI47" s="85">
        <v>183.22</v>
      </c>
      <c r="DJ47" s="85">
        <v>212.72</v>
      </c>
    </row>
    <row r="48" spans="1:114" x14ac:dyDescent="0.3">
      <c r="A48" s="20" t="s">
        <v>317</v>
      </c>
      <c r="B48" s="20" t="s">
        <v>978</v>
      </c>
      <c r="C48" s="20" t="s">
        <v>143</v>
      </c>
      <c r="D48" s="20" t="s">
        <v>980</v>
      </c>
      <c r="E48" s="109">
        <v>44733</v>
      </c>
      <c r="F48" s="113">
        <v>44865</v>
      </c>
      <c r="G48" s="59" t="s">
        <v>1274</v>
      </c>
      <c r="H48" s="20" t="s">
        <v>2195</v>
      </c>
      <c r="I48" s="20"/>
      <c r="J48" s="20"/>
      <c r="K48" s="20">
        <v>36.65354</v>
      </c>
      <c r="L48" s="20">
        <v>-104.49507</v>
      </c>
      <c r="M48" s="20" t="s">
        <v>357</v>
      </c>
      <c r="N48" s="59" t="s">
        <v>239</v>
      </c>
      <c r="O48" s="20" t="s">
        <v>147</v>
      </c>
      <c r="P48" s="59" t="s">
        <v>275</v>
      </c>
      <c r="Q48" s="20" t="s">
        <v>1549</v>
      </c>
      <c r="S48" s="20">
        <v>0</v>
      </c>
      <c r="T48" s="20"/>
      <c r="Z48" s="83" t="s">
        <v>2168</v>
      </c>
      <c r="AA48" s="20" t="s">
        <v>143</v>
      </c>
      <c r="AB48" s="20" t="s">
        <v>143</v>
      </c>
      <c r="AC48" s="20">
        <v>1.04</v>
      </c>
      <c r="AG48" s="20">
        <v>56.92</v>
      </c>
      <c r="AH48" s="20">
        <v>0.66</v>
      </c>
      <c r="AI48" s="20">
        <v>16.62</v>
      </c>
      <c r="AK48" s="115">
        <v>5.42</v>
      </c>
      <c r="AL48" s="20">
        <v>0.03</v>
      </c>
      <c r="AM48" s="20">
        <v>2.5499999999999998</v>
      </c>
      <c r="AN48" s="20">
        <v>3.2</v>
      </c>
      <c r="AO48" s="20">
        <v>6.34</v>
      </c>
      <c r="AP48" s="20">
        <v>1.93</v>
      </c>
      <c r="AQ48" s="20">
        <v>0.22</v>
      </c>
      <c r="AR48" s="20">
        <v>5.23</v>
      </c>
      <c r="AS48" s="20">
        <v>460</v>
      </c>
      <c r="AT48" s="20">
        <v>1.04</v>
      </c>
      <c r="AW48" s="20">
        <v>0.51</v>
      </c>
      <c r="AY48" s="20">
        <v>99.120000000000019</v>
      </c>
      <c r="AZ48" s="20">
        <v>2</v>
      </c>
      <c r="BA48" s="20" t="s">
        <v>292</v>
      </c>
      <c r="BB48" s="20">
        <v>6.8</v>
      </c>
      <c r="BD48" s="20">
        <v>745</v>
      </c>
      <c r="BF48" s="20">
        <v>0.32</v>
      </c>
      <c r="BH48" s="20">
        <v>1.7</v>
      </c>
      <c r="BJ48" s="20">
        <v>9</v>
      </c>
      <c r="BK48" s="20">
        <v>90</v>
      </c>
      <c r="BL48" s="20">
        <v>1.42</v>
      </c>
      <c r="BM48" s="20">
        <v>31</v>
      </c>
      <c r="BN48" s="20">
        <v>21.2</v>
      </c>
      <c r="BO48" s="20">
        <v>1.1000000000000001</v>
      </c>
      <c r="BP48" s="20">
        <v>4.8</v>
      </c>
      <c r="BQ48" s="20" t="s">
        <v>296</v>
      </c>
      <c r="BR48" s="20">
        <v>7.5999999999999998E-2</v>
      </c>
      <c r="BT48" s="20">
        <v>40</v>
      </c>
      <c r="BU48" s="20">
        <v>8</v>
      </c>
      <c r="BV48" s="20">
        <v>13.75</v>
      </c>
      <c r="BW48" s="20">
        <v>37</v>
      </c>
      <c r="BY48" s="20">
        <v>27</v>
      </c>
      <c r="CB48" s="20">
        <v>58.2</v>
      </c>
      <c r="CC48" s="20">
        <v>0.03</v>
      </c>
      <c r="CF48" s="20">
        <v>1.18</v>
      </c>
      <c r="CG48" s="20">
        <v>8.1</v>
      </c>
      <c r="CH48" s="20">
        <v>5</v>
      </c>
      <c r="CI48" s="20">
        <v>3.6</v>
      </c>
      <c r="CJ48" s="20">
        <v>370</v>
      </c>
      <c r="CK48" s="20">
        <v>0.9</v>
      </c>
      <c r="CL48" s="20">
        <v>0.06</v>
      </c>
      <c r="CM48" s="20">
        <v>13.45</v>
      </c>
      <c r="CN48" s="20">
        <v>0.12</v>
      </c>
      <c r="CO48" s="20">
        <v>5.65</v>
      </c>
      <c r="CP48" s="20">
        <v>262</v>
      </c>
      <c r="CQ48" s="20">
        <v>2</v>
      </c>
      <c r="CR48" s="20">
        <v>25.5</v>
      </c>
      <c r="CS48" s="20">
        <v>123</v>
      </c>
      <c r="CT48" s="20">
        <v>169</v>
      </c>
      <c r="CU48" s="20">
        <v>32.700000000000003</v>
      </c>
      <c r="CV48" s="20">
        <v>66.2</v>
      </c>
      <c r="CW48" s="20">
        <v>7.6</v>
      </c>
      <c r="CX48" s="20">
        <v>30.9</v>
      </c>
      <c r="CY48" s="20">
        <v>6.19</v>
      </c>
      <c r="CZ48" s="20">
        <v>1.1200000000000001</v>
      </c>
      <c r="DA48" s="20">
        <v>5.31</v>
      </c>
      <c r="DB48" s="20">
        <v>0.67</v>
      </c>
      <c r="DC48" s="20">
        <v>4.7699999999999996</v>
      </c>
      <c r="DD48" s="20">
        <v>0.86</v>
      </c>
      <c r="DE48" s="20">
        <v>2.8</v>
      </c>
      <c r="DF48" s="20">
        <v>0.34</v>
      </c>
      <c r="DG48" s="20">
        <v>2.82</v>
      </c>
      <c r="DH48" s="20">
        <v>0.43</v>
      </c>
      <c r="DI48" s="85">
        <v>162.71000000000004</v>
      </c>
      <c r="DJ48" s="85">
        <v>188.21000000000004</v>
      </c>
    </row>
    <row r="49" spans="1:158" x14ac:dyDescent="0.3">
      <c r="A49" s="20" t="s">
        <v>318</v>
      </c>
      <c r="B49" s="20" t="s">
        <v>978</v>
      </c>
      <c r="C49" s="20" t="s">
        <v>143</v>
      </c>
      <c r="D49" s="20" t="s">
        <v>980</v>
      </c>
      <c r="E49" s="109">
        <v>44733</v>
      </c>
      <c r="F49" s="113">
        <v>44865</v>
      </c>
      <c r="G49" s="59" t="s">
        <v>1274</v>
      </c>
      <c r="H49" s="20" t="s">
        <v>2195</v>
      </c>
      <c r="I49" s="20"/>
      <c r="J49" s="20"/>
      <c r="K49" s="20">
        <v>36.653593999999998</v>
      </c>
      <c r="L49" s="20">
        <v>-104.495013</v>
      </c>
      <c r="M49" s="20" t="s">
        <v>357</v>
      </c>
      <c r="N49" s="59" t="s">
        <v>239</v>
      </c>
      <c r="O49" s="20" t="s">
        <v>147</v>
      </c>
      <c r="P49" s="59" t="s">
        <v>275</v>
      </c>
      <c r="Q49" s="20" t="s">
        <v>1549</v>
      </c>
      <c r="S49" s="20">
        <v>0</v>
      </c>
      <c r="T49" s="20"/>
      <c r="Z49" s="83" t="s">
        <v>275</v>
      </c>
      <c r="AA49" s="20" t="s">
        <v>143</v>
      </c>
      <c r="AB49" s="20" t="s">
        <v>143</v>
      </c>
      <c r="AC49" s="20">
        <v>0.9</v>
      </c>
      <c r="AG49" s="20">
        <v>55.53</v>
      </c>
      <c r="AH49" s="20">
        <v>0.64</v>
      </c>
      <c r="AI49" s="20">
        <v>16.02</v>
      </c>
      <c r="AK49" s="115">
        <v>5.01</v>
      </c>
      <c r="AL49" s="20">
        <v>0.03</v>
      </c>
      <c r="AM49" s="20">
        <v>2.92</v>
      </c>
      <c r="AN49" s="20">
        <v>4.95</v>
      </c>
      <c r="AO49" s="20">
        <v>2.83</v>
      </c>
      <c r="AP49" s="20">
        <v>2.7</v>
      </c>
      <c r="AQ49" s="20">
        <v>0.2</v>
      </c>
      <c r="AR49" s="20">
        <v>7.42</v>
      </c>
      <c r="AS49" s="20">
        <v>890</v>
      </c>
      <c r="AT49" s="20">
        <v>0.9</v>
      </c>
      <c r="AW49" s="20">
        <v>1.97</v>
      </c>
      <c r="AY49" s="20">
        <v>98.250000000000014</v>
      </c>
      <c r="AZ49" s="20">
        <v>3</v>
      </c>
      <c r="BA49" s="20" t="s">
        <v>292</v>
      </c>
      <c r="BB49" s="20">
        <v>13.8</v>
      </c>
      <c r="BD49" s="20">
        <v>497</v>
      </c>
      <c r="BF49" s="20">
        <v>0.36</v>
      </c>
      <c r="BH49" s="20">
        <v>2.1</v>
      </c>
      <c r="BJ49" s="20">
        <v>11</v>
      </c>
      <c r="BK49" s="20">
        <v>76</v>
      </c>
      <c r="BL49" s="20">
        <v>4.8499999999999996</v>
      </c>
      <c r="BM49" s="20">
        <v>32</v>
      </c>
      <c r="BN49" s="20">
        <v>19.399999999999999</v>
      </c>
      <c r="BO49" s="20">
        <v>1.2</v>
      </c>
      <c r="BP49" s="20">
        <v>4.09</v>
      </c>
      <c r="BQ49" s="20">
        <v>5.0000000000000001E-3</v>
      </c>
      <c r="BR49" s="20">
        <v>6.3E-2</v>
      </c>
      <c r="BT49" s="20">
        <v>60</v>
      </c>
      <c r="BU49" s="20">
        <v>8</v>
      </c>
      <c r="BV49" s="20">
        <v>12.5</v>
      </c>
      <c r="BW49" s="20">
        <v>41</v>
      </c>
      <c r="BY49" s="20">
        <v>30</v>
      </c>
      <c r="CB49" s="20">
        <v>126.5</v>
      </c>
      <c r="CC49" s="20">
        <v>2.5000000000000001E-2</v>
      </c>
      <c r="CF49" s="20">
        <v>1.67</v>
      </c>
      <c r="CG49" s="20">
        <v>6.2</v>
      </c>
      <c r="CH49" s="20">
        <v>4.4000000000000004</v>
      </c>
      <c r="CI49" s="20">
        <v>2.1</v>
      </c>
      <c r="CJ49" s="20">
        <v>240</v>
      </c>
      <c r="CK49" s="20">
        <v>0.9</v>
      </c>
      <c r="CL49" s="20">
        <v>0.06</v>
      </c>
      <c r="CM49" s="20">
        <v>11.5</v>
      </c>
      <c r="CN49" s="20">
        <v>0.38</v>
      </c>
      <c r="CO49" s="20">
        <v>5</v>
      </c>
      <c r="CP49" s="20">
        <v>234</v>
      </c>
      <c r="CQ49" s="20">
        <v>1.8</v>
      </c>
      <c r="CR49" s="20">
        <v>26.8</v>
      </c>
      <c r="CS49" s="20">
        <v>142</v>
      </c>
      <c r="CT49" s="20">
        <v>141</v>
      </c>
      <c r="CU49" s="20">
        <v>32.6</v>
      </c>
      <c r="CV49" s="20">
        <v>67.7</v>
      </c>
      <c r="CW49" s="20">
        <v>7.64</v>
      </c>
      <c r="CX49" s="20">
        <v>31.2</v>
      </c>
      <c r="CY49" s="20">
        <v>5.43</v>
      </c>
      <c r="CZ49" s="20">
        <v>1.1200000000000001</v>
      </c>
      <c r="DA49" s="20">
        <v>5.28</v>
      </c>
      <c r="DB49" s="20">
        <v>0.7</v>
      </c>
      <c r="DC49" s="20">
        <v>4.41</v>
      </c>
      <c r="DD49" s="20">
        <v>0.88</v>
      </c>
      <c r="DE49" s="20">
        <v>2.81</v>
      </c>
      <c r="DF49" s="20">
        <v>0.34</v>
      </c>
      <c r="DG49" s="20">
        <v>2.72</v>
      </c>
      <c r="DH49" s="20">
        <v>0.41</v>
      </c>
      <c r="DI49" s="85">
        <v>163.24</v>
      </c>
      <c r="DJ49" s="85">
        <v>190.04000000000002</v>
      </c>
    </row>
    <row r="50" spans="1:158" x14ac:dyDescent="0.3">
      <c r="A50" s="20" t="s">
        <v>319</v>
      </c>
      <c r="B50" s="20" t="s">
        <v>978</v>
      </c>
      <c r="C50" s="20" t="s">
        <v>143</v>
      </c>
      <c r="D50" s="20" t="s">
        <v>980</v>
      </c>
      <c r="E50" s="109">
        <v>44733</v>
      </c>
      <c r="F50" s="113">
        <v>44865</v>
      </c>
      <c r="G50" s="59" t="s">
        <v>1274</v>
      </c>
      <c r="H50" s="20" t="s">
        <v>2195</v>
      </c>
      <c r="I50" s="20"/>
      <c r="J50" s="20"/>
      <c r="K50" s="20">
        <v>36.665163</v>
      </c>
      <c r="L50" s="20">
        <v>-104.49355</v>
      </c>
      <c r="M50" s="20" t="s">
        <v>357</v>
      </c>
      <c r="N50" s="59" t="s">
        <v>239</v>
      </c>
      <c r="O50" s="20" t="s">
        <v>147</v>
      </c>
      <c r="P50" s="59" t="s">
        <v>2298</v>
      </c>
      <c r="S50" s="20">
        <v>0</v>
      </c>
      <c r="T50" s="20"/>
      <c r="Z50" s="83" t="s">
        <v>2169</v>
      </c>
      <c r="AA50" s="20" t="s">
        <v>143</v>
      </c>
      <c r="AB50" s="20" t="s">
        <v>143</v>
      </c>
      <c r="AC50" s="20">
        <v>7.0000000000000007E-2</v>
      </c>
      <c r="AG50" s="20">
        <v>44.99</v>
      </c>
      <c r="AH50" s="20">
        <v>0.85</v>
      </c>
      <c r="AI50" s="20">
        <v>8.07</v>
      </c>
      <c r="AK50" s="115">
        <v>10.3</v>
      </c>
      <c r="AL50" s="20">
        <v>0.16</v>
      </c>
      <c r="AM50" s="20">
        <v>17.45</v>
      </c>
      <c r="AN50" s="20">
        <v>12.75</v>
      </c>
      <c r="AO50" s="20">
        <v>1.25</v>
      </c>
      <c r="AP50" s="20">
        <v>0.43</v>
      </c>
      <c r="AQ50" s="20">
        <v>0.18</v>
      </c>
      <c r="AR50" s="20">
        <v>2.39</v>
      </c>
      <c r="AS50" s="20">
        <v>250</v>
      </c>
      <c r="AT50" s="20">
        <v>7.0000000000000007E-2</v>
      </c>
      <c r="AW50" s="20">
        <v>0.18</v>
      </c>
      <c r="AY50" s="20">
        <v>98.820000000000022</v>
      </c>
      <c r="AZ50" s="20">
        <v>4</v>
      </c>
      <c r="BA50" s="20" t="s">
        <v>292</v>
      </c>
      <c r="BB50" s="20">
        <v>1</v>
      </c>
      <c r="BD50" s="20">
        <v>250</v>
      </c>
      <c r="BF50" s="20">
        <v>0.02</v>
      </c>
      <c r="BH50" s="20" t="s">
        <v>292</v>
      </c>
      <c r="BJ50" s="20">
        <v>66</v>
      </c>
      <c r="BK50" s="20">
        <v>2310</v>
      </c>
      <c r="BL50" s="20">
        <v>1.1399999999999999</v>
      </c>
      <c r="BM50" s="20">
        <v>45</v>
      </c>
      <c r="BN50" s="20">
        <v>11</v>
      </c>
      <c r="BO50" s="20">
        <v>1.6</v>
      </c>
      <c r="BP50" s="20">
        <v>1.95</v>
      </c>
      <c r="BQ50" s="20" t="s">
        <v>296</v>
      </c>
      <c r="BR50" s="20">
        <v>1.2999999999999999E-2</v>
      </c>
      <c r="BT50" s="20">
        <v>20</v>
      </c>
      <c r="BU50" s="20">
        <v>1</v>
      </c>
      <c r="BV50" s="20">
        <v>14.1</v>
      </c>
      <c r="BW50" s="20">
        <v>410</v>
      </c>
      <c r="BY50" s="20">
        <v>4</v>
      </c>
      <c r="CB50" s="20">
        <v>10.1</v>
      </c>
      <c r="CC50" s="20" t="s">
        <v>290</v>
      </c>
      <c r="CF50" s="20">
        <v>0.06</v>
      </c>
      <c r="CG50" s="20">
        <v>5.7</v>
      </c>
      <c r="CH50" s="20">
        <v>0.2</v>
      </c>
      <c r="CI50" s="20">
        <v>0.6</v>
      </c>
      <c r="CJ50" s="20">
        <v>287</v>
      </c>
      <c r="CK50" s="20">
        <v>0.6</v>
      </c>
      <c r="CL50" s="20" t="s">
        <v>261</v>
      </c>
      <c r="CM50" s="20">
        <v>2.6</v>
      </c>
      <c r="CN50" s="20">
        <v>0.1</v>
      </c>
      <c r="CO50" s="20">
        <v>0.61</v>
      </c>
      <c r="CP50" s="20">
        <v>155</v>
      </c>
      <c r="CQ50" s="20" t="s">
        <v>292</v>
      </c>
      <c r="CR50" s="20">
        <v>13.6</v>
      </c>
      <c r="CS50" s="20">
        <v>69</v>
      </c>
      <c r="CT50" s="20">
        <v>76</v>
      </c>
      <c r="CU50" s="20">
        <v>16.600000000000001</v>
      </c>
      <c r="CV50" s="20">
        <v>33.1</v>
      </c>
      <c r="CW50" s="20">
        <v>3.84</v>
      </c>
      <c r="CX50" s="20">
        <v>16.3</v>
      </c>
      <c r="CY50" s="20">
        <v>4.0199999999999996</v>
      </c>
      <c r="CZ50" s="20">
        <v>0.97</v>
      </c>
      <c r="DA50" s="20">
        <v>3.25</v>
      </c>
      <c r="DB50" s="20">
        <v>0.49</v>
      </c>
      <c r="DC50" s="20">
        <v>2.69</v>
      </c>
      <c r="DD50" s="20">
        <v>0.47</v>
      </c>
      <c r="DE50" s="20">
        <v>1.17</v>
      </c>
      <c r="DF50" s="20">
        <v>0.16</v>
      </c>
      <c r="DG50" s="20">
        <v>1.1000000000000001</v>
      </c>
      <c r="DH50" s="20">
        <v>0.18</v>
      </c>
      <c r="DI50" s="85">
        <v>84.339999999999989</v>
      </c>
      <c r="DJ50" s="85">
        <v>97.939999999999984</v>
      </c>
    </row>
    <row r="51" spans="1:158" s="19" customFormat="1" x14ac:dyDescent="0.3">
      <c r="A51" s="19" t="s">
        <v>2795</v>
      </c>
      <c r="B51" s="20" t="s">
        <v>978</v>
      </c>
      <c r="C51" s="19" t="s">
        <v>325</v>
      </c>
      <c r="D51" s="19" t="s">
        <v>980</v>
      </c>
      <c r="E51" s="109">
        <v>44720</v>
      </c>
      <c r="F51" s="113">
        <v>44880</v>
      </c>
      <c r="G51" s="59" t="s">
        <v>2380</v>
      </c>
      <c r="H51" s="19" t="s">
        <v>2380</v>
      </c>
      <c r="K51" s="19">
        <v>35.890791999999998</v>
      </c>
      <c r="L51" s="19">
        <v>-107.370367</v>
      </c>
      <c r="M51" s="20" t="s">
        <v>357</v>
      </c>
      <c r="N51" s="59" t="s">
        <v>238</v>
      </c>
      <c r="O51" s="20" t="s">
        <v>147</v>
      </c>
      <c r="P51" s="59" t="s">
        <v>336</v>
      </c>
      <c r="Q51" s="20" t="s">
        <v>1549</v>
      </c>
      <c r="S51" s="20">
        <v>0</v>
      </c>
      <c r="X51" s="19" t="s">
        <v>249</v>
      </c>
      <c r="Z51" s="142" t="s">
        <v>2171</v>
      </c>
      <c r="AA51" s="20" t="s">
        <v>142</v>
      </c>
      <c r="AB51" s="19" t="s">
        <v>1285</v>
      </c>
      <c r="AC51" s="82">
        <v>0.33</v>
      </c>
      <c r="AD51" s="82"/>
      <c r="AE51" s="20"/>
      <c r="AF51" s="20"/>
      <c r="AG51" s="125">
        <v>63.92</v>
      </c>
      <c r="AH51" s="82">
        <v>1.1299999999999999</v>
      </c>
      <c r="AI51" s="82">
        <v>27.68</v>
      </c>
      <c r="AJ51" s="20"/>
      <c r="AK51" s="126">
        <v>2.91</v>
      </c>
      <c r="AL51" s="82">
        <v>0.01</v>
      </c>
      <c r="AM51" s="82">
        <v>0.57999999999999996</v>
      </c>
      <c r="AN51" s="82">
        <v>1.58</v>
      </c>
      <c r="AO51" s="82">
        <v>0.57999999999999996</v>
      </c>
      <c r="AP51" s="82">
        <v>0.57999999999999996</v>
      </c>
      <c r="AQ51" s="82">
        <v>0.05</v>
      </c>
      <c r="AR51" s="82"/>
      <c r="AS51" s="82">
        <v>71</v>
      </c>
      <c r="AT51" s="82">
        <v>0.33</v>
      </c>
      <c r="AU51" s="82"/>
      <c r="AV51" s="82"/>
      <c r="AW51" s="20"/>
      <c r="AX51" s="20"/>
      <c r="AY51" s="20">
        <v>99.019999999999982</v>
      </c>
      <c r="AZ51" s="20"/>
      <c r="BA51" s="82" t="s">
        <v>251</v>
      </c>
      <c r="BB51" s="82">
        <v>1.5</v>
      </c>
      <c r="BC51" s="20"/>
      <c r="BD51" s="82">
        <v>250</v>
      </c>
      <c r="BE51" s="82">
        <v>1</v>
      </c>
      <c r="BF51" s="82" t="s">
        <v>251</v>
      </c>
      <c r="BG51" s="20"/>
      <c r="BH51" s="82" t="s">
        <v>331</v>
      </c>
      <c r="BI51" s="82">
        <v>68</v>
      </c>
      <c r="BJ51" s="82">
        <v>2</v>
      </c>
      <c r="BK51" s="82">
        <v>9</v>
      </c>
      <c r="BL51" s="82" t="s">
        <v>251</v>
      </c>
      <c r="BM51" s="82">
        <v>14</v>
      </c>
      <c r="BN51" s="82">
        <v>12</v>
      </c>
      <c r="BO51" s="82" t="s">
        <v>251</v>
      </c>
      <c r="BP51" s="82">
        <v>3</v>
      </c>
      <c r="BQ51" s="82">
        <v>7.0000000000000007E-2</v>
      </c>
      <c r="BR51" s="82" t="s">
        <v>321</v>
      </c>
      <c r="BS51" s="20"/>
      <c r="BT51" s="82">
        <v>20</v>
      </c>
      <c r="BU51" s="82" t="s">
        <v>330</v>
      </c>
      <c r="BV51" s="82">
        <v>9</v>
      </c>
      <c r="BW51" s="82">
        <v>5</v>
      </c>
      <c r="BX51" s="20"/>
      <c r="BY51" s="82">
        <v>15</v>
      </c>
      <c r="BZ51" s="20"/>
      <c r="CA51" s="20"/>
      <c r="CB51" s="82">
        <v>5</v>
      </c>
      <c r="CC51" s="20"/>
      <c r="CD51" s="20"/>
      <c r="CE51" s="20"/>
      <c r="CF51" s="20" t="s">
        <v>330</v>
      </c>
      <c r="CG51" s="82">
        <v>3.242333824958199</v>
      </c>
      <c r="CH51" s="20">
        <v>3</v>
      </c>
      <c r="CI51" s="82" t="s">
        <v>330</v>
      </c>
      <c r="CJ51" s="82">
        <v>103</v>
      </c>
      <c r="CK51" s="82" t="s">
        <v>251</v>
      </c>
      <c r="CL51" s="20"/>
      <c r="CM51" s="82">
        <v>9</v>
      </c>
      <c r="CN51" s="82" t="s">
        <v>330</v>
      </c>
      <c r="CO51" s="82">
        <v>2.9</v>
      </c>
      <c r="CP51" s="82">
        <v>25</v>
      </c>
      <c r="CQ51" s="82">
        <v>2</v>
      </c>
      <c r="CR51" s="82">
        <v>6.8945665577257937</v>
      </c>
      <c r="CS51" s="82">
        <v>14</v>
      </c>
      <c r="CT51" s="82">
        <v>91</v>
      </c>
      <c r="CU51" s="82">
        <v>12.904087317602762</v>
      </c>
      <c r="CV51" s="82">
        <v>24.041026094996511</v>
      </c>
      <c r="CW51" s="82">
        <v>2.4393579652990232</v>
      </c>
      <c r="CX51" s="82">
        <v>10.512840885314219</v>
      </c>
      <c r="CY51" s="82">
        <v>1.6545572881774209</v>
      </c>
      <c r="CZ51" s="82" t="s">
        <v>251</v>
      </c>
      <c r="DA51" s="82">
        <v>2.6932454548897868</v>
      </c>
      <c r="DB51" s="82" t="s">
        <v>251</v>
      </c>
      <c r="DC51" s="82">
        <v>1.5127352689684841</v>
      </c>
      <c r="DD51" s="82" t="s">
        <v>251</v>
      </c>
      <c r="DE51" s="82">
        <v>0.80174443649804017</v>
      </c>
      <c r="DF51" s="82" t="s">
        <v>251</v>
      </c>
      <c r="DG51" s="82">
        <v>0.58325531499798033</v>
      </c>
      <c r="DH51" s="82" t="s">
        <v>251</v>
      </c>
      <c r="DI51" s="19">
        <v>57.14285002674422</v>
      </c>
      <c r="DJ51" s="19">
        <v>64.037416584470009</v>
      </c>
    </row>
    <row r="52" spans="1:158" x14ac:dyDescent="0.3">
      <c r="A52" s="20" t="s">
        <v>2796</v>
      </c>
      <c r="B52" s="20" t="s">
        <v>978</v>
      </c>
      <c r="C52" s="20" t="s">
        <v>325</v>
      </c>
      <c r="D52" s="20" t="s">
        <v>980</v>
      </c>
      <c r="E52" s="109">
        <v>44720</v>
      </c>
      <c r="F52" s="113">
        <v>44880</v>
      </c>
      <c r="G52" s="59">
        <v>128555</v>
      </c>
      <c r="H52" s="19" t="s">
        <v>247</v>
      </c>
      <c r="K52" s="19">
        <v>35.890791999999998</v>
      </c>
      <c r="L52" s="19">
        <v>-107.370367</v>
      </c>
      <c r="M52" s="20" t="s">
        <v>357</v>
      </c>
      <c r="N52" s="59" t="s">
        <v>238</v>
      </c>
      <c r="O52" s="20" t="s">
        <v>147</v>
      </c>
      <c r="P52" s="59" t="s">
        <v>336</v>
      </c>
      <c r="Q52" s="20" t="s">
        <v>1549</v>
      </c>
      <c r="S52" s="20">
        <v>0</v>
      </c>
      <c r="T52" s="20"/>
      <c r="X52" s="20" t="s">
        <v>249</v>
      </c>
      <c r="Z52" s="43" t="s">
        <v>2172</v>
      </c>
      <c r="AA52" s="20" t="s">
        <v>142</v>
      </c>
      <c r="AB52" s="19" t="s">
        <v>1285</v>
      </c>
      <c r="AC52" s="82">
        <v>0.1</v>
      </c>
      <c r="AD52" s="82"/>
      <c r="AG52" s="125">
        <v>60.48</v>
      </c>
      <c r="AH52" s="82">
        <v>0.85</v>
      </c>
      <c r="AI52" s="82">
        <v>34.78</v>
      </c>
      <c r="AK52" s="126">
        <v>1.63</v>
      </c>
      <c r="AL52" s="82" t="s">
        <v>261</v>
      </c>
      <c r="AM52" s="82">
        <v>0.41</v>
      </c>
      <c r="AN52" s="82">
        <v>0.31</v>
      </c>
      <c r="AO52" s="82">
        <v>0.67</v>
      </c>
      <c r="AP52" s="82">
        <v>0.55000000000000004</v>
      </c>
      <c r="AQ52" s="82">
        <v>0.04</v>
      </c>
      <c r="AR52" s="82"/>
      <c r="AS52" s="82">
        <v>47</v>
      </c>
      <c r="AT52" s="82">
        <v>0.1</v>
      </c>
      <c r="AU52" s="82"/>
      <c r="AV52" s="82"/>
      <c r="AY52" s="20">
        <v>99.72</v>
      </c>
      <c r="BA52" s="82" t="s">
        <v>264</v>
      </c>
      <c r="BB52" s="82" t="s">
        <v>264</v>
      </c>
      <c r="BC52" s="20">
        <v>6</v>
      </c>
      <c r="BD52" s="82">
        <v>206</v>
      </c>
      <c r="BE52" s="82">
        <v>1.2</v>
      </c>
      <c r="BF52" s="82" t="s">
        <v>251</v>
      </c>
      <c r="BH52" s="82" t="s">
        <v>251</v>
      </c>
      <c r="BI52" s="82">
        <v>41</v>
      </c>
      <c r="BJ52" s="82" t="s">
        <v>264</v>
      </c>
      <c r="BK52" s="82">
        <v>7</v>
      </c>
      <c r="BL52" s="82">
        <v>1</v>
      </c>
      <c r="BM52" s="82">
        <v>10</v>
      </c>
      <c r="BN52" s="82">
        <v>26</v>
      </c>
      <c r="BO52" s="82">
        <v>2</v>
      </c>
      <c r="BP52" s="82">
        <v>6</v>
      </c>
      <c r="BQ52" s="82">
        <v>0.12</v>
      </c>
      <c r="BR52" s="82" t="s">
        <v>321</v>
      </c>
      <c r="BT52" s="82">
        <v>52</v>
      </c>
      <c r="BU52" s="82" t="s">
        <v>260</v>
      </c>
      <c r="BV52" s="82">
        <v>20</v>
      </c>
      <c r="BW52" s="82">
        <v>3</v>
      </c>
      <c r="BY52" s="82">
        <v>27</v>
      </c>
      <c r="CB52" s="82">
        <v>12</v>
      </c>
      <c r="CF52" s="20" t="s">
        <v>260</v>
      </c>
      <c r="CG52" s="82">
        <v>5</v>
      </c>
      <c r="CH52" s="20">
        <v>1</v>
      </c>
      <c r="CI52" s="82" t="s">
        <v>260</v>
      </c>
      <c r="CJ52" s="82">
        <v>67</v>
      </c>
      <c r="CK52" s="82">
        <v>1</v>
      </c>
      <c r="CM52" s="82">
        <v>15</v>
      </c>
      <c r="CN52" s="82" t="s">
        <v>260</v>
      </c>
      <c r="CO52" s="82">
        <v>3.3</v>
      </c>
      <c r="CP52" s="82">
        <v>18</v>
      </c>
      <c r="CQ52" s="82">
        <v>2</v>
      </c>
      <c r="CR52" s="82">
        <v>13</v>
      </c>
      <c r="CS52" s="82">
        <v>28</v>
      </c>
      <c r="CT52" s="82">
        <v>127</v>
      </c>
      <c r="CU52" s="82">
        <v>33</v>
      </c>
      <c r="CV52" s="82">
        <v>62</v>
      </c>
      <c r="CW52" s="82">
        <v>7</v>
      </c>
      <c r="CX52" s="82">
        <v>23</v>
      </c>
      <c r="CY52" s="82">
        <v>4</v>
      </c>
      <c r="CZ52" s="82" t="s">
        <v>251</v>
      </c>
      <c r="DA52" s="82">
        <v>3</v>
      </c>
      <c r="DB52" s="82" t="s">
        <v>251</v>
      </c>
      <c r="DC52" s="82">
        <v>2</v>
      </c>
      <c r="DD52" s="82" t="s">
        <v>251</v>
      </c>
      <c r="DE52" s="82">
        <v>2</v>
      </c>
      <c r="DF52" s="82" t="s">
        <v>251</v>
      </c>
      <c r="DG52" s="82">
        <v>2</v>
      </c>
      <c r="DH52" s="82" t="s">
        <v>251</v>
      </c>
      <c r="DI52" s="85">
        <v>138</v>
      </c>
      <c r="DJ52" s="85">
        <v>151</v>
      </c>
      <c r="DU52" s="82" t="s">
        <v>1002</v>
      </c>
      <c r="DV52" s="82" t="s">
        <v>1003</v>
      </c>
      <c r="DW52" s="82" t="s">
        <v>1004</v>
      </c>
      <c r="DX52" s="82" t="s">
        <v>1005</v>
      </c>
      <c r="DY52" s="82" t="s">
        <v>1006</v>
      </c>
      <c r="DZ52" s="82" t="s">
        <v>1007</v>
      </c>
      <c r="EA52" s="82" t="s">
        <v>1008</v>
      </c>
      <c r="EB52" s="82" t="s">
        <v>1009</v>
      </c>
      <c r="EC52" s="82" t="s">
        <v>1010</v>
      </c>
      <c r="ED52" s="82" t="s">
        <v>1011</v>
      </c>
      <c r="EE52" s="82" t="s">
        <v>888</v>
      </c>
      <c r="EF52" s="82" t="s">
        <v>1012</v>
      </c>
      <c r="EG52" s="82" t="s">
        <v>1013</v>
      </c>
      <c r="EH52" s="82" t="s">
        <v>828</v>
      </c>
      <c r="EI52" s="82" t="s">
        <v>1014</v>
      </c>
      <c r="EJ52" s="82" t="s">
        <v>596</v>
      </c>
      <c r="EK52" s="82" t="s">
        <v>1015</v>
      </c>
      <c r="EL52" s="82" t="s">
        <v>644</v>
      </c>
      <c r="EM52" s="82" t="s">
        <v>1016</v>
      </c>
      <c r="EN52" s="82" t="s">
        <v>1017</v>
      </c>
      <c r="EO52" s="82" t="s">
        <v>1018</v>
      </c>
      <c r="EP52" s="82" t="s">
        <v>1018</v>
      </c>
      <c r="EQ52" s="82" t="s">
        <v>1019</v>
      </c>
      <c r="ER52" s="82" t="s">
        <v>1148</v>
      </c>
      <c r="ES52" s="82" t="s">
        <v>1149</v>
      </c>
      <c r="ET52" s="82" t="s">
        <v>1150</v>
      </c>
      <c r="EU52" s="82" t="s">
        <v>1174</v>
      </c>
      <c r="EV52" s="82" t="s">
        <v>1184</v>
      </c>
      <c r="EW52" s="82" t="s">
        <v>518</v>
      </c>
      <c r="EX52" s="82" t="s">
        <v>652</v>
      </c>
      <c r="EY52" s="82" t="s">
        <v>516</v>
      </c>
      <c r="EZ52" s="82" t="s">
        <v>593</v>
      </c>
      <c r="FA52" s="82" t="s">
        <v>712</v>
      </c>
      <c r="FB52" s="20" t="s">
        <v>484</v>
      </c>
    </row>
    <row r="53" spans="1:158" s="19" customFormat="1" x14ac:dyDescent="0.3">
      <c r="A53" s="20" t="s">
        <v>2389</v>
      </c>
      <c r="B53" s="20" t="s">
        <v>978</v>
      </c>
      <c r="C53" s="19" t="s">
        <v>143</v>
      </c>
      <c r="D53" s="19" t="s">
        <v>980</v>
      </c>
      <c r="E53" s="108">
        <v>44734</v>
      </c>
      <c r="F53" s="19" t="s">
        <v>2380</v>
      </c>
      <c r="G53" s="19" t="s">
        <v>2380</v>
      </c>
      <c r="H53" s="19" t="s">
        <v>2380</v>
      </c>
      <c r="K53" s="19">
        <v>36.792389</v>
      </c>
      <c r="L53" s="19">
        <v>-104.586336</v>
      </c>
      <c r="M53" s="20" t="s">
        <v>357</v>
      </c>
      <c r="N53" s="59" t="s">
        <v>239</v>
      </c>
      <c r="O53" s="20" t="s">
        <v>147</v>
      </c>
      <c r="P53" s="59" t="s">
        <v>336</v>
      </c>
      <c r="Q53" s="20" t="s">
        <v>1549</v>
      </c>
      <c r="S53" s="20">
        <v>0</v>
      </c>
      <c r="X53" s="20" t="s">
        <v>249</v>
      </c>
      <c r="Z53" s="20" t="s">
        <v>2170</v>
      </c>
      <c r="AA53" s="20" t="s">
        <v>143</v>
      </c>
      <c r="AB53" s="20" t="s">
        <v>143</v>
      </c>
      <c r="AC53" s="19">
        <v>0.51649999999999996</v>
      </c>
      <c r="AG53" s="19">
        <v>52.296327912067227</v>
      </c>
      <c r="AH53" s="19">
        <v>1.4371428571428571</v>
      </c>
      <c r="AI53" s="19">
        <v>35.269747645790822</v>
      </c>
      <c r="AK53" s="19">
        <v>4.2385714285714284</v>
      </c>
      <c r="AL53" s="19">
        <v>8.3285714285714282E-2</v>
      </c>
      <c r="AM53" s="19">
        <v>0.39142857142857146</v>
      </c>
      <c r="AN53" s="19">
        <v>1.4277878124716896</v>
      </c>
      <c r="AO53" s="19">
        <v>0.1823134345733422</v>
      </c>
      <c r="AP53" s="19">
        <v>0.32</v>
      </c>
      <c r="AQ53" s="19">
        <v>5.2857142857142859E-2</v>
      </c>
      <c r="AS53" s="19">
        <v>32</v>
      </c>
      <c r="AT53" s="19">
        <v>0.59333333333333327</v>
      </c>
      <c r="AU53" s="19">
        <v>1.8416666666666668</v>
      </c>
      <c r="AY53" s="19">
        <v>96.487636869408036</v>
      </c>
      <c r="BA53" s="19" t="s">
        <v>332</v>
      </c>
      <c r="BB53" s="19">
        <v>2.2000000000000002</v>
      </c>
      <c r="BC53" s="19">
        <v>16</v>
      </c>
      <c r="BD53" s="19">
        <v>21.5</v>
      </c>
      <c r="BE53" s="19">
        <v>2.2000000000000002</v>
      </c>
      <c r="BF53" s="19" t="s">
        <v>251</v>
      </c>
      <c r="BH53" s="19" t="s">
        <v>291</v>
      </c>
      <c r="BI53" s="19">
        <v>43</v>
      </c>
      <c r="BJ53" s="19">
        <v>4.5</v>
      </c>
      <c r="BK53" s="19">
        <v>4</v>
      </c>
      <c r="BL53" s="19" t="e">
        <v>#DIV/0!</v>
      </c>
      <c r="BM53" s="19">
        <v>7.7142857142857144</v>
      </c>
      <c r="BN53" s="19">
        <v>9.2857142857142865</v>
      </c>
      <c r="BO53" s="19">
        <v>6</v>
      </c>
      <c r="BP53" s="19">
        <v>1</v>
      </c>
      <c r="BQ53" s="19">
        <v>0.02</v>
      </c>
      <c r="BR53" s="19" t="s">
        <v>321</v>
      </c>
      <c r="BT53" s="19">
        <v>8.6214125145696627</v>
      </c>
      <c r="BU53" s="19" t="s">
        <v>251</v>
      </c>
      <c r="BV53" s="19">
        <v>2.6</v>
      </c>
      <c r="BW53" s="19">
        <v>5.8571428571428568</v>
      </c>
      <c r="BY53" s="19">
        <v>8.8333333333333339</v>
      </c>
      <c r="CB53" s="19">
        <v>2.9999999999999996</v>
      </c>
      <c r="CF53" s="19" t="s">
        <v>251</v>
      </c>
      <c r="CG53" s="19">
        <v>3.7343537901808261</v>
      </c>
      <c r="CH53" s="19">
        <v>3</v>
      </c>
      <c r="CI53" s="19">
        <v>3</v>
      </c>
      <c r="CJ53" s="19">
        <v>23.571428571428573</v>
      </c>
      <c r="CK53" s="19" t="s">
        <v>251</v>
      </c>
      <c r="CM53" s="19">
        <v>5.4937361554502022</v>
      </c>
      <c r="CN53" s="19" t="s">
        <v>251</v>
      </c>
      <c r="CO53" s="19">
        <v>1.2</v>
      </c>
      <c r="CP53" s="19">
        <v>18.5</v>
      </c>
      <c r="CQ53" s="19" t="s">
        <v>251</v>
      </c>
      <c r="CR53" s="19">
        <v>11.827855180455215</v>
      </c>
      <c r="CS53" s="19">
        <v>35.142857142857146</v>
      </c>
      <c r="CT53" s="19">
        <v>31.285714285714285</v>
      </c>
      <c r="CU53" s="19">
        <v>33.415435290587979</v>
      </c>
      <c r="CV53" s="19">
        <v>25.697077191277138</v>
      </c>
      <c r="CW53" s="19">
        <v>2.6182085381668747</v>
      </c>
      <c r="CX53" s="19">
        <v>11.022737901997383</v>
      </c>
      <c r="CY53" s="19">
        <v>2.6220314639873123</v>
      </c>
      <c r="CZ53" s="19">
        <v>0.38415854903183277</v>
      </c>
      <c r="DA53" s="19">
        <v>2.0640245337271801</v>
      </c>
      <c r="DB53" s="19">
        <v>4.468987780270163E-2</v>
      </c>
      <c r="DC53" s="19">
        <v>1.9231490512661775</v>
      </c>
      <c r="DD53" s="19">
        <v>0.4511130818021119</v>
      </c>
      <c r="DE53" s="19">
        <v>0.84751612851087166</v>
      </c>
      <c r="DF53" s="19">
        <v>0.35870410079144338</v>
      </c>
      <c r="DG53" s="19">
        <v>0.86633770520958153</v>
      </c>
      <c r="DH53" s="19">
        <v>0.12948847416344786</v>
      </c>
      <c r="DI53" s="19">
        <v>79.032304116728042</v>
      </c>
      <c r="DJ53" s="19">
        <v>90.860159297183259</v>
      </c>
      <c r="DU53" s="19">
        <v>9.2966666666666669</v>
      </c>
      <c r="DV53" s="82">
        <v>8.98</v>
      </c>
      <c r="DW53" s="19">
        <v>9.0400000000000009</v>
      </c>
      <c r="DX53" s="19">
        <v>68.97</v>
      </c>
      <c r="DY53" s="19">
        <v>71.594999999999999</v>
      </c>
      <c r="DZ53" s="19">
        <v>72.155000000000001</v>
      </c>
      <c r="EA53" s="19">
        <v>52.42</v>
      </c>
      <c r="EB53" s="19">
        <v>55.68571428571429</v>
      </c>
      <c r="EC53" s="82">
        <v>60.77</v>
      </c>
      <c r="ED53" s="82">
        <v>4.6500000000000004</v>
      </c>
      <c r="EE53" s="82">
        <v>4.2699999999999996</v>
      </c>
      <c r="EF53" s="82">
        <v>4.4800000000000004</v>
      </c>
      <c r="EG53" s="82">
        <v>2.2599999999999998</v>
      </c>
      <c r="EH53" s="82">
        <v>2.56</v>
      </c>
      <c r="EI53" s="19">
        <v>4.4137500000000003</v>
      </c>
      <c r="EJ53" s="82">
        <v>1.36</v>
      </c>
      <c r="EK53" s="82">
        <v>1.33</v>
      </c>
      <c r="EL53" s="82">
        <v>1.39</v>
      </c>
      <c r="EM53" s="82">
        <v>12.63</v>
      </c>
      <c r="EN53" s="82">
        <v>13.26</v>
      </c>
      <c r="EO53" s="82">
        <v>0.64</v>
      </c>
      <c r="EP53" s="82">
        <v>0.62</v>
      </c>
      <c r="EQ53" s="19">
        <v>0.62912500000000005</v>
      </c>
      <c r="ER53" s="19">
        <v>34.619999999999997</v>
      </c>
      <c r="ES53" s="19">
        <v>33.840000000000003</v>
      </c>
      <c r="ET53" s="19">
        <v>35.230000000000004</v>
      </c>
      <c r="EU53" s="82" t="s">
        <v>1175</v>
      </c>
      <c r="EV53" s="82" t="s">
        <v>683</v>
      </c>
      <c r="EW53" s="82" t="s">
        <v>592</v>
      </c>
      <c r="EX53" s="82" t="s">
        <v>518</v>
      </c>
      <c r="EY53" s="82" t="s">
        <v>685</v>
      </c>
      <c r="EZ53" s="82" t="s">
        <v>685</v>
      </c>
      <c r="FA53" s="82" t="s">
        <v>556</v>
      </c>
      <c r="FB53" s="19">
        <v>500</v>
      </c>
    </row>
    <row r="54" spans="1:158" x14ac:dyDescent="0.3">
      <c r="A54" s="20" t="s">
        <v>2797</v>
      </c>
      <c r="B54" s="20" t="s">
        <v>978</v>
      </c>
      <c r="C54" s="19" t="s">
        <v>143</v>
      </c>
      <c r="D54" s="20" t="s">
        <v>980</v>
      </c>
      <c r="E54" s="109">
        <v>44734</v>
      </c>
      <c r="F54" s="113">
        <v>44880</v>
      </c>
      <c r="G54" s="59">
        <v>128555</v>
      </c>
      <c r="H54" s="19" t="s">
        <v>247</v>
      </c>
      <c r="K54" s="19">
        <v>36.792271999999997</v>
      </c>
      <c r="L54" s="19">
        <v>-104.586326</v>
      </c>
      <c r="M54" s="20" t="s">
        <v>357</v>
      </c>
      <c r="N54" s="59" t="s">
        <v>239</v>
      </c>
      <c r="O54" s="20" t="s">
        <v>147</v>
      </c>
      <c r="P54" s="59" t="s">
        <v>336</v>
      </c>
      <c r="Q54" s="20" t="s">
        <v>1549</v>
      </c>
      <c r="S54" s="20">
        <v>0</v>
      </c>
      <c r="T54" s="20"/>
      <c r="X54" s="20" t="s">
        <v>249</v>
      </c>
      <c r="Z54" s="83" t="s">
        <v>2173</v>
      </c>
      <c r="AA54" s="20" t="s">
        <v>143</v>
      </c>
      <c r="AB54" s="20" t="s">
        <v>143</v>
      </c>
      <c r="AC54" s="82">
        <v>0.16</v>
      </c>
      <c r="AD54" s="82"/>
      <c r="AG54" s="82">
        <v>52.38</v>
      </c>
      <c r="AH54" s="82">
        <v>1.64</v>
      </c>
      <c r="AI54" s="82">
        <v>40.24</v>
      </c>
      <c r="AK54" s="126">
        <v>3.53</v>
      </c>
      <c r="AL54" s="82">
        <v>0.08</v>
      </c>
      <c r="AM54" s="82">
        <v>0.38</v>
      </c>
      <c r="AN54" s="82">
        <v>0.88</v>
      </c>
      <c r="AO54" s="82">
        <v>0.19</v>
      </c>
      <c r="AP54" s="82">
        <v>0.16</v>
      </c>
      <c r="AQ54" s="82">
        <v>0.06</v>
      </c>
      <c r="AR54" s="82"/>
      <c r="AS54" s="82">
        <v>30</v>
      </c>
      <c r="AT54" s="82">
        <v>0.16</v>
      </c>
      <c r="AU54" s="82"/>
      <c r="AV54" s="82"/>
      <c r="AY54" s="20">
        <v>99.539999999999992</v>
      </c>
      <c r="BA54" s="82" t="s">
        <v>332</v>
      </c>
      <c r="BB54" s="82">
        <v>1.4</v>
      </c>
      <c r="BC54" s="20">
        <v>16</v>
      </c>
      <c r="BD54" s="82">
        <v>22</v>
      </c>
      <c r="BE54" s="82">
        <v>3.2</v>
      </c>
      <c r="BF54" s="82" t="s">
        <v>251</v>
      </c>
      <c r="BH54" s="82" t="s">
        <v>291</v>
      </c>
      <c r="BI54" s="82">
        <v>43</v>
      </c>
      <c r="BJ54" s="82">
        <v>14</v>
      </c>
      <c r="BK54" s="82">
        <v>3</v>
      </c>
      <c r="BL54" s="82" t="s">
        <v>251</v>
      </c>
      <c r="BM54" s="82">
        <v>8</v>
      </c>
      <c r="BN54" s="82">
        <v>8</v>
      </c>
      <c r="BO54" s="82">
        <v>42</v>
      </c>
      <c r="BP54" s="82" t="s">
        <v>251</v>
      </c>
      <c r="BQ54" s="82" t="s">
        <v>333</v>
      </c>
      <c r="BR54" s="82" t="s">
        <v>321</v>
      </c>
      <c r="BT54" s="82">
        <v>9</v>
      </c>
      <c r="BU54" s="82" t="s">
        <v>251</v>
      </c>
      <c r="BV54" s="82">
        <v>3</v>
      </c>
      <c r="BW54" s="82">
        <v>7</v>
      </c>
      <c r="BY54" s="82">
        <v>5</v>
      </c>
      <c r="CB54" s="82" t="s">
        <v>251</v>
      </c>
      <c r="CF54" s="20" t="s">
        <v>251</v>
      </c>
      <c r="CG54" s="82">
        <v>2</v>
      </c>
      <c r="CH54" s="20">
        <v>2</v>
      </c>
      <c r="CI54" s="82" t="s">
        <v>251</v>
      </c>
      <c r="CJ54" s="82">
        <v>16</v>
      </c>
      <c r="CK54" s="82" t="s">
        <v>251</v>
      </c>
      <c r="CM54" s="82">
        <v>3</v>
      </c>
      <c r="CN54" s="82" t="s">
        <v>251</v>
      </c>
      <c r="CO54" s="82">
        <v>1</v>
      </c>
      <c r="CP54" s="82">
        <v>15</v>
      </c>
      <c r="CQ54" s="82" t="s">
        <v>251</v>
      </c>
      <c r="CR54" s="82">
        <v>13</v>
      </c>
      <c r="CS54" s="82">
        <v>22</v>
      </c>
      <c r="CT54" s="82">
        <v>33</v>
      </c>
      <c r="CU54" s="82">
        <v>17</v>
      </c>
      <c r="CV54" s="82">
        <v>28</v>
      </c>
      <c r="CW54" s="82">
        <v>3</v>
      </c>
      <c r="CX54" s="82">
        <v>10</v>
      </c>
      <c r="CY54" s="82">
        <v>2</v>
      </c>
      <c r="CZ54" s="82" t="s">
        <v>251</v>
      </c>
      <c r="DA54" s="82">
        <v>2</v>
      </c>
      <c r="DB54" s="82" t="s">
        <v>251</v>
      </c>
      <c r="DC54" s="82">
        <v>2</v>
      </c>
      <c r="DD54" s="82" t="s">
        <v>251</v>
      </c>
      <c r="DE54" s="82">
        <v>1</v>
      </c>
      <c r="DF54" s="82" t="s">
        <v>251</v>
      </c>
      <c r="DG54" s="82">
        <v>1</v>
      </c>
      <c r="DH54" s="82" t="s">
        <v>251</v>
      </c>
      <c r="DI54" s="85">
        <v>66</v>
      </c>
      <c r="DJ54" s="85">
        <v>79</v>
      </c>
      <c r="DU54" s="82" t="s">
        <v>1034</v>
      </c>
      <c r="DV54" s="82" t="s">
        <v>1035</v>
      </c>
      <c r="DW54" s="82" t="s">
        <v>1036</v>
      </c>
      <c r="DX54" s="82" t="s">
        <v>1037</v>
      </c>
      <c r="DY54" s="82" t="s">
        <v>1038</v>
      </c>
      <c r="DZ54" s="82" t="s">
        <v>1039</v>
      </c>
      <c r="EA54" s="82" t="s">
        <v>1040</v>
      </c>
      <c r="EB54" s="82" t="s">
        <v>1041</v>
      </c>
      <c r="EC54" s="82" t="s">
        <v>1042</v>
      </c>
      <c r="ED54" s="82" t="s">
        <v>1043</v>
      </c>
      <c r="EE54" s="82" t="s">
        <v>1044</v>
      </c>
      <c r="EF54" s="82" t="s">
        <v>662</v>
      </c>
      <c r="EG54" s="82" t="s">
        <v>1045</v>
      </c>
      <c r="EH54" s="82" t="s">
        <v>1046</v>
      </c>
      <c r="EI54" s="82" t="s">
        <v>408</v>
      </c>
      <c r="EJ54" s="82" t="s">
        <v>559</v>
      </c>
      <c r="EK54" s="82" t="s">
        <v>858</v>
      </c>
      <c r="EL54" s="82" t="s">
        <v>859</v>
      </c>
      <c r="EM54" s="82" t="s">
        <v>1047</v>
      </c>
      <c r="EN54" s="82" t="s">
        <v>1048</v>
      </c>
      <c r="EO54" s="82" t="s">
        <v>1049</v>
      </c>
      <c r="EP54" s="82" t="s">
        <v>1033</v>
      </c>
      <c r="EQ54" s="82" t="s">
        <v>660</v>
      </c>
      <c r="ER54" s="82" t="s">
        <v>1153</v>
      </c>
      <c r="ES54" s="82" t="s">
        <v>1154</v>
      </c>
      <c r="ET54" s="82" t="s">
        <v>1155</v>
      </c>
      <c r="EU54" s="82" t="s">
        <v>1176</v>
      </c>
      <c r="EV54" s="82" t="s">
        <v>683</v>
      </c>
      <c r="EW54" s="82" t="s">
        <v>592</v>
      </c>
      <c r="EX54" s="82" t="s">
        <v>518</v>
      </c>
      <c r="EY54" s="82" t="s">
        <v>487</v>
      </c>
      <c r="EZ54" s="82" t="s">
        <v>768</v>
      </c>
      <c r="FA54" s="82" t="s">
        <v>528</v>
      </c>
      <c r="FB54" s="20" t="s">
        <v>484</v>
      </c>
    </row>
    <row r="55" spans="1:158" x14ac:dyDescent="0.3">
      <c r="A55" s="20" t="s">
        <v>2798</v>
      </c>
      <c r="B55" s="20" t="s">
        <v>978</v>
      </c>
      <c r="C55" s="20" t="s">
        <v>326</v>
      </c>
      <c r="D55" s="20" t="s">
        <v>980</v>
      </c>
      <c r="E55" s="109">
        <v>44747</v>
      </c>
      <c r="F55" s="113">
        <v>44880</v>
      </c>
      <c r="G55" s="59">
        <v>128555</v>
      </c>
      <c r="H55" s="19" t="s">
        <v>247</v>
      </c>
      <c r="K55" s="19">
        <v>36.094478000000002</v>
      </c>
      <c r="L55" s="19">
        <v>-107.823686</v>
      </c>
      <c r="M55" s="20" t="s">
        <v>357</v>
      </c>
      <c r="N55" s="59" t="s">
        <v>142</v>
      </c>
      <c r="O55" s="20" t="s">
        <v>147</v>
      </c>
      <c r="P55" s="59" t="s">
        <v>336</v>
      </c>
      <c r="Q55" s="20" t="s">
        <v>1549</v>
      </c>
      <c r="S55" s="20">
        <v>0</v>
      </c>
      <c r="T55" s="20"/>
      <c r="X55" s="20" t="s">
        <v>249</v>
      </c>
      <c r="Z55" s="83" t="s">
        <v>2174</v>
      </c>
      <c r="AA55" s="20" t="s">
        <v>142</v>
      </c>
      <c r="AB55" s="19" t="s">
        <v>1285</v>
      </c>
      <c r="AC55" s="82">
        <v>0.28999999999999998</v>
      </c>
      <c r="AD55" s="82"/>
      <c r="AG55" s="82">
        <v>65.150000000000006</v>
      </c>
      <c r="AH55" s="82">
        <v>1.1399999999999999</v>
      </c>
      <c r="AI55" s="82">
        <v>23.99</v>
      </c>
      <c r="AK55" s="126">
        <v>3.79</v>
      </c>
      <c r="AL55" s="82">
        <v>0.01</v>
      </c>
      <c r="AM55" s="82">
        <v>1.1000000000000001</v>
      </c>
      <c r="AN55" s="82">
        <v>0.82</v>
      </c>
      <c r="AO55" s="82">
        <v>1.96</v>
      </c>
      <c r="AP55" s="82">
        <v>1.23</v>
      </c>
      <c r="AQ55" s="82">
        <v>0.06</v>
      </c>
      <c r="AR55" s="82"/>
      <c r="AS55" s="82">
        <v>100</v>
      </c>
      <c r="AT55" s="82">
        <v>0.28999999999999998</v>
      </c>
      <c r="AU55" s="82"/>
      <c r="AV55" s="82"/>
      <c r="AY55" s="20">
        <v>99.25</v>
      </c>
      <c r="BA55" s="82" t="s">
        <v>264</v>
      </c>
      <c r="BB55" s="82">
        <v>2.7</v>
      </c>
      <c r="BC55" s="20">
        <v>8</v>
      </c>
      <c r="BD55" s="82">
        <v>94</v>
      </c>
      <c r="BE55" s="82">
        <v>8.9</v>
      </c>
      <c r="BF55" s="82" t="s">
        <v>251</v>
      </c>
      <c r="BH55" s="82" t="s">
        <v>251</v>
      </c>
      <c r="BI55" s="82">
        <v>46</v>
      </c>
      <c r="BJ55" s="82">
        <v>6</v>
      </c>
      <c r="BK55" s="82">
        <v>16</v>
      </c>
      <c r="BL55" s="82">
        <v>3</v>
      </c>
      <c r="BM55" s="82">
        <v>36</v>
      </c>
      <c r="BN55" s="82">
        <v>19</v>
      </c>
      <c r="BO55" s="82">
        <v>2</v>
      </c>
      <c r="BP55" s="82">
        <v>3</v>
      </c>
      <c r="BQ55" s="82">
        <v>0.1</v>
      </c>
      <c r="BR55" s="82" t="s">
        <v>321</v>
      </c>
      <c r="BT55" s="82">
        <v>29</v>
      </c>
      <c r="BU55" s="82">
        <v>5</v>
      </c>
      <c r="BV55" s="82">
        <v>9</v>
      </c>
      <c r="BW55" s="82">
        <v>11</v>
      </c>
      <c r="BY55" s="82">
        <v>23</v>
      </c>
      <c r="CB55" s="82">
        <v>26</v>
      </c>
      <c r="CF55" s="20" t="s">
        <v>289</v>
      </c>
      <c r="CG55" s="82">
        <v>8</v>
      </c>
      <c r="CH55" s="20">
        <v>1</v>
      </c>
      <c r="CI55" s="82" t="s">
        <v>289</v>
      </c>
      <c r="CJ55" s="82">
        <v>74</v>
      </c>
      <c r="CK55" s="82" t="s">
        <v>251</v>
      </c>
      <c r="CM55" s="82">
        <v>15</v>
      </c>
      <c r="CN55" s="82" t="s">
        <v>289</v>
      </c>
      <c r="CO55" s="82">
        <v>6.7</v>
      </c>
      <c r="CP55" s="82">
        <v>50</v>
      </c>
      <c r="CQ55" s="82" t="s">
        <v>251</v>
      </c>
      <c r="CR55" s="82">
        <v>39</v>
      </c>
      <c r="CS55" s="82">
        <v>33</v>
      </c>
      <c r="CT55" s="82">
        <v>103</v>
      </c>
      <c r="CU55" s="82">
        <v>18</v>
      </c>
      <c r="CV55" s="82">
        <v>38</v>
      </c>
      <c r="CW55" s="82">
        <v>5</v>
      </c>
      <c r="CX55" s="82">
        <v>16</v>
      </c>
      <c r="CY55" s="82">
        <v>3</v>
      </c>
      <c r="CZ55" s="82" t="s">
        <v>251</v>
      </c>
      <c r="DA55" s="82">
        <v>5</v>
      </c>
      <c r="DB55" s="82" t="s">
        <v>251</v>
      </c>
      <c r="DC55" s="82">
        <v>5</v>
      </c>
      <c r="DD55" s="82" t="s">
        <v>329</v>
      </c>
      <c r="DE55" s="82">
        <v>3</v>
      </c>
      <c r="DF55" s="82" t="s">
        <v>251</v>
      </c>
      <c r="DG55" s="82">
        <v>3</v>
      </c>
      <c r="DH55" s="82" t="s">
        <v>251</v>
      </c>
      <c r="DI55" s="85">
        <v>96</v>
      </c>
      <c r="DJ55" s="85">
        <v>135</v>
      </c>
      <c r="DU55" s="82" t="s">
        <v>1050</v>
      </c>
      <c r="DV55" s="82" t="s">
        <v>1051</v>
      </c>
      <c r="DW55" s="82" t="s">
        <v>1052</v>
      </c>
      <c r="DX55" s="82" t="s">
        <v>1053</v>
      </c>
      <c r="DY55" s="82" t="s">
        <v>1054</v>
      </c>
      <c r="DZ55" s="82" t="s">
        <v>573</v>
      </c>
      <c r="EA55" s="82" t="s">
        <v>1055</v>
      </c>
      <c r="EB55" s="82" t="s">
        <v>1056</v>
      </c>
      <c r="EC55" s="82" t="s">
        <v>1057</v>
      </c>
      <c r="ED55" s="82" t="s">
        <v>880</v>
      </c>
      <c r="EE55" s="82" t="s">
        <v>1058</v>
      </c>
      <c r="EF55" s="82" t="s">
        <v>1059</v>
      </c>
      <c r="EG55" s="82" t="s">
        <v>1060</v>
      </c>
      <c r="EH55" s="82" t="s">
        <v>1061</v>
      </c>
      <c r="EI55" s="82" t="s">
        <v>727</v>
      </c>
      <c r="EJ55" s="82" t="s">
        <v>1062</v>
      </c>
      <c r="EK55" s="82" t="s">
        <v>762</v>
      </c>
      <c r="EL55" s="82" t="s">
        <v>1063</v>
      </c>
      <c r="EM55" s="82" t="s">
        <v>1064</v>
      </c>
      <c r="EN55" s="82" t="s">
        <v>1065</v>
      </c>
      <c r="EO55" s="82" t="s">
        <v>510</v>
      </c>
      <c r="EP55" s="82" t="s">
        <v>471</v>
      </c>
      <c r="EQ55" s="82" t="s">
        <v>790</v>
      </c>
      <c r="ER55" s="82" t="s">
        <v>1156</v>
      </c>
      <c r="ES55" s="82" t="s">
        <v>1157</v>
      </c>
      <c r="ET55" s="82" t="s">
        <v>1158</v>
      </c>
      <c r="EU55" s="82" t="s">
        <v>1177</v>
      </c>
      <c r="EV55" s="82" t="s">
        <v>592</v>
      </c>
      <c r="EW55" s="82" t="s">
        <v>516</v>
      </c>
      <c r="EX55" s="82" t="s">
        <v>683</v>
      </c>
      <c r="EY55" s="82" t="s">
        <v>708</v>
      </c>
      <c r="EZ55" s="82" t="s">
        <v>429</v>
      </c>
      <c r="FA55" s="82" t="s">
        <v>713</v>
      </c>
      <c r="FB55" s="20" t="s">
        <v>484</v>
      </c>
    </row>
    <row r="56" spans="1:158" x14ac:dyDescent="0.3">
      <c r="A56" s="20" t="s">
        <v>2799</v>
      </c>
      <c r="B56" s="20" t="s">
        <v>978</v>
      </c>
      <c r="C56" s="20" t="s">
        <v>280</v>
      </c>
      <c r="D56" s="20" t="s">
        <v>980</v>
      </c>
      <c r="E56" s="109">
        <v>44747</v>
      </c>
      <c r="F56" s="113">
        <v>44880</v>
      </c>
      <c r="G56" s="59" t="s">
        <v>2380</v>
      </c>
      <c r="H56" s="19" t="s">
        <v>2693</v>
      </c>
      <c r="K56" s="19">
        <v>36.549594999999997</v>
      </c>
      <c r="L56" s="19">
        <v>-108.526669</v>
      </c>
      <c r="M56" s="20" t="s">
        <v>357</v>
      </c>
      <c r="N56" s="59" t="s">
        <v>142</v>
      </c>
      <c r="O56" s="20" t="s">
        <v>147</v>
      </c>
      <c r="P56" s="59" t="s">
        <v>1715</v>
      </c>
      <c r="Q56" s="20" t="s">
        <v>1549</v>
      </c>
      <c r="S56" s="20">
        <v>0</v>
      </c>
      <c r="T56" s="20"/>
      <c r="U56" s="20" t="s">
        <v>280</v>
      </c>
      <c r="X56" s="20" t="s">
        <v>249</v>
      </c>
      <c r="Z56" s="83" t="s">
        <v>2175</v>
      </c>
      <c r="AA56" s="20" t="s">
        <v>142</v>
      </c>
      <c r="AB56" s="19" t="s">
        <v>1285</v>
      </c>
      <c r="AC56" s="82">
        <v>1.55</v>
      </c>
      <c r="AD56" s="82"/>
      <c r="AG56" s="82">
        <v>57.37</v>
      </c>
      <c r="AH56" s="82">
        <v>0.99</v>
      </c>
      <c r="AI56" s="82">
        <v>21.37</v>
      </c>
      <c r="AK56" s="126">
        <v>5.13</v>
      </c>
      <c r="AL56" s="82">
        <v>0.04</v>
      </c>
      <c r="AM56" s="82">
        <v>1.56</v>
      </c>
      <c r="AN56" s="82">
        <v>6.52</v>
      </c>
      <c r="AO56" s="82">
        <v>1.26</v>
      </c>
      <c r="AP56" s="82">
        <v>1.3</v>
      </c>
      <c r="AQ56" s="82">
        <v>0.28000000000000003</v>
      </c>
      <c r="AR56" s="82"/>
      <c r="AS56" s="82">
        <v>170</v>
      </c>
      <c r="AT56" s="82">
        <v>1.55</v>
      </c>
      <c r="AU56" s="82"/>
      <c r="AV56" s="82"/>
      <c r="AY56" s="20">
        <v>95.820000000000007</v>
      </c>
      <c r="BA56" s="82" t="s">
        <v>251</v>
      </c>
      <c r="BB56" s="82">
        <v>5.3</v>
      </c>
      <c r="BC56" s="20">
        <v>6</v>
      </c>
      <c r="BD56" s="82">
        <v>690</v>
      </c>
      <c r="BE56" s="82">
        <v>1.6</v>
      </c>
      <c r="BF56" s="82" t="s">
        <v>251</v>
      </c>
      <c r="BH56" s="82" t="s">
        <v>334</v>
      </c>
      <c r="BI56" s="82">
        <v>46</v>
      </c>
      <c r="BJ56" s="82">
        <v>8</v>
      </c>
      <c r="BK56" s="82">
        <v>13</v>
      </c>
      <c r="BL56" s="82">
        <v>2</v>
      </c>
      <c r="BM56" s="82">
        <v>19</v>
      </c>
      <c r="BN56" s="82">
        <v>10</v>
      </c>
      <c r="BO56" s="82">
        <v>3</v>
      </c>
      <c r="BP56" s="82">
        <v>2</v>
      </c>
      <c r="BQ56" s="82">
        <v>0.17</v>
      </c>
      <c r="BR56" s="82" t="s">
        <v>321</v>
      </c>
      <c r="BT56" s="82">
        <v>15</v>
      </c>
      <c r="BU56" s="82" t="s">
        <v>267</v>
      </c>
      <c r="BV56" s="82">
        <v>7</v>
      </c>
      <c r="BW56" s="82">
        <v>14</v>
      </c>
      <c r="BY56" s="82">
        <v>12</v>
      </c>
      <c r="CB56" s="82">
        <v>19</v>
      </c>
      <c r="CF56" s="20" t="s">
        <v>267</v>
      </c>
      <c r="CG56" s="82">
        <v>4.9116882978757923</v>
      </c>
      <c r="CH56" s="20">
        <v>2</v>
      </c>
      <c r="CI56" s="82" t="s">
        <v>267</v>
      </c>
      <c r="CJ56" s="82">
        <v>240</v>
      </c>
      <c r="CK56" s="82" t="s">
        <v>251</v>
      </c>
      <c r="CM56" s="82">
        <v>7</v>
      </c>
      <c r="CN56" s="82" t="s">
        <v>267</v>
      </c>
      <c r="CO56" s="82">
        <v>2.6</v>
      </c>
      <c r="CP56" s="82">
        <v>35</v>
      </c>
      <c r="CQ56" s="82">
        <v>1</v>
      </c>
      <c r="CR56" s="82">
        <v>11.379258542373979</v>
      </c>
      <c r="CS56" s="82">
        <v>34</v>
      </c>
      <c r="CT56" s="82">
        <v>85</v>
      </c>
      <c r="CU56" s="82">
        <v>18.888430628582153</v>
      </c>
      <c r="CV56" s="82">
        <v>37.786982288517109</v>
      </c>
      <c r="CW56" s="82">
        <v>3.8404126153279705</v>
      </c>
      <c r="CX56" s="82">
        <v>17.482997573022153</v>
      </c>
      <c r="CY56" s="82">
        <v>2.4865134544417895</v>
      </c>
      <c r="CZ56" s="82" t="s">
        <v>251</v>
      </c>
      <c r="DA56" s="82">
        <v>2.9838724027339545</v>
      </c>
      <c r="DB56" s="82" t="s">
        <v>251</v>
      </c>
      <c r="DC56" s="82">
        <v>2.0377053153408795</v>
      </c>
      <c r="DD56" s="82" t="s">
        <v>251</v>
      </c>
      <c r="DE56" s="82">
        <v>1.5558667866849754</v>
      </c>
      <c r="DF56" s="82" t="s">
        <v>251</v>
      </c>
      <c r="DG56" s="82">
        <v>0.96525354071303482</v>
      </c>
      <c r="DH56" s="82" t="s">
        <v>251</v>
      </c>
      <c r="DI56" s="85">
        <v>88.028034605364027</v>
      </c>
      <c r="DJ56" s="85">
        <v>99.407293147738002</v>
      </c>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row>
    <row r="57" spans="1:158" x14ac:dyDescent="0.3">
      <c r="A57" s="20" t="s">
        <v>2800</v>
      </c>
      <c r="B57" s="20" t="s">
        <v>978</v>
      </c>
      <c r="C57" s="20" t="s">
        <v>280</v>
      </c>
      <c r="D57" s="20" t="s">
        <v>980</v>
      </c>
      <c r="E57" s="109">
        <v>44747</v>
      </c>
      <c r="F57" s="113" t="s">
        <v>2380</v>
      </c>
      <c r="G57" s="59" t="s">
        <v>2380</v>
      </c>
      <c r="H57" s="19" t="s">
        <v>2693</v>
      </c>
      <c r="K57" s="19">
        <v>36.549594999999997</v>
      </c>
      <c r="L57" s="19">
        <v>-108.526669</v>
      </c>
      <c r="M57" s="20" t="s">
        <v>357</v>
      </c>
      <c r="N57" s="59" t="s">
        <v>142</v>
      </c>
      <c r="O57" s="20" t="s">
        <v>147</v>
      </c>
      <c r="P57" s="59" t="s">
        <v>336</v>
      </c>
      <c r="Q57" s="20" t="s">
        <v>1549</v>
      </c>
      <c r="S57" s="20">
        <v>0</v>
      </c>
      <c r="T57" s="20"/>
      <c r="U57" s="20" t="s">
        <v>280</v>
      </c>
      <c r="X57" s="20" t="s">
        <v>249</v>
      </c>
      <c r="Z57" s="83" t="s">
        <v>2176</v>
      </c>
      <c r="AA57" s="20" t="s">
        <v>142</v>
      </c>
      <c r="AB57" s="19" t="s">
        <v>1285</v>
      </c>
      <c r="AC57" s="82">
        <v>1.17</v>
      </c>
      <c r="AD57" s="82"/>
      <c r="AG57" s="82">
        <v>50.664999999999999</v>
      </c>
      <c r="AH57" s="82">
        <v>1.2450000000000001</v>
      </c>
      <c r="AI57" s="82">
        <v>25.454999999999998</v>
      </c>
      <c r="AK57" s="126">
        <v>4.5949999999999998</v>
      </c>
      <c r="AL57" s="82">
        <v>2.5000000000000001E-2</v>
      </c>
      <c r="AM57" s="82">
        <v>1</v>
      </c>
      <c r="AN57" s="82">
        <v>8.8350000000000009</v>
      </c>
      <c r="AO57" s="82">
        <v>1.21</v>
      </c>
      <c r="AP57" s="82">
        <v>0.16</v>
      </c>
      <c r="AQ57" s="82">
        <v>3.52</v>
      </c>
      <c r="AR57" s="82"/>
      <c r="AS57" s="82">
        <v>300</v>
      </c>
      <c r="AT57" s="82">
        <v>1.17</v>
      </c>
      <c r="AU57" s="82">
        <v>3.13</v>
      </c>
      <c r="AV57" s="82"/>
      <c r="AY57" s="20">
        <v>96.70999999999998</v>
      </c>
      <c r="BA57" s="82" t="s">
        <v>292</v>
      </c>
      <c r="BB57" s="82" t="s">
        <v>251</v>
      </c>
      <c r="BC57" s="20">
        <v>75</v>
      </c>
      <c r="BD57" s="82">
        <v>160</v>
      </c>
      <c r="BE57" s="82">
        <v>0.95000000000000007</v>
      </c>
      <c r="BF57" s="82" t="s">
        <v>251</v>
      </c>
      <c r="BH57" s="82" t="s">
        <v>335</v>
      </c>
      <c r="BI57" s="82">
        <v>27</v>
      </c>
      <c r="BJ57" s="82">
        <v>1</v>
      </c>
      <c r="BK57" s="82">
        <v>4</v>
      </c>
      <c r="BL57" s="82" t="s">
        <v>251</v>
      </c>
      <c r="BM57" s="82">
        <v>11.5</v>
      </c>
      <c r="BN57" s="82">
        <v>3.5</v>
      </c>
      <c r="BO57" s="82" t="s">
        <v>251</v>
      </c>
      <c r="BP57" s="82" t="s">
        <v>251</v>
      </c>
      <c r="BQ57" s="82" t="s">
        <v>333</v>
      </c>
      <c r="BR57" s="82" t="s">
        <v>261</v>
      </c>
      <c r="BT57" s="82">
        <v>14.5</v>
      </c>
      <c r="BU57" s="82" t="s">
        <v>264</v>
      </c>
      <c r="BV57" s="82">
        <v>2</v>
      </c>
      <c r="BW57" s="82">
        <v>2.5</v>
      </c>
      <c r="BY57" s="82">
        <v>5</v>
      </c>
      <c r="CB57" s="82" t="s">
        <v>251</v>
      </c>
      <c r="CF57" s="20" t="s">
        <v>264</v>
      </c>
      <c r="CG57" s="82">
        <v>1.5030433401555239</v>
      </c>
      <c r="CH57" s="20">
        <v>1</v>
      </c>
      <c r="CI57" s="82" t="s">
        <v>264</v>
      </c>
      <c r="CJ57" s="82">
        <v>72.5</v>
      </c>
      <c r="CK57" s="82" t="s">
        <v>251</v>
      </c>
      <c r="CM57" s="82">
        <v>2.5</v>
      </c>
      <c r="CN57" s="82" t="s">
        <v>264</v>
      </c>
      <c r="CO57" s="82">
        <v>0.8</v>
      </c>
      <c r="CP57" s="82">
        <v>12</v>
      </c>
      <c r="CQ57" s="82" t="s">
        <v>251</v>
      </c>
      <c r="CR57" s="82">
        <v>5.0212391491145052</v>
      </c>
      <c r="CS57" s="82">
        <v>3</v>
      </c>
      <c r="CT57" s="82">
        <v>28.5</v>
      </c>
      <c r="CU57" s="82">
        <v>4.9077744419177396</v>
      </c>
      <c r="CV57" s="82">
        <v>9.072060862544582</v>
      </c>
      <c r="CW57" s="82">
        <v>1.3333333333333333</v>
      </c>
      <c r="CX57" s="82">
        <v>4.6110637083206027</v>
      </c>
      <c r="CY57" s="82">
        <v>0.77971923745361149</v>
      </c>
      <c r="CZ57" s="82" t="s">
        <v>251</v>
      </c>
      <c r="DA57" s="82">
        <v>0.69081370900343997</v>
      </c>
      <c r="DB57" s="82" t="s">
        <v>251</v>
      </c>
      <c r="DC57" s="82">
        <v>0.62696483669706404</v>
      </c>
      <c r="DD57" s="82" t="s">
        <v>251</v>
      </c>
      <c r="DE57" s="82">
        <v>0.38422097172009817</v>
      </c>
      <c r="DF57" s="82" t="s">
        <v>251</v>
      </c>
      <c r="DG57" s="82">
        <v>0.34902484072987483</v>
      </c>
      <c r="DH57" s="82" t="s">
        <v>251</v>
      </c>
      <c r="DI57" s="85">
        <v>22.754975941720346</v>
      </c>
      <c r="DJ57" s="85">
        <v>27.776215090834853</v>
      </c>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row>
    <row r="58" spans="1:158" x14ac:dyDescent="0.3">
      <c r="A58" s="20" t="s">
        <v>2801</v>
      </c>
      <c r="B58" s="20" t="s">
        <v>978</v>
      </c>
      <c r="C58" s="20" t="s">
        <v>283</v>
      </c>
      <c r="D58" s="20" t="s">
        <v>980</v>
      </c>
      <c r="E58" s="109">
        <v>44762</v>
      </c>
      <c r="F58" s="113">
        <v>44880</v>
      </c>
      <c r="G58" s="59">
        <v>128555</v>
      </c>
      <c r="H58" s="19" t="s">
        <v>247</v>
      </c>
      <c r="K58" s="19">
        <v>35.655087999999999</v>
      </c>
      <c r="L58" s="19">
        <v>-107.87213</v>
      </c>
      <c r="M58" s="20" t="s">
        <v>357</v>
      </c>
      <c r="N58" s="59" t="s">
        <v>238</v>
      </c>
      <c r="O58" s="20" t="s">
        <v>147</v>
      </c>
      <c r="P58" s="59" t="s">
        <v>336</v>
      </c>
      <c r="Q58" s="20" t="s">
        <v>1549</v>
      </c>
      <c r="S58" s="20">
        <v>0</v>
      </c>
      <c r="T58" s="20"/>
      <c r="U58" s="20" t="s">
        <v>358</v>
      </c>
      <c r="X58" s="20" t="s">
        <v>249</v>
      </c>
      <c r="Z58" s="83" t="s">
        <v>2177</v>
      </c>
      <c r="AA58" s="20" t="s">
        <v>142</v>
      </c>
      <c r="AB58" s="19" t="s">
        <v>982</v>
      </c>
      <c r="AC58" s="82">
        <v>3.82</v>
      </c>
      <c r="AD58" s="82"/>
      <c r="AG58" s="82">
        <v>46.45</v>
      </c>
      <c r="AH58" s="82">
        <v>1.18</v>
      </c>
      <c r="AI58" s="82">
        <v>21.02</v>
      </c>
      <c r="AK58" s="126">
        <v>5.76</v>
      </c>
      <c r="AL58" s="82">
        <v>7.0000000000000007E-2</v>
      </c>
      <c r="AM58" s="82">
        <v>1.52</v>
      </c>
      <c r="AN58" s="82">
        <v>8.91</v>
      </c>
      <c r="AO58" s="82">
        <v>5.09</v>
      </c>
      <c r="AP58" s="82">
        <v>7.0000000000000007E-2</v>
      </c>
      <c r="AQ58" s="82">
        <v>0.05</v>
      </c>
      <c r="AR58" s="82"/>
      <c r="AS58" s="82" t="s">
        <v>255</v>
      </c>
      <c r="AT58" s="82">
        <v>3.82</v>
      </c>
      <c r="AU58" s="82"/>
      <c r="AV58" s="82"/>
      <c r="AY58" s="20">
        <v>90.11999999999999</v>
      </c>
      <c r="BA58" s="82" t="s">
        <v>332</v>
      </c>
      <c r="BB58" s="82" t="s">
        <v>251</v>
      </c>
      <c r="BC58" s="20">
        <v>100</v>
      </c>
      <c r="BD58" s="82">
        <v>51</v>
      </c>
      <c r="BE58" s="82">
        <v>0.3</v>
      </c>
      <c r="BF58" s="82" t="s">
        <v>251</v>
      </c>
      <c r="BH58" s="82" t="s">
        <v>291</v>
      </c>
      <c r="BI58" s="82">
        <v>12</v>
      </c>
      <c r="BJ58" s="82" t="s">
        <v>251</v>
      </c>
      <c r="BK58" s="82">
        <v>3</v>
      </c>
      <c r="BL58" s="82" t="s">
        <v>251</v>
      </c>
      <c r="BM58" s="82">
        <v>5</v>
      </c>
      <c r="BN58" s="82">
        <v>2</v>
      </c>
      <c r="BO58" s="82" t="s">
        <v>251</v>
      </c>
      <c r="BP58" s="82" t="s">
        <v>251</v>
      </c>
      <c r="BQ58" s="82" t="s">
        <v>333</v>
      </c>
      <c r="BR58" s="82" t="s">
        <v>321</v>
      </c>
      <c r="BT58" s="82">
        <v>6</v>
      </c>
      <c r="BU58" s="82" t="s">
        <v>251</v>
      </c>
      <c r="BV58" s="82">
        <v>1</v>
      </c>
      <c r="BW58" s="82">
        <v>3</v>
      </c>
      <c r="BY58" s="82" t="s">
        <v>264</v>
      </c>
      <c r="CB58" s="82" t="s">
        <v>251</v>
      </c>
      <c r="CF58" s="20" t="s">
        <v>251</v>
      </c>
      <c r="CG58" s="82">
        <v>1</v>
      </c>
      <c r="CH58" s="20">
        <v>1</v>
      </c>
      <c r="CI58" s="82" t="s">
        <v>251</v>
      </c>
      <c r="CJ58" s="82">
        <v>120</v>
      </c>
      <c r="CK58" s="82" t="s">
        <v>251</v>
      </c>
      <c r="CM58" s="82">
        <v>1</v>
      </c>
      <c r="CN58" s="82" t="s">
        <v>251</v>
      </c>
      <c r="CO58" s="82">
        <v>0.4</v>
      </c>
      <c r="CP58" s="82">
        <v>5</v>
      </c>
      <c r="CQ58" s="82" t="s">
        <v>251</v>
      </c>
      <c r="CR58" s="82">
        <v>3</v>
      </c>
      <c r="CS58" s="82">
        <v>2</v>
      </c>
      <c r="CT58" s="82">
        <v>14</v>
      </c>
      <c r="CU58" s="82">
        <v>6</v>
      </c>
      <c r="CV58" s="82">
        <v>11</v>
      </c>
      <c r="CW58" s="82">
        <v>1</v>
      </c>
      <c r="CX58" s="82">
        <v>4</v>
      </c>
      <c r="CY58" s="82" t="s">
        <v>251</v>
      </c>
      <c r="CZ58" s="82" t="s">
        <v>251</v>
      </c>
      <c r="DA58" s="82" t="s">
        <v>251</v>
      </c>
      <c r="DB58" s="82" t="s">
        <v>251</v>
      </c>
      <c r="DC58" s="82" t="s">
        <v>251</v>
      </c>
      <c r="DD58" s="82" t="s">
        <v>251</v>
      </c>
      <c r="DE58" s="82" t="s">
        <v>251</v>
      </c>
      <c r="DF58" s="82" t="s">
        <v>251</v>
      </c>
      <c r="DG58" s="82" t="s">
        <v>251</v>
      </c>
      <c r="DH58" s="82" t="s">
        <v>251</v>
      </c>
      <c r="DI58" s="85">
        <v>22</v>
      </c>
      <c r="DJ58" s="85">
        <v>25</v>
      </c>
      <c r="DU58" s="82" t="s">
        <v>1100</v>
      </c>
      <c r="DV58" s="82" t="s">
        <v>1101</v>
      </c>
      <c r="DW58" s="82" t="s">
        <v>1102</v>
      </c>
      <c r="DX58" s="82" t="s">
        <v>1103</v>
      </c>
      <c r="DY58" s="82" t="s">
        <v>1104</v>
      </c>
      <c r="DZ58" s="82" t="s">
        <v>1105</v>
      </c>
      <c r="EA58" s="82" t="s">
        <v>1106</v>
      </c>
      <c r="EB58" s="82" t="s">
        <v>1107</v>
      </c>
      <c r="EC58" s="82" t="s">
        <v>1108</v>
      </c>
      <c r="ED58" s="82" t="s">
        <v>1109</v>
      </c>
      <c r="EE58" s="82" t="s">
        <v>1110</v>
      </c>
      <c r="EF58" s="82" t="s">
        <v>1111</v>
      </c>
      <c r="EG58" s="82" t="s">
        <v>1112</v>
      </c>
      <c r="EH58" s="82" t="s">
        <v>1113</v>
      </c>
      <c r="EI58" s="82" t="s">
        <v>1114</v>
      </c>
      <c r="EJ58" s="82" t="s">
        <v>808</v>
      </c>
      <c r="EK58" s="82" t="s">
        <v>478</v>
      </c>
      <c r="EL58" s="82" t="s">
        <v>1115</v>
      </c>
      <c r="EM58" s="82" t="s">
        <v>1116</v>
      </c>
      <c r="EN58" s="82" t="s">
        <v>1117</v>
      </c>
      <c r="EO58" s="82" t="s">
        <v>510</v>
      </c>
      <c r="EP58" s="82" t="s">
        <v>554</v>
      </c>
      <c r="EQ58" s="82" t="s">
        <v>622</v>
      </c>
      <c r="ER58" s="82" t="s">
        <v>1165</v>
      </c>
      <c r="ES58" s="82" t="s">
        <v>1166</v>
      </c>
      <c r="ET58" s="82" t="s">
        <v>1167</v>
      </c>
      <c r="EU58" s="82" t="s">
        <v>1180</v>
      </c>
      <c r="EV58" s="82" t="s">
        <v>443</v>
      </c>
      <c r="EW58" s="82" t="s">
        <v>449</v>
      </c>
      <c r="EX58" s="82" t="s">
        <v>445</v>
      </c>
      <c r="EY58" s="82" t="s">
        <v>255</v>
      </c>
      <c r="EZ58" s="82" t="s">
        <v>255</v>
      </c>
      <c r="FA58" s="82" t="s">
        <v>255</v>
      </c>
      <c r="FB58" s="20">
        <v>2531</v>
      </c>
    </row>
    <row r="59" spans="1:158" x14ac:dyDescent="0.3">
      <c r="A59" s="20" t="s">
        <v>2802</v>
      </c>
      <c r="B59" s="20" t="s">
        <v>978</v>
      </c>
      <c r="C59" s="20" t="s">
        <v>283</v>
      </c>
      <c r="D59" s="20" t="s">
        <v>980</v>
      </c>
      <c r="E59" s="109">
        <v>44762</v>
      </c>
      <c r="F59" s="113">
        <v>44880</v>
      </c>
      <c r="G59" s="59">
        <v>128555</v>
      </c>
      <c r="H59" s="19" t="s">
        <v>247</v>
      </c>
      <c r="K59" s="19">
        <v>35.662593999999999</v>
      </c>
      <c r="L59" s="19">
        <v>-107.794893</v>
      </c>
      <c r="M59" s="20" t="s">
        <v>357</v>
      </c>
      <c r="N59" s="59" t="s">
        <v>238</v>
      </c>
      <c r="O59" s="20" t="s">
        <v>147</v>
      </c>
      <c r="P59" s="59" t="s">
        <v>336</v>
      </c>
      <c r="Q59" s="20" t="s">
        <v>1549</v>
      </c>
      <c r="S59" s="20">
        <v>0</v>
      </c>
      <c r="T59" s="20"/>
      <c r="U59" s="20" t="s">
        <v>358</v>
      </c>
      <c r="X59" s="20" t="s">
        <v>249</v>
      </c>
      <c r="Z59" s="83" t="s">
        <v>2178</v>
      </c>
      <c r="AA59" s="20" t="s">
        <v>142</v>
      </c>
      <c r="AB59" s="19" t="s">
        <v>982</v>
      </c>
      <c r="AC59" s="82">
        <v>3.89</v>
      </c>
      <c r="AD59" s="82"/>
      <c r="AG59" s="82">
        <v>41.64</v>
      </c>
      <c r="AH59" s="82">
        <v>0.75</v>
      </c>
      <c r="AI59" s="82">
        <v>24.1</v>
      </c>
      <c r="AK59" s="126">
        <v>8.0399999999999991</v>
      </c>
      <c r="AL59" s="82">
        <v>7.0000000000000007E-2</v>
      </c>
      <c r="AM59" s="82">
        <v>1.47</v>
      </c>
      <c r="AN59" s="82">
        <v>8.93</v>
      </c>
      <c r="AO59" s="82">
        <v>4.91</v>
      </c>
      <c r="AP59" s="82">
        <v>0.09</v>
      </c>
      <c r="AQ59" s="82">
        <v>0.04</v>
      </c>
      <c r="AR59" s="82"/>
      <c r="AS59" s="82" t="s">
        <v>255</v>
      </c>
      <c r="AT59" s="82">
        <v>3.89</v>
      </c>
      <c r="AU59" s="82"/>
      <c r="AV59" s="82"/>
      <c r="AY59" s="20">
        <v>90.04</v>
      </c>
      <c r="BA59" s="82" t="s">
        <v>332</v>
      </c>
      <c r="BB59" s="82" t="s">
        <v>251</v>
      </c>
      <c r="BC59" s="20">
        <v>106</v>
      </c>
      <c r="BD59" s="82">
        <v>65</v>
      </c>
      <c r="BE59" s="82">
        <v>0.9</v>
      </c>
      <c r="BF59" s="82" t="s">
        <v>251</v>
      </c>
      <c r="BH59" s="82" t="s">
        <v>291</v>
      </c>
      <c r="BI59" s="82">
        <v>7</v>
      </c>
      <c r="BJ59" s="82">
        <v>3</v>
      </c>
      <c r="BK59" s="82">
        <v>3</v>
      </c>
      <c r="BL59" s="82" t="s">
        <v>251</v>
      </c>
      <c r="BM59" s="82">
        <v>3</v>
      </c>
      <c r="BN59" s="82">
        <v>5</v>
      </c>
      <c r="BO59" s="82">
        <v>1</v>
      </c>
      <c r="BP59" s="82" t="s">
        <v>251</v>
      </c>
      <c r="BQ59" s="82">
        <v>0.04</v>
      </c>
      <c r="BR59" s="82" t="s">
        <v>321</v>
      </c>
      <c r="BT59" s="82">
        <v>6</v>
      </c>
      <c r="BU59" s="82">
        <v>1</v>
      </c>
      <c r="BV59" s="82">
        <v>1</v>
      </c>
      <c r="BW59" s="82">
        <v>7</v>
      </c>
      <c r="BY59" s="82">
        <v>4</v>
      </c>
      <c r="CB59" s="82" t="s">
        <v>251</v>
      </c>
      <c r="CF59" s="20">
        <v>2</v>
      </c>
      <c r="CG59" s="82">
        <v>2</v>
      </c>
      <c r="CH59" s="20">
        <v>1</v>
      </c>
      <c r="CI59" s="82" t="s">
        <v>251</v>
      </c>
      <c r="CJ59" s="82">
        <v>104</v>
      </c>
      <c r="CK59" s="82" t="s">
        <v>251</v>
      </c>
      <c r="CM59" s="82">
        <v>1</v>
      </c>
      <c r="CN59" s="82" t="s">
        <v>251</v>
      </c>
      <c r="CO59" s="82">
        <v>1.5</v>
      </c>
      <c r="CP59" s="82">
        <v>7</v>
      </c>
      <c r="CQ59" s="82" t="s">
        <v>251</v>
      </c>
      <c r="CR59" s="82">
        <v>8</v>
      </c>
      <c r="CS59" s="82">
        <v>46</v>
      </c>
      <c r="CT59" s="82">
        <v>13</v>
      </c>
      <c r="CU59" s="82">
        <v>6</v>
      </c>
      <c r="CV59" s="82">
        <v>13</v>
      </c>
      <c r="CW59" s="82">
        <v>2</v>
      </c>
      <c r="CX59" s="82">
        <v>6</v>
      </c>
      <c r="CY59" s="82">
        <v>1</v>
      </c>
      <c r="CZ59" s="82" t="s">
        <v>251</v>
      </c>
      <c r="DA59" s="82">
        <v>1</v>
      </c>
      <c r="DB59" s="82" t="s">
        <v>251</v>
      </c>
      <c r="DC59" s="82">
        <v>1</v>
      </c>
      <c r="DD59" s="82" t="s">
        <v>251</v>
      </c>
      <c r="DE59" s="82" t="s">
        <v>251</v>
      </c>
      <c r="DF59" s="82" t="s">
        <v>251</v>
      </c>
      <c r="DG59" s="82" t="s">
        <v>251</v>
      </c>
      <c r="DH59" s="82" t="s">
        <v>251</v>
      </c>
      <c r="DI59" s="85">
        <v>30</v>
      </c>
      <c r="DJ59" s="85">
        <v>38</v>
      </c>
      <c r="DU59" s="82" t="s">
        <v>411</v>
      </c>
      <c r="DV59" s="82" t="s">
        <v>803</v>
      </c>
      <c r="DW59" s="82" t="s">
        <v>1118</v>
      </c>
      <c r="DX59" s="82" t="s">
        <v>1119</v>
      </c>
      <c r="DY59" s="82" t="s">
        <v>1120</v>
      </c>
      <c r="DZ59" s="82" t="s">
        <v>1121</v>
      </c>
      <c r="EA59" s="82" t="s">
        <v>1122</v>
      </c>
      <c r="EB59" s="82" t="s">
        <v>1123</v>
      </c>
      <c r="EC59" s="82" t="s">
        <v>1124</v>
      </c>
      <c r="ED59" s="82" t="s">
        <v>1125</v>
      </c>
      <c r="EE59" s="82" t="s">
        <v>1126</v>
      </c>
      <c r="EF59" s="82" t="s">
        <v>1111</v>
      </c>
      <c r="EG59" s="82" t="s">
        <v>1127</v>
      </c>
      <c r="EH59" s="82" t="s">
        <v>625</v>
      </c>
      <c r="EI59" s="82" t="s">
        <v>1128</v>
      </c>
      <c r="EJ59" s="82" t="s">
        <v>436</v>
      </c>
      <c r="EK59" s="82" t="s">
        <v>416</v>
      </c>
      <c r="EL59" s="82" t="s">
        <v>591</v>
      </c>
      <c r="EM59" s="82" t="s">
        <v>1129</v>
      </c>
      <c r="EN59" s="82" t="s">
        <v>1130</v>
      </c>
      <c r="EO59" s="82" t="s">
        <v>679</v>
      </c>
      <c r="EP59" s="82" t="s">
        <v>1131</v>
      </c>
      <c r="EQ59" s="82" t="s">
        <v>763</v>
      </c>
      <c r="ER59" s="82" t="s">
        <v>1168</v>
      </c>
      <c r="ES59" s="82" t="s">
        <v>1169</v>
      </c>
      <c r="ET59" s="82" t="s">
        <v>1170</v>
      </c>
      <c r="EU59" s="82" t="s">
        <v>1181</v>
      </c>
      <c r="EV59" s="82" t="s">
        <v>479</v>
      </c>
      <c r="EW59" s="82" t="s">
        <v>479</v>
      </c>
      <c r="EX59" s="82" t="s">
        <v>442</v>
      </c>
      <c r="EY59" s="82" t="s">
        <v>255</v>
      </c>
      <c r="EZ59" s="82" t="s">
        <v>255</v>
      </c>
      <c r="FA59" s="82" t="s">
        <v>255</v>
      </c>
      <c r="FB59" s="20">
        <v>2474</v>
      </c>
    </row>
    <row r="60" spans="1:158" x14ac:dyDescent="0.3">
      <c r="A60" s="20" t="s">
        <v>2803</v>
      </c>
      <c r="B60" s="20" t="s">
        <v>978</v>
      </c>
      <c r="C60" s="20" t="s">
        <v>279</v>
      </c>
      <c r="D60" s="20" t="s">
        <v>980</v>
      </c>
      <c r="E60" s="109">
        <v>44775</v>
      </c>
      <c r="F60" s="113" t="s">
        <v>2380</v>
      </c>
      <c r="G60" s="59" t="s">
        <v>2380</v>
      </c>
      <c r="H60" s="19" t="s">
        <v>2693</v>
      </c>
      <c r="K60" s="19">
        <v>35.483744000000002</v>
      </c>
      <c r="L60" s="19">
        <v>-107.66341199999999</v>
      </c>
      <c r="M60" s="20" t="s">
        <v>357</v>
      </c>
      <c r="N60" s="59" t="s">
        <v>238</v>
      </c>
      <c r="O60" s="20" t="s">
        <v>147</v>
      </c>
      <c r="P60" s="59" t="s">
        <v>336</v>
      </c>
      <c r="Q60" s="20" t="s">
        <v>1549</v>
      </c>
      <c r="S60" s="20">
        <v>0</v>
      </c>
      <c r="T60" s="20"/>
      <c r="U60" s="20" t="s">
        <v>68</v>
      </c>
      <c r="X60" s="20" t="s">
        <v>249</v>
      </c>
      <c r="Z60" s="83" t="s">
        <v>2179</v>
      </c>
      <c r="AA60" s="20" t="s">
        <v>142</v>
      </c>
      <c r="AB60" s="20" t="s">
        <v>1559</v>
      </c>
      <c r="AC60" s="82">
        <v>0.48</v>
      </c>
      <c r="AD60" s="82"/>
      <c r="AG60" s="82">
        <v>67.914999999999992</v>
      </c>
      <c r="AH60" s="82">
        <v>0.9</v>
      </c>
      <c r="AI60" s="82">
        <v>19.47</v>
      </c>
      <c r="AK60" s="126">
        <v>3.8600000000000003</v>
      </c>
      <c r="AL60" s="82">
        <v>0.04</v>
      </c>
      <c r="AM60" s="82">
        <v>1.085</v>
      </c>
      <c r="AN60" s="82">
        <v>1.6950000000000001</v>
      </c>
      <c r="AO60" s="82">
        <v>0.74</v>
      </c>
      <c r="AP60" s="82">
        <v>2.0700000000000003</v>
      </c>
      <c r="AQ60" s="82">
        <v>8.4999999999999992E-2</v>
      </c>
      <c r="AR60" s="82"/>
      <c r="AS60" s="82">
        <v>110</v>
      </c>
      <c r="AT60" s="82">
        <v>0.55449999999999999</v>
      </c>
      <c r="AU60" s="82">
        <v>1.57</v>
      </c>
      <c r="AV60" s="82"/>
      <c r="AY60" s="20">
        <v>98.600000000000009</v>
      </c>
      <c r="BA60" s="82" t="s">
        <v>264</v>
      </c>
      <c r="BB60" s="82">
        <v>5.3</v>
      </c>
      <c r="BC60" s="20">
        <v>12</v>
      </c>
      <c r="BD60" s="82">
        <v>546.5</v>
      </c>
      <c r="BE60" s="82">
        <v>2</v>
      </c>
      <c r="BF60" s="82" t="s">
        <v>251</v>
      </c>
      <c r="BH60" s="82" t="s">
        <v>251</v>
      </c>
      <c r="BI60" s="82">
        <v>43</v>
      </c>
      <c r="BJ60" s="82">
        <v>7</v>
      </c>
      <c r="BK60" s="82">
        <v>29</v>
      </c>
      <c r="BL60" s="82">
        <v>5</v>
      </c>
      <c r="BM60" s="82">
        <v>16.5</v>
      </c>
      <c r="BN60" s="82">
        <v>12</v>
      </c>
      <c r="BO60" s="82">
        <v>2</v>
      </c>
      <c r="BP60" s="82">
        <v>3</v>
      </c>
      <c r="BQ60" s="82">
        <v>7.0000000000000007E-2</v>
      </c>
      <c r="BR60" s="82" t="s">
        <v>321</v>
      </c>
      <c r="BT60" s="82">
        <v>15.725550049554007</v>
      </c>
      <c r="BU60" s="82" t="s">
        <v>289</v>
      </c>
      <c r="BV60" s="82">
        <v>5.5</v>
      </c>
      <c r="BW60" s="82">
        <v>12.5</v>
      </c>
      <c r="BY60" s="82">
        <v>10.5</v>
      </c>
      <c r="CB60" s="82">
        <v>34.5</v>
      </c>
      <c r="CF60" s="20" t="s">
        <v>289</v>
      </c>
      <c r="CG60" s="82">
        <v>8.5080237859266639</v>
      </c>
      <c r="CH60" s="20" t="s">
        <v>251</v>
      </c>
      <c r="CI60" s="82" t="s">
        <v>289</v>
      </c>
      <c r="CJ60" s="82">
        <v>122.5</v>
      </c>
      <c r="CK60" s="82" t="s">
        <v>251</v>
      </c>
      <c r="CM60" s="82">
        <v>7.4408799999999999</v>
      </c>
      <c r="CN60" s="82" t="s">
        <v>289</v>
      </c>
      <c r="CO60" s="82">
        <v>2.6</v>
      </c>
      <c r="CP60" s="82">
        <v>70</v>
      </c>
      <c r="CQ60" s="82">
        <v>2</v>
      </c>
      <c r="CR60" s="82">
        <v>15.951892963330028</v>
      </c>
      <c r="CS60" s="82">
        <v>42</v>
      </c>
      <c r="CT60" s="82">
        <v>71</v>
      </c>
      <c r="CU60" s="82">
        <v>19.820178394449947</v>
      </c>
      <c r="CV60" s="82">
        <v>38.471952428146665</v>
      </c>
      <c r="CW60" s="82">
        <v>4.525062438057482</v>
      </c>
      <c r="CX60" s="82">
        <v>18.710715559960349</v>
      </c>
      <c r="CY60" s="82">
        <v>4.17762933597621</v>
      </c>
      <c r="CZ60" s="82">
        <v>0.74939940535183325</v>
      </c>
      <c r="DA60" s="82">
        <v>3.3440277502477684</v>
      </c>
      <c r="DB60" s="82">
        <v>0.26944697720515376</v>
      </c>
      <c r="DC60" s="82">
        <v>3.0703706640237849</v>
      </c>
      <c r="DD60" s="82">
        <v>0.78308027750247822</v>
      </c>
      <c r="DE60" s="82">
        <v>1.7199286422200188</v>
      </c>
      <c r="DF60" s="82">
        <v>0.28628741328047574</v>
      </c>
      <c r="DG60" s="82">
        <v>1.8336015857284436</v>
      </c>
      <c r="DH60" s="82">
        <v>0.16840436075322096</v>
      </c>
      <c r="DI60" s="85">
        <v>97.930085232903835</v>
      </c>
      <c r="DJ60" s="85">
        <v>113.88197819623386</v>
      </c>
      <c r="DU60" s="82">
        <v>43.22</v>
      </c>
      <c r="DV60" s="82" t="s">
        <v>1132</v>
      </c>
      <c r="DW60" s="82" t="s">
        <v>767</v>
      </c>
      <c r="DX60" s="82">
        <v>39.085000000000001</v>
      </c>
      <c r="DY60" s="82" t="s">
        <v>1133</v>
      </c>
      <c r="DZ60" s="82" t="s">
        <v>1134</v>
      </c>
      <c r="EA60" s="82" t="s">
        <v>1135</v>
      </c>
      <c r="EB60" s="82">
        <v>26.190000000000005</v>
      </c>
      <c r="EC60" s="82" t="s">
        <v>1136</v>
      </c>
      <c r="ED60" s="82" t="s">
        <v>1137</v>
      </c>
      <c r="EE60" s="82" t="s">
        <v>1138</v>
      </c>
      <c r="EF60" s="82" t="s">
        <v>1139</v>
      </c>
      <c r="EG60" s="82" t="s">
        <v>1140</v>
      </c>
      <c r="EH60" s="82" t="s">
        <v>709</v>
      </c>
      <c r="EI60" s="82">
        <v>9.6000000000000014</v>
      </c>
      <c r="EJ60" s="82" t="s">
        <v>790</v>
      </c>
      <c r="EK60" s="82" t="s">
        <v>660</v>
      </c>
      <c r="EL60" s="82" t="s">
        <v>1141</v>
      </c>
      <c r="EM60" s="82" t="s">
        <v>1142</v>
      </c>
      <c r="EN60" s="82" t="s">
        <v>1143</v>
      </c>
      <c r="EO60" s="82" t="s">
        <v>1144</v>
      </c>
      <c r="EP60" s="82" t="s">
        <v>702</v>
      </c>
      <c r="EQ60" s="82">
        <v>0.45</v>
      </c>
      <c r="ER60" s="82" t="s">
        <v>1171</v>
      </c>
      <c r="ES60" s="82" t="s">
        <v>1172</v>
      </c>
      <c r="ET60" s="82">
        <v>29.774999999999999</v>
      </c>
      <c r="EU60" s="82" t="s">
        <v>1182</v>
      </c>
      <c r="EV60" s="82" t="s">
        <v>518</v>
      </c>
      <c r="EW60" s="82" t="s">
        <v>592</v>
      </c>
      <c r="EX60" s="82" t="s">
        <v>652</v>
      </c>
      <c r="EY60" s="82" t="s">
        <v>428</v>
      </c>
      <c r="EZ60" s="82" t="s">
        <v>428</v>
      </c>
      <c r="FA60" s="82" t="s">
        <v>429</v>
      </c>
      <c r="FB60" s="20">
        <v>500</v>
      </c>
    </row>
    <row r="61" spans="1:158" x14ac:dyDescent="0.3">
      <c r="A61" s="20" t="s">
        <v>2804</v>
      </c>
      <c r="B61" s="20" t="s">
        <v>978</v>
      </c>
      <c r="C61" s="82" t="s">
        <v>283</v>
      </c>
      <c r="D61" s="20" t="s">
        <v>980</v>
      </c>
      <c r="E61" s="109">
        <v>44762</v>
      </c>
      <c r="F61" s="113">
        <v>44913</v>
      </c>
      <c r="G61" s="59">
        <v>128996</v>
      </c>
      <c r="H61" s="19" t="s">
        <v>247</v>
      </c>
      <c r="K61" s="19">
        <v>35.662593999999999</v>
      </c>
      <c r="L61" s="19">
        <v>-107.794893</v>
      </c>
      <c r="M61" s="20" t="s">
        <v>357</v>
      </c>
      <c r="N61" s="127" t="s">
        <v>238</v>
      </c>
      <c r="O61" s="20" t="s">
        <v>147</v>
      </c>
      <c r="P61" s="127" t="s">
        <v>336</v>
      </c>
      <c r="Q61" s="20" t="s">
        <v>1549</v>
      </c>
      <c r="R61" s="82"/>
      <c r="S61" s="20">
        <v>0</v>
      </c>
      <c r="T61" s="20"/>
      <c r="U61" s="82" t="s">
        <v>985</v>
      </c>
      <c r="V61" s="82"/>
      <c r="W61" s="82"/>
      <c r="X61" s="20" t="s">
        <v>249</v>
      </c>
      <c r="Y61" s="82"/>
      <c r="Z61" s="83" t="s">
        <v>2180</v>
      </c>
      <c r="AA61" s="20" t="s">
        <v>142</v>
      </c>
      <c r="AB61" s="19" t="s">
        <v>982</v>
      </c>
      <c r="AC61" s="82" t="s">
        <v>421</v>
      </c>
      <c r="AD61" s="82"/>
      <c r="AE61" s="82"/>
      <c r="AF61" s="82"/>
      <c r="AG61" s="125">
        <v>53.8</v>
      </c>
      <c r="AH61" s="82">
        <v>1.04</v>
      </c>
      <c r="AI61" s="82">
        <v>23.89</v>
      </c>
      <c r="AK61" s="126">
        <v>8.11</v>
      </c>
      <c r="AL61" s="82">
        <v>0.04</v>
      </c>
      <c r="AM61" s="82">
        <v>0.99</v>
      </c>
      <c r="AN61" s="82">
        <v>4.74</v>
      </c>
      <c r="AO61" s="85">
        <v>1.85</v>
      </c>
      <c r="AP61" s="85">
        <v>1.22</v>
      </c>
      <c r="AQ61" s="85">
        <v>0.05</v>
      </c>
      <c r="AR61" s="82"/>
      <c r="AT61" s="82">
        <v>1.43</v>
      </c>
      <c r="AY61" s="20">
        <v>95.729999999999976</v>
      </c>
      <c r="AZ61" s="82"/>
      <c r="BA61" s="82" t="s">
        <v>334</v>
      </c>
      <c r="BB61" s="82">
        <v>4.5</v>
      </c>
      <c r="BC61" s="82">
        <v>71</v>
      </c>
      <c r="BD61" s="82">
        <v>154</v>
      </c>
      <c r="BE61" s="82">
        <v>0.8</v>
      </c>
      <c r="BF61" s="82" t="s">
        <v>251</v>
      </c>
      <c r="BH61" s="82" t="s">
        <v>332</v>
      </c>
      <c r="BJ61" s="82">
        <v>3</v>
      </c>
      <c r="BK61" s="82">
        <v>10</v>
      </c>
      <c r="BL61" s="82">
        <v>1</v>
      </c>
      <c r="BM61" s="82">
        <v>11</v>
      </c>
      <c r="BN61" s="82">
        <v>5</v>
      </c>
      <c r="BO61" s="82" t="s">
        <v>251</v>
      </c>
      <c r="BP61" s="82">
        <v>1</v>
      </c>
      <c r="BQ61" s="82">
        <v>0.12</v>
      </c>
      <c r="BR61" s="82" t="s">
        <v>441</v>
      </c>
      <c r="BT61" s="82">
        <v>11</v>
      </c>
      <c r="BU61" s="82">
        <v>3</v>
      </c>
      <c r="BV61" s="82">
        <v>4</v>
      </c>
      <c r="BW61" s="82">
        <v>6</v>
      </c>
      <c r="BX61" s="82"/>
      <c r="BY61" s="82">
        <v>9</v>
      </c>
      <c r="BZ61" s="82"/>
      <c r="CA61" s="82"/>
      <c r="CB61" s="82">
        <v>11</v>
      </c>
      <c r="CF61" s="82" t="s">
        <v>264</v>
      </c>
      <c r="CG61" s="82">
        <v>3</v>
      </c>
      <c r="CH61" s="82">
        <v>2</v>
      </c>
      <c r="CI61" s="82" t="s">
        <v>264</v>
      </c>
      <c r="CJ61" s="82">
        <v>130</v>
      </c>
      <c r="CK61" s="82" t="s">
        <v>251</v>
      </c>
      <c r="CM61" s="82">
        <v>5</v>
      </c>
      <c r="CN61" s="82" t="s">
        <v>264</v>
      </c>
      <c r="CO61" s="82">
        <v>2</v>
      </c>
      <c r="CP61" s="82">
        <v>21</v>
      </c>
      <c r="CQ61" s="82" t="s">
        <v>251</v>
      </c>
      <c r="CR61" s="82">
        <v>6</v>
      </c>
      <c r="CS61" s="82">
        <v>12</v>
      </c>
      <c r="CT61" s="82">
        <v>38</v>
      </c>
      <c r="CU61" s="82">
        <v>9</v>
      </c>
      <c r="CV61" s="82">
        <v>16</v>
      </c>
      <c r="CW61" s="82">
        <v>2</v>
      </c>
      <c r="CX61" s="82">
        <v>6</v>
      </c>
      <c r="CY61" s="82">
        <v>1</v>
      </c>
      <c r="CZ61" s="82" t="s">
        <v>251</v>
      </c>
      <c r="DA61" s="82">
        <v>1</v>
      </c>
      <c r="DB61" s="82" t="s">
        <v>251</v>
      </c>
      <c r="DC61" s="82">
        <v>1</v>
      </c>
      <c r="DD61" s="82" t="s">
        <v>251</v>
      </c>
      <c r="DE61" s="82" t="s">
        <v>251</v>
      </c>
      <c r="DF61" s="82" t="s">
        <v>251</v>
      </c>
      <c r="DG61" s="82" t="s">
        <v>251</v>
      </c>
      <c r="DH61" s="82" t="s">
        <v>251</v>
      </c>
      <c r="DI61" s="85">
        <v>36</v>
      </c>
      <c r="DJ61" s="85">
        <v>42</v>
      </c>
      <c r="DU61" s="82" t="s">
        <v>399</v>
      </c>
      <c r="DV61" s="82" t="s">
        <v>400</v>
      </c>
      <c r="DW61" s="82" t="s">
        <v>401</v>
      </c>
      <c r="DX61" s="82" t="s">
        <v>402</v>
      </c>
      <c r="DY61" s="82" t="s">
        <v>403</v>
      </c>
      <c r="DZ61" s="82" t="s">
        <v>404</v>
      </c>
      <c r="EA61" s="82" t="s">
        <v>405</v>
      </c>
      <c r="EB61" s="82" t="s">
        <v>406</v>
      </c>
      <c r="EC61" s="82" t="s">
        <v>407</v>
      </c>
      <c r="ED61" s="82" t="s">
        <v>408</v>
      </c>
      <c r="EE61" s="82" t="s">
        <v>409</v>
      </c>
      <c r="EF61" s="82" t="s">
        <v>410</v>
      </c>
      <c r="EG61" s="82" t="s">
        <v>411</v>
      </c>
      <c r="EH61" s="82" t="s">
        <v>412</v>
      </c>
      <c r="EI61" s="82" t="s">
        <v>413</v>
      </c>
      <c r="EJ61" s="82" t="s">
        <v>414</v>
      </c>
      <c r="EK61" s="82" t="s">
        <v>415</v>
      </c>
      <c r="EL61" s="82" t="s">
        <v>416</v>
      </c>
      <c r="EM61" s="82" t="s">
        <v>417</v>
      </c>
      <c r="EN61" s="82" t="s">
        <v>418</v>
      </c>
      <c r="EO61" s="82" t="s">
        <v>419</v>
      </c>
      <c r="EP61" s="82" t="s">
        <v>420</v>
      </c>
      <c r="EQ61" s="82" t="s">
        <v>421</v>
      </c>
      <c r="ER61" s="82" t="s">
        <v>422</v>
      </c>
      <c r="ES61" s="82" t="s">
        <v>423</v>
      </c>
      <c r="ET61" s="82" t="s">
        <v>424</v>
      </c>
      <c r="EU61" s="82" t="s">
        <v>425</v>
      </c>
      <c r="EV61" s="82" t="s">
        <v>428</v>
      </c>
      <c r="EW61" s="82" t="s">
        <v>428</v>
      </c>
      <c r="EX61" s="82" t="s">
        <v>429</v>
      </c>
      <c r="EY61" s="82" t="s">
        <v>431</v>
      </c>
      <c r="EZ61" s="82" t="s">
        <v>432</v>
      </c>
      <c r="FA61" s="82" t="s">
        <v>433</v>
      </c>
      <c r="FB61" s="82" t="s">
        <v>440</v>
      </c>
    </row>
    <row r="62" spans="1:158" x14ac:dyDescent="0.3">
      <c r="A62" s="20" t="s">
        <v>2805</v>
      </c>
      <c r="B62" s="20" t="s">
        <v>978</v>
      </c>
      <c r="C62" s="82" t="s">
        <v>283</v>
      </c>
      <c r="D62" s="20" t="s">
        <v>980</v>
      </c>
      <c r="E62" s="109">
        <v>44762</v>
      </c>
      <c r="F62" s="113">
        <v>44913</v>
      </c>
      <c r="G62" s="59">
        <v>128996</v>
      </c>
      <c r="H62" s="19" t="s">
        <v>247</v>
      </c>
      <c r="K62" s="19">
        <v>35.656053</v>
      </c>
      <c r="L62" s="19">
        <v>-107.870574</v>
      </c>
      <c r="M62" s="20" t="s">
        <v>357</v>
      </c>
      <c r="N62" s="127" t="s">
        <v>238</v>
      </c>
      <c r="O62" s="20" t="s">
        <v>147</v>
      </c>
      <c r="P62" s="59" t="s">
        <v>336</v>
      </c>
      <c r="Q62" s="20" t="s">
        <v>1549</v>
      </c>
      <c r="R62" s="82"/>
      <c r="S62" s="20">
        <v>0</v>
      </c>
      <c r="T62" s="20"/>
      <c r="U62" s="82" t="s">
        <v>985</v>
      </c>
      <c r="V62" s="82"/>
      <c r="W62" s="82"/>
      <c r="X62" s="20" t="s">
        <v>259</v>
      </c>
      <c r="Y62" s="82"/>
      <c r="Z62" s="83" t="s">
        <v>2181</v>
      </c>
      <c r="AA62" s="20" t="s">
        <v>142</v>
      </c>
      <c r="AB62" s="19" t="s">
        <v>982</v>
      </c>
      <c r="AC62" s="82" t="s">
        <v>473</v>
      </c>
      <c r="AD62" s="82"/>
      <c r="AE62" s="82"/>
      <c r="AF62" s="82"/>
      <c r="AG62" s="82">
        <v>64.290000000000006</v>
      </c>
      <c r="AH62" s="82">
        <v>1.65</v>
      </c>
      <c r="AI62" s="82">
        <v>21.89</v>
      </c>
      <c r="AK62" s="126">
        <v>1.64</v>
      </c>
      <c r="AL62" s="82">
        <v>0.03</v>
      </c>
      <c r="AM62" s="82">
        <v>0.64</v>
      </c>
      <c r="AN62" s="82">
        <v>4.4400000000000004</v>
      </c>
      <c r="AO62" s="85">
        <v>1.83</v>
      </c>
      <c r="AP62" s="85">
        <v>0.1</v>
      </c>
      <c r="AQ62" s="85">
        <v>0.05</v>
      </c>
      <c r="AR62" s="82"/>
      <c r="AT62" s="82">
        <v>0.67</v>
      </c>
      <c r="AY62" s="20">
        <v>96.56</v>
      </c>
      <c r="AZ62" s="82"/>
      <c r="BA62" s="82" t="s">
        <v>331</v>
      </c>
      <c r="BB62" s="82" t="s">
        <v>251</v>
      </c>
      <c r="BC62" s="82">
        <v>57</v>
      </c>
      <c r="BD62" s="82">
        <v>82</v>
      </c>
      <c r="BE62" s="82">
        <v>0.3</v>
      </c>
      <c r="BF62" s="82" t="s">
        <v>251</v>
      </c>
      <c r="BH62" s="82" t="s">
        <v>335</v>
      </c>
      <c r="BJ62" s="82" t="s">
        <v>251</v>
      </c>
      <c r="BK62" s="82">
        <v>8</v>
      </c>
      <c r="BL62" s="82" t="s">
        <v>251</v>
      </c>
      <c r="BM62" s="82">
        <v>8</v>
      </c>
      <c r="BN62" s="82">
        <v>4</v>
      </c>
      <c r="BO62" s="82" t="s">
        <v>251</v>
      </c>
      <c r="BP62" s="82">
        <v>2</v>
      </c>
      <c r="BQ62" s="82" t="s">
        <v>333</v>
      </c>
      <c r="BR62" s="82" t="s">
        <v>441</v>
      </c>
      <c r="BT62" s="82">
        <v>10</v>
      </c>
      <c r="BU62" s="82" t="s">
        <v>264</v>
      </c>
      <c r="BV62" s="82">
        <v>4</v>
      </c>
      <c r="BW62" s="82">
        <v>3</v>
      </c>
      <c r="BX62" s="82"/>
      <c r="BY62" s="82">
        <v>10</v>
      </c>
      <c r="BZ62" s="82"/>
      <c r="CA62" s="82"/>
      <c r="CB62" s="82" t="s">
        <v>251</v>
      </c>
      <c r="CF62" s="82" t="s">
        <v>264</v>
      </c>
      <c r="CG62" s="82">
        <v>2</v>
      </c>
      <c r="CH62" s="82">
        <v>4</v>
      </c>
      <c r="CI62" s="82" t="s">
        <v>264</v>
      </c>
      <c r="CJ62" s="82">
        <v>114</v>
      </c>
      <c r="CK62" s="82" t="s">
        <v>251</v>
      </c>
      <c r="CM62" s="82">
        <v>4</v>
      </c>
      <c r="CN62" s="82" t="s">
        <v>264</v>
      </c>
      <c r="CO62" s="82">
        <v>1.4</v>
      </c>
      <c r="CP62" s="82">
        <v>12</v>
      </c>
      <c r="CQ62" s="82" t="s">
        <v>251</v>
      </c>
      <c r="CR62" s="82">
        <v>5</v>
      </c>
      <c r="CS62" s="82">
        <v>4</v>
      </c>
      <c r="CT62" s="82">
        <v>33</v>
      </c>
      <c r="CU62" s="82">
        <v>8</v>
      </c>
      <c r="CV62" s="82">
        <v>13</v>
      </c>
      <c r="CW62" s="82">
        <v>2</v>
      </c>
      <c r="CX62" s="82">
        <v>5</v>
      </c>
      <c r="CY62" s="82">
        <v>1</v>
      </c>
      <c r="CZ62" s="82" t="s">
        <v>251</v>
      </c>
      <c r="DA62" s="82" t="s">
        <v>251</v>
      </c>
      <c r="DB62" s="82" t="s">
        <v>251</v>
      </c>
      <c r="DC62" s="82" t="s">
        <v>251</v>
      </c>
      <c r="DD62" s="82" t="s">
        <v>251</v>
      </c>
      <c r="DE62" s="82" t="s">
        <v>251</v>
      </c>
      <c r="DF62" s="82" t="s">
        <v>251</v>
      </c>
      <c r="DG62" s="82" t="s">
        <v>251</v>
      </c>
      <c r="DH62" s="82" t="s">
        <v>251</v>
      </c>
      <c r="DI62" s="85">
        <v>29</v>
      </c>
      <c r="DJ62" s="85">
        <v>34</v>
      </c>
      <c r="DU62" s="82" t="s">
        <v>451</v>
      </c>
      <c r="DV62" s="82" t="s">
        <v>452</v>
      </c>
      <c r="DW62" s="82" t="s">
        <v>453</v>
      </c>
      <c r="DX62" s="82" t="s">
        <v>454</v>
      </c>
      <c r="DY62" s="82" t="s">
        <v>455</v>
      </c>
      <c r="DZ62" s="82" t="s">
        <v>456</v>
      </c>
      <c r="EA62" s="82" t="s">
        <v>457</v>
      </c>
      <c r="EB62" s="82" t="s">
        <v>458</v>
      </c>
      <c r="EC62" s="82" t="s">
        <v>459</v>
      </c>
      <c r="ED62" s="82" t="s">
        <v>460</v>
      </c>
      <c r="EE62" s="82" t="s">
        <v>461</v>
      </c>
      <c r="EF62" s="82" t="s">
        <v>462</v>
      </c>
      <c r="EG62" s="82" t="s">
        <v>463</v>
      </c>
      <c r="EH62" s="82" t="s">
        <v>464</v>
      </c>
      <c r="EI62" s="82" t="s">
        <v>465</v>
      </c>
      <c r="EJ62" s="82" t="s">
        <v>466</v>
      </c>
      <c r="EK62" s="82" t="s">
        <v>467</v>
      </c>
      <c r="EL62" s="82" t="s">
        <v>468</v>
      </c>
      <c r="EM62" s="82" t="s">
        <v>469</v>
      </c>
      <c r="EN62" s="82" t="s">
        <v>470</v>
      </c>
      <c r="EO62" s="82" t="s">
        <v>471</v>
      </c>
      <c r="EP62" s="82" t="s">
        <v>472</v>
      </c>
      <c r="EQ62" s="82" t="s">
        <v>473</v>
      </c>
      <c r="ER62" s="82" t="s">
        <v>474</v>
      </c>
      <c r="ES62" s="82" t="s">
        <v>423</v>
      </c>
      <c r="ET62" s="82" t="s">
        <v>475</v>
      </c>
      <c r="EU62" s="82" t="s">
        <v>476</v>
      </c>
      <c r="EV62" s="82" t="s">
        <v>479</v>
      </c>
      <c r="EW62" s="82" t="s">
        <v>479</v>
      </c>
      <c r="EX62" s="82" t="s">
        <v>479</v>
      </c>
      <c r="EY62" s="82" t="s">
        <v>480</v>
      </c>
      <c r="EZ62" s="82" t="s">
        <v>481</v>
      </c>
      <c r="FA62" s="82" t="s">
        <v>448</v>
      </c>
      <c r="FB62" s="82" t="s">
        <v>484</v>
      </c>
    </row>
    <row r="63" spans="1:158" x14ac:dyDescent="0.3">
      <c r="A63" s="20" t="s">
        <v>2806</v>
      </c>
      <c r="B63" s="20" t="s">
        <v>978</v>
      </c>
      <c r="C63" s="83" t="s">
        <v>325</v>
      </c>
      <c r="D63" s="20" t="s">
        <v>980</v>
      </c>
      <c r="E63" s="109">
        <v>44796</v>
      </c>
      <c r="F63" s="113">
        <v>44913</v>
      </c>
      <c r="G63" s="59">
        <v>128996</v>
      </c>
      <c r="H63" s="19" t="s">
        <v>247</v>
      </c>
      <c r="K63" s="19">
        <v>35.987673999999998</v>
      </c>
      <c r="L63" s="19">
        <v>-106.954925</v>
      </c>
      <c r="M63" s="20" t="s">
        <v>357</v>
      </c>
      <c r="N63" s="127" t="s">
        <v>240</v>
      </c>
      <c r="O63" s="20" t="s">
        <v>147</v>
      </c>
      <c r="P63" s="59" t="s">
        <v>1715</v>
      </c>
      <c r="Q63" s="20" t="s">
        <v>1549</v>
      </c>
      <c r="R63" s="82"/>
      <c r="S63" s="20">
        <v>0</v>
      </c>
      <c r="T63" s="20"/>
      <c r="U63" s="82"/>
      <c r="V63" s="82"/>
      <c r="W63" s="82"/>
      <c r="X63" s="20" t="s">
        <v>259</v>
      </c>
      <c r="Y63" s="82"/>
      <c r="Z63" s="43" t="s">
        <v>2182</v>
      </c>
      <c r="AA63" s="20" t="s">
        <v>142</v>
      </c>
      <c r="AB63" s="19" t="s">
        <v>983</v>
      </c>
      <c r="AC63" s="82" t="s">
        <v>510</v>
      </c>
      <c r="AD63" s="82"/>
      <c r="AE63" s="82"/>
      <c r="AF63" s="82"/>
      <c r="AG63" s="82">
        <v>57.14</v>
      </c>
      <c r="AH63" s="82">
        <v>1.1100000000000001</v>
      </c>
      <c r="AI63" s="82">
        <v>27.43</v>
      </c>
      <c r="AK63" s="126">
        <v>3.97</v>
      </c>
      <c r="AL63" s="82">
        <v>7.0000000000000007E-2</v>
      </c>
      <c r="AM63" s="82">
        <v>0.48</v>
      </c>
      <c r="AN63" s="82">
        <v>4.24</v>
      </c>
      <c r="AO63" s="85">
        <v>0.92</v>
      </c>
      <c r="AP63" s="85">
        <v>1.01</v>
      </c>
      <c r="AQ63" s="85">
        <v>0.28000000000000003</v>
      </c>
      <c r="AR63" s="82"/>
      <c r="AT63" s="82">
        <v>0.66</v>
      </c>
      <c r="AY63" s="20">
        <v>96.65</v>
      </c>
      <c r="AZ63" s="82"/>
      <c r="BA63" s="82" t="s">
        <v>251</v>
      </c>
      <c r="BB63" s="82">
        <v>4.0999999999999996</v>
      </c>
      <c r="BC63" s="82">
        <v>11</v>
      </c>
      <c r="BD63" s="82">
        <v>424</v>
      </c>
      <c r="BE63" s="82">
        <v>1.1000000000000001</v>
      </c>
      <c r="BF63" s="82" t="s">
        <v>251</v>
      </c>
      <c r="BH63" s="82" t="s">
        <v>527</v>
      </c>
      <c r="BJ63" s="82">
        <v>3</v>
      </c>
      <c r="BK63" s="82">
        <v>11</v>
      </c>
      <c r="BL63" s="82" t="s">
        <v>251</v>
      </c>
      <c r="BM63" s="82">
        <v>21</v>
      </c>
      <c r="BN63" s="82">
        <v>15</v>
      </c>
      <c r="BO63" s="82">
        <v>1</v>
      </c>
      <c r="BP63" s="82">
        <v>3</v>
      </c>
      <c r="BQ63" s="82">
        <v>0.14000000000000001</v>
      </c>
      <c r="BR63" s="82" t="s">
        <v>441</v>
      </c>
      <c r="BT63" s="82">
        <v>28</v>
      </c>
      <c r="BU63" s="82" t="s">
        <v>267</v>
      </c>
      <c r="BV63" s="82">
        <v>9</v>
      </c>
      <c r="BW63" s="82">
        <v>6</v>
      </c>
      <c r="BX63" s="82"/>
      <c r="BY63" s="82">
        <v>20</v>
      </c>
      <c r="BZ63" s="82"/>
      <c r="CA63" s="82"/>
      <c r="CB63" s="82">
        <v>12</v>
      </c>
      <c r="CF63" s="82" t="s">
        <v>267</v>
      </c>
      <c r="CG63" s="82">
        <v>5</v>
      </c>
      <c r="CH63" s="82">
        <v>3</v>
      </c>
      <c r="CI63" s="82" t="s">
        <v>267</v>
      </c>
      <c r="CJ63" s="82">
        <v>117</v>
      </c>
      <c r="CK63" s="82" t="s">
        <v>251</v>
      </c>
      <c r="CM63" s="82">
        <v>11</v>
      </c>
      <c r="CN63" s="82" t="s">
        <v>267</v>
      </c>
      <c r="CO63" s="82">
        <v>3.9</v>
      </c>
      <c r="CP63" s="82">
        <v>37</v>
      </c>
      <c r="CQ63" s="82">
        <v>2</v>
      </c>
      <c r="CR63" s="82">
        <v>9</v>
      </c>
      <c r="CS63" s="82">
        <v>18</v>
      </c>
      <c r="CT63" s="82">
        <v>119</v>
      </c>
      <c r="CU63" s="82">
        <v>20</v>
      </c>
      <c r="CV63" s="82">
        <v>36</v>
      </c>
      <c r="CW63" s="82">
        <v>4</v>
      </c>
      <c r="CX63" s="82">
        <v>14</v>
      </c>
      <c r="CY63" s="82">
        <v>2</v>
      </c>
      <c r="CZ63" s="82" t="s">
        <v>251</v>
      </c>
      <c r="DA63" s="82">
        <v>2</v>
      </c>
      <c r="DB63" s="82" t="s">
        <v>251</v>
      </c>
      <c r="DC63" s="82">
        <v>2</v>
      </c>
      <c r="DD63" s="82" t="s">
        <v>251</v>
      </c>
      <c r="DE63" s="82">
        <v>1</v>
      </c>
      <c r="DF63" s="82" t="s">
        <v>251</v>
      </c>
      <c r="DG63" s="82" t="s">
        <v>251</v>
      </c>
      <c r="DH63" s="82" t="s">
        <v>251</v>
      </c>
      <c r="DI63" s="85">
        <v>81</v>
      </c>
      <c r="DJ63" s="85">
        <v>90</v>
      </c>
      <c r="DU63" s="82" t="s">
        <v>489</v>
      </c>
      <c r="DV63" s="82" t="s">
        <v>490</v>
      </c>
      <c r="DW63" s="82" t="s">
        <v>491</v>
      </c>
      <c r="DX63" s="82" t="s">
        <v>492</v>
      </c>
      <c r="DY63" s="82" t="s">
        <v>493</v>
      </c>
      <c r="DZ63" s="82" t="s">
        <v>494</v>
      </c>
      <c r="EA63" s="82" t="s">
        <v>495</v>
      </c>
      <c r="EB63" s="82" t="s">
        <v>496</v>
      </c>
      <c r="EC63" s="82" t="s">
        <v>497</v>
      </c>
      <c r="ED63" s="82" t="s">
        <v>498</v>
      </c>
      <c r="EE63" s="82" t="s">
        <v>499</v>
      </c>
      <c r="EF63" s="82" t="s">
        <v>500</v>
      </c>
      <c r="EG63" s="82" t="s">
        <v>501</v>
      </c>
      <c r="EH63" s="82" t="s">
        <v>502</v>
      </c>
      <c r="EI63" s="82" t="s">
        <v>503</v>
      </c>
      <c r="EJ63" s="82" t="s">
        <v>504</v>
      </c>
      <c r="EK63" s="82" t="s">
        <v>505</v>
      </c>
      <c r="EL63" s="82" t="s">
        <v>506</v>
      </c>
      <c r="EM63" s="82" t="s">
        <v>507</v>
      </c>
      <c r="EN63" s="82" t="s">
        <v>508</v>
      </c>
      <c r="EO63" s="82" t="s">
        <v>472</v>
      </c>
      <c r="EP63" s="82" t="s">
        <v>509</v>
      </c>
      <c r="EQ63" s="82" t="s">
        <v>510</v>
      </c>
      <c r="ER63" s="82" t="s">
        <v>511</v>
      </c>
      <c r="ES63" s="82" t="s">
        <v>512</v>
      </c>
      <c r="ET63" s="82" t="s">
        <v>513</v>
      </c>
      <c r="EU63" s="82" t="s">
        <v>514</v>
      </c>
      <c r="EV63" s="82" t="s">
        <v>516</v>
      </c>
      <c r="EW63" s="82" t="s">
        <v>517</v>
      </c>
      <c r="EX63" s="82" t="s">
        <v>518</v>
      </c>
      <c r="EY63" s="82" t="s">
        <v>447</v>
      </c>
      <c r="EZ63" s="82" t="s">
        <v>519</v>
      </c>
      <c r="FA63" s="82" t="s">
        <v>428</v>
      </c>
      <c r="FB63" s="82" t="s">
        <v>484</v>
      </c>
    </row>
    <row r="64" spans="1:158" x14ac:dyDescent="0.3">
      <c r="A64" s="20" t="s">
        <v>2807</v>
      </c>
      <c r="B64" s="20" t="s">
        <v>978</v>
      </c>
      <c r="C64" s="83" t="s">
        <v>325</v>
      </c>
      <c r="D64" s="20" t="s">
        <v>980</v>
      </c>
      <c r="E64" s="109">
        <v>44796</v>
      </c>
      <c r="F64" s="113">
        <v>44913</v>
      </c>
      <c r="G64" s="59">
        <v>128996</v>
      </c>
      <c r="H64" s="19" t="s">
        <v>247</v>
      </c>
      <c r="K64" s="19">
        <v>35.987673999999998</v>
      </c>
      <c r="L64" s="19">
        <v>-106.954925</v>
      </c>
      <c r="M64" s="20" t="s">
        <v>357</v>
      </c>
      <c r="N64" s="127" t="s">
        <v>240</v>
      </c>
      <c r="O64" s="20" t="s">
        <v>147</v>
      </c>
      <c r="P64" s="59" t="s">
        <v>1715</v>
      </c>
      <c r="Q64" s="20" t="s">
        <v>1549</v>
      </c>
      <c r="R64" s="82"/>
      <c r="S64" s="20">
        <v>0</v>
      </c>
      <c r="T64" s="20"/>
      <c r="U64" s="148"/>
      <c r="V64" s="82"/>
      <c r="W64" s="82"/>
      <c r="X64" s="20" t="s">
        <v>259</v>
      </c>
      <c r="Y64" s="82"/>
      <c r="Z64" s="83" t="s">
        <v>2183</v>
      </c>
      <c r="AA64" s="20" t="s">
        <v>142</v>
      </c>
      <c r="AB64" s="19" t="s">
        <v>983</v>
      </c>
      <c r="AC64" s="82" t="s">
        <v>549</v>
      </c>
      <c r="AD64" s="82"/>
      <c r="AE64" s="82"/>
      <c r="AF64" s="82"/>
      <c r="AG64" s="82">
        <v>58</v>
      </c>
      <c r="AH64" s="82">
        <v>1.4</v>
      </c>
      <c r="AI64" s="82">
        <v>32.14</v>
      </c>
      <c r="AK64" s="126">
        <v>1.94</v>
      </c>
      <c r="AL64" s="82">
        <v>0.03</v>
      </c>
      <c r="AM64" s="82">
        <v>0.28999999999999998</v>
      </c>
      <c r="AN64" s="82">
        <v>3.18</v>
      </c>
      <c r="AO64" s="85">
        <v>0.43</v>
      </c>
      <c r="AP64" s="85">
        <v>0.38</v>
      </c>
      <c r="AQ64" s="85">
        <v>0.19</v>
      </c>
      <c r="AR64" s="82"/>
      <c r="AT64" s="82">
        <v>0.52</v>
      </c>
      <c r="AY64" s="20">
        <v>97.98</v>
      </c>
      <c r="AZ64" s="82"/>
      <c r="BA64" s="82" t="s">
        <v>251</v>
      </c>
      <c r="BB64" s="82" t="s">
        <v>251</v>
      </c>
      <c r="BC64" s="82">
        <v>20</v>
      </c>
      <c r="BD64" s="82">
        <v>137</v>
      </c>
      <c r="BE64" s="82">
        <v>1.1000000000000001</v>
      </c>
      <c r="BF64" s="82" t="s">
        <v>251</v>
      </c>
      <c r="BH64" s="82" t="s">
        <v>331</v>
      </c>
      <c r="BJ64" s="82">
        <v>1</v>
      </c>
      <c r="BK64" s="82">
        <v>8</v>
      </c>
      <c r="BL64" s="82" t="s">
        <v>251</v>
      </c>
      <c r="BM64" s="82">
        <v>19</v>
      </c>
      <c r="BN64" s="82">
        <v>11</v>
      </c>
      <c r="BO64" s="82" t="s">
        <v>251</v>
      </c>
      <c r="BP64" s="82">
        <v>3</v>
      </c>
      <c r="BQ64" s="82">
        <v>0.05</v>
      </c>
      <c r="BR64" s="82" t="s">
        <v>441</v>
      </c>
      <c r="BT64" s="82">
        <v>24</v>
      </c>
      <c r="BU64" s="82" t="s">
        <v>330</v>
      </c>
      <c r="BV64" s="82">
        <v>9</v>
      </c>
      <c r="BW64" s="82">
        <v>4</v>
      </c>
      <c r="BX64" s="82"/>
      <c r="BY64" s="82">
        <v>17</v>
      </c>
      <c r="BZ64" s="82"/>
      <c r="CA64" s="82"/>
      <c r="CB64" s="82">
        <v>3</v>
      </c>
      <c r="CF64" s="82" t="s">
        <v>330</v>
      </c>
      <c r="CG64" s="82">
        <v>4</v>
      </c>
      <c r="CH64" s="82">
        <v>3</v>
      </c>
      <c r="CI64" s="82" t="s">
        <v>330</v>
      </c>
      <c r="CJ64" s="82">
        <v>70</v>
      </c>
      <c r="CK64" s="82" t="s">
        <v>251</v>
      </c>
      <c r="CM64" s="82">
        <v>12</v>
      </c>
      <c r="CN64" s="82" t="s">
        <v>330</v>
      </c>
      <c r="CO64" s="82">
        <v>4</v>
      </c>
      <c r="CP64" s="82">
        <v>27</v>
      </c>
      <c r="CQ64" s="82">
        <v>2</v>
      </c>
      <c r="CR64" s="82">
        <v>7</v>
      </c>
      <c r="CS64" s="82">
        <v>7</v>
      </c>
      <c r="CT64" s="82">
        <v>105</v>
      </c>
      <c r="CU64" s="82">
        <v>14</v>
      </c>
      <c r="CV64" s="82">
        <v>24</v>
      </c>
      <c r="CW64" s="82">
        <v>3</v>
      </c>
      <c r="CX64" s="82">
        <v>9</v>
      </c>
      <c r="CY64" s="82">
        <v>2</v>
      </c>
      <c r="CZ64" s="82" t="s">
        <v>251</v>
      </c>
      <c r="DA64" s="82">
        <v>2</v>
      </c>
      <c r="DB64" s="82" t="s">
        <v>251</v>
      </c>
      <c r="DC64" s="82">
        <v>1</v>
      </c>
      <c r="DD64" s="82" t="s">
        <v>251</v>
      </c>
      <c r="DE64" s="82" t="s">
        <v>251</v>
      </c>
      <c r="DF64" s="82" t="s">
        <v>251</v>
      </c>
      <c r="DG64" s="82" t="s">
        <v>251</v>
      </c>
      <c r="DH64" s="82" t="s">
        <v>251</v>
      </c>
      <c r="DI64" s="85">
        <v>55</v>
      </c>
      <c r="DJ64" s="85">
        <v>62</v>
      </c>
      <c r="DU64" s="82" t="s">
        <v>530</v>
      </c>
      <c r="DV64" s="82" t="s">
        <v>531</v>
      </c>
      <c r="DW64" s="82" t="s">
        <v>532</v>
      </c>
      <c r="DX64" s="82" t="s">
        <v>533</v>
      </c>
      <c r="DY64" s="82" t="s">
        <v>534</v>
      </c>
      <c r="DZ64" s="82" t="s">
        <v>535</v>
      </c>
      <c r="EA64" s="82" t="s">
        <v>536</v>
      </c>
      <c r="EB64" s="82" t="s">
        <v>537</v>
      </c>
      <c r="EC64" s="82" t="s">
        <v>538</v>
      </c>
      <c r="ED64" s="82" t="s">
        <v>539</v>
      </c>
      <c r="EE64" s="82" t="s">
        <v>540</v>
      </c>
      <c r="EF64" s="82" t="s">
        <v>541</v>
      </c>
      <c r="EG64" s="82" t="s">
        <v>542</v>
      </c>
      <c r="EH64" s="82" t="s">
        <v>543</v>
      </c>
      <c r="EI64" s="82" t="s">
        <v>544</v>
      </c>
      <c r="EJ64" s="82" t="s">
        <v>506</v>
      </c>
      <c r="EK64" s="82" t="s">
        <v>545</v>
      </c>
      <c r="EL64" s="82" t="s">
        <v>478</v>
      </c>
      <c r="EM64" s="82" t="s">
        <v>546</v>
      </c>
      <c r="EN64" s="82" t="s">
        <v>547</v>
      </c>
      <c r="EO64" s="82" t="s">
        <v>521</v>
      </c>
      <c r="EP64" s="82" t="s">
        <v>548</v>
      </c>
      <c r="EQ64" s="82" t="s">
        <v>549</v>
      </c>
      <c r="ER64" s="82" t="s">
        <v>550</v>
      </c>
      <c r="ES64" s="82" t="s">
        <v>551</v>
      </c>
      <c r="ET64" s="82" t="s">
        <v>552</v>
      </c>
      <c r="EU64" s="82" t="s">
        <v>553</v>
      </c>
      <c r="EV64" s="82" t="s">
        <v>487</v>
      </c>
      <c r="EW64" s="82" t="s">
        <v>556</v>
      </c>
      <c r="EX64" s="82" t="s">
        <v>557</v>
      </c>
      <c r="EY64" s="82" t="s">
        <v>429</v>
      </c>
      <c r="EZ64" s="82" t="s">
        <v>428</v>
      </c>
      <c r="FA64" s="82" t="s">
        <v>558</v>
      </c>
      <c r="FB64" s="82" t="s">
        <v>484</v>
      </c>
    </row>
    <row r="65" spans="1:158" x14ac:dyDescent="0.3">
      <c r="A65" s="20" t="s">
        <v>2808</v>
      </c>
      <c r="B65" s="20" t="s">
        <v>978</v>
      </c>
      <c r="C65" s="83" t="s">
        <v>325</v>
      </c>
      <c r="D65" s="20" t="s">
        <v>980</v>
      </c>
      <c r="E65" s="109">
        <v>44796</v>
      </c>
      <c r="F65" s="113">
        <v>44913</v>
      </c>
      <c r="G65" s="59">
        <v>128996</v>
      </c>
      <c r="H65" s="19" t="s">
        <v>247</v>
      </c>
      <c r="K65" s="19">
        <v>35.987673999999998</v>
      </c>
      <c r="L65" s="19">
        <v>-106.954925</v>
      </c>
      <c r="M65" s="20" t="s">
        <v>357</v>
      </c>
      <c r="N65" s="127" t="s">
        <v>240</v>
      </c>
      <c r="O65" s="20" t="s">
        <v>147</v>
      </c>
      <c r="P65" s="59" t="s">
        <v>1715</v>
      </c>
      <c r="Q65" s="20" t="s">
        <v>1549</v>
      </c>
      <c r="R65" s="82"/>
      <c r="S65" s="20">
        <v>0</v>
      </c>
      <c r="T65" s="20"/>
      <c r="U65" s="82"/>
      <c r="V65" s="82"/>
      <c r="W65" s="82"/>
      <c r="X65" s="20" t="s">
        <v>249</v>
      </c>
      <c r="Y65" s="82"/>
      <c r="Z65" s="83" t="s">
        <v>2184</v>
      </c>
      <c r="AA65" s="20" t="s">
        <v>142</v>
      </c>
      <c r="AB65" s="19" t="s">
        <v>983</v>
      </c>
      <c r="AC65" s="82" t="s">
        <v>586</v>
      </c>
      <c r="AD65" s="82"/>
      <c r="AE65" s="82"/>
      <c r="AF65" s="82"/>
      <c r="AG65" s="82">
        <v>54.24</v>
      </c>
      <c r="AH65" s="82">
        <v>1.28</v>
      </c>
      <c r="AI65" s="82">
        <v>31.56</v>
      </c>
      <c r="AK65" s="126">
        <v>4.55</v>
      </c>
      <c r="AL65" s="82">
        <v>0.13</v>
      </c>
      <c r="AM65" s="82">
        <v>0.35</v>
      </c>
      <c r="AN65" s="82">
        <v>3.81</v>
      </c>
      <c r="AO65" s="85">
        <v>0.66</v>
      </c>
      <c r="AP65" s="85">
        <v>0.46</v>
      </c>
      <c r="AQ65" s="85">
        <v>0.28999999999999998</v>
      </c>
      <c r="AR65" s="82"/>
      <c r="AT65" s="82">
        <v>0.54</v>
      </c>
      <c r="AY65" s="20">
        <v>97.329999999999984</v>
      </c>
      <c r="AZ65" s="82"/>
      <c r="BA65" s="82" t="s">
        <v>251</v>
      </c>
      <c r="BB65" s="82">
        <v>1.3</v>
      </c>
      <c r="BC65" s="82">
        <v>17</v>
      </c>
      <c r="BD65" s="82">
        <v>104</v>
      </c>
      <c r="BE65" s="82">
        <v>1.1000000000000001</v>
      </c>
      <c r="BF65" s="82" t="s">
        <v>251</v>
      </c>
      <c r="BH65" s="82" t="s">
        <v>331</v>
      </c>
      <c r="BJ65" s="82">
        <v>2</v>
      </c>
      <c r="BK65" s="82">
        <v>8</v>
      </c>
      <c r="BL65" s="82" t="s">
        <v>251</v>
      </c>
      <c r="BM65" s="82">
        <v>20</v>
      </c>
      <c r="BN65" s="82">
        <v>12</v>
      </c>
      <c r="BO65" s="82" t="s">
        <v>251</v>
      </c>
      <c r="BP65" s="82">
        <v>2</v>
      </c>
      <c r="BQ65" s="82">
        <v>0.06</v>
      </c>
      <c r="BR65" s="82" t="s">
        <v>441</v>
      </c>
      <c r="BT65" s="82">
        <v>26</v>
      </c>
      <c r="BU65" s="82" t="s">
        <v>330</v>
      </c>
      <c r="BV65" s="82">
        <v>8</v>
      </c>
      <c r="BW65" s="82">
        <v>4</v>
      </c>
      <c r="BX65" s="82"/>
      <c r="BY65" s="82">
        <v>17</v>
      </c>
      <c r="BZ65" s="82"/>
      <c r="CA65" s="82"/>
      <c r="CB65" s="82">
        <v>4</v>
      </c>
      <c r="CF65" s="82" t="s">
        <v>330</v>
      </c>
      <c r="CG65" s="82">
        <v>5</v>
      </c>
      <c r="CH65" s="82">
        <v>3</v>
      </c>
      <c r="CI65" s="82" t="s">
        <v>330</v>
      </c>
      <c r="CJ65" s="82">
        <v>78</v>
      </c>
      <c r="CK65" s="82" t="s">
        <v>251</v>
      </c>
      <c r="CM65" s="82">
        <v>11</v>
      </c>
      <c r="CN65" s="82" t="s">
        <v>330</v>
      </c>
      <c r="CO65" s="82">
        <v>3.9</v>
      </c>
      <c r="CP65" s="82">
        <v>28</v>
      </c>
      <c r="CQ65" s="82">
        <v>1</v>
      </c>
      <c r="CR65" s="82">
        <v>7</v>
      </c>
      <c r="CS65" s="82">
        <v>9</v>
      </c>
      <c r="CT65" s="82">
        <v>98</v>
      </c>
      <c r="CU65" s="82">
        <v>15</v>
      </c>
      <c r="CV65" s="82">
        <v>26</v>
      </c>
      <c r="CW65" s="82">
        <v>3</v>
      </c>
      <c r="CX65" s="82">
        <v>10</v>
      </c>
      <c r="CY65" s="82">
        <v>2</v>
      </c>
      <c r="CZ65" s="82" t="s">
        <v>251</v>
      </c>
      <c r="DA65" s="82">
        <v>2</v>
      </c>
      <c r="DB65" s="82" t="s">
        <v>251</v>
      </c>
      <c r="DC65" s="82">
        <v>1</v>
      </c>
      <c r="DD65" s="82" t="s">
        <v>251</v>
      </c>
      <c r="DE65" s="82" t="s">
        <v>251</v>
      </c>
      <c r="DF65" s="82" t="s">
        <v>251</v>
      </c>
      <c r="DG65" s="82" t="s">
        <v>251</v>
      </c>
      <c r="DH65" s="82" t="s">
        <v>251</v>
      </c>
      <c r="DI65" s="85">
        <v>59</v>
      </c>
      <c r="DJ65" s="85">
        <v>66</v>
      </c>
      <c r="DU65" s="82" t="s">
        <v>566</v>
      </c>
      <c r="DV65" s="82" t="s">
        <v>567</v>
      </c>
      <c r="DW65" s="82" t="s">
        <v>568</v>
      </c>
      <c r="DX65" s="82" t="s">
        <v>569</v>
      </c>
      <c r="DY65" s="82" t="s">
        <v>570</v>
      </c>
      <c r="DZ65" s="82" t="s">
        <v>571</v>
      </c>
      <c r="EA65" s="82" t="s">
        <v>572</v>
      </c>
      <c r="EB65" s="82" t="s">
        <v>573</v>
      </c>
      <c r="EC65" s="82" t="s">
        <v>574</v>
      </c>
      <c r="ED65" s="82" t="s">
        <v>575</v>
      </c>
      <c r="EE65" s="82" t="s">
        <v>576</v>
      </c>
      <c r="EF65" s="82" t="s">
        <v>577</v>
      </c>
      <c r="EG65" s="82" t="s">
        <v>578</v>
      </c>
      <c r="EH65" s="82" t="s">
        <v>579</v>
      </c>
      <c r="EI65" s="82" t="s">
        <v>580</v>
      </c>
      <c r="EJ65" s="82" t="s">
        <v>467</v>
      </c>
      <c r="EK65" s="82" t="s">
        <v>581</v>
      </c>
      <c r="EL65" s="82" t="s">
        <v>468</v>
      </c>
      <c r="EM65" s="82" t="s">
        <v>582</v>
      </c>
      <c r="EN65" s="82" t="s">
        <v>583</v>
      </c>
      <c r="EO65" s="82" t="s">
        <v>584</v>
      </c>
      <c r="EP65" s="82" t="s">
        <v>585</v>
      </c>
      <c r="EQ65" s="82" t="s">
        <v>586</v>
      </c>
      <c r="ER65" s="82" t="s">
        <v>587</v>
      </c>
      <c r="ES65" s="82" t="s">
        <v>588</v>
      </c>
      <c r="ET65" s="82" t="s">
        <v>589</v>
      </c>
      <c r="EU65" s="82" t="s">
        <v>590</v>
      </c>
      <c r="EV65" s="82" t="s">
        <v>592</v>
      </c>
      <c r="EW65" s="82" t="s">
        <v>593</v>
      </c>
      <c r="EX65" s="82" t="s">
        <v>450</v>
      </c>
      <c r="EY65" s="82" t="s">
        <v>428</v>
      </c>
      <c r="EZ65" s="82" t="s">
        <v>428</v>
      </c>
      <c r="FA65" s="82" t="s">
        <v>594</v>
      </c>
      <c r="FB65" s="82" t="s">
        <v>484</v>
      </c>
    </row>
    <row r="66" spans="1:158" x14ac:dyDescent="0.3">
      <c r="A66" s="20" t="s">
        <v>2809</v>
      </c>
      <c r="B66" s="20" t="s">
        <v>978</v>
      </c>
      <c r="C66" s="83" t="s">
        <v>325</v>
      </c>
      <c r="D66" s="20" t="s">
        <v>980</v>
      </c>
      <c r="E66" s="109">
        <v>44796</v>
      </c>
      <c r="F66" s="113">
        <v>44913</v>
      </c>
      <c r="G66" s="59">
        <v>128996</v>
      </c>
      <c r="H66" s="19" t="s">
        <v>247</v>
      </c>
      <c r="K66" s="19">
        <v>35.987673999999998</v>
      </c>
      <c r="L66" s="19">
        <v>-106.954925</v>
      </c>
      <c r="M66" s="20" t="s">
        <v>357</v>
      </c>
      <c r="N66" s="127" t="s">
        <v>240</v>
      </c>
      <c r="O66" s="20" t="s">
        <v>147</v>
      </c>
      <c r="P66" s="59" t="s">
        <v>1715</v>
      </c>
      <c r="Q66" s="20" t="s">
        <v>1549</v>
      </c>
      <c r="R66" s="82"/>
      <c r="S66" s="20">
        <v>0</v>
      </c>
      <c r="T66" s="20"/>
      <c r="U66" s="82"/>
      <c r="V66" s="82"/>
      <c r="W66" s="82"/>
      <c r="X66" s="20" t="s">
        <v>259</v>
      </c>
      <c r="Y66" s="82"/>
      <c r="Z66" s="83" t="s">
        <v>2185</v>
      </c>
      <c r="AA66" s="20" t="s">
        <v>142</v>
      </c>
      <c r="AB66" s="19" t="s">
        <v>983</v>
      </c>
      <c r="AC66" s="82" t="s">
        <v>554</v>
      </c>
      <c r="AD66" s="82"/>
      <c r="AE66" s="82"/>
      <c r="AF66" s="82"/>
      <c r="AG66" s="82">
        <v>53.7</v>
      </c>
      <c r="AH66" s="82">
        <v>1.3</v>
      </c>
      <c r="AI66" s="82">
        <v>31.22</v>
      </c>
      <c r="AK66" s="126">
        <v>3.99</v>
      </c>
      <c r="AL66" s="82">
        <v>0.09</v>
      </c>
      <c r="AM66" s="82">
        <v>0.41</v>
      </c>
      <c r="AN66" s="82">
        <v>4.57</v>
      </c>
      <c r="AO66" s="85">
        <v>0.67</v>
      </c>
      <c r="AP66" s="85">
        <v>0.54</v>
      </c>
      <c r="AQ66" s="85">
        <v>0.3</v>
      </c>
      <c r="AR66" s="82"/>
      <c r="AT66" s="82">
        <v>0.59</v>
      </c>
      <c r="AY66" s="20">
        <v>96.79</v>
      </c>
      <c r="AZ66" s="82"/>
      <c r="BA66" s="82" t="s">
        <v>251</v>
      </c>
      <c r="BB66" s="82">
        <v>1.7</v>
      </c>
      <c r="BC66" s="82">
        <v>15</v>
      </c>
      <c r="BD66" s="82">
        <v>134</v>
      </c>
      <c r="BE66" s="82">
        <v>1.1000000000000001</v>
      </c>
      <c r="BF66" s="82" t="s">
        <v>251</v>
      </c>
      <c r="BH66" s="82" t="s">
        <v>331</v>
      </c>
      <c r="BJ66" s="82">
        <v>2</v>
      </c>
      <c r="BK66" s="82">
        <v>8</v>
      </c>
      <c r="BL66" s="82" t="s">
        <v>251</v>
      </c>
      <c r="BM66" s="82">
        <v>18</v>
      </c>
      <c r="BN66" s="82">
        <v>13</v>
      </c>
      <c r="BO66" s="82">
        <v>1</v>
      </c>
      <c r="BP66" s="82">
        <v>3</v>
      </c>
      <c r="BQ66" s="82">
        <v>7.0000000000000007E-2</v>
      </c>
      <c r="BR66" s="82" t="s">
        <v>441</v>
      </c>
      <c r="BT66" s="82">
        <v>23</v>
      </c>
      <c r="BU66" s="82" t="s">
        <v>330</v>
      </c>
      <c r="BV66" s="82">
        <v>9</v>
      </c>
      <c r="BW66" s="82">
        <v>4</v>
      </c>
      <c r="BX66" s="82"/>
      <c r="BY66" s="82">
        <v>16</v>
      </c>
      <c r="BZ66" s="82"/>
      <c r="CA66" s="82"/>
      <c r="CB66" s="82">
        <v>6</v>
      </c>
      <c r="CF66" s="82" t="s">
        <v>330</v>
      </c>
      <c r="CG66" s="82">
        <v>4</v>
      </c>
      <c r="CH66" s="82">
        <v>3</v>
      </c>
      <c r="CI66" s="82" t="s">
        <v>330</v>
      </c>
      <c r="CJ66" s="82">
        <v>82</v>
      </c>
      <c r="CK66" s="82" t="s">
        <v>251</v>
      </c>
      <c r="CM66" s="82">
        <v>10</v>
      </c>
      <c r="CN66" s="82" t="s">
        <v>330</v>
      </c>
      <c r="CO66" s="82">
        <v>3.7</v>
      </c>
      <c r="CP66" s="82">
        <v>28</v>
      </c>
      <c r="CQ66" s="82">
        <v>1</v>
      </c>
      <c r="CR66" s="82">
        <v>8</v>
      </c>
      <c r="CS66" s="82">
        <v>11</v>
      </c>
      <c r="CT66" s="82">
        <v>98</v>
      </c>
      <c r="CU66" s="82">
        <v>17</v>
      </c>
      <c r="CV66" s="82">
        <v>29</v>
      </c>
      <c r="CW66" s="82">
        <v>3</v>
      </c>
      <c r="CX66" s="82">
        <v>11</v>
      </c>
      <c r="CY66" s="82">
        <v>2</v>
      </c>
      <c r="CZ66" s="82" t="s">
        <v>251</v>
      </c>
      <c r="DA66" s="82">
        <v>2</v>
      </c>
      <c r="DB66" s="82" t="s">
        <v>251</v>
      </c>
      <c r="DC66" s="82">
        <v>1</v>
      </c>
      <c r="DD66" s="82" t="s">
        <v>251</v>
      </c>
      <c r="DE66" s="82" t="s">
        <v>251</v>
      </c>
      <c r="DF66" s="82" t="s">
        <v>251</v>
      </c>
      <c r="DG66" s="82" t="s">
        <v>251</v>
      </c>
      <c r="DH66" s="82" t="s">
        <v>251</v>
      </c>
      <c r="DI66" s="85">
        <v>65</v>
      </c>
      <c r="DJ66" s="85">
        <v>73</v>
      </c>
      <c r="DU66" s="82" t="s">
        <v>600</v>
      </c>
      <c r="DV66" s="82" t="s">
        <v>601</v>
      </c>
      <c r="DW66" s="82" t="s">
        <v>602</v>
      </c>
      <c r="DX66" s="82" t="s">
        <v>603</v>
      </c>
      <c r="DY66" s="82" t="s">
        <v>604</v>
      </c>
      <c r="DZ66" s="82" t="s">
        <v>605</v>
      </c>
      <c r="EA66" s="82" t="s">
        <v>606</v>
      </c>
      <c r="EB66" s="82" t="s">
        <v>607</v>
      </c>
      <c r="EC66" s="82" t="s">
        <v>608</v>
      </c>
      <c r="ED66" s="82" t="s">
        <v>437</v>
      </c>
      <c r="EE66" s="82" t="s">
        <v>609</v>
      </c>
      <c r="EF66" s="82" t="s">
        <v>610</v>
      </c>
      <c r="EG66" s="82" t="s">
        <v>611</v>
      </c>
      <c r="EH66" s="82" t="s">
        <v>612</v>
      </c>
      <c r="EI66" s="82" t="s">
        <v>613</v>
      </c>
      <c r="EJ66" s="82" t="s">
        <v>435</v>
      </c>
      <c r="EK66" s="82" t="s">
        <v>614</v>
      </c>
      <c r="EL66" s="82" t="s">
        <v>615</v>
      </c>
      <c r="EM66" s="82" t="s">
        <v>616</v>
      </c>
      <c r="EN66" s="82" t="s">
        <v>617</v>
      </c>
      <c r="EO66" s="82" t="s">
        <v>586</v>
      </c>
      <c r="EP66" s="82" t="s">
        <v>521</v>
      </c>
      <c r="EQ66" s="82" t="s">
        <v>554</v>
      </c>
      <c r="ER66" s="82" t="s">
        <v>618</v>
      </c>
      <c r="ES66" s="82" t="s">
        <v>619</v>
      </c>
      <c r="ET66" s="82" t="s">
        <v>620</v>
      </c>
      <c r="EU66" s="82" t="s">
        <v>621</v>
      </c>
      <c r="EV66" s="82" t="s">
        <v>593</v>
      </c>
      <c r="EW66" s="82" t="s">
        <v>623</v>
      </c>
      <c r="EX66" s="82" t="s">
        <v>518</v>
      </c>
      <c r="EY66" s="82" t="s">
        <v>624</v>
      </c>
      <c r="EZ66" s="82" t="s">
        <v>447</v>
      </c>
      <c r="FA66" s="82" t="s">
        <v>429</v>
      </c>
      <c r="FB66" s="82" t="s">
        <v>484</v>
      </c>
    </row>
    <row r="67" spans="1:158" x14ac:dyDescent="0.3">
      <c r="A67" s="20" t="s">
        <v>2810</v>
      </c>
      <c r="B67" s="20" t="s">
        <v>978</v>
      </c>
      <c r="C67" s="83" t="s">
        <v>325</v>
      </c>
      <c r="D67" s="20" t="s">
        <v>980</v>
      </c>
      <c r="E67" s="109">
        <v>44796</v>
      </c>
      <c r="F67" s="113">
        <v>44913</v>
      </c>
      <c r="G67" s="59">
        <v>128996</v>
      </c>
      <c r="H67" s="19" t="s">
        <v>247</v>
      </c>
      <c r="K67" s="19">
        <v>35.900126</v>
      </c>
      <c r="L67" s="19">
        <v>-107.372418</v>
      </c>
      <c r="M67" s="20" t="s">
        <v>357</v>
      </c>
      <c r="N67" s="127" t="s">
        <v>240</v>
      </c>
      <c r="O67" s="20" t="s">
        <v>147</v>
      </c>
      <c r="P67" s="59" t="s">
        <v>336</v>
      </c>
      <c r="Q67" s="20" t="s">
        <v>1549</v>
      </c>
      <c r="R67" s="82"/>
      <c r="S67" s="20">
        <v>0</v>
      </c>
      <c r="T67" s="20"/>
      <c r="U67" s="82"/>
      <c r="V67" s="82"/>
      <c r="W67" s="82"/>
      <c r="X67" s="20" t="s">
        <v>259</v>
      </c>
      <c r="Y67" s="82"/>
      <c r="Z67" s="83" t="s">
        <v>275</v>
      </c>
      <c r="AA67" s="20" t="s">
        <v>142</v>
      </c>
      <c r="AB67" s="19" t="s">
        <v>983</v>
      </c>
      <c r="AC67" s="82" t="s">
        <v>645</v>
      </c>
      <c r="AD67" s="82"/>
      <c r="AE67" s="82"/>
      <c r="AF67" s="82"/>
      <c r="AG67" s="82">
        <v>62.14</v>
      </c>
      <c r="AH67" s="82">
        <v>0.99</v>
      </c>
      <c r="AI67" s="82">
        <v>25.19</v>
      </c>
      <c r="AK67" s="126">
        <v>3.1</v>
      </c>
      <c r="AL67" s="82">
        <v>0.06</v>
      </c>
      <c r="AM67" s="82">
        <v>0.59</v>
      </c>
      <c r="AN67" s="82">
        <v>4.37</v>
      </c>
      <c r="AO67" s="85">
        <v>0.08</v>
      </c>
      <c r="AP67" s="85">
        <v>0.28999999999999998</v>
      </c>
      <c r="AQ67" s="85">
        <v>0.06</v>
      </c>
      <c r="AR67" s="82"/>
      <c r="AT67" s="82">
        <v>0.6</v>
      </c>
      <c r="AY67" s="20">
        <v>96.870000000000019</v>
      </c>
      <c r="AZ67" s="82"/>
      <c r="BA67" s="82" t="s">
        <v>334</v>
      </c>
      <c r="BB67" s="82" t="s">
        <v>251</v>
      </c>
      <c r="BC67" s="82">
        <v>14</v>
      </c>
      <c r="BD67" s="82">
        <v>207</v>
      </c>
      <c r="BE67" s="82">
        <v>4.4000000000000004</v>
      </c>
      <c r="BF67" s="82" t="s">
        <v>251</v>
      </c>
      <c r="BH67" s="82" t="s">
        <v>332</v>
      </c>
      <c r="BJ67" s="82">
        <v>5</v>
      </c>
      <c r="BK67" s="82">
        <v>12</v>
      </c>
      <c r="BL67" s="82" t="s">
        <v>251</v>
      </c>
      <c r="BM67" s="82">
        <v>11</v>
      </c>
      <c r="BN67" s="82">
        <v>12</v>
      </c>
      <c r="BO67" s="82">
        <v>3</v>
      </c>
      <c r="BP67" s="82">
        <v>3</v>
      </c>
      <c r="BQ67" s="82" t="s">
        <v>333</v>
      </c>
      <c r="BR67" s="82" t="s">
        <v>441</v>
      </c>
      <c r="BT67" s="82">
        <v>5</v>
      </c>
      <c r="BU67" s="82">
        <v>3</v>
      </c>
      <c r="BV67" s="82">
        <v>11</v>
      </c>
      <c r="BW67" s="82">
        <v>8</v>
      </c>
      <c r="BX67" s="82"/>
      <c r="BY67" s="82">
        <v>23</v>
      </c>
      <c r="BZ67" s="82"/>
      <c r="CA67" s="82"/>
      <c r="CB67" s="82">
        <v>2</v>
      </c>
      <c r="CF67" s="82">
        <v>2</v>
      </c>
      <c r="CG67" s="82">
        <v>12</v>
      </c>
      <c r="CH67" s="82">
        <v>2</v>
      </c>
      <c r="CI67" s="82" t="s">
        <v>264</v>
      </c>
      <c r="CJ67" s="82">
        <v>62</v>
      </c>
      <c r="CK67" s="82" t="s">
        <v>251</v>
      </c>
      <c r="CM67" s="82">
        <v>22</v>
      </c>
      <c r="CN67" s="82" t="s">
        <v>264</v>
      </c>
      <c r="CO67" s="82">
        <v>10.5</v>
      </c>
      <c r="CP67" s="82">
        <v>38</v>
      </c>
      <c r="CQ67" s="82">
        <v>2</v>
      </c>
      <c r="CR67" s="82">
        <v>25</v>
      </c>
      <c r="CS67" s="82">
        <v>15</v>
      </c>
      <c r="CT67" s="82">
        <v>193</v>
      </c>
      <c r="CU67" s="82">
        <v>19</v>
      </c>
      <c r="CV67" s="82">
        <v>39</v>
      </c>
      <c r="CW67" s="82">
        <v>5</v>
      </c>
      <c r="CX67" s="82">
        <v>17</v>
      </c>
      <c r="CY67" s="82">
        <v>4</v>
      </c>
      <c r="CZ67" s="82" t="s">
        <v>251</v>
      </c>
      <c r="DA67" s="82">
        <v>4</v>
      </c>
      <c r="DB67" s="82" t="s">
        <v>251</v>
      </c>
      <c r="DC67" s="82">
        <v>5</v>
      </c>
      <c r="DD67" s="82" t="s">
        <v>251</v>
      </c>
      <c r="DE67" s="82">
        <v>2</v>
      </c>
      <c r="DF67" s="82" t="s">
        <v>251</v>
      </c>
      <c r="DG67" s="82">
        <v>3</v>
      </c>
      <c r="DH67" s="82" t="s">
        <v>251</v>
      </c>
      <c r="DI67" s="85">
        <v>98</v>
      </c>
      <c r="DJ67" s="85">
        <v>123</v>
      </c>
      <c r="DU67" s="82" t="s">
        <v>627</v>
      </c>
      <c r="DV67" s="82" t="s">
        <v>628</v>
      </c>
      <c r="DW67" s="82" t="s">
        <v>629</v>
      </c>
      <c r="DX67" s="82" t="s">
        <v>630</v>
      </c>
      <c r="DY67" s="82" t="s">
        <v>631</v>
      </c>
      <c r="DZ67" s="82" t="s">
        <v>632</v>
      </c>
      <c r="EA67" s="82" t="s">
        <v>633</v>
      </c>
      <c r="EB67" s="82" t="s">
        <v>634</v>
      </c>
      <c r="EC67" s="82" t="s">
        <v>635</v>
      </c>
      <c r="ED67" s="82" t="s">
        <v>636</v>
      </c>
      <c r="EE67" s="82" t="s">
        <v>637</v>
      </c>
      <c r="EF67" s="82" t="s">
        <v>638</v>
      </c>
      <c r="EG67" s="82" t="s">
        <v>639</v>
      </c>
      <c r="EH67" s="82" t="s">
        <v>640</v>
      </c>
      <c r="EI67" s="82" t="s">
        <v>641</v>
      </c>
      <c r="EJ67" s="82" t="s">
        <v>642</v>
      </c>
      <c r="EK67" s="82" t="s">
        <v>522</v>
      </c>
      <c r="EL67" s="82" t="s">
        <v>591</v>
      </c>
      <c r="EM67" s="82" t="s">
        <v>426</v>
      </c>
      <c r="EN67" s="82" t="s">
        <v>643</v>
      </c>
      <c r="EO67" s="82" t="s">
        <v>477</v>
      </c>
      <c r="EP67" s="82" t="s">
        <v>644</v>
      </c>
      <c r="EQ67" s="82" t="s">
        <v>645</v>
      </c>
      <c r="ER67" s="82" t="s">
        <v>646</v>
      </c>
      <c r="ES67" s="82" t="s">
        <v>647</v>
      </c>
      <c r="ET67" s="82" t="s">
        <v>648</v>
      </c>
      <c r="EU67" s="82" t="s">
        <v>649</v>
      </c>
      <c r="EV67" s="82" t="s">
        <v>597</v>
      </c>
      <c r="EW67" s="82" t="s">
        <v>528</v>
      </c>
      <c r="EX67" s="82" t="s">
        <v>480</v>
      </c>
      <c r="EY67" s="82" t="s">
        <v>650</v>
      </c>
      <c r="EZ67" s="82" t="s">
        <v>599</v>
      </c>
      <c r="FA67" s="82" t="s">
        <v>598</v>
      </c>
      <c r="FB67" s="82" t="s">
        <v>484</v>
      </c>
    </row>
    <row r="68" spans="1:158" x14ac:dyDescent="0.3">
      <c r="A68" s="20" t="s">
        <v>2425</v>
      </c>
      <c r="B68" s="20" t="s">
        <v>978</v>
      </c>
      <c r="C68" s="83" t="s">
        <v>325</v>
      </c>
      <c r="D68" s="20" t="s">
        <v>980</v>
      </c>
      <c r="E68" s="109">
        <v>44796</v>
      </c>
      <c r="F68" s="113" t="s">
        <v>2380</v>
      </c>
      <c r="G68" s="59" t="s">
        <v>2380</v>
      </c>
      <c r="H68" s="19" t="s">
        <v>2380</v>
      </c>
      <c r="K68" s="19">
        <v>35.900126</v>
      </c>
      <c r="L68" s="19">
        <v>-107.372418</v>
      </c>
      <c r="M68" s="20" t="s">
        <v>357</v>
      </c>
      <c r="N68" s="127" t="s">
        <v>240</v>
      </c>
      <c r="O68" s="20" t="s">
        <v>147</v>
      </c>
      <c r="P68" s="59" t="s">
        <v>1715</v>
      </c>
      <c r="Q68" s="20" t="s">
        <v>1549</v>
      </c>
      <c r="R68" s="82"/>
      <c r="S68" s="20">
        <v>0</v>
      </c>
      <c r="T68" s="20"/>
      <c r="U68" s="82"/>
      <c r="V68" s="82"/>
      <c r="W68" s="82"/>
      <c r="X68" s="20" t="s">
        <v>249</v>
      </c>
      <c r="Y68" s="82"/>
      <c r="Z68" s="83" t="s">
        <v>2186</v>
      </c>
      <c r="AA68" s="20" t="s">
        <v>142</v>
      </c>
      <c r="AB68" s="19" t="s">
        <v>983</v>
      </c>
      <c r="AC68" s="82">
        <v>0.08</v>
      </c>
      <c r="AD68" s="82"/>
      <c r="AE68" s="82"/>
      <c r="AF68" s="82"/>
      <c r="AG68" s="82">
        <v>53.164999999999999</v>
      </c>
      <c r="AH68" s="82">
        <v>0.49</v>
      </c>
      <c r="AI68" s="82">
        <v>35.114999999999995</v>
      </c>
      <c r="AK68" s="126">
        <v>1.7450000000000001</v>
      </c>
      <c r="AL68" s="82">
        <v>0.01</v>
      </c>
      <c r="AM68" s="82">
        <v>0.48499999999999999</v>
      </c>
      <c r="AN68" s="82">
        <v>0.59499999999999997</v>
      </c>
      <c r="AO68" s="85">
        <v>0.16499999999999998</v>
      </c>
      <c r="AP68" s="85">
        <v>0.745</v>
      </c>
      <c r="AQ68" s="85">
        <v>4.4999999999999998E-2</v>
      </c>
      <c r="AR68" s="82">
        <v>13.74</v>
      </c>
      <c r="AS68" s="20">
        <v>590</v>
      </c>
      <c r="AT68" s="82">
        <v>0.06</v>
      </c>
      <c r="AW68" s="20">
        <v>1.6</v>
      </c>
      <c r="AY68" s="20">
        <v>99.43</v>
      </c>
      <c r="AZ68" s="82" t="s">
        <v>290</v>
      </c>
      <c r="BA68" s="82" t="s">
        <v>292</v>
      </c>
      <c r="BB68" s="82">
        <v>0.5</v>
      </c>
      <c r="BC68" s="82">
        <v>12</v>
      </c>
      <c r="BD68" s="82">
        <v>417</v>
      </c>
      <c r="BE68" s="82" t="s">
        <v>682</v>
      </c>
      <c r="BF68" s="82">
        <v>0.43</v>
      </c>
      <c r="BH68" s="82" t="s">
        <v>292</v>
      </c>
      <c r="BJ68" s="82">
        <v>2</v>
      </c>
      <c r="BK68" s="82">
        <v>6.5</v>
      </c>
      <c r="BL68" s="82">
        <v>0.87</v>
      </c>
      <c r="BM68" s="82">
        <v>7</v>
      </c>
      <c r="BN68" s="82">
        <v>35.799999999999997</v>
      </c>
      <c r="BO68" s="82">
        <v>0.95</v>
      </c>
      <c r="BP68" s="82">
        <v>5.3550000000000004</v>
      </c>
      <c r="BQ68" s="82">
        <v>5.8999999999999997E-2</v>
      </c>
      <c r="BR68" s="82">
        <v>2.4E-2</v>
      </c>
      <c r="BT68" s="82">
        <v>36</v>
      </c>
      <c r="BU68" s="82">
        <v>1</v>
      </c>
      <c r="BV68" s="82">
        <v>23.7</v>
      </c>
      <c r="BW68" s="82" t="s">
        <v>251</v>
      </c>
      <c r="BX68" s="82"/>
      <c r="BY68" s="82">
        <v>26.5</v>
      </c>
      <c r="BZ68" s="82"/>
      <c r="CA68" s="82"/>
      <c r="CB68" s="82">
        <v>15.15</v>
      </c>
      <c r="CC68" s="20">
        <v>1E-3</v>
      </c>
      <c r="CF68" s="82">
        <v>0.11</v>
      </c>
      <c r="CG68" s="82">
        <v>3.25</v>
      </c>
      <c r="CH68" s="82">
        <v>0.9</v>
      </c>
      <c r="CI68" s="82">
        <v>3.2</v>
      </c>
      <c r="CJ68" s="82">
        <v>44.35</v>
      </c>
      <c r="CK68" s="82">
        <v>2.15</v>
      </c>
      <c r="CL68" s="20">
        <v>0.04</v>
      </c>
      <c r="CM68" s="82">
        <v>14.934999999999999</v>
      </c>
      <c r="CN68" s="82">
        <v>7.0000000000000007E-2</v>
      </c>
      <c r="CO68" s="82">
        <v>5.5949999999999998</v>
      </c>
      <c r="CP68" s="82">
        <v>19</v>
      </c>
      <c r="CQ68" s="82">
        <v>4.1500000000000004</v>
      </c>
      <c r="CR68" s="82">
        <v>9.4499999999999993</v>
      </c>
      <c r="CS68" s="82">
        <v>34</v>
      </c>
      <c r="CT68" s="82">
        <v>143</v>
      </c>
      <c r="CU68" s="82">
        <v>30.9</v>
      </c>
      <c r="CV68" s="82">
        <v>55.1</v>
      </c>
      <c r="CW68" s="82">
        <v>5.9</v>
      </c>
      <c r="CX68" s="82">
        <v>19.850000000000001</v>
      </c>
      <c r="CY68" s="82">
        <v>3.4450000000000003</v>
      </c>
      <c r="CZ68" s="82">
        <v>0.28999999999999998</v>
      </c>
      <c r="DA68" s="82">
        <v>2.4699999999999998</v>
      </c>
      <c r="DB68" s="82">
        <v>0.28999999999999998</v>
      </c>
      <c r="DC68" s="82">
        <v>1.6800000000000002</v>
      </c>
      <c r="DD68" s="82">
        <v>0.3</v>
      </c>
      <c r="DE68" s="82">
        <v>0.86499999999999999</v>
      </c>
      <c r="DF68" s="82">
        <v>0.12</v>
      </c>
      <c r="DG68" s="82">
        <v>0.68</v>
      </c>
      <c r="DH68" s="82">
        <v>0.1</v>
      </c>
      <c r="DI68" s="85">
        <v>121.99000000000001</v>
      </c>
      <c r="DJ68" s="85">
        <v>131.44</v>
      </c>
      <c r="DU68" s="82"/>
      <c r="DV68" s="82"/>
      <c r="DW68" s="82"/>
      <c r="DX68" s="82"/>
      <c r="DY68" s="82"/>
      <c r="DZ68" s="82"/>
      <c r="EA68" s="82"/>
      <c r="EB68" s="82"/>
      <c r="EC68" s="82"/>
      <c r="ED68" s="82"/>
      <c r="EE68" s="82"/>
      <c r="EF68" s="82"/>
      <c r="EG68" s="82"/>
      <c r="EH68" s="82"/>
      <c r="EI68" s="82"/>
      <c r="EJ68" s="82"/>
      <c r="EK68" s="82"/>
      <c r="EL68" s="82"/>
      <c r="EM68" s="82"/>
      <c r="EN68" s="82"/>
      <c r="EO68" s="82"/>
      <c r="EP68" s="82"/>
      <c r="EQ68" s="82"/>
      <c r="ER68" s="82"/>
      <c r="ES68" s="82"/>
      <c r="ET68" s="82"/>
      <c r="EU68" s="82"/>
      <c r="EV68" s="82"/>
      <c r="EW68" s="82"/>
      <c r="EX68" s="82"/>
      <c r="EY68" s="82"/>
      <c r="EZ68" s="82"/>
      <c r="FA68" s="82"/>
      <c r="FB68" s="82"/>
    </row>
    <row r="69" spans="1:158" x14ac:dyDescent="0.3">
      <c r="A69" s="20" t="s">
        <v>2811</v>
      </c>
      <c r="B69" s="20" t="s">
        <v>978</v>
      </c>
      <c r="C69" s="83" t="s">
        <v>325</v>
      </c>
      <c r="D69" s="20" t="s">
        <v>980</v>
      </c>
      <c r="E69" s="109">
        <v>44796</v>
      </c>
      <c r="F69" s="113">
        <v>44913</v>
      </c>
      <c r="G69" s="59">
        <v>128996</v>
      </c>
      <c r="H69" s="19" t="s">
        <v>247</v>
      </c>
      <c r="K69" s="19">
        <v>35.899728000000003</v>
      </c>
      <c r="L69" s="19">
        <v>-107.377458</v>
      </c>
      <c r="M69" s="20" t="s">
        <v>357</v>
      </c>
      <c r="N69" s="127" t="s">
        <v>240</v>
      </c>
      <c r="O69" s="20" t="s">
        <v>147</v>
      </c>
      <c r="P69" s="59" t="s">
        <v>1715</v>
      </c>
      <c r="Q69" s="20" t="s">
        <v>1549</v>
      </c>
      <c r="R69" s="82"/>
      <c r="S69" s="20">
        <v>0</v>
      </c>
      <c r="T69" s="20"/>
      <c r="U69" s="82"/>
      <c r="V69" s="82"/>
      <c r="W69" s="82"/>
      <c r="X69" s="20" t="s">
        <v>249</v>
      </c>
      <c r="Y69" s="82"/>
      <c r="Z69" s="83" t="s">
        <v>2187</v>
      </c>
      <c r="AA69" s="20" t="s">
        <v>142</v>
      </c>
      <c r="AB69" s="19" t="s">
        <v>983</v>
      </c>
      <c r="AC69" s="82" t="s">
        <v>703</v>
      </c>
      <c r="AD69" s="82"/>
      <c r="AE69" s="82"/>
      <c r="AF69" s="82"/>
      <c r="AG69" s="82">
        <v>58.35</v>
      </c>
      <c r="AH69" s="82">
        <v>1.31</v>
      </c>
      <c r="AI69" s="82">
        <v>30.17</v>
      </c>
      <c r="AK69" s="126">
        <v>3.58</v>
      </c>
      <c r="AL69" s="82">
        <v>0.02</v>
      </c>
      <c r="AM69" s="82">
        <v>0.53</v>
      </c>
      <c r="AN69" s="82">
        <v>2.62</v>
      </c>
      <c r="AO69" s="85">
        <v>0.39</v>
      </c>
      <c r="AP69" s="85">
        <v>1.01</v>
      </c>
      <c r="AQ69" s="85">
        <v>7.0000000000000007E-2</v>
      </c>
      <c r="AR69" s="82"/>
      <c r="AT69" s="82">
        <v>0.49</v>
      </c>
      <c r="AY69" s="20">
        <v>98.050000000000011</v>
      </c>
      <c r="AZ69" s="82"/>
      <c r="BA69" s="82" t="s">
        <v>251</v>
      </c>
      <c r="BB69" s="82">
        <v>3.3</v>
      </c>
      <c r="BC69" s="82">
        <v>7</v>
      </c>
      <c r="BD69" s="82">
        <v>183</v>
      </c>
      <c r="BE69" s="82">
        <v>1.8</v>
      </c>
      <c r="BF69" s="82" t="s">
        <v>251</v>
      </c>
      <c r="BH69" s="82" t="s">
        <v>527</v>
      </c>
      <c r="BJ69" s="82">
        <v>4</v>
      </c>
      <c r="BK69" s="82">
        <v>13</v>
      </c>
      <c r="BL69" s="82">
        <v>2</v>
      </c>
      <c r="BM69" s="82">
        <v>29</v>
      </c>
      <c r="BN69" s="82">
        <v>16</v>
      </c>
      <c r="BO69" s="82">
        <v>2</v>
      </c>
      <c r="BP69" s="82">
        <v>4</v>
      </c>
      <c r="BQ69" s="82">
        <v>0.16</v>
      </c>
      <c r="BR69" s="82" t="s">
        <v>441</v>
      </c>
      <c r="BT69" s="82">
        <v>20</v>
      </c>
      <c r="BU69" s="82" t="s">
        <v>267</v>
      </c>
      <c r="BV69" s="82">
        <v>12</v>
      </c>
      <c r="BW69" s="82">
        <v>6</v>
      </c>
      <c r="BX69" s="82"/>
      <c r="BY69" s="82">
        <v>28</v>
      </c>
      <c r="BZ69" s="82"/>
      <c r="CA69" s="82"/>
      <c r="CB69" s="82">
        <v>16</v>
      </c>
      <c r="CF69" s="82" t="s">
        <v>267</v>
      </c>
      <c r="CG69" s="82">
        <v>8</v>
      </c>
      <c r="CH69" s="82">
        <v>2</v>
      </c>
      <c r="CI69" s="82" t="s">
        <v>267</v>
      </c>
      <c r="CJ69" s="82">
        <v>95</v>
      </c>
      <c r="CK69" s="82" t="s">
        <v>251</v>
      </c>
      <c r="CM69" s="82">
        <v>13</v>
      </c>
      <c r="CN69" s="82" t="s">
        <v>267</v>
      </c>
      <c r="CO69" s="82">
        <v>5.5</v>
      </c>
      <c r="CP69" s="82">
        <v>55</v>
      </c>
      <c r="CQ69" s="82">
        <v>1</v>
      </c>
      <c r="CR69" s="82">
        <v>18</v>
      </c>
      <c r="CS69" s="82">
        <v>24</v>
      </c>
      <c r="CT69" s="82">
        <v>170</v>
      </c>
      <c r="CU69" s="82">
        <v>24</v>
      </c>
      <c r="CV69" s="82">
        <v>45</v>
      </c>
      <c r="CW69" s="82">
        <v>5</v>
      </c>
      <c r="CX69" s="82">
        <v>18</v>
      </c>
      <c r="CY69" s="82">
        <v>4</v>
      </c>
      <c r="CZ69" s="82" t="s">
        <v>251</v>
      </c>
      <c r="DA69" s="82">
        <v>3</v>
      </c>
      <c r="DB69" s="82" t="s">
        <v>251</v>
      </c>
      <c r="DC69" s="82">
        <v>3</v>
      </c>
      <c r="DD69" s="82" t="s">
        <v>251</v>
      </c>
      <c r="DE69" s="82">
        <v>2</v>
      </c>
      <c r="DF69" s="82" t="s">
        <v>251</v>
      </c>
      <c r="DG69" s="82">
        <v>2</v>
      </c>
      <c r="DH69" s="82" t="s">
        <v>251</v>
      </c>
      <c r="DI69" s="85">
        <v>106</v>
      </c>
      <c r="DJ69" s="85">
        <v>124</v>
      </c>
      <c r="DU69" s="82" t="s">
        <v>686</v>
      </c>
      <c r="DV69" s="82" t="s">
        <v>606</v>
      </c>
      <c r="DW69" s="82" t="s">
        <v>687</v>
      </c>
      <c r="DX69" s="82" t="s">
        <v>688</v>
      </c>
      <c r="DY69" s="82" t="s">
        <v>689</v>
      </c>
      <c r="DZ69" s="82" t="s">
        <v>690</v>
      </c>
      <c r="EA69" s="82" t="s">
        <v>691</v>
      </c>
      <c r="EB69" s="82" t="s">
        <v>692</v>
      </c>
      <c r="EC69" s="82" t="s">
        <v>693</v>
      </c>
      <c r="ED69" s="82" t="s">
        <v>694</v>
      </c>
      <c r="EE69" s="82" t="s">
        <v>695</v>
      </c>
      <c r="EF69" s="82" t="s">
        <v>696</v>
      </c>
      <c r="EG69" s="82" t="s">
        <v>697</v>
      </c>
      <c r="EH69" s="82" t="s">
        <v>698</v>
      </c>
      <c r="EI69" s="82" t="s">
        <v>699</v>
      </c>
      <c r="EJ69" s="82" t="s">
        <v>523</v>
      </c>
      <c r="EK69" s="82" t="s">
        <v>679</v>
      </c>
      <c r="EL69" s="82" t="s">
        <v>522</v>
      </c>
      <c r="EM69" s="82" t="s">
        <v>700</v>
      </c>
      <c r="EN69" s="82" t="s">
        <v>701</v>
      </c>
      <c r="EO69" s="82" t="s">
        <v>585</v>
      </c>
      <c r="EP69" s="82" t="s">
        <v>702</v>
      </c>
      <c r="EQ69" s="82" t="s">
        <v>703</v>
      </c>
      <c r="ER69" s="82" t="s">
        <v>704</v>
      </c>
      <c r="ES69" s="82" t="s">
        <v>705</v>
      </c>
      <c r="ET69" s="82" t="s">
        <v>706</v>
      </c>
      <c r="EU69" s="82" t="s">
        <v>707</v>
      </c>
      <c r="EV69" s="82" t="s">
        <v>428</v>
      </c>
      <c r="EW69" s="82" t="s">
        <v>624</v>
      </c>
      <c r="EX69" s="82" t="s">
        <v>708</v>
      </c>
      <c r="EY69" s="82" t="s">
        <v>624</v>
      </c>
      <c r="EZ69" s="82" t="s">
        <v>447</v>
      </c>
      <c r="FA69" s="82" t="s">
        <v>429</v>
      </c>
      <c r="FB69" s="82" t="s">
        <v>484</v>
      </c>
    </row>
    <row r="70" spans="1:158" x14ac:dyDescent="0.3">
      <c r="A70" s="20" t="s">
        <v>2812</v>
      </c>
      <c r="B70" s="20" t="s">
        <v>978</v>
      </c>
      <c r="C70" s="83" t="s">
        <v>325</v>
      </c>
      <c r="D70" s="20" t="s">
        <v>980</v>
      </c>
      <c r="E70" s="109">
        <v>44796</v>
      </c>
      <c r="F70" s="113">
        <v>44913</v>
      </c>
      <c r="G70" s="59">
        <v>128996</v>
      </c>
      <c r="H70" s="19" t="s">
        <v>247</v>
      </c>
      <c r="K70" s="19">
        <v>35.899760000000001</v>
      </c>
      <c r="L70" s="19">
        <v>-107.376749</v>
      </c>
      <c r="M70" s="20" t="s">
        <v>357</v>
      </c>
      <c r="N70" s="127" t="s">
        <v>240</v>
      </c>
      <c r="O70" s="20" t="s">
        <v>147</v>
      </c>
      <c r="P70" s="59" t="s">
        <v>336</v>
      </c>
      <c r="Q70" s="20" t="s">
        <v>1549</v>
      </c>
      <c r="R70" s="82"/>
      <c r="S70" s="20">
        <v>0</v>
      </c>
      <c r="T70" s="20"/>
      <c r="U70" s="82"/>
      <c r="V70" s="82"/>
      <c r="W70" s="82"/>
      <c r="X70" s="20" t="s">
        <v>259</v>
      </c>
      <c r="Y70" s="82"/>
      <c r="Z70" s="83" t="s">
        <v>2188</v>
      </c>
      <c r="AA70" s="20" t="s">
        <v>142</v>
      </c>
      <c r="AB70" s="19" t="s">
        <v>983</v>
      </c>
      <c r="AC70" s="82" t="s">
        <v>563</v>
      </c>
      <c r="AD70" s="82"/>
      <c r="AE70" s="82"/>
      <c r="AF70" s="82"/>
      <c r="AG70" s="82">
        <v>58.26</v>
      </c>
      <c r="AH70" s="82">
        <v>1.41</v>
      </c>
      <c r="AI70" s="82">
        <v>34.06</v>
      </c>
      <c r="AK70" s="126">
        <v>1.88</v>
      </c>
      <c r="AL70" s="82">
        <v>0.02</v>
      </c>
      <c r="AM70" s="82">
        <v>0.34</v>
      </c>
      <c r="AN70" s="82">
        <v>2.1800000000000002</v>
      </c>
      <c r="AO70" s="85">
        <v>0.1</v>
      </c>
      <c r="AP70" s="85">
        <v>0.26</v>
      </c>
      <c r="AQ70" s="85">
        <v>0.08</v>
      </c>
      <c r="AR70" s="82"/>
      <c r="AT70" s="82">
        <v>0.68</v>
      </c>
      <c r="AY70" s="20">
        <v>98.589999999999989</v>
      </c>
      <c r="AZ70" s="82"/>
      <c r="BA70" s="82" t="s">
        <v>527</v>
      </c>
      <c r="BB70" s="82">
        <v>1</v>
      </c>
      <c r="BC70" s="82">
        <v>67</v>
      </c>
      <c r="BD70" s="82">
        <v>122</v>
      </c>
      <c r="BE70" s="82">
        <v>1.1000000000000001</v>
      </c>
      <c r="BF70" s="82" t="s">
        <v>251</v>
      </c>
      <c r="BH70" s="82" t="s">
        <v>332</v>
      </c>
      <c r="BJ70" s="82">
        <v>2</v>
      </c>
      <c r="BK70" s="82">
        <v>6</v>
      </c>
      <c r="BL70" s="82" t="s">
        <v>251</v>
      </c>
      <c r="BM70" s="82">
        <v>17</v>
      </c>
      <c r="BN70" s="82">
        <v>12</v>
      </c>
      <c r="BO70" s="82">
        <v>1</v>
      </c>
      <c r="BP70" s="82">
        <v>2</v>
      </c>
      <c r="BQ70" s="82">
        <v>0.06</v>
      </c>
      <c r="BR70" s="82" t="s">
        <v>441</v>
      </c>
      <c r="BT70" s="82">
        <v>21</v>
      </c>
      <c r="BU70" s="82">
        <v>3</v>
      </c>
      <c r="BV70" s="82">
        <v>6</v>
      </c>
      <c r="BW70" s="82">
        <v>4</v>
      </c>
      <c r="BX70" s="82"/>
      <c r="BY70" s="82">
        <v>14</v>
      </c>
      <c r="BZ70" s="82"/>
      <c r="CA70" s="82"/>
      <c r="CB70" s="82">
        <v>2</v>
      </c>
      <c r="CF70" s="82" t="s">
        <v>264</v>
      </c>
      <c r="CG70" s="82">
        <v>4</v>
      </c>
      <c r="CH70" s="82">
        <v>2</v>
      </c>
      <c r="CI70" s="82" t="s">
        <v>264</v>
      </c>
      <c r="CJ70" s="82">
        <v>47</v>
      </c>
      <c r="CK70" s="82" t="s">
        <v>251</v>
      </c>
      <c r="CM70" s="82">
        <v>10</v>
      </c>
      <c r="CN70" s="82" t="s">
        <v>264</v>
      </c>
      <c r="CO70" s="82">
        <v>4.2</v>
      </c>
      <c r="CP70" s="82">
        <v>23</v>
      </c>
      <c r="CQ70" s="82">
        <v>1</v>
      </c>
      <c r="CR70" s="82">
        <v>10</v>
      </c>
      <c r="CS70" s="82">
        <v>5</v>
      </c>
      <c r="CT70" s="82">
        <v>92</v>
      </c>
      <c r="CU70" s="82">
        <v>21</v>
      </c>
      <c r="CV70" s="82">
        <v>37</v>
      </c>
      <c r="CW70" s="82">
        <v>4</v>
      </c>
      <c r="CX70" s="82">
        <v>13</v>
      </c>
      <c r="CY70" s="82">
        <v>2</v>
      </c>
      <c r="CZ70" s="82" t="s">
        <v>251</v>
      </c>
      <c r="DA70" s="82">
        <v>2</v>
      </c>
      <c r="DB70" s="82" t="s">
        <v>251</v>
      </c>
      <c r="DC70" s="82">
        <v>2</v>
      </c>
      <c r="DD70" s="82" t="s">
        <v>251</v>
      </c>
      <c r="DE70" s="82">
        <v>1</v>
      </c>
      <c r="DF70" s="82" t="s">
        <v>251</v>
      </c>
      <c r="DG70" s="82">
        <v>1</v>
      </c>
      <c r="DH70" s="82" t="s">
        <v>251</v>
      </c>
      <c r="DI70" s="85">
        <v>83</v>
      </c>
      <c r="DJ70" s="85">
        <v>93</v>
      </c>
      <c r="DU70" s="82" t="s">
        <v>716</v>
      </c>
      <c r="DV70" s="82" t="s">
        <v>717</v>
      </c>
      <c r="DW70" s="82" t="s">
        <v>718</v>
      </c>
      <c r="DX70" s="82" t="s">
        <v>719</v>
      </c>
      <c r="DY70" s="82" t="s">
        <v>720</v>
      </c>
      <c r="DZ70" s="82" t="s">
        <v>721</v>
      </c>
      <c r="EA70" s="82" t="s">
        <v>722</v>
      </c>
      <c r="EB70" s="82" t="s">
        <v>534</v>
      </c>
      <c r="EC70" s="82" t="s">
        <v>723</v>
      </c>
      <c r="ED70" s="82" t="s">
        <v>724</v>
      </c>
      <c r="EE70" s="82" t="s">
        <v>725</v>
      </c>
      <c r="EF70" s="82" t="s">
        <v>726</v>
      </c>
      <c r="EG70" s="82" t="s">
        <v>727</v>
      </c>
      <c r="EH70" s="82" t="s">
        <v>520</v>
      </c>
      <c r="EI70" s="82" t="s">
        <v>728</v>
      </c>
      <c r="EJ70" s="82" t="s">
        <v>729</v>
      </c>
      <c r="EK70" s="82" t="s">
        <v>730</v>
      </c>
      <c r="EL70" s="82" t="s">
        <v>731</v>
      </c>
      <c r="EM70" s="82" t="s">
        <v>732</v>
      </c>
      <c r="EN70" s="82" t="s">
        <v>733</v>
      </c>
      <c r="EO70" s="82" t="s">
        <v>660</v>
      </c>
      <c r="EP70" s="82" t="s">
        <v>645</v>
      </c>
      <c r="EQ70" s="82" t="s">
        <v>563</v>
      </c>
      <c r="ER70" s="82" t="s">
        <v>734</v>
      </c>
      <c r="ES70" s="82" t="s">
        <v>735</v>
      </c>
      <c r="ET70" s="82" t="s">
        <v>736</v>
      </c>
      <c r="EU70" s="82" t="s">
        <v>737</v>
      </c>
      <c r="EV70" s="82" t="s">
        <v>526</v>
      </c>
      <c r="EW70" s="82" t="s">
        <v>524</v>
      </c>
      <c r="EX70" s="82" t="s">
        <v>486</v>
      </c>
      <c r="EY70" s="82" t="s">
        <v>432</v>
      </c>
      <c r="EZ70" s="82" t="s">
        <v>739</v>
      </c>
      <c r="FA70" s="82" t="s">
        <v>740</v>
      </c>
      <c r="FB70" s="82" t="s">
        <v>484</v>
      </c>
    </row>
    <row r="71" spans="1:158" x14ac:dyDescent="0.3">
      <c r="A71" s="20" t="s">
        <v>2813</v>
      </c>
      <c r="B71" s="20" t="s">
        <v>978</v>
      </c>
      <c r="C71" s="83" t="s">
        <v>325</v>
      </c>
      <c r="D71" s="20" t="s">
        <v>980</v>
      </c>
      <c r="E71" s="109">
        <v>44796</v>
      </c>
      <c r="F71" s="113">
        <v>44913</v>
      </c>
      <c r="G71" s="59">
        <v>128996</v>
      </c>
      <c r="H71" s="19" t="s">
        <v>247</v>
      </c>
      <c r="K71" s="19">
        <v>35.899635000000004</v>
      </c>
      <c r="L71" s="19">
        <v>-107.37624700000001</v>
      </c>
      <c r="M71" s="20" t="s">
        <v>357</v>
      </c>
      <c r="N71" s="127" t="s">
        <v>240</v>
      </c>
      <c r="O71" s="20" t="s">
        <v>147</v>
      </c>
      <c r="P71" s="59" t="s">
        <v>336</v>
      </c>
      <c r="Q71" s="20" t="s">
        <v>1549</v>
      </c>
      <c r="R71" s="82"/>
      <c r="S71" s="20">
        <v>0</v>
      </c>
      <c r="T71" s="20"/>
      <c r="U71" s="82"/>
      <c r="V71" s="82"/>
      <c r="W71" s="82"/>
      <c r="X71" s="20" t="s">
        <v>259</v>
      </c>
      <c r="Y71" s="82"/>
      <c r="Z71" s="83" t="s">
        <v>2189</v>
      </c>
      <c r="AA71" s="20" t="s">
        <v>142</v>
      </c>
      <c r="AB71" s="19" t="s">
        <v>983</v>
      </c>
      <c r="AC71" s="82" t="s">
        <v>763</v>
      </c>
      <c r="AD71" s="82"/>
      <c r="AE71" s="82"/>
      <c r="AF71" s="82"/>
      <c r="AG71" s="82">
        <v>53.01</v>
      </c>
      <c r="AH71" s="82">
        <v>1.6</v>
      </c>
      <c r="AI71" s="82">
        <v>32.31</v>
      </c>
      <c r="AK71" s="126">
        <v>4.5</v>
      </c>
      <c r="AL71" s="82">
        <v>0.03</v>
      </c>
      <c r="AM71" s="82">
        <v>0.65</v>
      </c>
      <c r="AN71" s="82">
        <v>4.22</v>
      </c>
      <c r="AO71" s="85">
        <v>0.23</v>
      </c>
      <c r="AP71" s="85">
        <v>0.14000000000000001</v>
      </c>
      <c r="AQ71" s="85">
        <v>7.0000000000000007E-2</v>
      </c>
      <c r="AR71" s="82"/>
      <c r="AT71" s="82">
        <v>0.84</v>
      </c>
      <c r="AY71" s="20">
        <v>96.76</v>
      </c>
      <c r="AZ71" s="82"/>
      <c r="BA71" s="82" t="s">
        <v>332</v>
      </c>
      <c r="BB71" s="82" t="s">
        <v>251</v>
      </c>
      <c r="BC71" s="82">
        <v>82</v>
      </c>
      <c r="BD71" s="82">
        <v>104</v>
      </c>
      <c r="BE71" s="82">
        <v>0.8</v>
      </c>
      <c r="BF71" s="82" t="s">
        <v>251</v>
      </c>
      <c r="BH71" s="82" t="s">
        <v>291</v>
      </c>
      <c r="BJ71" s="82">
        <v>2</v>
      </c>
      <c r="BK71" s="82">
        <v>5</v>
      </c>
      <c r="BL71" s="82" t="s">
        <v>251</v>
      </c>
      <c r="BM71" s="82">
        <v>14</v>
      </c>
      <c r="BN71" s="82">
        <v>8</v>
      </c>
      <c r="BO71" s="82">
        <v>2</v>
      </c>
      <c r="BP71" s="82">
        <v>2</v>
      </c>
      <c r="BQ71" s="82">
        <v>0.03</v>
      </c>
      <c r="BR71" s="82" t="s">
        <v>441</v>
      </c>
      <c r="BT71" s="82">
        <v>10</v>
      </c>
      <c r="BU71" s="82">
        <v>3</v>
      </c>
      <c r="BV71" s="82">
        <v>6</v>
      </c>
      <c r="BW71" s="82">
        <v>3</v>
      </c>
      <c r="BX71" s="82"/>
      <c r="BY71" s="82">
        <v>11</v>
      </c>
      <c r="BZ71" s="82"/>
      <c r="CA71" s="82"/>
      <c r="CB71" s="82" t="s">
        <v>251</v>
      </c>
      <c r="CF71" s="82">
        <v>1</v>
      </c>
      <c r="CG71" s="82">
        <v>3</v>
      </c>
      <c r="CH71" s="82">
        <v>2</v>
      </c>
      <c r="CI71" s="82" t="s">
        <v>251</v>
      </c>
      <c r="CJ71" s="82">
        <v>38</v>
      </c>
      <c r="CK71" s="82" t="s">
        <v>251</v>
      </c>
      <c r="CM71" s="82">
        <v>6</v>
      </c>
      <c r="CN71" s="82" t="s">
        <v>251</v>
      </c>
      <c r="CO71" s="82">
        <v>3.2</v>
      </c>
      <c r="CP71" s="82">
        <v>19</v>
      </c>
      <c r="CQ71" s="82">
        <v>2</v>
      </c>
      <c r="CR71" s="82">
        <v>7</v>
      </c>
      <c r="CS71" s="82">
        <v>3</v>
      </c>
      <c r="CT71" s="82">
        <v>69</v>
      </c>
      <c r="CU71" s="82">
        <v>11</v>
      </c>
      <c r="CV71" s="82">
        <v>20</v>
      </c>
      <c r="CW71" s="82">
        <v>2</v>
      </c>
      <c r="CX71" s="82">
        <v>8</v>
      </c>
      <c r="CY71" s="82">
        <v>1</v>
      </c>
      <c r="CZ71" s="82" t="s">
        <v>251</v>
      </c>
      <c r="DA71" s="82">
        <v>1</v>
      </c>
      <c r="DB71" s="82" t="s">
        <v>251</v>
      </c>
      <c r="DC71" s="82">
        <v>1</v>
      </c>
      <c r="DD71" s="82" t="s">
        <v>251</v>
      </c>
      <c r="DE71" s="82" t="s">
        <v>251</v>
      </c>
      <c r="DF71" s="82" t="s">
        <v>251</v>
      </c>
      <c r="DG71" s="82" t="s">
        <v>251</v>
      </c>
      <c r="DH71" s="82" t="s">
        <v>251</v>
      </c>
      <c r="DI71" s="85">
        <v>44</v>
      </c>
      <c r="DJ71" s="85">
        <v>51</v>
      </c>
      <c r="DU71" s="82" t="s">
        <v>744</v>
      </c>
      <c r="DV71" s="82" t="s">
        <v>745</v>
      </c>
      <c r="DW71" s="82" t="s">
        <v>746</v>
      </c>
      <c r="DX71" s="82" t="s">
        <v>747</v>
      </c>
      <c r="DY71" s="82" t="s">
        <v>748</v>
      </c>
      <c r="DZ71" s="82" t="s">
        <v>749</v>
      </c>
      <c r="EA71" s="82" t="s">
        <v>750</v>
      </c>
      <c r="EB71" s="82" t="s">
        <v>751</v>
      </c>
      <c r="EC71" s="82" t="s">
        <v>752</v>
      </c>
      <c r="ED71" s="82" t="s">
        <v>753</v>
      </c>
      <c r="EE71" s="82" t="s">
        <v>754</v>
      </c>
      <c r="EF71" s="82" t="s">
        <v>755</v>
      </c>
      <c r="EG71" s="82" t="s">
        <v>756</v>
      </c>
      <c r="EH71" s="82" t="s">
        <v>757</v>
      </c>
      <c r="EI71" s="82" t="s">
        <v>728</v>
      </c>
      <c r="EJ71" s="82" t="s">
        <v>758</v>
      </c>
      <c r="EK71" s="82" t="s">
        <v>731</v>
      </c>
      <c r="EL71" s="82" t="s">
        <v>759</v>
      </c>
      <c r="EM71" s="82" t="s">
        <v>760</v>
      </c>
      <c r="EN71" s="82" t="s">
        <v>761</v>
      </c>
      <c r="EO71" s="82" t="s">
        <v>762</v>
      </c>
      <c r="EP71" s="82" t="s">
        <v>661</v>
      </c>
      <c r="EQ71" s="82" t="s">
        <v>763</v>
      </c>
      <c r="ER71" s="82" t="s">
        <v>764</v>
      </c>
      <c r="ES71" s="82" t="s">
        <v>765</v>
      </c>
      <c r="ET71" s="82" t="s">
        <v>766</v>
      </c>
      <c r="EU71" s="82" t="s">
        <v>767</v>
      </c>
      <c r="EV71" s="82" t="s">
        <v>597</v>
      </c>
      <c r="EW71" s="82" t="s">
        <v>528</v>
      </c>
      <c r="EX71" s="82" t="s">
        <v>564</v>
      </c>
      <c r="EY71" s="82" t="s">
        <v>488</v>
      </c>
      <c r="EZ71" s="82" t="s">
        <v>684</v>
      </c>
      <c r="FA71" s="82" t="s">
        <v>768</v>
      </c>
      <c r="FB71" s="82" t="s">
        <v>484</v>
      </c>
    </row>
    <row r="72" spans="1:158" x14ac:dyDescent="0.3">
      <c r="A72" s="20" t="s">
        <v>2814</v>
      </c>
      <c r="B72" s="20" t="s">
        <v>978</v>
      </c>
      <c r="C72" s="83" t="s">
        <v>325</v>
      </c>
      <c r="D72" s="20" t="s">
        <v>980</v>
      </c>
      <c r="E72" s="109">
        <v>44796</v>
      </c>
      <c r="F72" s="113">
        <v>44913</v>
      </c>
      <c r="G72" s="59">
        <v>128996</v>
      </c>
      <c r="H72" s="19" t="s">
        <v>247</v>
      </c>
      <c r="K72" s="19">
        <v>35.899635000000004</v>
      </c>
      <c r="L72" s="19">
        <v>-107.37624700000001</v>
      </c>
      <c r="M72" s="20" t="s">
        <v>357</v>
      </c>
      <c r="N72" s="127" t="s">
        <v>240</v>
      </c>
      <c r="O72" s="20" t="s">
        <v>147</v>
      </c>
      <c r="P72" s="59" t="s">
        <v>336</v>
      </c>
      <c r="Q72" s="20" t="s">
        <v>1549</v>
      </c>
      <c r="R72" s="82"/>
      <c r="S72" s="20">
        <v>0</v>
      </c>
      <c r="T72" s="20"/>
      <c r="U72" s="82"/>
      <c r="V72" s="82"/>
      <c r="W72" s="82"/>
      <c r="X72" s="20" t="s">
        <v>259</v>
      </c>
      <c r="Y72" s="82"/>
      <c r="Z72" s="83" t="s">
        <v>2190</v>
      </c>
      <c r="AA72" s="20" t="s">
        <v>142</v>
      </c>
      <c r="AB72" s="19" t="s">
        <v>983</v>
      </c>
      <c r="AC72" s="82" t="s">
        <v>710</v>
      </c>
      <c r="AD72" s="82"/>
      <c r="AE72" s="82"/>
      <c r="AF72" s="82"/>
      <c r="AG72" s="82">
        <v>79.53</v>
      </c>
      <c r="AH72" s="82">
        <v>2.42</v>
      </c>
      <c r="AI72" s="82">
        <v>13.4</v>
      </c>
      <c r="AK72" s="126">
        <v>0.69</v>
      </c>
      <c r="AL72" s="82">
        <v>0.03</v>
      </c>
      <c r="AM72" s="82">
        <v>0.13</v>
      </c>
      <c r="AN72" s="82">
        <v>2.2599999999999998</v>
      </c>
      <c r="AO72" s="85">
        <v>7.0000000000000007E-2</v>
      </c>
      <c r="AP72" s="85">
        <v>0.09</v>
      </c>
      <c r="AQ72" s="85">
        <v>0.05</v>
      </c>
      <c r="AR72" s="82"/>
      <c r="AT72" s="82">
        <v>0.53</v>
      </c>
      <c r="AY72" s="20">
        <v>98.67</v>
      </c>
      <c r="AZ72" s="82"/>
      <c r="BA72" s="82" t="s">
        <v>251</v>
      </c>
      <c r="BB72" s="82">
        <v>1</v>
      </c>
      <c r="BC72" s="82">
        <v>29</v>
      </c>
      <c r="BD72" s="82">
        <v>252</v>
      </c>
      <c r="BE72" s="82">
        <v>1.5</v>
      </c>
      <c r="BF72" s="82" t="s">
        <v>251</v>
      </c>
      <c r="BH72" s="82" t="s">
        <v>292</v>
      </c>
      <c r="BJ72" s="82">
        <v>1</v>
      </c>
      <c r="BK72" s="82">
        <v>15</v>
      </c>
      <c r="BL72" s="82" t="s">
        <v>251</v>
      </c>
      <c r="BM72" s="82">
        <v>21</v>
      </c>
      <c r="BN72" s="82">
        <v>6</v>
      </c>
      <c r="BO72" s="82" t="s">
        <v>251</v>
      </c>
      <c r="BP72" s="82">
        <v>3</v>
      </c>
      <c r="BQ72" s="82">
        <v>0.08</v>
      </c>
      <c r="BR72" s="82" t="s">
        <v>441</v>
      </c>
      <c r="BT72" s="82">
        <v>19</v>
      </c>
      <c r="BU72" s="82">
        <v>4</v>
      </c>
      <c r="BV72" s="82">
        <v>9</v>
      </c>
      <c r="BW72" s="82">
        <v>7</v>
      </c>
      <c r="BX72" s="82"/>
      <c r="BY72" s="82">
        <v>21</v>
      </c>
      <c r="BZ72" s="82"/>
      <c r="CA72" s="82"/>
      <c r="CB72" s="82" t="s">
        <v>251</v>
      </c>
      <c r="CF72" s="82" t="s">
        <v>330</v>
      </c>
      <c r="CG72" s="82">
        <v>5</v>
      </c>
      <c r="CH72" s="82">
        <v>4</v>
      </c>
      <c r="CI72" s="82" t="s">
        <v>330</v>
      </c>
      <c r="CJ72" s="82">
        <v>53</v>
      </c>
      <c r="CK72" s="82" t="s">
        <v>251</v>
      </c>
      <c r="CM72" s="82">
        <v>11</v>
      </c>
      <c r="CN72" s="82" t="s">
        <v>330</v>
      </c>
      <c r="CO72" s="82">
        <v>3.2</v>
      </c>
      <c r="CP72" s="82">
        <v>41</v>
      </c>
      <c r="CQ72" s="82">
        <v>2</v>
      </c>
      <c r="CR72" s="82">
        <v>13</v>
      </c>
      <c r="CS72" s="82">
        <v>5</v>
      </c>
      <c r="CT72" s="82">
        <v>89</v>
      </c>
      <c r="CU72" s="82">
        <v>14</v>
      </c>
      <c r="CV72" s="82">
        <v>28</v>
      </c>
      <c r="CW72" s="82">
        <v>3</v>
      </c>
      <c r="CX72" s="82">
        <v>12</v>
      </c>
      <c r="CY72" s="82">
        <v>3</v>
      </c>
      <c r="CZ72" s="82" t="s">
        <v>251</v>
      </c>
      <c r="DA72" s="82">
        <v>2</v>
      </c>
      <c r="DB72" s="82" t="s">
        <v>251</v>
      </c>
      <c r="DC72" s="82">
        <v>3</v>
      </c>
      <c r="DD72" s="82" t="s">
        <v>251</v>
      </c>
      <c r="DE72" s="82">
        <v>2</v>
      </c>
      <c r="DF72" s="82" t="s">
        <v>251</v>
      </c>
      <c r="DG72" s="82">
        <v>2</v>
      </c>
      <c r="DH72" s="82" t="s">
        <v>251</v>
      </c>
      <c r="DI72" s="85">
        <v>69</v>
      </c>
      <c r="DJ72" s="85">
        <v>82</v>
      </c>
      <c r="DU72" s="82" t="s">
        <v>772</v>
      </c>
      <c r="DV72" s="82" t="s">
        <v>773</v>
      </c>
      <c r="DW72" s="82" t="s">
        <v>774</v>
      </c>
      <c r="DX72" s="82" t="s">
        <v>775</v>
      </c>
      <c r="DY72" s="82" t="s">
        <v>776</v>
      </c>
      <c r="DZ72" s="82" t="s">
        <v>777</v>
      </c>
      <c r="EA72" s="82" t="s">
        <v>778</v>
      </c>
      <c r="EB72" s="82" t="s">
        <v>779</v>
      </c>
      <c r="EC72" s="82" t="s">
        <v>608</v>
      </c>
      <c r="ED72" s="82" t="s">
        <v>724</v>
      </c>
      <c r="EE72" s="82" t="s">
        <v>780</v>
      </c>
      <c r="EF72" s="82" t="s">
        <v>781</v>
      </c>
      <c r="EG72" s="82" t="s">
        <v>782</v>
      </c>
      <c r="EH72" s="82" t="s">
        <v>783</v>
      </c>
      <c r="EI72" s="82" t="s">
        <v>784</v>
      </c>
      <c r="EJ72" s="82" t="s">
        <v>467</v>
      </c>
      <c r="EK72" s="82" t="s">
        <v>430</v>
      </c>
      <c r="EL72" s="82" t="s">
        <v>785</v>
      </c>
      <c r="EM72" s="82" t="s">
        <v>786</v>
      </c>
      <c r="EN72" s="82" t="s">
        <v>787</v>
      </c>
      <c r="EO72" s="82" t="s">
        <v>678</v>
      </c>
      <c r="EP72" s="82" t="s">
        <v>703</v>
      </c>
      <c r="EQ72" s="82" t="s">
        <v>710</v>
      </c>
      <c r="ER72" s="82" t="s">
        <v>788</v>
      </c>
      <c r="ES72" s="82" t="s">
        <v>789</v>
      </c>
      <c r="ET72" s="82" t="s">
        <v>764</v>
      </c>
      <c r="EU72" s="82" t="s">
        <v>621</v>
      </c>
      <c r="EV72" s="82" t="s">
        <v>479</v>
      </c>
      <c r="EW72" s="82" t="s">
        <v>479</v>
      </c>
      <c r="EX72" s="82" t="s">
        <v>479</v>
      </c>
      <c r="EY72" s="82" t="s">
        <v>487</v>
      </c>
      <c r="EZ72" s="82" t="s">
        <v>768</v>
      </c>
      <c r="FA72" s="82" t="s">
        <v>528</v>
      </c>
      <c r="FB72" s="82" t="s">
        <v>484</v>
      </c>
    </row>
    <row r="73" spans="1:158" x14ac:dyDescent="0.3">
      <c r="A73" s="20" t="s">
        <v>2815</v>
      </c>
      <c r="B73" s="20" t="s">
        <v>978</v>
      </c>
      <c r="C73" s="83" t="s">
        <v>325</v>
      </c>
      <c r="D73" s="20" t="s">
        <v>980</v>
      </c>
      <c r="E73" s="109">
        <v>44796</v>
      </c>
      <c r="F73" s="113">
        <v>44913</v>
      </c>
      <c r="G73" s="59">
        <v>128996</v>
      </c>
      <c r="H73" s="19" t="s">
        <v>247</v>
      </c>
      <c r="K73" s="19">
        <v>35.899635000000004</v>
      </c>
      <c r="L73" s="19">
        <v>-107.37624700000001</v>
      </c>
      <c r="M73" s="20" t="s">
        <v>357</v>
      </c>
      <c r="N73" s="127" t="s">
        <v>240</v>
      </c>
      <c r="O73" s="20" t="s">
        <v>147</v>
      </c>
      <c r="P73" s="59" t="s">
        <v>336</v>
      </c>
      <c r="Q73" s="20" t="s">
        <v>1549</v>
      </c>
      <c r="R73" s="82"/>
      <c r="S73" s="20">
        <v>0</v>
      </c>
      <c r="T73" s="20"/>
      <c r="U73" s="82"/>
      <c r="V73" s="82"/>
      <c r="W73" s="82"/>
      <c r="X73" s="20" t="s">
        <v>259</v>
      </c>
      <c r="Y73" s="82"/>
      <c r="Z73" s="83" t="s">
        <v>2191</v>
      </c>
      <c r="AA73" s="20" t="s">
        <v>142</v>
      </c>
      <c r="AB73" s="19" t="s">
        <v>983</v>
      </c>
      <c r="AC73" s="82" t="s">
        <v>812</v>
      </c>
      <c r="AD73" s="82"/>
      <c r="AE73" s="82"/>
      <c r="AF73" s="82"/>
      <c r="AG73" s="82">
        <v>49.28</v>
      </c>
      <c r="AH73" s="82">
        <v>0.9</v>
      </c>
      <c r="AI73" s="82">
        <v>30.86</v>
      </c>
      <c r="AK73" s="126">
        <v>2.09</v>
      </c>
      <c r="AL73" s="82">
        <v>0.05</v>
      </c>
      <c r="AM73" s="82">
        <v>0.49</v>
      </c>
      <c r="AN73" s="82">
        <v>8.64</v>
      </c>
      <c r="AO73" s="85">
        <v>0.23</v>
      </c>
      <c r="AP73" s="85">
        <v>0.08</v>
      </c>
      <c r="AQ73" s="85">
        <v>0.08</v>
      </c>
      <c r="AR73" s="82"/>
      <c r="AT73" s="82">
        <v>0.73</v>
      </c>
      <c r="AY73" s="20">
        <v>92.699999999999989</v>
      </c>
      <c r="AZ73" s="82"/>
      <c r="BA73" s="82" t="s">
        <v>332</v>
      </c>
      <c r="BB73" s="82" t="s">
        <v>251</v>
      </c>
      <c r="BC73" s="82">
        <v>81</v>
      </c>
      <c r="BD73" s="82">
        <v>75</v>
      </c>
      <c r="BE73" s="82">
        <v>1.4</v>
      </c>
      <c r="BF73" s="82" t="s">
        <v>251</v>
      </c>
      <c r="BH73" s="82" t="s">
        <v>291</v>
      </c>
      <c r="BJ73" s="82">
        <v>2</v>
      </c>
      <c r="BK73" s="82">
        <v>3</v>
      </c>
      <c r="BL73" s="82" t="s">
        <v>251</v>
      </c>
      <c r="BM73" s="82">
        <v>5</v>
      </c>
      <c r="BN73" s="82">
        <v>8</v>
      </c>
      <c r="BO73" s="82">
        <v>2</v>
      </c>
      <c r="BP73" s="82">
        <v>1</v>
      </c>
      <c r="BQ73" s="82">
        <v>0.02</v>
      </c>
      <c r="BR73" s="82" t="s">
        <v>441</v>
      </c>
      <c r="BT73" s="82">
        <v>14</v>
      </c>
      <c r="BU73" s="82">
        <v>3</v>
      </c>
      <c r="BV73" s="82">
        <v>3</v>
      </c>
      <c r="BW73" s="82">
        <v>4</v>
      </c>
      <c r="BX73" s="82"/>
      <c r="BY73" s="82">
        <v>9</v>
      </c>
      <c r="BZ73" s="82"/>
      <c r="CA73" s="82"/>
      <c r="CB73" s="82" t="s">
        <v>251</v>
      </c>
      <c r="CF73" s="82">
        <v>2</v>
      </c>
      <c r="CG73" s="82">
        <v>4</v>
      </c>
      <c r="CH73" s="82">
        <v>2</v>
      </c>
      <c r="CI73" s="82" t="s">
        <v>251</v>
      </c>
      <c r="CJ73" s="82">
        <v>43</v>
      </c>
      <c r="CK73" s="82" t="s">
        <v>251</v>
      </c>
      <c r="CM73" s="82">
        <v>3</v>
      </c>
      <c r="CN73" s="82" t="s">
        <v>251</v>
      </c>
      <c r="CO73" s="82">
        <v>3.4</v>
      </c>
      <c r="CP73" s="82">
        <v>13</v>
      </c>
      <c r="CQ73" s="82">
        <v>1</v>
      </c>
      <c r="CR73" s="82">
        <v>9</v>
      </c>
      <c r="CS73" s="82">
        <v>3</v>
      </c>
      <c r="CT73" s="82">
        <v>54</v>
      </c>
      <c r="CU73" s="82">
        <v>7</v>
      </c>
      <c r="CV73" s="82">
        <v>16</v>
      </c>
      <c r="CW73" s="82">
        <v>2</v>
      </c>
      <c r="CX73" s="82">
        <v>7</v>
      </c>
      <c r="CY73" s="82">
        <v>2</v>
      </c>
      <c r="CZ73" s="82" t="s">
        <v>251</v>
      </c>
      <c r="DA73" s="82">
        <v>2</v>
      </c>
      <c r="DB73" s="82" t="s">
        <v>251</v>
      </c>
      <c r="DC73" s="82">
        <v>2</v>
      </c>
      <c r="DD73" s="82" t="s">
        <v>251</v>
      </c>
      <c r="DE73" s="82" t="s">
        <v>251</v>
      </c>
      <c r="DF73" s="82" t="s">
        <v>251</v>
      </c>
      <c r="DG73" s="82" t="s">
        <v>251</v>
      </c>
      <c r="DH73" s="82" t="s">
        <v>251</v>
      </c>
      <c r="DI73" s="85">
        <v>38</v>
      </c>
      <c r="DJ73" s="85">
        <v>47</v>
      </c>
      <c r="DU73" s="82" t="s">
        <v>792</v>
      </c>
      <c r="DV73" s="82" t="s">
        <v>793</v>
      </c>
      <c r="DW73" s="82" t="s">
        <v>794</v>
      </c>
      <c r="DX73" s="82" t="s">
        <v>795</v>
      </c>
      <c r="DY73" s="82" t="s">
        <v>796</v>
      </c>
      <c r="DZ73" s="82" t="s">
        <v>797</v>
      </c>
      <c r="EA73" s="82" t="s">
        <v>798</v>
      </c>
      <c r="EB73" s="82" t="s">
        <v>799</v>
      </c>
      <c r="EC73" s="82" t="s">
        <v>800</v>
      </c>
      <c r="ED73" s="82" t="s">
        <v>801</v>
      </c>
      <c r="EE73" s="82" t="s">
        <v>802</v>
      </c>
      <c r="EF73" s="82" t="s">
        <v>803</v>
      </c>
      <c r="EG73" s="82" t="s">
        <v>804</v>
      </c>
      <c r="EH73" s="82" t="s">
        <v>805</v>
      </c>
      <c r="EI73" s="82" t="s">
        <v>806</v>
      </c>
      <c r="EJ73" s="82" t="s">
        <v>807</v>
      </c>
      <c r="EK73" s="82" t="s">
        <v>808</v>
      </c>
      <c r="EL73" s="82" t="s">
        <v>809</v>
      </c>
      <c r="EM73" s="82" t="s">
        <v>810</v>
      </c>
      <c r="EN73" s="82" t="s">
        <v>811</v>
      </c>
      <c r="EO73" s="82" t="s">
        <v>622</v>
      </c>
      <c r="EP73" s="82" t="s">
        <v>471</v>
      </c>
      <c r="EQ73" s="82" t="s">
        <v>812</v>
      </c>
      <c r="ER73" s="82" t="s">
        <v>813</v>
      </c>
      <c r="ES73" s="82" t="s">
        <v>814</v>
      </c>
      <c r="ET73" s="82" t="s">
        <v>815</v>
      </c>
      <c r="EU73" s="82" t="s">
        <v>816</v>
      </c>
      <c r="EV73" s="82" t="s">
        <v>479</v>
      </c>
      <c r="EW73" s="82" t="s">
        <v>485</v>
      </c>
      <c r="EX73" s="82" t="s">
        <v>479</v>
      </c>
      <c r="EY73" s="82" t="s">
        <v>652</v>
      </c>
      <c r="EZ73" s="82" t="s">
        <v>518</v>
      </c>
      <c r="FA73" s="82" t="s">
        <v>525</v>
      </c>
      <c r="FB73" s="82" t="s">
        <v>818</v>
      </c>
    </row>
    <row r="74" spans="1:158" x14ac:dyDescent="0.3">
      <c r="A74" s="20" t="s">
        <v>2816</v>
      </c>
      <c r="B74" s="20" t="s">
        <v>978</v>
      </c>
      <c r="C74" s="83" t="s">
        <v>325</v>
      </c>
      <c r="D74" s="20" t="s">
        <v>980</v>
      </c>
      <c r="E74" s="109">
        <v>44796</v>
      </c>
      <c r="F74" s="113">
        <v>44913</v>
      </c>
      <c r="G74" s="59">
        <v>128996</v>
      </c>
      <c r="H74" s="19" t="s">
        <v>247</v>
      </c>
      <c r="K74" s="19">
        <v>35.899635000000004</v>
      </c>
      <c r="L74" s="19">
        <v>-107.37624700000001</v>
      </c>
      <c r="M74" s="20" t="s">
        <v>357</v>
      </c>
      <c r="N74" s="127" t="s">
        <v>240</v>
      </c>
      <c r="O74" s="20" t="s">
        <v>147</v>
      </c>
      <c r="P74" s="59" t="s">
        <v>336</v>
      </c>
      <c r="Q74" s="20" t="s">
        <v>1549</v>
      </c>
      <c r="R74" s="82"/>
      <c r="S74" s="20">
        <v>0</v>
      </c>
      <c r="T74" s="20"/>
      <c r="U74" s="82"/>
      <c r="V74" s="82"/>
      <c r="W74" s="82"/>
      <c r="X74" s="20" t="s">
        <v>259</v>
      </c>
      <c r="Y74" s="82"/>
      <c r="Z74" s="83" t="s">
        <v>2192</v>
      </c>
      <c r="AA74" s="20" t="s">
        <v>142</v>
      </c>
      <c r="AB74" s="19" t="s">
        <v>983</v>
      </c>
      <c r="AC74" s="82" t="s">
        <v>770</v>
      </c>
      <c r="AD74" s="82"/>
      <c r="AE74" s="82"/>
      <c r="AF74" s="82"/>
      <c r="AG74" s="82">
        <v>58.73</v>
      </c>
      <c r="AH74" s="82">
        <v>0.97</v>
      </c>
      <c r="AI74" s="82">
        <v>36.479999999999997</v>
      </c>
      <c r="AK74" s="126">
        <v>1.22</v>
      </c>
      <c r="AL74" s="82">
        <v>0.01</v>
      </c>
      <c r="AM74" s="82">
        <v>0.33</v>
      </c>
      <c r="AN74" s="82">
        <v>0.98</v>
      </c>
      <c r="AO74" s="85">
        <v>0.1</v>
      </c>
      <c r="AP74" s="85">
        <v>0.88</v>
      </c>
      <c r="AQ74" s="85">
        <v>0.05</v>
      </c>
      <c r="AR74" s="82"/>
      <c r="AT74" s="82">
        <v>0.32</v>
      </c>
      <c r="AY74" s="20">
        <v>99.749999999999986</v>
      </c>
      <c r="AZ74" s="82"/>
      <c r="BA74" s="82" t="s">
        <v>264</v>
      </c>
      <c r="BB74" s="82" t="s">
        <v>264</v>
      </c>
      <c r="BC74" s="82">
        <v>12</v>
      </c>
      <c r="BD74" s="82">
        <v>177</v>
      </c>
      <c r="BE74" s="82">
        <v>1.4</v>
      </c>
      <c r="BF74" s="82" t="s">
        <v>251</v>
      </c>
      <c r="BH74" s="82" t="s">
        <v>251</v>
      </c>
      <c r="BJ74" s="82" t="s">
        <v>264</v>
      </c>
      <c r="BK74" s="82">
        <v>12</v>
      </c>
      <c r="BL74" s="82" t="s">
        <v>251</v>
      </c>
      <c r="BM74" s="82">
        <v>15</v>
      </c>
      <c r="BN74" s="82">
        <v>27</v>
      </c>
      <c r="BO74" s="82" t="s">
        <v>251</v>
      </c>
      <c r="BP74" s="82">
        <v>8</v>
      </c>
      <c r="BQ74" s="82">
        <v>0.03</v>
      </c>
      <c r="BR74" s="82" t="s">
        <v>441</v>
      </c>
      <c r="BT74" s="82">
        <v>35</v>
      </c>
      <c r="BU74" s="82" t="s">
        <v>250</v>
      </c>
      <c r="BV74" s="82">
        <v>23</v>
      </c>
      <c r="BW74" s="82">
        <v>4</v>
      </c>
      <c r="BX74" s="82"/>
      <c r="BY74" s="82">
        <v>31</v>
      </c>
      <c r="BZ74" s="82"/>
      <c r="CA74" s="82"/>
      <c r="CB74" s="82">
        <v>12</v>
      </c>
      <c r="CF74" s="82" t="s">
        <v>250</v>
      </c>
      <c r="CG74" s="82">
        <v>9</v>
      </c>
      <c r="CH74" s="82">
        <v>3</v>
      </c>
      <c r="CI74" s="82" t="s">
        <v>250</v>
      </c>
      <c r="CJ74" s="82">
        <v>64</v>
      </c>
      <c r="CK74" s="82">
        <v>2</v>
      </c>
      <c r="CM74" s="82">
        <v>39</v>
      </c>
      <c r="CN74" s="82" t="s">
        <v>250</v>
      </c>
      <c r="CO74" s="82">
        <v>5.7</v>
      </c>
      <c r="CP74" s="82">
        <v>28</v>
      </c>
      <c r="CQ74" s="82">
        <v>3</v>
      </c>
      <c r="CR74" s="82">
        <v>11</v>
      </c>
      <c r="CS74" s="82">
        <v>4</v>
      </c>
      <c r="CT74" s="82">
        <v>267</v>
      </c>
      <c r="CU74" s="82">
        <v>29</v>
      </c>
      <c r="CV74" s="82">
        <v>52</v>
      </c>
      <c r="CW74" s="82">
        <v>5</v>
      </c>
      <c r="CX74" s="82">
        <v>18</v>
      </c>
      <c r="CY74" s="82">
        <v>3</v>
      </c>
      <c r="CZ74" s="82" t="s">
        <v>251</v>
      </c>
      <c r="DA74" s="82">
        <v>3</v>
      </c>
      <c r="DB74" s="82" t="s">
        <v>251</v>
      </c>
      <c r="DC74" s="82">
        <v>3</v>
      </c>
      <c r="DD74" s="82" t="s">
        <v>251</v>
      </c>
      <c r="DE74" s="82">
        <v>1</v>
      </c>
      <c r="DF74" s="82" t="s">
        <v>251</v>
      </c>
      <c r="DG74" s="82">
        <v>1</v>
      </c>
      <c r="DH74" s="82" t="s">
        <v>251</v>
      </c>
      <c r="DI74" s="85">
        <v>115</v>
      </c>
      <c r="DJ74" s="85">
        <v>126</v>
      </c>
      <c r="DU74" s="82" t="s">
        <v>819</v>
      </c>
      <c r="DV74" s="82" t="s">
        <v>820</v>
      </c>
      <c r="DW74" s="82" t="s">
        <v>821</v>
      </c>
      <c r="DX74" s="82" t="s">
        <v>822</v>
      </c>
      <c r="DY74" s="82" t="s">
        <v>823</v>
      </c>
      <c r="DZ74" s="82" t="s">
        <v>824</v>
      </c>
      <c r="EA74" s="82" t="s">
        <v>825</v>
      </c>
      <c r="EB74" s="82" t="s">
        <v>826</v>
      </c>
      <c r="EC74" s="82" t="s">
        <v>827</v>
      </c>
      <c r="ED74" s="82" t="s">
        <v>828</v>
      </c>
      <c r="EE74" s="82" t="s">
        <v>829</v>
      </c>
      <c r="EF74" s="82" t="s">
        <v>830</v>
      </c>
      <c r="EG74" s="82" t="s">
        <v>831</v>
      </c>
      <c r="EH74" s="82" t="s">
        <v>832</v>
      </c>
      <c r="EI74" s="82" t="s">
        <v>833</v>
      </c>
      <c r="EJ74" s="82" t="s">
        <v>521</v>
      </c>
      <c r="EK74" s="82" t="s">
        <v>596</v>
      </c>
      <c r="EL74" s="82" t="s">
        <v>703</v>
      </c>
      <c r="EM74" s="82" t="s">
        <v>834</v>
      </c>
      <c r="EN74" s="82" t="s">
        <v>835</v>
      </c>
      <c r="EO74" s="82" t="s">
        <v>836</v>
      </c>
      <c r="EP74" s="82" t="s">
        <v>626</v>
      </c>
      <c r="EQ74" s="82" t="s">
        <v>770</v>
      </c>
      <c r="ER74" s="82" t="s">
        <v>837</v>
      </c>
      <c r="ES74" s="82" t="s">
        <v>838</v>
      </c>
      <c r="ET74" s="82" t="s">
        <v>839</v>
      </c>
      <c r="EU74" s="82" t="s">
        <v>840</v>
      </c>
      <c r="EV74" s="82" t="s">
        <v>479</v>
      </c>
      <c r="EW74" s="82" t="s">
        <v>479</v>
      </c>
      <c r="EX74" s="82" t="s">
        <v>479</v>
      </c>
      <c r="EY74" s="82" t="s">
        <v>444</v>
      </c>
      <c r="EZ74" s="82" t="s">
        <v>841</v>
      </c>
      <c r="FA74" s="82" t="s">
        <v>842</v>
      </c>
      <c r="FB74" s="82" t="s">
        <v>484</v>
      </c>
    </row>
    <row r="75" spans="1:158" x14ac:dyDescent="0.3">
      <c r="A75" s="20" t="s">
        <v>2817</v>
      </c>
      <c r="B75" s="20" t="s">
        <v>978</v>
      </c>
      <c r="C75" s="83" t="s">
        <v>325</v>
      </c>
      <c r="D75" s="20" t="s">
        <v>980</v>
      </c>
      <c r="E75" s="109">
        <v>44796</v>
      </c>
      <c r="F75" s="113">
        <v>44913</v>
      </c>
      <c r="G75" s="59">
        <v>128996</v>
      </c>
      <c r="H75" s="19" t="s">
        <v>247</v>
      </c>
      <c r="K75" s="19">
        <v>35.899909000000001</v>
      </c>
      <c r="L75" s="19">
        <v>-107.376521</v>
      </c>
      <c r="M75" s="20" t="s">
        <v>357</v>
      </c>
      <c r="N75" s="127" t="s">
        <v>240</v>
      </c>
      <c r="O75" s="20" t="s">
        <v>147</v>
      </c>
      <c r="P75" s="59" t="s">
        <v>336</v>
      </c>
      <c r="Q75" s="20" t="s">
        <v>1549</v>
      </c>
      <c r="R75" s="82"/>
      <c r="S75" s="20">
        <v>0</v>
      </c>
      <c r="T75" s="20"/>
      <c r="U75" s="82"/>
      <c r="V75" s="82"/>
      <c r="W75" s="82"/>
      <c r="X75" s="20" t="s">
        <v>259</v>
      </c>
      <c r="Y75" s="82"/>
      <c r="Z75" s="83" t="s">
        <v>2193</v>
      </c>
      <c r="AA75" s="20" t="s">
        <v>142</v>
      </c>
      <c r="AB75" s="19" t="s">
        <v>983</v>
      </c>
      <c r="AC75" s="82" t="s">
        <v>862</v>
      </c>
      <c r="AD75" s="82"/>
      <c r="AE75" s="82"/>
      <c r="AF75" s="82"/>
      <c r="AG75" s="82">
        <v>42.91</v>
      </c>
      <c r="AH75" s="82">
        <v>0.73</v>
      </c>
      <c r="AI75" s="82">
        <v>31.8</v>
      </c>
      <c r="AK75" s="126">
        <v>4.59</v>
      </c>
      <c r="AL75" s="82">
        <v>0.12</v>
      </c>
      <c r="AM75" s="82">
        <v>0.54</v>
      </c>
      <c r="AN75" s="82">
        <v>10.36</v>
      </c>
      <c r="AO75" s="85">
        <v>0.32</v>
      </c>
      <c r="AP75" s="85">
        <v>0.04</v>
      </c>
      <c r="AQ75" s="85">
        <v>0.48</v>
      </c>
      <c r="AR75" s="82"/>
      <c r="AT75" s="82">
        <v>0.76</v>
      </c>
      <c r="AY75" s="20">
        <v>91.890000000000015</v>
      </c>
      <c r="AZ75" s="82"/>
      <c r="BA75" s="82" t="s">
        <v>332</v>
      </c>
      <c r="BB75" s="82" t="s">
        <v>251</v>
      </c>
      <c r="BC75" s="82">
        <v>108</v>
      </c>
      <c r="BD75" s="82">
        <v>113</v>
      </c>
      <c r="BE75" s="82">
        <v>0.5</v>
      </c>
      <c r="BF75" s="82" t="s">
        <v>251</v>
      </c>
      <c r="BH75" s="82" t="s">
        <v>291</v>
      </c>
      <c r="BJ75" s="82">
        <v>2</v>
      </c>
      <c r="BK75" s="82">
        <v>3</v>
      </c>
      <c r="BL75" s="82" t="s">
        <v>251</v>
      </c>
      <c r="BM75" s="82">
        <v>6</v>
      </c>
      <c r="BN75" s="82">
        <v>5</v>
      </c>
      <c r="BO75" s="82" t="s">
        <v>251</v>
      </c>
      <c r="BP75" s="82" t="s">
        <v>251</v>
      </c>
      <c r="BQ75" s="82">
        <v>0.12</v>
      </c>
      <c r="BR75" s="82" t="s">
        <v>441</v>
      </c>
      <c r="BT75" s="82">
        <v>27</v>
      </c>
      <c r="BU75" s="82">
        <v>3</v>
      </c>
      <c r="BV75" s="82">
        <v>2</v>
      </c>
      <c r="BW75" s="82">
        <v>3</v>
      </c>
      <c r="BX75" s="82"/>
      <c r="BY75" s="82">
        <v>4</v>
      </c>
      <c r="BZ75" s="82"/>
      <c r="CA75" s="82"/>
      <c r="CB75" s="82" t="s">
        <v>251</v>
      </c>
      <c r="CF75" s="82" t="s">
        <v>251</v>
      </c>
      <c r="CG75" s="82">
        <v>2</v>
      </c>
      <c r="CH75" s="82">
        <v>2</v>
      </c>
      <c r="CI75" s="82" t="s">
        <v>251</v>
      </c>
      <c r="CJ75" s="82">
        <v>61</v>
      </c>
      <c r="CK75" s="82" t="s">
        <v>251</v>
      </c>
      <c r="CM75" s="82">
        <v>2</v>
      </c>
      <c r="CN75" s="82" t="s">
        <v>251</v>
      </c>
      <c r="CO75" s="82">
        <v>0.9</v>
      </c>
      <c r="CP75" s="82">
        <v>11</v>
      </c>
      <c r="CQ75" s="82">
        <v>1</v>
      </c>
      <c r="CR75" s="82">
        <v>3</v>
      </c>
      <c r="CS75" s="82">
        <v>3</v>
      </c>
      <c r="CT75" s="82">
        <v>31</v>
      </c>
      <c r="CU75" s="82">
        <v>13</v>
      </c>
      <c r="CV75" s="82">
        <v>18</v>
      </c>
      <c r="CW75" s="82">
        <v>2</v>
      </c>
      <c r="CX75" s="82">
        <v>5</v>
      </c>
      <c r="CY75" s="82" t="s">
        <v>251</v>
      </c>
      <c r="CZ75" s="82" t="s">
        <v>251</v>
      </c>
      <c r="DA75" s="82" t="s">
        <v>251</v>
      </c>
      <c r="DB75" s="82" t="s">
        <v>251</v>
      </c>
      <c r="DC75" s="82" t="s">
        <v>251</v>
      </c>
      <c r="DD75" s="82" t="s">
        <v>251</v>
      </c>
      <c r="DE75" s="82" t="s">
        <v>251</v>
      </c>
      <c r="DF75" s="82" t="s">
        <v>251</v>
      </c>
      <c r="DG75" s="82" t="s">
        <v>251</v>
      </c>
      <c r="DH75" s="82" t="s">
        <v>251</v>
      </c>
      <c r="DI75" s="85">
        <v>38</v>
      </c>
      <c r="DJ75" s="85">
        <v>41</v>
      </c>
      <c r="DU75" s="82" t="s">
        <v>845</v>
      </c>
      <c r="DV75" s="82" t="s">
        <v>846</v>
      </c>
      <c r="DW75" s="82" t="s">
        <v>847</v>
      </c>
      <c r="DX75" s="82" t="s">
        <v>848</v>
      </c>
      <c r="DY75" s="82" t="s">
        <v>849</v>
      </c>
      <c r="DZ75" s="82" t="s">
        <v>850</v>
      </c>
      <c r="EA75" s="82" t="s">
        <v>851</v>
      </c>
      <c r="EB75" s="82" t="s">
        <v>852</v>
      </c>
      <c r="EC75" s="82" t="s">
        <v>853</v>
      </c>
      <c r="ED75" s="82" t="s">
        <v>854</v>
      </c>
      <c r="EE75" s="82" t="s">
        <v>855</v>
      </c>
      <c r="EF75" s="82" t="s">
        <v>856</v>
      </c>
      <c r="EG75" s="82" t="s">
        <v>666</v>
      </c>
      <c r="EH75" s="82" t="s">
        <v>625</v>
      </c>
      <c r="EI75" s="82" t="s">
        <v>857</v>
      </c>
      <c r="EJ75" s="82" t="s">
        <v>858</v>
      </c>
      <c r="EK75" s="82" t="s">
        <v>427</v>
      </c>
      <c r="EL75" s="82" t="s">
        <v>859</v>
      </c>
      <c r="EM75" s="82" t="s">
        <v>860</v>
      </c>
      <c r="EN75" s="82" t="s">
        <v>861</v>
      </c>
      <c r="EO75" s="82" t="s">
        <v>812</v>
      </c>
      <c r="EP75" s="82" t="s">
        <v>510</v>
      </c>
      <c r="EQ75" s="82" t="s">
        <v>862</v>
      </c>
      <c r="ER75" s="82" t="s">
        <v>863</v>
      </c>
      <c r="ES75" s="82" t="s">
        <v>864</v>
      </c>
      <c r="ET75" s="82" t="s">
        <v>865</v>
      </c>
      <c r="EU75" s="82" t="s">
        <v>866</v>
      </c>
      <c r="EV75" s="82" t="s">
        <v>442</v>
      </c>
      <c r="EW75" s="82" t="s">
        <v>442</v>
      </c>
      <c r="EX75" s="82" t="s">
        <v>442</v>
      </c>
      <c r="EY75" s="82" t="s">
        <v>592</v>
      </c>
      <c r="EZ75" s="82" t="s">
        <v>712</v>
      </c>
      <c r="FA75" s="82" t="s">
        <v>652</v>
      </c>
      <c r="FB75" s="82" t="s">
        <v>868</v>
      </c>
    </row>
    <row r="76" spans="1:158" x14ac:dyDescent="0.3">
      <c r="A76" s="20" t="s">
        <v>2818</v>
      </c>
      <c r="B76" s="20" t="s">
        <v>978</v>
      </c>
      <c r="C76" s="19" t="s">
        <v>143</v>
      </c>
      <c r="D76" s="20" t="s">
        <v>980</v>
      </c>
      <c r="E76" s="109">
        <v>44812</v>
      </c>
      <c r="F76" s="113">
        <v>44913</v>
      </c>
      <c r="G76" s="59">
        <v>128996</v>
      </c>
      <c r="H76" s="19" t="s">
        <v>247</v>
      </c>
      <c r="K76" s="19">
        <v>36.897703</v>
      </c>
      <c r="L76" s="19">
        <v>-104.912029</v>
      </c>
      <c r="M76" s="20" t="s">
        <v>357</v>
      </c>
      <c r="N76" s="127" t="s">
        <v>239</v>
      </c>
      <c r="O76" s="20" t="s">
        <v>147</v>
      </c>
      <c r="P76" s="59" t="s">
        <v>336</v>
      </c>
      <c r="Q76" s="20" t="s">
        <v>1549</v>
      </c>
      <c r="R76" s="82"/>
      <c r="S76" s="20">
        <v>0</v>
      </c>
      <c r="T76" s="20"/>
      <c r="U76" s="82"/>
      <c r="V76" s="82"/>
      <c r="W76" s="82"/>
      <c r="X76" s="20" t="s">
        <v>249</v>
      </c>
      <c r="Y76" s="82"/>
      <c r="Z76" s="83" t="s">
        <v>1810</v>
      </c>
      <c r="AA76" s="127" t="s">
        <v>143</v>
      </c>
      <c r="AB76" s="127" t="s">
        <v>143</v>
      </c>
      <c r="AC76" s="82" t="s">
        <v>521</v>
      </c>
      <c r="AD76" s="82"/>
      <c r="AE76" s="82"/>
      <c r="AF76" s="82"/>
      <c r="AG76" s="82">
        <v>63.88</v>
      </c>
      <c r="AH76" s="82">
        <v>1.1599999999999999</v>
      </c>
      <c r="AI76" s="82">
        <v>23.12</v>
      </c>
      <c r="AK76" s="126">
        <v>4.92</v>
      </c>
      <c r="AL76" s="82">
        <v>0.01</v>
      </c>
      <c r="AM76" s="82">
        <v>1.34</v>
      </c>
      <c r="AN76" s="82">
        <v>2.12</v>
      </c>
      <c r="AO76" s="85">
        <v>0.27</v>
      </c>
      <c r="AP76" s="85">
        <v>1.69</v>
      </c>
      <c r="AQ76" s="85">
        <v>0.06</v>
      </c>
      <c r="AR76" s="82"/>
      <c r="AT76" s="82">
        <v>0.48</v>
      </c>
      <c r="AY76" s="20">
        <v>98.570000000000022</v>
      </c>
      <c r="AZ76" s="82"/>
      <c r="BA76" s="82" t="s">
        <v>251</v>
      </c>
      <c r="BB76" s="82">
        <v>1.9</v>
      </c>
      <c r="BC76" s="82">
        <v>4</v>
      </c>
      <c r="BD76" s="82">
        <v>372</v>
      </c>
      <c r="BE76" s="82">
        <v>3</v>
      </c>
      <c r="BF76" s="82" t="s">
        <v>251</v>
      </c>
      <c r="BH76" s="82" t="s">
        <v>334</v>
      </c>
      <c r="BJ76" s="128">
        <v>7</v>
      </c>
      <c r="BK76" s="82">
        <v>26</v>
      </c>
      <c r="BL76" s="82">
        <v>2</v>
      </c>
      <c r="BM76" s="82">
        <v>34</v>
      </c>
      <c r="BN76" s="82">
        <v>10</v>
      </c>
      <c r="BO76" s="82">
        <v>3</v>
      </c>
      <c r="BP76" s="82">
        <v>2</v>
      </c>
      <c r="BQ76" s="82">
        <v>0.13</v>
      </c>
      <c r="BR76" s="82" t="s">
        <v>441</v>
      </c>
      <c r="BT76" s="82">
        <v>14</v>
      </c>
      <c r="BU76" s="82" t="s">
        <v>267</v>
      </c>
      <c r="BV76" s="82">
        <v>7</v>
      </c>
      <c r="BW76" s="82">
        <v>17</v>
      </c>
      <c r="BX76" s="82"/>
      <c r="BY76" s="82">
        <v>12</v>
      </c>
      <c r="BZ76" s="82"/>
      <c r="CA76" s="82"/>
      <c r="CB76" s="82">
        <v>24</v>
      </c>
      <c r="CF76" s="82" t="s">
        <v>267</v>
      </c>
      <c r="CG76" s="82">
        <v>10</v>
      </c>
      <c r="CH76" s="82">
        <v>2</v>
      </c>
      <c r="CI76" s="82" t="s">
        <v>267</v>
      </c>
      <c r="CJ76" s="82">
        <v>139</v>
      </c>
      <c r="CK76" s="82" t="s">
        <v>251</v>
      </c>
      <c r="CM76" s="82">
        <v>8</v>
      </c>
      <c r="CN76" s="82" t="s">
        <v>267</v>
      </c>
      <c r="CO76" s="82">
        <v>3.1</v>
      </c>
      <c r="CP76" s="129">
        <v>60</v>
      </c>
      <c r="CQ76" s="82">
        <v>1</v>
      </c>
      <c r="CR76" s="82">
        <v>21</v>
      </c>
      <c r="CS76" s="82">
        <v>18</v>
      </c>
      <c r="CT76" s="82">
        <v>84</v>
      </c>
      <c r="CU76" s="82">
        <v>20</v>
      </c>
      <c r="CV76" s="82">
        <v>39</v>
      </c>
      <c r="CW76" s="82">
        <v>5</v>
      </c>
      <c r="CX76" s="82">
        <v>17</v>
      </c>
      <c r="CY76" s="82">
        <v>3</v>
      </c>
      <c r="CZ76" s="82" t="s">
        <v>251</v>
      </c>
      <c r="DA76" s="82">
        <v>3</v>
      </c>
      <c r="DB76" s="82" t="s">
        <v>251</v>
      </c>
      <c r="DC76" s="82">
        <v>3</v>
      </c>
      <c r="DD76" s="82" t="s">
        <v>251</v>
      </c>
      <c r="DE76" s="82">
        <v>2</v>
      </c>
      <c r="DF76" s="82" t="s">
        <v>251</v>
      </c>
      <c r="DG76" s="82">
        <v>2</v>
      </c>
      <c r="DH76" s="82" t="s">
        <v>251</v>
      </c>
      <c r="DI76" s="85">
        <v>94</v>
      </c>
      <c r="DJ76" s="85">
        <v>115</v>
      </c>
      <c r="DU76" s="82" t="s">
        <v>496</v>
      </c>
      <c r="DV76" s="82" t="s">
        <v>871</v>
      </c>
      <c r="DW76" s="82" t="s">
        <v>872</v>
      </c>
      <c r="DX76" s="82" t="s">
        <v>873</v>
      </c>
      <c r="DY76" s="82" t="s">
        <v>874</v>
      </c>
      <c r="DZ76" s="82" t="s">
        <v>875</v>
      </c>
      <c r="EA76" s="82" t="s">
        <v>876</v>
      </c>
      <c r="EB76" s="82" t="s">
        <v>877</v>
      </c>
      <c r="EC76" s="82" t="s">
        <v>878</v>
      </c>
      <c r="ED76" s="82" t="s">
        <v>879</v>
      </c>
      <c r="EE76" s="82" t="s">
        <v>880</v>
      </c>
      <c r="EF76" s="82" t="s">
        <v>881</v>
      </c>
      <c r="EG76" s="82" t="s">
        <v>817</v>
      </c>
      <c r="EH76" s="82" t="s">
        <v>667</v>
      </c>
      <c r="EI76" s="82" t="s">
        <v>882</v>
      </c>
      <c r="EJ76" s="82" t="s">
        <v>729</v>
      </c>
      <c r="EK76" s="82" t="s">
        <v>414</v>
      </c>
      <c r="EL76" s="82" t="s">
        <v>731</v>
      </c>
      <c r="EM76" s="82" t="s">
        <v>883</v>
      </c>
      <c r="EN76" s="82" t="s">
        <v>884</v>
      </c>
      <c r="EO76" s="82" t="s">
        <v>596</v>
      </c>
      <c r="EP76" s="82" t="s">
        <v>562</v>
      </c>
      <c r="EQ76" s="82" t="s">
        <v>521</v>
      </c>
      <c r="ER76" s="82" t="s">
        <v>633</v>
      </c>
      <c r="ES76" s="82" t="s">
        <v>885</v>
      </c>
      <c r="ET76" s="82" t="s">
        <v>886</v>
      </c>
      <c r="EU76" s="82" t="s">
        <v>887</v>
      </c>
      <c r="EV76" s="82" t="s">
        <v>564</v>
      </c>
      <c r="EW76" s="82" t="s">
        <v>557</v>
      </c>
      <c r="EX76" s="82" t="s">
        <v>480</v>
      </c>
      <c r="EY76" s="82" t="s">
        <v>447</v>
      </c>
      <c r="EZ76" s="82" t="s">
        <v>447</v>
      </c>
      <c r="FA76" s="82" t="s">
        <v>624</v>
      </c>
      <c r="FB76" s="82" t="s">
        <v>484</v>
      </c>
    </row>
    <row r="77" spans="1:158" s="4" customFormat="1" x14ac:dyDescent="0.3">
      <c r="A77" s="4" t="s">
        <v>2426</v>
      </c>
      <c r="B77" s="4" t="s">
        <v>978</v>
      </c>
      <c r="C77" s="4" t="s">
        <v>2311</v>
      </c>
      <c r="D77" s="4" t="s">
        <v>980</v>
      </c>
      <c r="E77" s="195">
        <v>44818</v>
      </c>
      <c r="F77" s="196" t="s">
        <v>2380</v>
      </c>
      <c r="G77" s="197" t="s">
        <v>2380</v>
      </c>
      <c r="H77" s="16" t="s">
        <v>2380</v>
      </c>
      <c r="I77" s="16"/>
      <c r="J77" s="16"/>
      <c r="K77" s="16">
        <v>36.802</v>
      </c>
      <c r="L77" s="16">
        <v>-108.43899999999999</v>
      </c>
      <c r="M77" s="4" t="s">
        <v>357</v>
      </c>
      <c r="N77" s="197" t="s">
        <v>142</v>
      </c>
      <c r="O77" s="4" t="s">
        <v>147</v>
      </c>
      <c r="P77" s="197" t="s">
        <v>248</v>
      </c>
      <c r="Q77" s="4" t="s">
        <v>1549</v>
      </c>
      <c r="S77" s="4">
        <v>0</v>
      </c>
      <c r="U77" s="4" t="s">
        <v>360</v>
      </c>
      <c r="X77" s="4" t="s">
        <v>248</v>
      </c>
      <c r="Z77" s="198" t="s">
        <v>2219</v>
      </c>
      <c r="AA77" s="197" t="s">
        <v>142</v>
      </c>
      <c r="AB77" s="4" t="s">
        <v>1365</v>
      </c>
      <c r="AC77" s="4">
        <v>0.17</v>
      </c>
      <c r="AG77" s="199">
        <v>60.726666666666667</v>
      </c>
      <c r="AH77" s="199">
        <v>0.91666666666666663</v>
      </c>
      <c r="AI77" s="199">
        <v>23.77</v>
      </c>
      <c r="AK77" s="200">
        <v>5.22</v>
      </c>
      <c r="AL77" s="199">
        <v>0.03</v>
      </c>
      <c r="AM77" s="199">
        <v>1.1933333333333334</v>
      </c>
      <c r="AN77" s="199">
        <v>2.7433333333333336</v>
      </c>
      <c r="AO77" s="199">
        <v>2.1800000000000002</v>
      </c>
      <c r="AP77" s="199">
        <v>1.4533333333333331</v>
      </c>
      <c r="AQ77" s="199">
        <v>0.18666666666666668</v>
      </c>
      <c r="AR77" s="4">
        <v>0.91999999999999993</v>
      </c>
      <c r="AS77" s="4">
        <v>176.66666666666666</v>
      </c>
      <c r="AT77" s="4">
        <v>0.15000000000000002</v>
      </c>
      <c r="AU77" s="199">
        <v>0.28000000000000003</v>
      </c>
      <c r="AW77" s="199">
        <v>0.52666666666666673</v>
      </c>
      <c r="AX77" s="199"/>
      <c r="AY77" s="4">
        <v>99.033333333333346</v>
      </c>
      <c r="AZ77" s="4">
        <v>3.5000000000000001E-3</v>
      </c>
      <c r="BA77" s="199"/>
      <c r="BB77" s="199">
        <v>23.2</v>
      </c>
      <c r="BC77" s="199">
        <v>357</v>
      </c>
      <c r="BD77" s="199">
        <v>816.66666666666663</v>
      </c>
      <c r="BE77" s="4">
        <v>3.2</v>
      </c>
      <c r="BF77" s="4">
        <v>0.64333333333333331</v>
      </c>
      <c r="BH77" s="199">
        <v>0.6</v>
      </c>
      <c r="BI77" s="4">
        <v>6</v>
      </c>
      <c r="BJ77" s="199">
        <v>10.333333333333334</v>
      </c>
      <c r="BK77" s="199">
        <v>41</v>
      </c>
      <c r="BL77" s="199">
        <v>7.5533333333333337</v>
      </c>
      <c r="BM77" s="199">
        <v>49</v>
      </c>
      <c r="BN77" s="199">
        <v>43.333333333333336</v>
      </c>
      <c r="BO77" s="4">
        <v>4.4666666666666668</v>
      </c>
      <c r="BP77" s="199">
        <v>7.37</v>
      </c>
      <c r="BQ77" s="4">
        <v>0.77099999999999991</v>
      </c>
      <c r="BR77" s="199">
        <v>4.2499999999999996E-2</v>
      </c>
      <c r="BT77" s="199">
        <v>76</v>
      </c>
      <c r="BU77" s="199">
        <v>8</v>
      </c>
      <c r="BV77" s="199">
        <v>23.733333333333334</v>
      </c>
      <c r="BW77" s="199">
        <v>17</v>
      </c>
      <c r="BY77" s="199">
        <v>56</v>
      </c>
      <c r="BZ77" s="199"/>
      <c r="CB77" s="199">
        <v>69</v>
      </c>
      <c r="CC77" s="199">
        <v>9.4999999999999998E-3</v>
      </c>
      <c r="CF77" s="199">
        <v>1.155</v>
      </c>
      <c r="CG77" s="199">
        <v>6.7</v>
      </c>
      <c r="CH77" s="199">
        <v>9.0333333333333332</v>
      </c>
      <c r="CI77" s="199">
        <v>4.5500000000000007</v>
      </c>
      <c r="CJ77" s="199">
        <v>457</v>
      </c>
      <c r="CK77" s="199">
        <v>1.9333333333333333</v>
      </c>
      <c r="CL77" s="199">
        <v>0.22500000000000001</v>
      </c>
      <c r="CM77" s="199">
        <v>21.9</v>
      </c>
      <c r="CN77" s="199">
        <v>0.39500000000000002</v>
      </c>
      <c r="CO77" s="4">
        <v>8.57</v>
      </c>
      <c r="CP77" s="199">
        <v>98.666666666666671</v>
      </c>
      <c r="CQ77" s="4">
        <v>3.9</v>
      </c>
      <c r="CR77" s="199">
        <v>33.56666666666667</v>
      </c>
      <c r="CS77" s="199">
        <v>99</v>
      </c>
      <c r="CT77" s="4">
        <v>302.66666666666669</v>
      </c>
      <c r="CU77" s="199">
        <v>54.666666666666664</v>
      </c>
      <c r="CV77" s="199">
        <v>106.5</v>
      </c>
      <c r="CW77" s="199">
        <v>11.950000000000001</v>
      </c>
      <c r="CX77" s="199">
        <v>43.766666666666673</v>
      </c>
      <c r="CY77" s="199">
        <v>8.1233333333333331</v>
      </c>
      <c r="CZ77" s="199">
        <v>1.6466666666666667</v>
      </c>
      <c r="DA77" s="199">
        <v>6.5933333333333337</v>
      </c>
      <c r="DB77" s="199">
        <v>0.98333333333333339</v>
      </c>
      <c r="DC77" s="199">
        <v>5.8833333333333329</v>
      </c>
      <c r="DD77" s="199">
        <v>1.1166666666666667</v>
      </c>
      <c r="DE77" s="199">
        <v>3.5333333333333332</v>
      </c>
      <c r="DF77" s="199">
        <v>0.51</v>
      </c>
      <c r="DG77" s="199">
        <v>3.206666666666667</v>
      </c>
      <c r="DH77" s="4">
        <v>0.52500000000000002</v>
      </c>
      <c r="DI77" s="86">
        <v>249.005</v>
      </c>
      <c r="DJ77" s="86">
        <v>282.57166666666666</v>
      </c>
      <c r="FB77" s="199"/>
    </row>
    <row r="78" spans="1:158" s="16" customFormat="1" x14ac:dyDescent="0.3">
      <c r="A78" s="16" t="s">
        <v>2427</v>
      </c>
      <c r="B78" s="4" t="s">
        <v>978</v>
      </c>
      <c r="C78" s="16" t="s">
        <v>2311</v>
      </c>
      <c r="D78" s="16" t="s">
        <v>980</v>
      </c>
      <c r="E78" s="195">
        <v>44818</v>
      </c>
      <c r="F78" s="196" t="s">
        <v>2380</v>
      </c>
      <c r="G78" s="16" t="s">
        <v>2380</v>
      </c>
      <c r="H78" s="16" t="s">
        <v>2380</v>
      </c>
      <c r="K78" s="16">
        <v>36.802</v>
      </c>
      <c r="L78" s="16">
        <v>-108.43899999999999</v>
      </c>
      <c r="M78" s="4" t="s">
        <v>357</v>
      </c>
      <c r="N78" s="197" t="s">
        <v>142</v>
      </c>
      <c r="O78" s="4" t="s">
        <v>147</v>
      </c>
      <c r="P78" s="197" t="s">
        <v>248</v>
      </c>
      <c r="Q78" s="4" t="s">
        <v>1549</v>
      </c>
      <c r="S78" s="4">
        <v>0</v>
      </c>
      <c r="U78" s="4" t="s">
        <v>360</v>
      </c>
      <c r="X78" s="4" t="s">
        <v>248</v>
      </c>
      <c r="Z78" s="198" t="s">
        <v>2220</v>
      </c>
      <c r="AA78" s="4" t="s">
        <v>142</v>
      </c>
      <c r="AB78" s="4" t="s">
        <v>1365</v>
      </c>
      <c r="AC78" s="16">
        <v>0.15</v>
      </c>
      <c r="AG78" s="16">
        <v>60.473333333333329</v>
      </c>
      <c r="AH78" s="16">
        <v>1.1399999999999999</v>
      </c>
      <c r="AI78" s="16">
        <v>20.736666666666668</v>
      </c>
      <c r="AK78" s="16">
        <v>5.05</v>
      </c>
      <c r="AL78" s="16">
        <v>0.03</v>
      </c>
      <c r="AM78" s="16">
        <v>0.97333333333333327</v>
      </c>
      <c r="AN78" s="16">
        <v>6.083333333333333</v>
      </c>
      <c r="AO78" s="16">
        <v>1.3399999999999999</v>
      </c>
      <c r="AP78" s="16">
        <v>1.1833333333333333</v>
      </c>
      <c r="AQ78" s="16">
        <v>0.13</v>
      </c>
      <c r="AR78" s="16">
        <v>3.3049999999999997</v>
      </c>
      <c r="AS78" s="16">
        <v>236.66666666666666</v>
      </c>
      <c r="AT78" s="16">
        <v>0.59333333333333327</v>
      </c>
      <c r="AU78" s="16">
        <v>0.67</v>
      </c>
      <c r="AW78" s="16">
        <v>6.52</v>
      </c>
      <c r="AY78" s="4">
        <v>99.34333333333332</v>
      </c>
      <c r="AZ78" s="16">
        <v>1E-3</v>
      </c>
      <c r="BA78" s="16" t="s">
        <v>292</v>
      </c>
      <c r="BB78" s="16">
        <v>2.7666666666666671</v>
      </c>
      <c r="BC78" s="16">
        <v>16</v>
      </c>
      <c r="BD78" s="16">
        <v>602.33333333333337</v>
      </c>
      <c r="BE78" s="16">
        <v>5.8</v>
      </c>
      <c r="BF78" s="16">
        <v>4.4999999999999998E-2</v>
      </c>
      <c r="BH78" s="16" t="s">
        <v>292</v>
      </c>
      <c r="BI78" s="16">
        <v>210</v>
      </c>
      <c r="BJ78" s="16">
        <v>13</v>
      </c>
      <c r="BK78" s="16">
        <v>41.333333333333336</v>
      </c>
      <c r="BL78" s="16">
        <v>4.96</v>
      </c>
      <c r="BM78" s="16">
        <v>39.333333333333336</v>
      </c>
      <c r="BN78" s="16">
        <v>20.866666666666667</v>
      </c>
      <c r="BO78" s="16">
        <v>25.9</v>
      </c>
      <c r="BP78" s="16">
        <v>7.5966666666666667</v>
      </c>
      <c r="BQ78" s="16">
        <v>7.2333333333333319E-2</v>
      </c>
      <c r="BR78" s="16">
        <v>1.0999999999999999E-2</v>
      </c>
      <c r="BT78" s="16">
        <v>63.333333333333336</v>
      </c>
      <c r="BU78" s="16">
        <v>3.5</v>
      </c>
      <c r="BV78" s="16">
        <v>20.316666666666666</v>
      </c>
      <c r="BW78" s="16">
        <v>21.333333333333332</v>
      </c>
      <c r="BY78" s="16">
        <v>17.333333333333332</v>
      </c>
      <c r="CB78" s="16">
        <v>46.833333333333336</v>
      </c>
      <c r="CC78" s="16">
        <v>1.5E-3</v>
      </c>
      <c r="CF78" s="16">
        <v>0.16500000000000001</v>
      </c>
      <c r="CG78" s="16">
        <v>6.7333333333333334</v>
      </c>
      <c r="CH78" s="16">
        <v>1.1333333333333333</v>
      </c>
      <c r="CI78" s="16">
        <v>0.8</v>
      </c>
      <c r="CJ78" s="16">
        <v>331.66666666666669</v>
      </c>
      <c r="CK78" s="16">
        <v>1.5999999999999999</v>
      </c>
      <c r="CL78" s="16">
        <v>0.02</v>
      </c>
      <c r="CM78" s="86">
        <v>19.125</v>
      </c>
      <c r="CN78" s="16">
        <v>5.5000000000000007E-2</v>
      </c>
      <c r="CO78" s="16">
        <v>7.4533333333333331</v>
      </c>
      <c r="CP78" s="16">
        <v>84.333333333333329</v>
      </c>
      <c r="CQ78" s="16">
        <v>1.9666666666666668</v>
      </c>
      <c r="CR78" s="16">
        <v>30.833333333333332</v>
      </c>
      <c r="CS78" s="16">
        <v>36.666666666666664</v>
      </c>
      <c r="CT78" s="16">
        <v>283.33333333333331</v>
      </c>
      <c r="CU78" s="16">
        <v>45.566666666666663</v>
      </c>
      <c r="CV78" s="16">
        <v>86.833333333333329</v>
      </c>
      <c r="CW78" s="16">
        <v>9.6333333333333329</v>
      </c>
      <c r="CX78" s="16">
        <v>34.733333333333334</v>
      </c>
      <c r="CY78" s="16">
        <v>6.46</v>
      </c>
      <c r="CZ78" s="16">
        <v>1.2566666666666668</v>
      </c>
      <c r="DA78" s="16">
        <v>5.7600000000000007</v>
      </c>
      <c r="DB78" s="16">
        <v>0.91</v>
      </c>
      <c r="DC78" s="16">
        <v>5.4466666666666681</v>
      </c>
      <c r="DD78" s="16">
        <v>0.97666666666666657</v>
      </c>
      <c r="DE78" s="16">
        <v>2.89</v>
      </c>
      <c r="DF78" s="16">
        <v>0.42499999999999999</v>
      </c>
      <c r="DG78" s="16">
        <v>3.2399999999999998</v>
      </c>
      <c r="DH78" s="16">
        <v>0.45499999999999996</v>
      </c>
      <c r="DI78" s="88">
        <v>204.58666666666664</v>
      </c>
      <c r="DJ78" s="16">
        <v>235.42</v>
      </c>
    </row>
    <row r="79" spans="1:158" x14ac:dyDescent="0.3">
      <c r="A79" s="20" t="s">
        <v>1524</v>
      </c>
      <c r="B79" s="20" t="s">
        <v>978</v>
      </c>
      <c r="C79" s="19" t="s">
        <v>371</v>
      </c>
      <c r="D79" s="20" t="s">
        <v>980</v>
      </c>
      <c r="E79" s="109">
        <v>44896</v>
      </c>
      <c r="F79" s="149">
        <v>44939</v>
      </c>
      <c r="G79" s="59">
        <v>129409</v>
      </c>
      <c r="H79" s="19" t="s">
        <v>247</v>
      </c>
      <c r="K79" s="19">
        <v>36.664856999999998</v>
      </c>
      <c r="L79" s="19">
        <v>-106.823778</v>
      </c>
      <c r="M79" s="20" t="s">
        <v>357</v>
      </c>
      <c r="N79" s="59" t="s">
        <v>241</v>
      </c>
      <c r="O79" s="20" t="s">
        <v>147</v>
      </c>
      <c r="P79" s="127" t="s">
        <v>336</v>
      </c>
      <c r="Q79" s="20" t="s">
        <v>1373</v>
      </c>
      <c r="R79" s="20" t="s">
        <v>381</v>
      </c>
      <c r="S79" s="20">
        <v>-28</v>
      </c>
      <c r="T79" s="20"/>
      <c r="V79" s="20" t="s">
        <v>1532</v>
      </c>
      <c r="X79" s="82" t="s">
        <v>259</v>
      </c>
      <c r="Z79" s="43" t="s">
        <v>1537</v>
      </c>
      <c r="AA79" s="20" t="s">
        <v>142</v>
      </c>
      <c r="AB79" s="19" t="s">
        <v>1556</v>
      </c>
      <c r="AG79" s="82">
        <v>68.84</v>
      </c>
      <c r="AH79" s="82">
        <v>0.72</v>
      </c>
      <c r="AI79" s="82">
        <v>17.52</v>
      </c>
      <c r="AK79" s="126">
        <v>3.23</v>
      </c>
      <c r="AL79" s="82">
        <v>0.04</v>
      </c>
      <c r="AM79" s="82">
        <v>1</v>
      </c>
      <c r="AN79" s="82">
        <v>3.44</v>
      </c>
      <c r="AO79" s="82">
        <v>1.06</v>
      </c>
      <c r="AP79" s="82">
        <v>2.98</v>
      </c>
      <c r="AQ79" s="82">
        <v>0.06</v>
      </c>
      <c r="AR79" s="82"/>
      <c r="AS79" s="82">
        <v>45</v>
      </c>
      <c r="AT79" s="82">
        <v>0.2</v>
      </c>
      <c r="AU79" s="82">
        <v>1</v>
      </c>
      <c r="AW79" s="82"/>
      <c r="AX79" s="82"/>
      <c r="AY79" s="20">
        <v>98.890000000000015</v>
      </c>
      <c r="BA79" s="82" t="s">
        <v>330</v>
      </c>
      <c r="BB79" s="82">
        <v>4.2</v>
      </c>
      <c r="BC79" s="82">
        <v>9</v>
      </c>
      <c r="BD79" s="82">
        <v>649</v>
      </c>
      <c r="BE79" s="82">
        <v>8.1</v>
      </c>
      <c r="BF79" s="82" t="s">
        <v>251</v>
      </c>
      <c r="BH79" s="82" t="s">
        <v>264</v>
      </c>
      <c r="BI79" s="82">
        <v>18</v>
      </c>
      <c r="BJ79" s="82">
        <v>12</v>
      </c>
      <c r="BK79" s="82">
        <v>64</v>
      </c>
      <c r="BL79" s="82">
        <v>10</v>
      </c>
      <c r="BM79" s="82">
        <v>34</v>
      </c>
      <c r="BN79" s="82">
        <v>15</v>
      </c>
      <c r="BO79" s="82">
        <v>10</v>
      </c>
      <c r="BP79" s="82">
        <v>4</v>
      </c>
      <c r="BQ79" s="82">
        <v>0.14000000000000001</v>
      </c>
      <c r="BR79" s="82" t="s">
        <v>441</v>
      </c>
      <c r="BT79" s="82">
        <v>22</v>
      </c>
      <c r="BU79" s="82" t="s">
        <v>256</v>
      </c>
      <c r="BV79" s="82">
        <v>13</v>
      </c>
      <c r="BW79" s="82">
        <v>62</v>
      </c>
      <c r="BY79" s="82">
        <v>21</v>
      </c>
      <c r="BZ79" s="82"/>
      <c r="CB79" s="82">
        <v>92</v>
      </c>
      <c r="CC79" s="82"/>
      <c r="CF79" s="82" t="s">
        <v>256</v>
      </c>
      <c r="CG79" s="82">
        <v>13</v>
      </c>
      <c r="CH79" s="82">
        <v>2</v>
      </c>
      <c r="CI79" s="82" t="s">
        <v>256</v>
      </c>
      <c r="CJ79" s="82">
        <v>152</v>
      </c>
      <c r="CK79" s="82">
        <v>1</v>
      </c>
      <c r="CL79" s="82"/>
      <c r="CM79" s="82">
        <v>12</v>
      </c>
      <c r="CN79" s="82" t="s">
        <v>256</v>
      </c>
      <c r="CO79" s="82">
        <v>19.100000000000001</v>
      </c>
      <c r="CP79" s="82">
        <v>75</v>
      </c>
      <c r="CQ79" s="82">
        <v>6</v>
      </c>
      <c r="CR79" s="82">
        <v>40</v>
      </c>
      <c r="CS79" s="82">
        <v>102</v>
      </c>
      <c r="CT79" s="82">
        <v>127</v>
      </c>
      <c r="CU79" s="82">
        <v>24</v>
      </c>
      <c r="CV79" s="82">
        <v>41</v>
      </c>
      <c r="CW79" s="82">
        <v>5</v>
      </c>
      <c r="CX79" s="82">
        <v>18</v>
      </c>
      <c r="CY79" s="82">
        <v>4</v>
      </c>
      <c r="CZ79" s="82" t="s">
        <v>251</v>
      </c>
      <c r="DA79" s="82">
        <v>4</v>
      </c>
      <c r="DB79" s="82" t="s">
        <v>251</v>
      </c>
      <c r="DC79" s="82">
        <v>6</v>
      </c>
      <c r="DD79" s="82">
        <v>1</v>
      </c>
      <c r="DE79" s="82">
        <v>4</v>
      </c>
      <c r="DF79" s="82" t="s">
        <v>251</v>
      </c>
      <c r="DG79" s="82">
        <v>4</v>
      </c>
      <c r="DH79" s="82" t="s">
        <v>251</v>
      </c>
      <c r="DI79" s="85">
        <v>111</v>
      </c>
      <c r="DJ79" s="85">
        <v>151</v>
      </c>
      <c r="DU79" s="82">
        <v>70.45</v>
      </c>
      <c r="DV79" s="82">
        <v>69.599999999999994</v>
      </c>
      <c r="DW79" s="82">
        <v>73.13</v>
      </c>
      <c r="DX79" s="82">
        <v>16.22</v>
      </c>
      <c r="DY79" s="82">
        <v>16.02</v>
      </c>
      <c r="DZ79" s="82">
        <v>16.829999999999998</v>
      </c>
      <c r="EA79" s="82">
        <v>8.58</v>
      </c>
      <c r="EB79" s="82">
        <v>9.02</v>
      </c>
      <c r="EC79" s="82">
        <v>33.58</v>
      </c>
      <c r="ED79" s="82">
        <v>1.93</v>
      </c>
      <c r="EE79" s="82">
        <v>1.5</v>
      </c>
      <c r="EF79" s="82">
        <v>1.58</v>
      </c>
      <c r="EG79" s="82">
        <v>1.22</v>
      </c>
      <c r="EH79" s="82">
        <v>3.66</v>
      </c>
      <c r="EI79" s="82">
        <v>4.84</v>
      </c>
      <c r="EJ79" s="82">
        <v>0.47</v>
      </c>
      <c r="EK79" s="82">
        <v>0.46</v>
      </c>
      <c r="EL79" s="82">
        <v>0.49</v>
      </c>
      <c r="EM79" s="82">
        <v>7.38</v>
      </c>
      <c r="EN79" s="82">
        <v>7.76</v>
      </c>
      <c r="EO79" s="82">
        <v>0.21</v>
      </c>
      <c r="EP79" s="82">
        <v>0.2</v>
      </c>
      <c r="EQ79" s="82">
        <v>0.21</v>
      </c>
      <c r="ER79" s="82">
        <v>17.190000000000001</v>
      </c>
      <c r="ES79" s="82">
        <v>16.98</v>
      </c>
      <c r="ET79" s="82">
        <v>17.850000000000001</v>
      </c>
      <c r="EU79" s="82">
        <v>66.42</v>
      </c>
      <c r="EV79" s="82">
        <v>18</v>
      </c>
      <c r="EW79" s="82">
        <v>19</v>
      </c>
      <c r="EX79" s="82">
        <v>18</v>
      </c>
      <c r="EY79" s="82">
        <v>45</v>
      </c>
      <c r="EZ79" s="82">
        <v>47</v>
      </c>
      <c r="FA79" s="82">
        <v>45</v>
      </c>
      <c r="FB79" s="82" t="s">
        <v>484</v>
      </c>
    </row>
    <row r="80" spans="1:158" x14ac:dyDescent="0.3">
      <c r="A80" s="20" t="s">
        <v>1525</v>
      </c>
      <c r="B80" s="20" t="s">
        <v>978</v>
      </c>
      <c r="C80" s="19" t="s">
        <v>371</v>
      </c>
      <c r="D80" s="20" t="s">
        <v>980</v>
      </c>
      <c r="E80" s="109">
        <v>44896</v>
      </c>
      <c r="F80" s="149">
        <v>44939</v>
      </c>
      <c r="G80" s="59">
        <v>129409</v>
      </c>
      <c r="H80" s="19" t="s">
        <v>247</v>
      </c>
      <c r="K80" s="19">
        <v>36.664856999999998</v>
      </c>
      <c r="L80" s="19">
        <v>-106.823778</v>
      </c>
      <c r="M80" s="20" t="s">
        <v>357</v>
      </c>
      <c r="N80" s="59" t="s">
        <v>241</v>
      </c>
      <c r="O80" s="20" t="s">
        <v>147</v>
      </c>
      <c r="P80" s="127" t="s">
        <v>336</v>
      </c>
      <c r="Q80" s="20" t="s">
        <v>1373</v>
      </c>
      <c r="R80" s="20" t="s">
        <v>381</v>
      </c>
      <c r="S80" s="20">
        <v>-38</v>
      </c>
      <c r="T80" s="20"/>
      <c r="V80" s="20" t="s">
        <v>1532</v>
      </c>
      <c r="X80" s="82" t="s">
        <v>1531</v>
      </c>
      <c r="Z80" s="43" t="s">
        <v>1537</v>
      </c>
      <c r="AA80" s="20" t="s">
        <v>142</v>
      </c>
      <c r="AB80" s="19" t="s">
        <v>1556</v>
      </c>
      <c r="AG80" s="82">
        <v>80.31</v>
      </c>
      <c r="AH80" s="82">
        <v>1.1299999999999999</v>
      </c>
      <c r="AI80" s="82">
        <v>12.75</v>
      </c>
      <c r="AK80" s="126">
        <v>3.28</v>
      </c>
      <c r="AL80" s="82">
        <v>0.04</v>
      </c>
      <c r="AM80" s="82">
        <v>0.62</v>
      </c>
      <c r="AN80" s="82">
        <v>0.48</v>
      </c>
      <c r="AO80" s="82">
        <v>0.26</v>
      </c>
      <c r="AP80" s="82">
        <v>0.85</v>
      </c>
      <c r="AQ80" s="82">
        <v>0.05</v>
      </c>
      <c r="AR80" s="82"/>
      <c r="AS80" s="82">
        <v>30</v>
      </c>
      <c r="AT80" s="82">
        <v>0.54</v>
      </c>
      <c r="AU80" s="82">
        <v>0.18</v>
      </c>
      <c r="AW80" s="82"/>
      <c r="AX80" s="82"/>
      <c r="AY80" s="20">
        <v>99.77000000000001</v>
      </c>
      <c r="BA80" s="82" t="s">
        <v>292</v>
      </c>
      <c r="BB80" s="82" t="s">
        <v>251</v>
      </c>
      <c r="BC80" s="82">
        <v>58</v>
      </c>
      <c r="BD80" s="82">
        <v>31</v>
      </c>
      <c r="BE80" s="82">
        <v>3</v>
      </c>
      <c r="BF80" s="82" t="s">
        <v>251</v>
      </c>
      <c r="BH80" s="82" t="s">
        <v>291</v>
      </c>
      <c r="BI80" s="82">
        <v>42</v>
      </c>
      <c r="BJ80" s="82">
        <v>5</v>
      </c>
      <c r="BK80" s="82">
        <v>7</v>
      </c>
      <c r="BL80" s="82" t="s">
        <v>251</v>
      </c>
      <c r="BM80" s="82">
        <v>8</v>
      </c>
      <c r="BN80" s="82">
        <v>3</v>
      </c>
      <c r="BO80" s="82">
        <v>10</v>
      </c>
      <c r="BP80" s="82" t="s">
        <v>251</v>
      </c>
      <c r="BQ80" s="82">
        <v>0.03</v>
      </c>
      <c r="BR80" s="82" t="s">
        <v>441</v>
      </c>
      <c r="BT80" s="82">
        <v>5</v>
      </c>
      <c r="BU80" s="82" t="s">
        <v>264</v>
      </c>
      <c r="BV80" s="82">
        <v>2</v>
      </c>
      <c r="BW80" s="82">
        <v>6</v>
      </c>
      <c r="BY80" s="82">
        <v>4</v>
      </c>
      <c r="BZ80" s="82"/>
      <c r="CB80" s="82">
        <v>4</v>
      </c>
      <c r="CC80" s="82"/>
      <c r="CF80" s="82">
        <v>5</v>
      </c>
      <c r="CG80" s="82">
        <v>2</v>
      </c>
      <c r="CH80" s="82">
        <v>2</v>
      </c>
      <c r="CI80" s="82" t="s">
        <v>264</v>
      </c>
      <c r="CJ80" s="82">
        <v>17</v>
      </c>
      <c r="CK80" s="82" t="s">
        <v>251</v>
      </c>
      <c r="CL80" s="82"/>
      <c r="CM80" s="82" t="s">
        <v>264</v>
      </c>
      <c r="CN80" s="82" t="s">
        <v>264</v>
      </c>
      <c r="CO80" s="82">
        <v>0.7</v>
      </c>
      <c r="CP80" s="82">
        <v>10</v>
      </c>
      <c r="CQ80" s="82" t="s">
        <v>251</v>
      </c>
      <c r="CR80" s="82">
        <v>10</v>
      </c>
      <c r="CS80" s="82">
        <v>9</v>
      </c>
      <c r="CT80" s="82">
        <v>22</v>
      </c>
      <c r="CU80" s="82">
        <v>3</v>
      </c>
      <c r="CV80" s="82">
        <v>6</v>
      </c>
      <c r="CW80" s="82" t="s">
        <v>251</v>
      </c>
      <c r="CX80" s="82">
        <v>3</v>
      </c>
      <c r="CY80" s="82" t="s">
        <v>251</v>
      </c>
      <c r="CZ80" s="82" t="s">
        <v>251</v>
      </c>
      <c r="DA80" s="82" t="s">
        <v>251</v>
      </c>
      <c r="DB80" s="82" t="s">
        <v>251</v>
      </c>
      <c r="DC80" s="82">
        <v>1</v>
      </c>
      <c r="DD80" s="82" t="s">
        <v>251</v>
      </c>
      <c r="DE80" s="82" t="s">
        <v>251</v>
      </c>
      <c r="DF80" s="82" t="s">
        <v>251</v>
      </c>
      <c r="DG80" s="82" t="s">
        <v>251</v>
      </c>
      <c r="DH80" s="82" t="s">
        <v>251</v>
      </c>
      <c r="DI80" s="85">
        <v>13</v>
      </c>
      <c r="DJ80" s="85">
        <v>23</v>
      </c>
      <c r="DU80" s="82">
        <v>10.58</v>
      </c>
      <c r="DV80" s="82">
        <v>10.51</v>
      </c>
      <c r="DW80" s="82">
        <v>10.77</v>
      </c>
      <c r="DX80" s="82">
        <v>71.8</v>
      </c>
      <c r="DY80" s="82">
        <v>71.27</v>
      </c>
      <c r="DZ80" s="82">
        <v>73.06</v>
      </c>
      <c r="EA80" s="82">
        <v>51.87</v>
      </c>
      <c r="EB80" s="82">
        <v>53.17</v>
      </c>
      <c r="EC80" s="82">
        <v>59.59</v>
      </c>
      <c r="ED80" s="82">
        <v>4.99</v>
      </c>
      <c r="EE80" s="82">
        <v>4.7699999999999996</v>
      </c>
      <c r="EF80" s="82">
        <v>4.8899999999999997</v>
      </c>
      <c r="EG80" s="82">
        <v>0.74</v>
      </c>
      <c r="EH80" s="82">
        <v>1.72</v>
      </c>
      <c r="EI80" s="82">
        <v>2.4500000000000002</v>
      </c>
      <c r="EJ80" s="82">
        <v>1.61</v>
      </c>
      <c r="EK80" s="82">
        <v>1.6</v>
      </c>
      <c r="EL80" s="82">
        <v>1.64</v>
      </c>
      <c r="EM80" s="82">
        <v>8.86</v>
      </c>
      <c r="EN80" s="82">
        <v>9.08</v>
      </c>
      <c r="EO80" s="82">
        <v>0.55000000000000004</v>
      </c>
      <c r="EP80" s="82">
        <v>0.54</v>
      </c>
      <c r="EQ80" s="82">
        <v>0.56000000000000005</v>
      </c>
      <c r="ER80" s="82">
        <v>35.43</v>
      </c>
      <c r="ES80" s="82">
        <v>35.17</v>
      </c>
      <c r="ET80" s="82">
        <v>36.06</v>
      </c>
      <c r="EU80" s="82">
        <v>40.409999999999997</v>
      </c>
      <c r="EV80" s="82">
        <v>43</v>
      </c>
      <c r="EW80" s="82">
        <v>43</v>
      </c>
      <c r="EX80" s="82">
        <v>42</v>
      </c>
      <c r="EY80" s="82">
        <v>30</v>
      </c>
      <c r="EZ80" s="82">
        <v>31</v>
      </c>
      <c r="FA80" s="82">
        <v>30</v>
      </c>
      <c r="FB80" s="82" t="s">
        <v>484</v>
      </c>
    </row>
    <row r="81" spans="1:158" x14ac:dyDescent="0.3">
      <c r="A81" s="20" t="s">
        <v>1526</v>
      </c>
      <c r="B81" s="20" t="s">
        <v>978</v>
      </c>
      <c r="C81" s="19" t="s">
        <v>371</v>
      </c>
      <c r="D81" s="20" t="s">
        <v>980</v>
      </c>
      <c r="E81" s="109">
        <v>44896</v>
      </c>
      <c r="F81" s="149">
        <v>44939</v>
      </c>
      <c r="G81" s="59">
        <v>129409</v>
      </c>
      <c r="H81" s="19" t="s">
        <v>247</v>
      </c>
      <c r="K81" s="19">
        <v>36.664856999999998</v>
      </c>
      <c r="L81" s="19">
        <v>-106.823778</v>
      </c>
      <c r="M81" s="20" t="s">
        <v>357</v>
      </c>
      <c r="N81" s="59" t="s">
        <v>241</v>
      </c>
      <c r="O81" s="20" t="s">
        <v>147</v>
      </c>
      <c r="P81" s="127" t="s">
        <v>336</v>
      </c>
      <c r="Q81" s="20" t="s">
        <v>1373</v>
      </c>
      <c r="R81" s="20" t="s">
        <v>381</v>
      </c>
      <c r="S81" s="20">
        <v>-65</v>
      </c>
      <c r="T81" s="20"/>
      <c r="V81" s="20" t="s">
        <v>1532</v>
      </c>
      <c r="X81" s="82" t="s">
        <v>1531</v>
      </c>
      <c r="Z81" s="43" t="s">
        <v>1537</v>
      </c>
      <c r="AA81" s="20" t="s">
        <v>142</v>
      </c>
      <c r="AB81" s="19" t="s">
        <v>1556</v>
      </c>
      <c r="AG81" s="82">
        <v>80.650000000000006</v>
      </c>
      <c r="AH81" s="82">
        <v>1.67</v>
      </c>
      <c r="AI81" s="82">
        <v>12.68</v>
      </c>
      <c r="AK81" s="126">
        <v>1.68</v>
      </c>
      <c r="AL81" s="82">
        <v>0.01</v>
      </c>
      <c r="AM81" s="82">
        <v>0.51</v>
      </c>
      <c r="AN81" s="82">
        <v>1.01</v>
      </c>
      <c r="AO81" s="82">
        <v>0.18</v>
      </c>
      <c r="AP81" s="82">
        <v>0.97</v>
      </c>
      <c r="AQ81" s="82">
        <v>0.04</v>
      </c>
      <c r="AR81" s="82"/>
      <c r="AS81" s="82">
        <v>45</v>
      </c>
      <c r="AT81" s="82">
        <v>0.57999999999999996</v>
      </c>
      <c r="AU81" s="82">
        <v>0.5</v>
      </c>
      <c r="AW81" s="82"/>
      <c r="AX81" s="82"/>
      <c r="AY81" s="20">
        <v>99.400000000000034</v>
      </c>
      <c r="BA81" s="82" t="s">
        <v>334</v>
      </c>
      <c r="BB81" s="82">
        <v>4</v>
      </c>
      <c r="BC81" s="82">
        <v>68</v>
      </c>
      <c r="BD81" s="82">
        <v>93</v>
      </c>
      <c r="BE81" s="82">
        <v>16.899999999999999</v>
      </c>
      <c r="BF81" s="82" t="s">
        <v>251</v>
      </c>
      <c r="BH81" s="82">
        <v>1.9</v>
      </c>
      <c r="BI81" s="82">
        <v>18</v>
      </c>
      <c r="BJ81" s="82">
        <v>11</v>
      </c>
      <c r="BK81" s="82">
        <v>20</v>
      </c>
      <c r="BL81" s="82">
        <v>1</v>
      </c>
      <c r="BM81" s="82">
        <v>14</v>
      </c>
      <c r="BN81" s="82">
        <v>7</v>
      </c>
      <c r="BO81" s="82">
        <v>21</v>
      </c>
      <c r="BP81" s="82">
        <v>2</v>
      </c>
      <c r="BQ81" s="82" t="s">
        <v>333</v>
      </c>
      <c r="BR81" s="82" t="s">
        <v>441</v>
      </c>
      <c r="BT81" s="82">
        <v>10</v>
      </c>
      <c r="BU81" s="82">
        <v>4</v>
      </c>
      <c r="BV81" s="82">
        <v>6</v>
      </c>
      <c r="BW81" s="82">
        <v>16</v>
      </c>
      <c r="BY81" s="82">
        <v>10</v>
      </c>
      <c r="BZ81" s="82"/>
      <c r="CB81" s="82">
        <v>7</v>
      </c>
      <c r="CC81" s="82"/>
      <c r="CF81" s="82">
        <v>15</v>
      </c>
      <c r="CG81" s="82">
        <v>5</v>
      </c>
      <c r="CH81" s="82">
        <v>1</v>
      </c>
      <c r="CI81" s="82" t="s">
        <v>264</v>
      </c>
      <c r="CJ81" s="82">
        <v>64</v>
      </c>
      <c r="CK81" s="82" t="s">
        <v>251</v>
      </c>
      <c r="CL81" s="82"/>
      <c r="CM81" s="82">
        <v>4</v>
      </c>
      <c r="CN81" s="82" t="s">
        <v>264</v>
      </c>
      <c r="CO81" s="82">
        <v>1.4</v>
      </c>
      <c r="CP81" s="82">
        <v>25</v>
      </c>
      <c r="CQ81" s="82" t="s">
        <v>251</v>
      </c>
      <c r="CR81" s="82">
        <v>26</v>
      </c>
      <c r="CS81" s="82">
        <v>18</v>
      </c>
      <c r="CT81" s="82">
        <v>50</v>
      </c>
      <c r="CU81" s="82">
        <v>8</v>
      </c>
      <c r="CV81" s="82">
        <v>15</v>
      </c>
      <c r="CW81" s="82">
        <v>2</v>
      </c>
      <c r="CX81" s="82">
        <v>8</v>
      </c>
      <c r="CY81" s="82">
        <v>2</v>
      </c>
      <c r="CZ81" s="82" t="s">
        <v>251</v>
      </c>
      <c r="DA81" s="82">
        <v>2</v>
      </c>
      <c r="DB81" s="82" t="s">
        <v>251</v>
      </c>
      <c r="DC81" s="82">
        <v>3</v>
      </c>
      <c r="DD81" s="82" t="s">
        <v>251</v>
      </c>
      <c r="DE81" s="82">
        <v>2</v>
      </c>
      <c r="DF81" s="82" t="s">
        <v>251</v>
      </c>
      <c r="DG81" s="82">
        <v>2</v>
      </c>
      <c r="DH81" s="82" t="s">
        <v>251</v>
      </c>
      <c r="DI81" s="85">
        <v>44</v>
      </c>
      <c r="DJ81" s="85">
        <v>70</v>
      </c>
      <c r="DU81" s="82">
        <v>16.41</v>
      </c>
      <c r="DV81" s="82">
        <v>16.329999999999998</v>
      </c>
      <c r="DW81" s="82">
        <v>16.64</v>
      </c>
      <c r="DX81" s="82">
        <v>66.94</v>
      </c>
      <c r="DY81" s="82">
        <v>66.64</v>
      </c>
      <c r="DZ81" s="82">
        <v>67.88</v>
      </c>
      <c r="EA81" s="82">
        <v>43.01</v>
      </c>
      <c r="EB81" s="82">
        <v>43.81</v>
      </c>
      <c r="EC81" s="82">
        <v>52.56</v>
      </c>
      <c r="ED81" s="82">
        <v>5.31</v>
      </c>
      <c r="EE81" s="82">
        <v>5.14</v>
      </c>
      <c r="EF81" s="82">
        <v>5.23</v>
      </c>
      <c r="EG81" s="82">
        <v>0.44</v>
      </c>
      <c r="EH81" s="82">
        <v>1.39</v>
      </c>
      <c r="EI81" s="82">
        <v>1.83</v>
      </c>
      <c r="EJ81" s="82">
        <v>1.56</v>
      </c>
      <c r="EK81" s="82">
        <v>1.56</v>
      </c>
      <c r="EL81" s="82">
        <v>1.59</v>
      </c>
      <c r="EM81" s="82">
        <v>7.92</v>
      </c>
      <c r="EN81" s="82">
        <v>8.07</v>
      </c>
      <c r="EO81" s="82">
        <v>0.57999999999999996</v>
      </c>
      <c r="EP81" s="82">
        <v>0.57999999999999996</v>
      </c>
      <c r="EQ81" s="82">
        <v>0.59</v>
      </c>
      <c r="ER81" s="82">
        <v>39</v>
      </c>
      <c r="ES81" s="82">
        <v>38.83</v>
      </c>
      <c r="ET81" s="82">
        <v>39.549999999999997</v>
      </c>
      <c r="EU81" s="82">
        <v>47.44</v>
      </c>
      <c r="EV81" s="82">
        <v>18</v>
      </c>
      <c r="EW81" s="82">
        <v>19</v>
      </c>
      <c r="EX81" s="82">
        <v>18</v>
      </c>
      <c r="EY81" s="82">
        <v>45</v>
      </c>
      <c r="EZ81" s="82">
        <v>46</v>
      </c>
      <c r="FA81" s="82">
        <v>45</v>
      </c>
      <c r="FB81" s="82" t="s">
        <v>484</v>
      </c>
    </row>
    <row r="82" spans="1:158" x14ac:dyDescent="0.3">
      <c r="A82" s="20" t="s">
        <v>1527</v>
      </c>
      <c r="B82" s="20" t="s">
        <v>978</v>
      </c>
      <c r="C82" s="19" t="s">
        <v>371</v>
      </c>
      <c r="D82" s="20" t="s">
        <v>980</v>
      </c>
      <c r="E82" s="109">
        <v>44896</v>
      </c>
      <c r="F82" s="149">
        <v>44939</v>
      </c>
      <c r="G82" s="59">
        <v>129409</v>
      </c>
      <c r="H82" s="19" t="s">
        <v>247</v>
      </c>
      <c r="K82" s="19">
        <v>36.664856999999998</v>
      </c>
      <c r="L82" s="19">
        <v>-106.823778</v>
      </c>
      <c r="M82" s="20" t="s">
        <v>357</v>
      </c>
      <c r="N82" s="59" t="s">
        <v>241</v>
      </c>
      <c r="O82" s="20" t="s">
        <v>147</v>
      </c>
      <c r="P82" s="127" t="s">
        <v>336</v>
      </c>
      <c r="Q82" s="20" t="s">
        <v>1373</v>
      </c>
      <c r="R82" s="20" t="s">
        <v>381</v>
      </c>
      <c r="S82" s="20">
        <v>-76</v>
      </c>
      <c r="T82" s="20"/>
      <c r="V82" s="20" t="s">
        <v>1532</v>
      </c>
      <c r="X82" s="82" t="s">
        <v>1531</v>
      </c>
      <c r="Z82" s="43" t="s">
        <v>1537</v>
      </c>
      <c r="AA82" s="20" t="s">
        <v>142</v>
      </c>
      <c r="AB82" s="19" t="s">
        <v>1556</v>
      </c>
      <c r="AG82" s="82">
        <v>62.37</v>
      </c>
      <c r="AH82" s="82">
        <v>2.11</v>
      </c>
      <c r="AI82" s="82">
        <v>20.29</v>
      </c>
      <c r="AK82" s="126">
        <v>5.53</v>
      </c>
      <c r="AL82" s="82">
        <v>0.17</v>
      </c>
      <c r="AM82" s="82">
        <v>0.95</v>
      </c>
      <c r="AN82" s="82">
        <v>4.29</v>
      </c>
      <c r="AO82" s="82">
        <v>1.08</v>
      </c>
      <c r="AP82" s="82">
        <v>0.13</v>
      </c>
      <c r="AQ82" s="82">
        <v>0.04</v>
      </c>
      <c r="AR82" s="82"/>
      <c r="AS82" s="82" t="s">
        <v>255</v>
      </c>
      <c r="AT82" s="82">
        <v>0.67</v>
      </c>
      <c r="AU82" s="82">
        <v>2.76</v>
      </c>
      <c r="AW82" s="82"/>
      <c r="AX82" s="82"/>
      <c r="AY82" s="20">
        <v>96.960000000000022</v>
      </c>
      <c r="BA82" s="82" t="s">
        <v>292</v>
      </c>
      <c r="BB82" s="82" t="s">
        <v>251</v>
      </c>
      <c r="BC82" s="82">
        <v>72</v>
      </c>
      <c r="BD82" s="82">
        <v>44</v>
      </c>
      <c r="BE82" s="82">
        <v>1.2</v>
      </c>
      <c r="BF82" s="82" t="s">
        <v>251</v>
      </c>
      <c r="BH82" s="82" t="s">
        <v>291</v>
      </c>
      <c r="BI82" s="82">
        <v>45</v>
      </c>
      <c r="BJ82" s="82">
        <v>8</v>
      </c>
      <c r="BK82" s="82">
        <v>4</v>
      </c>
      <c r="BL82" s="82" t="s">
        <v>251</v>
      </c>
      <c r="BM82" s="82">
        <v>7</v>
      </c>
      <c r="BN82" s="82">
        <v>3</v>
      </c>
      <c r="BO82" s="82">
        <v>2</v>
      </c>
      <c r="BP82" s="82" t="s">
        <v>251</v>
      </c>
      <c r="BQ82" s="82" t="s">
        <v>333</v>
      </c>
      <c r="BR82" s="82" t="s">
        <v>441</v>
      </c>
      <c r="BT82" s="82">
        <v>4</v>
      </c>
      <c r="BU82" s="82">
        <v>1</v>
      </c>
      <c r="BV82" s="82">
        <v>2</v>
      </c>
      <c r="BW82" s="82">
        <v>7</v>
      </c>
      <c r="BY82" s="82">
        <v>2</v>
      </c>
      <c r="BZ82" s="82"/>
      <c r="CB82" s="82" t="s">
        <v>251</v>
      </c>
      <c r="CC82" s="82"/>
      <c r="CF82" s="82">
        <v>2</v>
      </c>
      <c r="CG82" s="82">
        <v>1</v>
      </c>
      <c r="CH82" s="82">
        <v>1</v>
      </c>
      <c r="CI82" s="82" t="s">
        <v>251</v>
      </c>
      <c r="CJ82" s="82">
        <v>57</v>
      </c>
      <c r="CK82" s="82" t="s">
        <v>251</v>
      </c>
      <c r="CL82" s="82"/>
      <c r="CM82" s="82">
        <v>1</v>
      </c>
      <c r="CN82" s="82" t="s">
        <v>251</v>
      </c>
      <c r="CO82" s="82">
        <v>0.4</v>
      </c>
      <c r="CP82" s="82">
        <v>7</v>
      </c>
      <c r="CQ82" s="82" t="s">
        <v>251</v>
      </c>
      <c r="CR82" s="82">
        <v>8</v>
      </c>
      <c r="CS82" s="82">
        <v>6</v>
      </c>
      <c r="CT82" s="82">
        <v>19</v>
      </c>
      <c r="CU82" s="82">
        <v>9</v>
      </c>
      <c r="CV82" s="82">
        <v>15</v>
      </c>
      <c r="CW82" s="82">
        <v>2</v>
      </c>
      <c r="CX82" s="82">
        <v>6</v>
      </c>
      <c r="CY82" s="82">
        <v>1</v>
      </c>
      <c r="CZ82" s="82" t="s">
        <v>251</v>
      </c>
      <c r="DA82" s="82">
        <v>1</v>
      </c>
      <c r="DB82" s="82" t="s">
        <v>251</v>
      </c>
      <c r="DC82" s="82">
        <v>1</v>
      </c>
      <c r="DD82" s="82" t="s">
        <v>251</v>
      </c>
      <c r="DE82" s="82" t="s">
        <v>251</v>
      </c>
      <c r="DF82" s="82" t="s">
        <v>251</v>
      </c>
      <c r="DG82" s="82" t="s">
        <v>251</v>
      </c>
      <c r="DH82" s="82" t="s">
        <v>251</v>
      </c>
      <c r="DI82" s="85">
        <v>35</v>
      </c>
      <c r="DJ82" s="85">
        <v>43</v>
      </c>
      <c r="DU82" s="82">
        <v>4.1900000000000004</v>
      </c>
      <c r="DV82" s="82">
        <v>4.16</v>
      </c>
      <c r="DW82" s="82">
        <v>4.26</v>
      </c>
      <c r="DX82" s="82">
        <v>76.790000000000006</v>
      </c>
      <c r="DY82" s="82">
        <v>76.150000000000006</v>
      </c>
      <c r="DZ82" s="82">
        <v>78.03</v>
      </c>
      <c r="EA82" s="82">
        <v>52.11</v>
      </c>
      <c r="EB82" s="82">
        <v>53.4</v>
      </c>
      <c r="EC82" s="82">
        <v>55.77</v>
      </c>
      <c r="ED82" s="82">
        <v>5.86</v>
      </c>
      <c r="EE82" s="82">
        <v>5.64</v>
      </c>
      <c r="EF82" s="82">
        <v>5.78</v>
      </c>
      <c r="EG82" s="82">
        <v>0.84</v>
      </c>
      <c r="EH82" s="82">
        <v>1.58</v>
      </c>
      <c r="EI82" s="82">
        <v>2.4</v>
      </c>
      <c r="EJ82" s="82">
        <v>1.78</v>
      </c>
      <c r="EK82" s="82">
        <v>1.76</v>
      </c>
      <c r="EL82" s="82">
        <v>1.81</v>
      </c>
      <c r="EM82" s="82">
        <v>9.2200000000000006</v>
      </c>
      <c r="EN82" s="82">
        <v>9.43</v>
      </c>
      <c r="EO82" s="82">
        <v>0.68</v>
      </c>
      <c r="EP82" s="82">
        <v>0.67</v>
      </c>
      <c r="EQ82" s="82">
        <v>0.69</v>
      </c>
      <c r="ER82" s="82">
        <v>41.67</v>
      </c>
      <c r="ES82" s="82">
        <v>41.33</v>
      </c>
      <c r="ET82" s="82">
        <v>42.34</v>
      </c>
      <c r="EU82" s="82">
        <v>44.23</v>
      </c>
      <c r="EV82" s="82">
        <v>46</v>
      </c>
      <c r="EW82" s="82">
        <v>47</v>
      </c>
      <c r="EX82" s="82">
        <v>45</v>
      </c>
      <c r="EY82" s="82" t="s">
        <v>255</v>
      </c>
      <c r="EZ82" s="82" t="s">
        <v>255</v>
      </c>
      <c r="FA82" s="82" t="s">
        <v>255</v>
      </c>
      <c r="FB82" s="82" t="s">
        <v>484</v>
      </c>
    </row>
    <row r="83" spans="1:158" x14ac:dyDescent="0.3">
      <c r="A83" s="20" t="s">
        <v>1528</v>
      </c>
      <c r="B83" s="20" t="s">
        <v>978</v>
      </c>
      <c r="C83" s="19" t="s">
        <v>371</v>
      </c>
      <c r="D83" s="20" t="s">
        <v>980</v>
      </c>
      <c r="E83" s="109">
        <v>44896</v>
      </c>
      <c r="F83" s="149">
        <v>44939</v>
      </c>
      <c r="G83" s="59">
        <v>129409</v>
      </c>
      <c r="H83" s="19" t="s">
        <v>247</v>
      </c>
      <c r="K83" s="19">
        <v>36.664856999999998</v>
      </c>
      <c r="L83" s="19">
        <v>-106.823778</v>
      </c>
      <c r="M83" s="20" t="s">
        <v>357</v>
      </c>
      <c r="N83" s="59" t="s">
        <v>241</v>
      </c>
      <c r="O83" s="20" t="s">
        <v>147</v>
      </c>
      <c r="P83" s="127" t="s">
        <v>336</v>
      </c>
      <c r="Q83" s="20" t="s">
        <v>1373</v>
      </c>
      <c r="R83" s="20" t="s">
        <v>381</v>
      </c>
      <c r="S83" s="20">
        <v>-80</v>
      </c>
      <c r="T83" s="20"/>
      <c r="V83" s="20" t="s">
        <v>1532</v>
      </c>
      <c r="X83" s="82" t="s">
        <v>1531</v>
      </c>
      <c r="Z83" s="43" t="s">
        <v>1537</v>
      </c>
      <c r="AA83" s="20" t="s">
        <v>142</v>
      </c>
      <c r="AB83" s="19" t="s">
        <v>1556</v>
      </c>
      <c r="AG83" s="82">
        <v>77.19</v>
      </c>
      <c r="AH83" s="82">
        <v>1.46</v>
      </c>
      <c r="AI83" s="82">
        <v>11.94</v>
      </c>
      <c r="AK83" s="126">
        <v>7.22</v>
      </c>
      <c r="AL83" s="82">
        <v>0.01</v>
      </c>
      <c r="AM83" s="82">
        <v>0.38</v>
      </c>
      <c r="AN83" s="82">
        <v>0.22</v>
      </c>
      <c r="AO83" s="82">
        <v>0.09</v>
      </c>
      <c r="AP83" s="82">
        <v>1.19</v>
      </c>
      <c r="AQ83" s="82">
        <v>0.05</v>
      </c>
      <c r="AR83" s="82"/>
      <c r="AS83" s="82">
        <v>96</v>
      </c>
      <c r="AT83" s="82">
        <v>3.47</v>
      </c>
      <c r="AU83" s="82">
        <v>0.21</v>
      </c>
      <c r="AW83" s="82"/>
      <c r="AX83" s="82"/>
      <c r="AY83" s="20">
        <v>99.749999999999986</v>
      </c>
      <c r="BA83" s="82" t="s">
        <v>264</v>
      </c>
      <c r="BB83" s="82">
        <v>22</v>
      </c>
      <c r="BC83" s="82">
        <v>11</v>
      </c>
      <c r="BD83" s="82">
        <v>185</v>
      </c>
      <c r="BE83" s="82">
        <v>4.0999999999999996</v>
      </c>
      <c r="BF83" s="82" t="s">
        <v>251</v>
      </c>
      <c r="BH83" s="82" t="s">
        <v>251</v>
      </c>
      <c r="BI83" s="82">
        <v>8</v>
      </c>
      <c r="BJ83" s="82">
        <v>16</v>
      </c>
      <c r="BK83" s="82">
        <v>47</v>
      </c>
      <c r="BL83" s="82">
        <v>4</v>
      </c>
      <c r="BM83" s="82">
        <v>13</v>
      </c>
      <c r="BN83" s="82">
        <v>15</v>
      </c>
      <c r="BO83" s="82">
        <v>19</v>
      </c>
      <c r="BP83" s="82">
        <v>3</v>
      </c>
      <c r="BQ83" s="82">
        <v>1.3</v>
      </c>
      <c r="BR83" s="82" t="s">
        <v>441</v>
      </c>
      <c r="BT83" s="82">
        <v>33</v>
      </c>
      <c r="BU83" s="82">
        <v>7</v>
      </c>
      <c r="BV83" s="82">
        <v>14</v>
      </c>
      <c r="BW83" s="82">
        <v>44</v>
      </c>
      <c r="BY83" s="82">
        <v>16</v>
      </c>
      <c r="BZ83" s="82"/>
      <c r="CB83" s="82">
        <v>26</v>
      </c>
      <c r="CC83" s="82"/>
      <c r="CF83" s="82" t="s">
        <v>250</v>
      </c>
      <c r="CG83" s="82">
        <v>10</v>
      </c>
      <c r="CH83" s="82">
        <v>2</v>
      </c>
      <c r="CI83" s="82" t="s">
        <v>250</v>
      </c>
      <c r="CJ83" s="82">
        <v>42</v>
      </c>
      <c r="CK83" s="82" t="s">
        <v>251</v>
      </c>
      <c r="CL83" s="82"/>
      <c r="CM83" s="82">
        <v>10</v>
      </c>
      <c r="CN83" s="82" t="s">
        <v>250</v>
      </c>
      <c r="CO83" s="82">
        <v>3.5</v>
      </c>
      <c r="CP83" s="82">
        <v>75</v>
      </c>
      <c r="CQ83" s="82">
        <v>2</v>
      </c>
      <c r="CR83" s="82">
        <v>31</v>
      </c>
      <c r="CS83" s="82">
        <v>56</v>
      </c>
      <c r="CT83" s="82">
        <v>136</v>
      </c>
      <c r="CU83" s="82">
        <v>25</v>
      </c>
      <c r="CV83" s="82">
        <v>56</v>
      </c>
      <c r="CW83" s="82">
        <v>7</v>
      </c>
      <c r="CX83" s="82">
        <v>27</v>
      </c>
      <c r="CY83" s="82">
        <v>6</v>
      </c>
      <c r="CZ83" s="82">
        <v>1</v>
      </c>
      <c r="DA83" s="82">
        <v>7</v>
      </c>
      <c r="DB83" s="82" t="s">
        <v>251</v>
      </c>
      <c r="DC83" s="82">
        <v>6</v>
      </c>
      <c r="DD83" s="82">
        <v>1</v>
      </c>
      <c r="DE83" s="82">
        <v>3</v>
      </c>
      <c r="DF83" s="82" t="s">
        <v>251</v>
      </c>
      <c r="DG83" s="82">
        <v>4</v>
      </c>
      <c r="DH83" s="82" t="s">
        <v>251</v>
      </c>
      <c r="DI83" s="85">
        <v>143</v>
      </c>
      <c r="DJ83" s="85">
        <v>174</v>
      </c>
      <c r="DU83" s="82">
        <v>53</v>
      </c>
      <c r="DV83" s="82">
        <v>52.83</v>
      </c>
      <c r="DW83" s="82">
        <v>53.6</v>
      </c>
      <c r="DX83" s="82">
        <v>33.81</v>
      </c>
      <c r="DY83" s="82">
        <v>33.700000000000003</v>
      </c>
      <c r="DZ83" s="82">
        <v>34.200000000000003</v>
      </c>
      <c r="EA83" s="82">
        <v>21.35</v>
      </c>
      <c r="EB83" s="82">
        <v>21.67</v>
      </c>
      <c r="EC83" s="82">
        <v>46.7</v>
      </c>
      <c r="ED83" s="82">
        <v>3.1</v>
      </c>
      <c r="EE83" s="82">
        <v>2.96</v>
      </c>
      <c r="EF83" s="82">
        <v>3.01</v>
      </c>
      <c r="EG83" s="82">
        <v>0.32</v>
      </c>
      <c r="EH83" s="82">
        <v>1.1299999999999999</v>
      </c>
      <c r="EI83" s="82">
        <v>1.45</v>
      </c>
      <c r="EJ83" s="82">
        <v>0.69</v>
      </c>
      <c r="EK83" s="82">
        <v>0.69</v>
      </c>
      <c r="EL83" s="82">
        <v>0.7</v>
      </c>
      <c r="EM83" s="82">
        <v>4.9000000000000004</v>
      </c>
      <c r="EN83" s="82">
        <v>4.97</v>
      </c>
      <c r="EO83" s="82">
        <v>3.48</v>
      </c>
      <c r="EP83" s="82">
        <v>3.47</v>
      </c>
      <c r="EQ83" s="82">
        <v>3.52</v>
      </c>
      <c r="ER83" s="82">
        <v>24.45</v>
      </c>
      <c r="ES83" s="82">
        <v>24.37</v>
      </c>
      <c r="ET83" s="82">
        <v>24.73</v>
      </c>
      <c r="EU83" s="82">
        <v>53.3</v>
      </c>
      <c r="EV83" s="82">
        <v>8</v>
      </c>
      <c r="EW83" s="82">
        <v>8</v>
      </c>
      <c r="EX83" s="82">
        <v>8</v>
      </c>
      <c r="EY83" s="82">
        <v>97</v>
      </c>
      <c r="EZ83" s="82">
        <v>98</v>
      </c>
      <c r="FA83" s="82">
        <v>96</v>
      </c>
      <c r="FB83" s="82" t="s">
        <v>484</v>
      </c>
    </row>
    <row r="84" spans="1:158" x14ac:dyDescent="0.3">
      <c r="A84" s="20" t="s">
        <v>1529</v>
      </c>
      <c r="B84" s="20" t="s">
        <v>978</v>
      </c>
      <c r="C84" s="19" t="s">
        <v>371</v>
      </c>
      <c r="D84" s="20" t="s">
        <v>980</v>
      </c>
      <c r="E84" s="109">
        <v>44896</v>
      </c>
      <c r="F84" s="149">
        <v>44939</v>
      </c>
      <c r="G84" s="59">
        <v>129409</v>
      </c>
      <c r="H84" s="19" t="s">
        <v>247</v>
      </c>
      <c r="K84" s="37">
        <v>36.671649700000003</v>
      </c>
      <c r="L84" s="37">
        <v>-106.814607530694</v>
      </c>
      <c r="M84" s="20" t="s">
        <v>357</v>
      </c>
      <c r="N84" s="59" t="s">
        <v>241</v>
      </c>
      <c r="O84" s="20" t="s">
        <v>147</v>
      </c>
      <c r="P84" s="127" t="s">
        <v>336</v>
      </c>
      <c r="Q84" s="20" t="s">
        <v>1373</v>
      </c>
      <c r="R84" s="20" t="s">
        <v>381</v>
      </c>
      <c r="S84" s="20">
        <v>-1</v>
      </c>
      <c r="T84" s="20"/>
      <c r="V84" s="20" t="s">
        <v>1533</v>
      </c>
      <c r="X84" s="82" t="s">
        <v>259</v>
      </c>
      <c r="Z84" s="43" t="s">
        <v>1537</v>
      </c>
      <c r="AA84" s="20" t="s">
        <v>142</v>
      </c>
      <c r="AB84" s="19" t="s">
        <v>1556</v>
      </c>
      <c r="AG84" s="82">
        <v>59.3</v>
      </c>
      <c r="AH84" s="82">
        <v>0.81</v>
      </c>
      <c r="AI84" s="82">
        <v>17.260000000000002</v>
      </c>
      <c r="AK84" s="126">
        <v>3.57</v>
      </c>
      <c r="AL84" s="82">
        <v>0.02</v>
      </c>
      <c r="AM84" s="82">
        <v>1.5</v>
      </c>
      <c r="AN84" s="82">
        <v>12</v>
      </c>
      <c r="AO84" s="82">
        <v>0.32</v>
      </c>
      <c r="AP84" s="82">
        <v>1.3</v>
      </c>
      <c r="AQ84" s="82">
        <v>0.09</v>
      </c>
      <c r="AR84" s="82"/>
      <c r="AS84" s="82">
        <v>62</v>
      </c>
      <c r="AT84" s="82">
        <v>0.4</v>
      </c>
      <c r="AU84" s="82">
        <v>3.68</v>
      </c>
      <c r="AW84" s="82"/>
      <c r="AX84" s="82"/>
      <c r="AY84" s="20">
        <v>96.169999999999987</v>
      </c>
      <c r="BA84" s="82" t="s">
        <v>251</v>
      </c>
      <c r="BB84" s="82">
        <v>2.4</v>
      </c>
      <c r="BC84" s="82">
        <v>7</v>
      </c>
      <c r="BD84" s="82">
        <v>278</v>
      </c>
      <c r="BE84" s="82">
        <v>6.4</v>
      </c>
      <c r="BF84" s="82" t="s">
        <v>251</v>
      </c>
      <c r="BH84" s="82" t="s">
        <v>334</v>
      </c>
      <c r="BI84" s="82">
        <v>38</v>
      </c>
      <c r="BJ84" s="82">
        <v>6</v>
      </c>
      <c r="BK84" s="82">
        <v>23</v>
      </c>
      <c r="BL84" s="82">
        <v>2</v>
      </c>
      <c r="BM84" s="82">
        <v>21</v>
      </c>
      <c r="BN84" s="82">
        <v>7</v>
      </c>
      <c r="BO84" s="82">
        <v>26</v>
      </c>
      <c r="BP84" s="82">
        <v>1</v>
      </c>
      <c r="BQ84" s="82">
        <v>0.08</v>
      </c>
      <c r="BR84" s="82" t="s">
        <v>441</v>
      </c>
      <c r="BT84" s="82">
        <v>7</v>
      </c>
      <c r="BU84" s="82" t="s">
        <v>267</v>
      </c>
      <c r="BV84" s="82">
        <v>5</v>
      </c>
      <c r="BW84" s="82">
        <v>26</v>
      </c>
      <c r="BY84" s="82">
        <v>14</v>
      </c>
      <c r="BZ84" s="82"/>
      <c r="CB84" s="82">
        <v>15</v>
      </c>
      <c r="CC84" s="82"/>
      <c r="CF84" s="82" t="s">
        <v>267</v>
      </c>
      <c r="CG84" s="82">
        <v>7</v>
      </c>
      <c r="CH84" s="82">
        <v>1</v>
      </c>
      <c r="CI84" s="82" t="s">
        <v>267</v>
      </c>
      <c r="CJ84" s="82">
        <v>171</v>
      </c>
      <c r="CK84" s="82" t="s">
        <v>251</v>
      </c>
      <c r="CL84" s="82"/>
      <c r="CM84" s="82">
        <v>6</v>
      </c>
      <c r="CN84" s="82" t="s">
        <v>267</v>
      </c>
      <c r="CO84" s="82">
        <v>1.9</v>
      </c>
      <c r="CP84" s="82">
        <v>20</v>
      </c>
      <c r="CQ84" s="82">
        <v>7</v>
      </c>
      <c r="CR84" s="82">
        <v>22</v>
      </c>
      <c r="CS84" s="82">
        <v>19</v>
      </c>
      <c r="CT84" s="82">
        <v>53</v>
      </c>
      <c r="CU84" s="82">
        <v>21</v>
      </c>
      <c r="CV84" s="82">
        <v>41</v>
      </c>
      <c r="CW84" s="82">
        <v>5</v>
      </c>
      <c r="CX84" s="82">
        <v>19</v>
      </c>
      <c r="CY84" s="82">
        <v>4</v>
      </c>
      <c r="CZ84" s="82" t="s">
        <v>251</v>
      </c>
      <c r="DA84" s="82">
        <v>4</v>
      </c>
      <c r="DB84" s="82" t="s">
        <v>251</v>
      </c>
      <c r="DC84" s="82">
        <v>4</v>
      </c>
      <c r="DD84" s="82" t="s">
        <v>251</v>
      </c>
      <c r="DE84" s="82">
        <v>2</v>
      </c>
      <c r="DF84" s="82" t="s">
        <v>251</v>
      </c>
      <c r="DG84" s="82">
        <v>2</v>
      </c>
      <c r="DH84" s="82" t="s">
        <v>251</v>
      </c>
      <c r="DI84" s="85">
        <v>102</v>
      </c>
      <c r="DJ84" s="85">
        <v>124</v>
      </c>
      <c r="DU84" s="82">
        <v>26.66</v>
      </c>
      <c r="DV84" s="82">
        <v>26.06</v>
      </c>
      <c r="DW84" s="82">
        <v>28.59</v>
      </c>
      <c r="DX84" s="82">
        <v>46.13</v>
      </c>
      <c r="DY84" s="82">
        <v>45.1</v>
      </c>
      <c r="DZ84" s="82">
        <v>49.48</v>
      </c>
      <c r="EA84" s="82">
        <v>30.92</v>
      </c>
      <c r="EB84" s="82">
        <v>33.93</v>
      </c>
      <c r="EC84" s="82">
        <v>47.51</v>
      </c>
      <c r="ED84" s="82">
        <v>3.87</v>
      </c>
      <c r="EE84" s="82">
        <v>3.05</v>
      </c>
      <c r="EF84" s="82">
        <v>3.34</v>
      </c>
      <c r="EG84" s="82">
        <v>2.23</v>
      </c>
      <c r="EH84" s="82">
        <v>6.78</v>
      </c>
      <c r="EI84" s="82">
        <v>8.86</v>
      </c>
      <c r="EJ84" s="82">
        <v>1.17</v>
      </c>
      <c r="EK84" s="82">
        <v>1.1399999999999999</v>
      </c>
      <c r="EL84" s="82">
        <v>1.25</v>
      </c>
      <c r="EM84" s="82">
        <v>15.39</v>
      </c>
      <c r="EN84" s="82">
        <v>16.899999999999999</v>
      </c>
      <c r="EO84" s="82">
        <v>0.41</v>
      </c>
      <c r="EP84" s="82">
        <v>0.4</v>
      </c>
      <c r="EQ84" s="82">
        <v>0.44</v>
      </c>
      <c r="ER84" s="82">
        <v>34.94</v>
      </c>
      <c r="ES84" s="82">
        <v>34.159999999999997</v>
      </c>
      <c r="ET84" s="82">
        <v>37.479999999999997</v>
      </c>
      <c r="EU84" s="82">
        <v>52.49</v>
      </c>
      <c r="EV84" s="82">
        <v>38</v>
      </c>
      <c r="EW84" s="82">
        <v>41</v>
      </c>
      <c r="EX84" s="82">
        <v>38</v>
      </c>
      <c r="EY84" s="82">
        <v>64</v>
      </c>
      <c r="EZ84" s="82">
        <v>68</v>
      </c>
      <c r="FA84" s="82">
        <v>62</v>
      </c>
      <c r="FB84" s="82">
        <v>2672</v>
      </c>
    </row>
    <row r="85" spans="1:158" x14ac:dyDescent="0.3">
      <c r="A85" s="20" t="s">
        <v>1530</v>
      </c>
      <c r="B85" s="20" t="s">
        <v>978</v>
      </c>
      <c r="C85" s="19" t="s">
        <v>371</v>
      </c>
      <c r="D85" s="20" t="s">
        <v>980</v>
      </c>
      <c r="E85" s="109">
        <v>44896</v>
      </c>
      <c r="F85" s="149">
        <v>44939</v>
      </c>
      <c r="G85" s="59">
        <v>129409</v>
      </c>
      <c r="H85" s="19" t="s">
        <v>247</v>
      </c>
      <c r="K85" s="19">
        <v>36.665785</v>
      </c>
      <c r="L85" s="19">
        <v>-106.81850900000001</v>
      </c>
      <c r="M85" s="20" t="s">
        <v>357</v>
      </c>
      <c r="N85" s="59" t="s">
        <v>241</v>
      </c>
      <c r="O85" s="20" t="s">
        <v>147</v>
      </c>
      <c r="P85" s="127" t="s">
        <v>336</v>
      </c>
      <c r="Q85" s="20" t="s">
        <v>1373</v>
      </c>
      <c r="R85" s="20" t="s">
        <v>381</v>
      </c>
      <c r="S85" s="20">
        <v>-6</v>
      </c>
      <c r="T85" s="20"/>
      <c r="V85" s="20" t="s">
        <v>1534</v>
      </c>
      <c r="X85" s="82" t="s">
        <v>259</v>
      </c>
      <c r="Z85" s="43" t="s">
        <v>1537</v>
      </c>
      <c r="AA85" s="20" t="s">
        <v>142</v>
      </c>
      <c r="AB85" s="19" t="s">
        <v>1556</v>
      </c>
      <c r="AG85" s="82">
        <v>61.18</v>
      </c>
      <c r="AH85" s="82">
        <v>0.77</v>
      </c>
      <c r="AI85" s="82">
        <v>22.02</v>
      </c>
      <c r="AK85" s="126">
        <v>5.64</v>
      </c>
      <c r="AL85" s="82">
        <v>0.04</v>
      </c>
      <c r="AM85" s="82">
        <v>1.03</v>
      </c>
      <c r="AN85" s="82">
        <v>4.6100000000000003</v>
      </c>
      <c r="AO85" s="82">
        <v>1.94</v>
      </c>
      <c r="AP85" s="82">
        <v>1.28</v>
      </c>
      <c r="AQ85" s="82">
        <v>0.17</v>
      </c>
      <c r="AR85" s="82"/>
      <c r="AS85" s="82">
        <v>46</v>
      </c>
      <c r="AT85" s="82">
        <v>0.39</v>
      </c>
      <c r="AU85" s="82">
        <v>1.22</v>
      </c>
      <c r="AY85" s="20">
        <v>98.68</v>
      </c>
      <c r="BA85" s="82" t="s">
        <v>267</v>
      </c>
      <c r="BB85" s="82">
        <v>2.2000000000000002</v>
      </c>
      <c r="BC85" s="82">
        <v>55</v>
      </c>
      <c r="BD85" s="82">
        <v>617</v>
      </c>
      <c r="BE85" s="82">
        <v>2.8</v>
      </c>
      <c r="BF85" s="82" t="s">
        <v>251</v>
      </c>
      <c r="BH85" s="82" t="s">
        <v>264</v>
      </c>
      <c r="BI85" s="82">
        <v>48</v>
      </c>
      <c r="BJ85" s="82">
        <v>11</v>
      </c>
      <c r="BK85" s="82">
        <v>123</v>
      </c>
      <c r="BL85" s="82">
        <v>5</v>
      </c>
      <c r="BM85" s="82">
        <v>38</v>
      </c>
      <c r="BN85" s="82">
        <v>22</v>
      </c>
      <c r="BO85" s="82">
        <v>2</v>
      </c>
      <c r="BP85" s="82">
        <v>6</v>
      </c>
      <c r="BQ85" s="82">
        <v>0.02</v>
      </c>
      <c r="BR85" s="82" t="s">
        <v>441</v>
      </c>
      <c r="BT85" s="82">
        <v>64</v>
      </c>
      <c r="BU85" s="82">
        <v>18</v>
      </c>
      <c r="BV85" s="82">
        <v>18</v>
      </c>
      <c r="BW85" s="82">
        <v>77</v>
      </c>
      <c r="BY85" s="82" t="s">
        <v>255</v>
      </c>
      <c r="CB85" s="82">
        <v>47</v>
      </c>
      <c r="CF85" s="82" t="s">
        <v>293</v>
      </c>
      <c r="CG85" s="82">
        <v>12</v>
      </c>
      <c r="CH85" s="82" t="s">
        <v>251</v>
      </c>
      <c r="CI85" s="82" t="s">
        <v>293</v>
      </c>
      <c r="CJ85" s="82">
        <v>410</v>
      </c>
      <c r="CK85" s="82">
        <v>2</v>
      </c>
      <c r="CM85" s="82">
        <v>21</v>
      </c>
      <c r="CN85" s="82" t="s">
        <v>293</v>
      </c>
      <c r="CO85" s="82">
        <v>6.7</v>
      </c>
      <c r="CP85" s="82">
        <v>61</v>
      </c>
      <c r="CQ85" s="82">
        <v>2</v>
      </c>
      <c r="CR85" s="82">
        <v>29</v>
      </c>
      <c r="CS85" s="82">
        <v>29</v>
      </c>
      <c r="CT85" s="82">
        <v>228</v>
      </c>
      <c r="CU85" s="82">
        <v>51</v>
      </c>
      <c r="CV85" s="82">
        <v>101</v>
      </c>
      <c r="CW85" s="82">
        <v>11</v>
      </c>
      <c r="CX85" s="82">
        <v>39</v>
      </c>
      <c r="CY85" s="82">
        <v>8</v>
      </c>
      <c r="CZ85" s="82">
        <v>1</v>
      </c>
      <c r="DA85" s="82">
        <v>6</v>
      </c>
      <c r="DB85" s="82" t="s">
        <v>251</v>
      </c>
      <c r="DC85" s="82">
        <v>6</v>
      </c>
      <c r="DD85" s="82" t="s">
        <v>251</v>
      </c>
      <c r="DE85" s="82">
        <v>3</v>
      </c>
      <c r="DF85" s="82" t="s">
        <v>251</v>
      </c>
      <c r="DG85" s="82">
        <v>3</v>
      </c>
      <c r="DH85" s="82" t="s">
        <v>251</v>
      </c>
      <c r="DI85" s="85">
        <v>229</v>
      </c>
      <c r="DJ85" s="85">
        <v>258</v>
      </c>
      <c r="DK85" s="19"/>
      <c r="DU85" s="82">
        <v>96.55</v>
      </c>
      <c r="DV85" s="82">
        <v>86.69</v>
      </c>
      <c r="DW85" s="82">
        <v>97.04</v>
      </c>
      <c r="DX85" s="82">
        <v>1.08</v>
      </c>
      <c r="DY85" s="82">
        <v>0.97</v>
      </c>
      <c r="DZ85" s="82">
        <v>1.08</v>
      </c>
      <c r="EA85" s="82">
        <v>0</v>
      </c>
      <c r="EB85" s="82">
        <v>0</v>
      </c>
      <c r="EC85" s="82">
        <v>0.1</v>
      </c>
      <c r="ED85" s="82">
        <v>0.35</v>
      </c>
      <c r="EE85" s="82">
        <v>0.26</v>
      </c>
      <c r="EF85" s="82">
        <v>0.28999999999999998</v>
      </c>
      <c r="EG85" s="82">
        <v>10.220000000000001</v>
      </c>
      <c r="EH85" s="82">
        <v>0.5</v>
      </c>
      <c r="EI85" s="82">
        <v>10.67</v>
      </c>
      <c r="EJ85" s="82">
        <v>0.04</v>
      </c>
      <c r="EK85" s="82">
        <v>0.03</v>
      </c>
      <c r="EL85" s="82">
        <v>0.04</v>
      </c>
      <c r="EM85" s="82">
        <v>0.99</v>
      </c>
      <c r="EN85" s="82">
        <v>1.1100000000000001</v>
      </c>
      <c r="EO85" s="82">
        <v>0.43</v>
      </c>
      <c r="EP85" s="82">
        <v>0.39</v>
      </c>
      <c r="EQ85" s="82">
        <v>0.44</v>
      </c>
      <c r="ER85" s="82">
        <v>2.95</v>
      </c>
      <c r="ES85" s="82">
        <v>2.64</v>
      </c>
      <c r="ET85" s="82">
        <v>2.96</v>
      </c>
      <c r="EU85" s="82">
        <v>99.9</v>
      </c>
      <c r="EV85" s="82">
        <v>53</v>
      </c>
      <c r="EW85" s="82">
        <v>54</v>
      </c>
      <c r="EX85" s="82">
        <v>48</v>
      </c>
      <c r="EY85" s="82">
        <v>51</v>
      </c>
      <c r="EZ85" s="82">
        <v>51</v>
      </c>
      <c r="FA85" s="82">
        <v>46</v>
      </c>
      <c r="FB85" s="82">
        <v>2884</v>
      </c>
    </row>
    <row r="86" spans="1:158" x14ac:dyDescent="0.3">
      <c r="A86" s="19" t="s">
        <v>1538</v>
      </c>
      <c r="B86" s="20" t="s">
        <v>978</v>
      </c>
      <c r="C86" s="19" t="s">
        <v>283</v>
      </c>
      <c r="D86" s="20" t="s">
        <v>980</v>
      </c>
      <c r="E86" s="109">
        <v>44762</v>
      </c>
      <c r="F86" s="113">
        <v>44940</v>
      </c>
      <c r="G86" s="59" t="s">
        <v>1545</v>
      </c>
      <c r="H86" s="20" t="s">
        <v>2195</v>
      </c>
      <c r="I86" s="20"/>
      <c r="J86" s="20"/>
      <c r="K86" s="19">
        <v>35.645707999999999</v>
      </c>
      <c r="L86" s="19">
        <v>-107.79235</v>
      </c>
      <c r="M86" s="20" t="s">
        <v>357</v>
      </c>
      <c r="N86" s="59" t="s">
        <v>238</v>
      </c>
      <c r="O86" s="20" t="s">
        <v>147</v>
      </c>
      <c r="P86" s="59" t="s">
        <v>324</v>
      </c>
      <c r="Q86" s="20" t="s">
        <v>1373</v>
      </c>
      <c r="R86" s="20" t="s">
        <v>1547</v>
      </c>
      <c r="S86" s="20">
        <v>0</v>
      </c>
      <c r="T86" s="20"/>
      <c r="U86" s="20" t="s">
        <v>358</v>
      </c>
      <c r="Z86" s="20" t="s">
        <v>324</v>
      </c>
      <c r="AA86" s="20" t="s">
        <v>142</v>
      </c>
      <c r="AB86" s="19" t="s">
        <v>982</v>
      </c>
      <c r="AG86" s="19">
        <v>62.34</v>
      </c>
      <c r="AH86" s="19">
        <v>0.79</v>
      </c>
      <c r="AI86" s="19">
        <v>17.39</v>
      </c>
      <c r="AK86" s="37">
        <v>12.09</v>
      </c>
      <c r="AL86" s="19">
        <v>0.24</v>
      </c>
      <c r="AM86" s="19">
        <v>1.7</v>
      </c>
      <c r="AN86" s="19">
        <v>1.03</v>
      </c>
      <c r="AO86" s="19">
        <v>0.75</v>
      </c>
      <c r="AP86" s="19">
        <v>2.2999999999999998</v>
      </c>
      <c r="AQ86" s="19">
        <v>0.12</v>
      </c>
      <c r="AR86" s="19">
        <v>0.82</v>
      </c>
      <c r="AS86" s="19">
        <v>120</v>
      </c>
      <c r="AT86" s="19">
        <v>0.1</v>
      </c>
      <c r="AW86" s="19">
        <v>0.05</v>
      </c>
      <c r="AY86" s="20">
        <v>99.570000000000007</v>
      </c>
      <c r="AZ86" s="19">
        <v>4.0000000000000001E-3</v>
      </c>
      <c r="BA86" s="19" t="s">
        <v>292</v>
      </c>
      <c r="BB86" s="19">
        <v>1</v>
      </c>
      <c r="BD86" s="19">
        <v>508</v>
      </c>
      <c r="BF86" s="19">
        <v>0.01</v>
      </c>
      <c r="BH86" s="19" t="s">
        <v>292</v>
      </c>
      <c r="BJ86" s="19">
        <v>16</v>
      </c>
      <c r="BK86" s="19">
        <v>47</v>
      </c>
      <c r="BL86" s="19">
        <v>11.9</v>
      </c>
      <c r="BM86" s="19">
        <v>33</v>
      </c>
      <c r="BN86" s="19">
        <v>24.2</v>
      </c>
      <c r="BO86" s="19">
        <v>0.9</v>
      </c>
      <c r="BP86" s="19">
        <v>5.33</v>
      </c>
      <c r="BQ86" s="19">
        <v>6.0000000000000001E-3</v>
      </c>
      <c r="BR86" s="19">
        <v>1.0999999999999999E-2</v>
      </c>
      <c r="BT86" s="19">
        <v>30</v>
      </c>
      <c r="BU86" s="19">
        <v>1</v>
      </c>
      <c r="BV86" s="19">
        <v>17.649999999999999</v>
      </c>
      <c r="BW86" s="19">
        <v>21</v>
      </c>
      <c r="BY86" s="19">
        <v>20</v>
      </c>
      <c r="CB86" s="19">
        <v>117.5</v>
      </c>
      <c r="CC86" s="19" t="s">
        <v>290</v>
      </c>
      <c r="CF86" s="19">
        <v>0.14000000000000001</v>
      </c>
      <c r="CG86" s="19">
        <v>14</v>
      </c>
      <c r="CH86" s="19" t="s">
        <v>291</v>
      </c>
      <c r="CI86" s="19">
        <v>1.1000000000000001</v>
      </c>
      <c r="CJ86" s="19">
        <v>141.5</v>
      </c>
      <c r="CK86" s="19">
        <v>1.1000000000000001</v>
      </c>
      <c r="CL86" s="19">
        <v>0.01</v>
      </c>
      <c r="CM86" s="19">
        <v>14.05</v>
      </c>
      <c r="CN86" s="19">
        <v>0.1</v>
      </c>
      <c r="CO86" s="19">
        <v>4.29</v>
      </c>
      <c r="CP86" s="19">
        <v>113</v>
      </c>
      <c r="CQ86" s="19">
        <v>2.2000000000000002</v>
      </c>
      <c r="CR86" s="19">
        <v>33.4</v>
      </c>
      <c r="CS86" s="19">
        <v>125</v>
      </c>
      <c r="CT86" s="19">
        <v>183</v>
      </c>
      <c r="CU86" s="19">
        <v>41.6</v>
      </c>
      <c r="CV86" s="19">
        <v>84.3</v>
      </c>
      <c r="CW86" s="19">
        <v>9.91</v>
      </c>
      <c r="CX86" s="19">
        <v>36.9</v>
      </c>
      <c r="CY86" s="19">
        <v>7.59</v>
      </c>
      <c r="CZ86" s="19">
        <v>1.43</v>
      </c>
      <c r="DA86" s="19">
        <v>6.1</v>
      </c>
      <c r="DB86" s="19">
        <v>0.94</v>
      </c>
      <c r="DC86" s="19">
        <v>5.51</v>
      </c>
      <c r="DD86" s="19">
        <v>1.1399999999999999</v>
      </c>
      <c r="DE86" s="19">
        <v>3.21</v>
      </c>
      <c r="DF86" s="19">
        <v>0.48</v>
      </c>
      <c r="DG86" s="19">
        <v>2.97</v>
      </c>
      <c r="DH86" s="19">
        <v>0.44</v>
      </c>
      <c r="DI86" s="85">
        <v>202.51999999999998</v>
      </c>
      <c r="DJ86" s="85">
        <v>235.92</v>
      </c>
      <c r="DK86" s="19"/>
    </row>
    <row r="87" spans="1:158" x14ac:dyDescent="0.3">
      <c r="A87" s="19" t="s">
        <v>1539</v>
      </c>
      <c r="B87" s="20" t="s">
        <v>978</v>
      </c>
      <c r="C87" s="83" t="s">
        <v>325</v>
      </c>
      <c r="D87" s="20" t="s">
        <v>980</v>
      </c>
      <c r="E87" s="109">
        <v>44796</v>
      </c>
      <c r="F87" s="113">
        <v>44940</v>
      </c>
      <c r="G87" s="59" t="s">
        <v>1545</v>
      </c>
      <c r="H87" s="20" t="s">
        <v>2195</v>
      </c>
      <c r="I87" s="20"/>
      <c r="J87" s="20"/>
      <c r="K87" s="19">
        <v>35.900126</v>
      </c>
      <c r="L87" s="19">
        <v>-107.372418</v>
      </c>
      <c r="M87" s="20" t="s">
        <v>357</v>
      </c>
      <c r="N87" s="59" t="s">
        <v>238</v>
      </c>
      <c r="O87" s="20" t="s">
        <v>147</v>
      </c>
      <c r="P87" s="62" t="s">
        <v>1548</v>
      </c>
      <c r="Q87" s="20" t="s">
        <v>1373</v>
      </c>
      <c r="R87" s="20" t="s">
        <v>1374</v>
      </c>
      <c r="S87" s="20">
        <v>0</v>
      </c>
      <c r="T87" s="20"/>
      <c r="Z87" s="83" t="s">
        <v>1548</v>
      </c>
      <c r="AA87" s="20" t="s">
        <v>142</v>
      </c>
      <c r="AB87" s="19" t="s">
        <v>983</v>
      </c>
      <c r="AG87" s="19">
        <v>87.41</v>
      </c>
      <c r="AH87" s="19" t="s">
        <v>261</v>
      </c>
      <c r="AI87" s="19">
        <v>0.31</v>
      </c>
      <c r="AK87" s="37">
        <v>0.23</v>
      </c>
      <c r="AL87" s="19">
        <v>0.01</v>
      </c>
      <c r="AM87" s="19" t="s">
        <v>261</v>
      </c>
      <c r="AN87" s="19">
        <v>0.27</v>
      </c>
      <c r="AO87" s="19">
        <v>0.02</v>
      </c>
      <c r="AP87" s="19">
        <v>0.03</v>
      </c>
      <c r="AQ87" s="19">
        <v>0.01</v>
      </c>
      <c r="AR87" s="19">
        <v>10.41</v>
      </c>
      <c r="AS87" s="19">
        <v>20</v>
      </c>
      <c r="AT87" s="19">
        <v>0.08</v>
      </c>
      <c r="AW87" s="19">
        <v>6.34</v>
      </c>
      <c r="AY87" s="20">
        <v>98.7</v>
      </c>
      <c r="AZ87" s="19" t="s">
        <v>290</v>
      </c>
      <c r="BA87" s="19" t="s">
        <v>292</v>
      </c>
      <c r="BB87" s="19">
        <v>0.4</v>
      </c>
      <c r="BD87" s="19">
        <v>52.2</v>
      </c>
      <c r="BF87" s="19">
        <v>0.03</v>
      </c>
      <c r="BH87" s="19" t="s">
        <v>292</v>
      </c>
      <c r="BJ87" s="19" t="s">
        <v>251</v>
      </c>
      <c r="BK87" s="19">
        <v>7</v>
      </c>
      <c r="BL87" s="19">
        <v>0.08</v>
      </c>
      <c r="BM87" s="19">
        <v>3</v>
      </c>
      <c r="BN87" s="19">
        <v>2.2000000000000002</v>
      </c>
      <c r="BO87" s="19" t="s">
        <v>292</v>
      </c>
      <c r="BP87" s="19">
        <v>0.34</v>
      </c>
      <c r="BQ87" s="19">
        <v>1.2E-2</v>
      </c>
      <c r="BR87" s="19" t="s">
        <v>296</v>
      </c>
      <c r="BT87" s="19" t="s">
        <v>293</v>
      </c>
      <c r="BU87" s="19">
        <v>1</v>
      </c>
      <c r="BV87" s="19">
        <v>2.2799999999999998</v>
      </c>
      <c r="BW87" s="19" t="s">
        <v>251</v>
      </c>
      <c r="BY87" s="19">
        <v>2</v>
      </c>
      <c r="CB87" s="19">
        <v>1</v>
      </c>
      <c r="CC87" s="19">
        <v>1E-3</v>
      </c>
      <c r="CF87" s="19">
        <v>0.31</v>
      </c>
      <c r="CG87" s="19" t="s">
        <v>251</v>
      </c>
      <c r="CH87" s="19">
        <v>0.3</v>
      </c>
      <c r="CI87" s="19" t="s">
        <v>292</v>
      </c>
      <c r="CJ87" s="19">
        <v>13.6</v>
      </c>
      <c r="CK87" s="19">
        <v>0.1</v>
      </c>
      <c r="CL87" s="19">
        <v>0.01</v>
      </c>
      <c r="CM87" s="19">
        <v>0.62</v>
      </c>
      <c r="CN87" s="19" t="s">
        <v>333</v>
      </c>
      <c r="CO87" s="19">
        <v>0.84</v>
      </c>
      <c r="CP87" s="19" t="s">
        <v>289</v>
      </c>
      <c r="CQ87" s="19">
        <v>1</v>
      </c>
      <c r="CR87" s="19">
        <v>1.2</v>
      </c>
      <c r="CS87" s="19">
        <v>11</v>
      </c>
      <c r="CT87" s="19">
        <v>11</v>
      </c>
      <c r="CU87" s="19">
        <v>1.7</v>
      </c>
      <c r="CV87" s="19">
        <v>3</v>
      </c>
      <c r="CW87" s="19">
        <v>0.34</v>
      </c>
      <c r="CX87" s="19">
        <v>1.2</v>
      </c>
      <c r="CY87" s="19">
        <v>0.24</v>
      </c>
      <c r="CZ87" s="19">
        <v>0.04</v>
      </c>
      <c r="DA87" s="19">
        <v>0.21</v>
      </c>
      <c r="DB87" s="19">
        <v>0.03</v>
      </c>
      <c r="DC87" s="19">
        <v>0.18</v>
      </c>
      <c r="DD87" s="19">
        <v>0.04</v>
      </c>
      <c r="DE87" s="19">
        <v>0.13</v>
      </c>
      <c r="DF87" s="19">
        <v>0.01</v>
      </c>
      <c r="DG87" s="19">
        <v>0.09</v>
      </c>
      <c r="DH87" s="19">
        <v>0.02</v>
      </c>
      <c r="DI87" s="85">
        <v>7.2299999999999995</v>
      </c>
      <c r="DJ87" s="85">
        <v>8.43</v>
      </c>
      <c r="DK87" s="19"/>
    </row>
    <row r="88" spans="1:158" x14ac:dyDescent="0.3">
      <c r="A88" s="19" t="s">
        <v>1540</v>
      </c>
      <c r="B88" s="20" t="s">
        <v>978</v>
      </c>
      <c r="C88" s="20" t="s">
        <v>325</v>
      </c>
      <c r="D88" s="20" t="s">
        <v>980</v>
      </c>
      <c r="E88" s="109">
        <v>44796</v>
      </c>
      <c r="F88" s="113">
        <v>44940</v>
      </c>
      <c r="G88" s="59" t="s">
        <v>1545</v>
      </c>
      <c r="H88" s="20" t="s">
        <v>2195</v>
      </c>
      <c r="I88" s="20"/>
      <c r="J88" s="20"/>
      <c r="K88" s="19">
        <v>35.900126</v>
      </c>
      <c r="L88" s="19">
        <v>-107.372418</v>
      </c>
      <c r="M88" s="20" t="s">
        <v>357</v>
      </c>
      <c r="N88" s="59" t="s">
        <v>238</v>
      </c>
      <c r="O88" s="20" t="s">
        <v>147</v>
      </c>
      <c r="P88" s="59" t="s">
        <v>275</v>
      </c>
      <c r="Q88" s="20" t="s">
        <v>1549</v>
      </c>
      <c r="R88" s="20" t="s">
        <v>1374</v>
      </c>
      <c r="S88" s="20">
        <v>0</v>
      </c>
      <c r="T88" s="20"/>
      <c r="Z88" s="20" t="s">
        <v>275</v>
      </c>
      <c r="AA88" s="20" t="s">
        <v>142</v>
      </c>
      <c r="AB88" s="19" t="s">
        <v>983</v>
      </c>
      <c r="AG88" s="19">
        <v>50.39</v>
      </c>
      <c r="AH88" s="19">
        <v>0.54</v>
      </c>
      <c r="AI88" s="19">
        <v>33.47</v>
      </c>
      <c r="AK88" s="37">
        <v>1.26</v>
      </c>
      <c r="AL88" s="19">
        <v>0.01</v>
      </c>
      <c r="AM88" s="19">
        <v>0.5</v>
      </c>
      <c r="AN88" s="19">
        <v>0.36</v>
      </c>
      <c r="AO88" s="19">
        <v>0.25</v>
      </c>
      <c r="AP88" s="19">
        <v>0.92</v>
      </c>
      <c r="AQ88" s="19">
        <v>0.03</v>
      </c>
      <c r="AR88" s="19">
        <v>11.65</v>
      </c>
      <c r="AS88" s="19">
        <v>510</v>
      </c>
      <c r="AT88" s="19">
        <v>0.01</v>
      </c>
      <c r="AW88" s="19">
        <v>0.13</v>
      </c>
      <c r="AY88" s="20">
        <v>99.380000000000024</v>
      </c>
      <c r="AZ88" s="19">
        <v>1E-3</v>
      </c>
      <c r="BA88" s="19" t="s">
        <v>292</v>
      </c>
      <c r="BB88" s="19">
        <v>0.2</v>
      </c>
      <c r="BD88" s="19">
        <v>758</v>
      </c>
      <c r="BF88" s="19">
        <v>0.6</v>
      </c>
      <c r="BH88" s="19" t="s">
        <v>292</v>
      </c>
      <c r="BJ88" s="19" t="s">
        <v>251</v>
      </c>
      <c r="BK88" s="19" t="s">
        <v>289</v>
      </c>
      <c r="BL88" s="19">
        <v>0.47</v>
      </c>
      <c r="BM88" s="19">
        <v>4</v>
      </c>
      <c r="BN88" s="19">
        <v>38.700000000000003</v>
      </c>
      <c r="BO88" s="19" t="s">
        <v>292</v>
      </c>
      <c r="BP88" s="19">
        <v>6.18</v>
      </c>
      <c r="BQ88" s="19">
        <v>7.2999999999999995E-2</v>
      </c>
      <c r="BR88" s="19">
        <v>3.2000000000000001E-2</v>
      </c>
      <c r="BT88" s="19">
        <v>20</v>
      </c>
      <c r="BU88" s="19" t="s">
        <v>251</v>
      </c>
      <c r="BV88" s="19">
        <v>23.4</v>
      </c>
      <c r="BW88" s="19" t="s">
        <v>251</v>
      </c>
      <c r="BY88" s="19">
        <v>15</v>
      </c>
      <c r="CB88" s="19">
        <v>16.399999999999999</v>
      </c>
      <c r="CC88" s="19" t="s">
        <v>290</v>
      </c>
      <c r="CF88" s="19">
        <v>0.17</v>
      </c>
      <c r="CG88" s="19">
        <v>3</v>
      </c>
      <c r="CH88" s="19">
        <v>0.2</v>
      </c>
      <c r="CI88" s="19">
        <v>3.9</v>
      </c>
      <c r="CJ88" s="19">
        <v>40.700000000000003</v>
      </c>
      <c r="CK88" s="19">
        <v>2.6</v>
      </c>
      <c r="CL88" s="19">
        <v>0.03</v>
      </c>
      <c r="CM88" s="19">
        <v>15.55</v>
      </c>
      <c r="CN88" s="19">
        <v>0.05</v>
      </c>
      <c r="CO88" s="19">
        <v>6.52</v>
      </c>
      <c r="CP88" s="19">
        <v>13</v>
      </c>
      <c r="CQ88" s="19">
        <v>4.3</v>
      </c>
      <c r="CR88" s="19">
        <v>5.4</v>
      </c>
      <c r="CS88" s="19">
        <v>25</v>
      </c>
      <c r="CT88" s="19">
        <v>127</v>
      </c>
      <c r="CU88" s="19">
        <v>23</v>
      </c>
      <c r="CV88" s="19">
        <v>42.5</v>
      </c>
      <c r="CW88" s="19">
        <v>4.58</v>
      </c>
      <c r="CX88" s="19">
        <v>15.5</v>
      </c>
      <c r="CY88" s="19">
        <v>2.2000000000000002</v>
      </c>
      <c r="CZ88" s="19">
        <v>0.25</v>
      </c>
      <c r="DA88" s="19">
        <v>1.54</v>
      </c>
      <c r="DB88" s="19">
        <v>0.21</v>
      </c>
      <c r="DC88" s="19">
        <v>0.97</v>
      </c>
      <c r="DD88" s="19">
        <v>0.19</v>
      </c>
      <c r="DE88" s="19">
        <v>0.59</v>
      </c>
      <c r="DF88" s="19">
        <v>0.08</v>
      </c>
      <c r="DG88" s="19">
        <v>0.55000000000000004</v>
      </c>
      <c r="DH88" s="19">
        <v>0.08</v>
      </c>
      <c r="DI88" s="85">
        <v>92.24</v>
      </c>
      <c r="DJ88" s="85">
        <v>97.64</v>
      </c>
      <c r="DK88" s="19"/>
    </row>
    <row r="89" spans="1:158" x14ac:dyDescent="0.3">
      <c r="A89" s="19" t="s">
        <v>1541</v>
      </c>
      <c r="B89" s="20" t="s">
        <v>978</v>
      </c>
      <c r="C89" s="81" t="s">
        <v>325</v>
      </c>
      <c r="D89" s="20" t="s">
        <v>980</v>
      </c>
      <c r="E89" s="109">
        <v>44796</v>
      </c>
      <c r="F89" s="113">
        <v>44940</v>
      </c>
      <c r="G89" s="59" t="s">
        <v>1545</v>
      </c>
      <c r="H89" s="20" t="s">
        <v>2195</v>
      </c>
      <c r="I89" s="20"/>
      <c r="J89" s="20"/>
      <c r="K89" s="19">
        <v>35.899728000000003</v>
      </c>
      <c r="L89" s="19">
        <v>-107.377458</v>
      </c>
      <c r="M89" s="20" t="s">
        <v>357</v>
      </c>
      <c r="N89" s="59" t="s">
        <v>238</v>
      </c>
      <c r="O89" s="20" t="s">
        <v>147</v>
      </c>
      <c r="P89" s="62" t="s">
        <v>2234</v>
      </c>
      <c r="Q89" s="20" t="s">
        <v>1373</v>
      </c>
      <c r="R89" s="20" t="s">
        <v>1374</v>
      </c>
      <c r="S89" s="20">
        <v>0</v>
      </c>
      <c r="T89" s="20"/>
      <c r="Z89" s="83" t="s">
        <v>1550</v>
      </c>
      <c r="AA89" s="20" t="s">
        <v>142</v>
      </c>
      <c r="AB89" s="19" t="s">
        <v>983</v>
      </c>
      <c r="AG89" s="19">
        <v>44.67</v>
      </c>
      <c r="AH89" s="19">
        <v>0.54</v>
      </c>
      <c r="AI89" s="19">
        <v>35.15</v>
      </c>
      <c r="AK89" s="37">
        <v>0.49</v>
      </c>
      <c r="AL89" s="19">
        <v>0.01</v>
      </c>
      <c r="AM89" s="19">
        <v>0.14000000000000001</v>
      </c>
      <c r="AN89" s="19">
        <v>0.13</v>
      </c>
      <c r="AO89" s="19">
        <v>0.05</v>
      </c>
      <c r="AP89" s="19">
        <v>0.13</v>
      </c>
      <c r="AQ89" s="19">
        <v>0.05</v>
      </c>
      <c r="AR89" s="19">
        <v>18.2</v>
      </c>
      <c r="AS89" s="19">
        <v>130</v>
      </c>
      <c r="AT89" s="19">
        <v>0.05</v>
      </c>
      <c r="AW89" s="19">
        <v>3.82</v>
      </c>
      <c r="AY89" s="20">
        <v>99.559999999999988</v>
      </c>
      <c r="AZ89" s="19" t="s">
        <v>290</v>
      </c>
      <c r="BA89" s="19" t="s">
        <v>292</v>
      </c>
      <c r="BB89" s="19">
        <v>0.3</v>
      </c>
      <c r="BD89" s="19">
        <v>104.5</v>
      </c>
      <c r="BF89" s="19">
        <v>0.36</v>
      </c>
      <c r="BH89" s="19" t="s">
        <v>292</v>
      </c>
      <c r="BJ89" s="19" t="s">
        <v>251</v>
      </c>
      <c r="BK89" s="19" t="s">
        <v>289</v>
      </c>
      <c r="BL89" s="19">
        <v>0.57999999999999996</v>
      </c>
      <c r="BM89" s="19">
        <v>6</v>
      </c>
      <c r="BN89" s="19">
        <v>39.9</v>
      </c>
      <c r="BO89" s="19">
        <v>0.7</v>
      </c>
      <c r="BP89" s="19">
        <v>4.54</v>
      </c>
      <c r="BQ89" s="19">
        <v>2.9000000000000001E-2</v>
      </c>
      <c r="BR89" s="19">
        <v>1.4E-2</v>
      </c>
      <c r="BT89" s="16">
        <v>290</v>
      </c>
      <c r="BU89" s="19" t="s">
        <v>251</v>
      </c>
      <c r="BV89" s="19">
        <v>19.350000000000001</v>
      </c>
      <c r="BW89" s="19" t="s">
        <v>251</v>
      </c>
      <c r="BY89" s="19">
        <v>8</v>
      </c>
      <c r="CB89" s="19">
        <v>4.9000000000000004</v>
      </c>
      <c r="CC89" s="19" t="s">
        <v>290</v>
      </c>
      <c r="CF89" s="19">
        <v>0.08</v>
      </c>
      <c r="CG89" s="19">
        <v>1</v>
      </c>
      <c r="CH89" s="19">
        <v>1</v>
      </c>
      <c r="CI89" s="19">
        <v>1.4</v>
      </c>
      <c r="CJ89" s="19">
        <v>16</v>
      </c>
      <c r="CK89" s="19">
        <v>2.1</v>
      </c>
      <c r="CL89" s="19">
        <v>0.05</v>
      </c>
      <c r="CM89" s="19">
        <v>6.03</v>
      </c>
      <c r="CN89" s="19">
        <v>0.02</v>
      </c>
      <c r="CO89" s="19">
        <v>3.31</v>
      </c>
      <c r="CP89" s="19">
        <v>17</v>
      </c>
      <c r="CQ89" s="19">
        <v>7.2</v>
      </c>
      <c r="CR89" s="19">
        <v>1.7</v>
      </c>
      <c r="CS89" s="19">
        <v>22</v>
      </c>
      <c r="CT89" s="19">
        <v>168</v>
      </c>
      <c r="CU89" s="19">
        <v>5.6</v>
      </c>
      <c r="CV89" s="19">
        <v>12.3</v>
      </c>
      <c r="CW89" s="19">
        <v>1.28</v>
      </c>
      <c r="CX89" s="19">
        <v>3.8</v>
      </c>
      <c r="CY89" s="19">
        <v>0.54</v>
      </c>
      <c r="CZ89" s="19">
        <v>0.1</v>
      </c>
      <c r="DA89" s="19">
        <v>0.31</v>
      </c>
      <c r="DB89" s="19">
        <v>0.05</v>
      </c>
      <c r="DC89" s="19">
        <v>0.27</v>
      </c>
      <c r="DD89" s="19">
        <v>0.06</v>
      </c>
      <c r="DE89" s="19">
        <v>0.17</v>
      </c>
      <c r="DF89" s="19">
        <v>0.03</v>
      </c>
      <c r="DG89" s="19">
        <v>0.23</v>
      </c>
      <c r="DH89" s="19">
        <v>0.04</v>
      </c>
      <c r="DI89" s="85">
        <v>24.78</v>
      </c>
      <c r="DJ89" s="85">
        <v>26.48</v>
      </c>
      <c r="DK89" s="19"/>
    </row>
    <row r="90" spans="1:158" x14ac:dyDescent="0.3">
      <c r="A90" s="19" t="s">
        <v>1542</v>
      </c>
      <c r="B90" s="20" t="s">
        <v>978</v>
      </c>
      <c r="C90" s="20" t="s">
        <v>325</v>
      </c>
      <c r="D90" s="20" t="s">
        <v>980</v>
      </c>
      <c r="E90" s="109">
        <v>44796</v>
      </c>
      <c r="F90" s="113">
        <v>44940</v>
      </c>
      <c r="G90" s="59" t="s">
        <v>1545</v>
      </c>
      <c r="H90" s="20" t="s">
        <v>2195</v>
      </c>
      <c r="I90" s="20"/>
      <c r="J90" s="20"/>
      <c r="K90" s="19">
        <v>35.899635000000004</v>
      </c>
      <c r="L90" s="19">
        <v>-107.37624700000001</v>
      </c>
      <c r="M90" s="20" t="s">
        <v>357</v>
      </c>
      <c r="N90" s="59" t="s">
        <v>238</v>
      </c>
      <c r="O90" s="20" t="s">
        <v>147</v>
      </c>
      <c r="P90" s="124" t="s">
        <v>2234</v>
      </c>
      <c r="Q90" s="20" t="s">
        <v>1373</v>
      </c>
      <c r="R90" s="20" t="s">
        <v>1374</v>
      </c>
      <c r="S90" s="20">
        <v>0</v>
      </c>
      <c r="T90" s="20"/>
      <c r="Z90" s="130" t="s">
        <v>1551</v>
      </c>
      <c r="AA90" s="20" t="s">
        <v>142</v>
      </c>
      <c r="AB90" s="19" t="s">
        <v>983</v>
      </c>
      <c r="AG90" s="19">
        <v>44.21</v>
      </c>
      <c r="AH90" s="19">
        <v>0.75</v>
      </c>
      <c r="AI90" s="19">
        <v>35.89</v>
      </c>
      <c r="AK90" s="37">
        <v>0.52</v>
      </c>
      <c r="AL90" s="19">
        <v>0.01</v>
      </c>
      <c r="AM90" s="19">
        <v>0.19</v>
      </c>
      <c r="AN90" s="19">
        <v>0.21</v>
      </c>
      <c r="AO90" s="19">
        <v>0.02</v>
      </c>
      <c r="AP90" s="19">
        <v>0.09</v>
      </c>
      <c r="AQ90" s="19">
        <v>0.03</v>
      </c>
      <c r="AR90" s="19">
        <v>16.97</v>
      </c>
      <c r="AS90" s="19">
        <v>210</v>
      </c>
      <c r="AT90" s="19">
        <v>7.0000000000000007E-2</v>
      </c>
      <c r="AW90" s="19">
        <v>2.98</v>
      </c>
      <c r="AY90" s="20">
        <v>98.889999999999986</v>
      </c>
      <c r="AZ90" s="19">
        <v>1E-3</v>
      </c>
      <c r="BA90" s="19" t="s">
        <v>292</v>
      </c>
      <c r="BB90" s="19">
        <v>0.1</v>
      </c>
      <c r="BD90" s="19">
        <v>53.8</v>
      </c>
      <c r="BF90" s="19">
        <v>0.35</v>
      </c>
      <c r="BH90" s="19" t="s">
        <v>292</v>
      </c>
      <c r="BJ90" s="19" t="s">
        <v>251</v>
      </c>
      <c r="BK90" s="19" t="s">
        <v>289</v>
      </c>
      <c r="BL90" s="19">
        <v>0.77</v>
      </c>
      <c r="BM90" s="19">
        <v>12</v>
      </c>
      <c r="BN90" s="19">
        <v>48.6</v>
      </c>
      <c r="BO90" s="19">
        <v>1.2</v>
      </c>
      <c r="BP90" s="19">
        <v>6.03</v>
      </c>
      <c r="BQ90" s="19">
        <v>2.8000000000000001E-2</v>
      </c>
      <c r="BR90" s="19">
        <v>8.9999999999999993E-3</v>
      </c>
      <c r="BT90" s="16">
        <v>140</v>
      </c>
      <c r="BU90" s="19">
        <v>2</v>
      </c>
      <c r="BV90" s="19">
        <v>29.7</v>
      </c>
      <c r="BW90" s="19" t="s">
        <v>251</v>
      </c>
      <c r="BY90" s="19">
        <v>7</v>
      </c>
      <c r="CB90" s="19">
        <v>5</v>
      </c>
      <c r="CC90" s="19" t="s">
        <v>290</v>
      </c>
      <c r="CF90" s="19">
        <v>0.05</v>
      </c>
      <c r="CG90" s="19">
        <v>1</v>
      </c>
      <c r="CH90" s="19">
        <v>0.5</v>
      </c>
      <c r="CI90" s="19">
        <v>2</v>
      </c>
      <c r="CJ90" s="19">
        <v>21.8</v>
      </c>
      <c r="CK90" s="19">
        <v>2.7</v>
      </c>
      <c r="CL90" s="19">
        <v>0.02</v>
      </c>
      <c r="CM90" s="19">
        <v>6.62</v>
      </c>
      <c r="CN90" s="19">
        <v>0.03</v>
      </c>
      <c r="CO90" s="19">
        <v>7.31</v>
      </c>
      <c r="CP90" s="19">
        <v>8</v>
      </c>
      <c r="CQ90" s="19">
        <v>7.9</v>
      </c>
      <c r="CR90" s="19">
        <v>2.2999999999999998</v>
      </c>
      <c r="CS90" s="19">
        <v>8</v>
      </c>
      <c r="CT90" s="19">
        <v>229</v>
      </c>
      <c r="CU90" s="19">
        <v>17.399999999999999</v>
      </c>
      <c r="CV90" s="19">
        <v>30.7</v>
      </c>
      <c r="CW90" s="19">
        <v>3.11</v>
      </c>
      <c r="CX90" s="19">
        <v>9.8000000000000007</v>
      </c>
      <c r="CY90" s="19">
        <v>1.36</v>
      </c>
      <c r="CZ90" s="19">
        <v>0.16</v>
      </c>
      <c r="DA90" s="19">
        <v>0.62</v>
      </c>
      <c r="DB90" s="19">
        <v>0.1</v>
      </c>
      <c r="DC90" s="19">
        <v>0.5</v>
      </c>
      <c r="DD90" s="19">
        <v>0.1</v>
      </c>
      <c r="DE90" s="19">
        <v>0.28000000000000003</v>
      </c>
      <c r="DF90" s="19">
        <v>0.05</v>
      </c>
      <c r="DG90" s="19">
        <v>0.36</v>
      </c>
      <c r="DH90" s="19">
        <v>0.06</v>
      </c>
      <c r="DI90" s="85">
        <v>64.59999999999998</v>
      </c>
      <c r="DJ90" s="85">
        <v>66.899999999999977</v>
      </c>
      <c r="DK90" s="19"/>
    </row>
    <row r="91" spans="1:158" x14ac:dyDescent="0.3">
      <c r="A91" s="19" t="s">
        <v>1543</v>
      </c>
      <c r="B91" s="20" t="s">
        <v>978</v>
      </c>
      <c r="C91" s="20" t="s">
        <v>325</v>
      </c>
      <c r="D91" s="20" t="s">
        <v>980</v>
      </c>
      <c r="E91" s="109">
        <v>44796</v>
      </c>
      <c r="F91" s="113">
        <v>44940</v>
      </c>
      <c r="G91" s="59" t="s">
        <v>1545</v>
      </c>
      <c r="H91" s="20" t="s">
        <v>2195</v>
      </c>
      <c r="I91" s="20"/>
      <c r="J91" s="20"/>
      <c r="K91" s="19">
        <v>35.899635000000004</v>
      </c>
      <c r="L91" s="19">
        <v>-107.37624700000001</v>
      </c>
      <c r="M91" s="20" t="s">
        <v>357</v>
      </c>
      <c r="N91" s="59" t="s">
        <v>238</v>
      </c>
      <c r="O91" s="20" t="s">
        <v>147</v>
      </c>
      <c r="P91" s="124" t="s">
        <v>278</v>
      </c>
      <c r="Q91" s="20" t="s">
        <v>1373</v>
      </c>
      <c r="R91" s="20" t="s">
        <v>1374</v>
      </c>
      <c r="S91" s="20">
        <v>0</v>
      </c>
      <c r="T91" s="20"/>
      <c r="Z91" s="130" t="s">
        <v>1552</v>
      </c>
      <c r="AA91" s="20" t="s">
        <v>142</v>
      </c>
      <c r="AB91" s="19" t="s">
        <v>983</v>
      </c>
      <c r="AG91" s="19">
        <v>85.25</v>
      </c>
      <c r="AH91" s="19">
        <v>0.13</v>
      </c>
      <c r="AI91" s="19">
        <v>5.64</v>
      </c>
      <c r="AK91" s="37">
        <v>1.87</v>
      </c>
      <c r="AL91" s="19">
        <v>0.09</v>
      </c>
      <c r="AM91" s="19">
        <v>7.0000000000000007E-2</v>
      </c>
      <c r="AN91" s="19">
        <v>1.83</v>
      </c>
      <c r="AO91" s="19">
        <v>0.19</v>
      </c>
      <c r="AP91" s="19">
        <v>0.72</v>
      </c>
      <c r="AQ91" s="19">
        <v>0.11</v>
      </c>
      <c r="AR91" s="19">
        <v>3.72</v>
      </c>
      <c r="AS91" s="19">
        <v>70</v>
      </c>
      <c r="AT91" s="19">
        <v>0.06</v>
      </c>
      <c r="AW91" s="19">
        <v>0.66</v>
      </c>
      <c r="AY91" s="20">
        <v>99.61999999999999</v>
      </c>
      <c r="AZ91" s="19">
        <v>2E-3</v>
      </c>
      <c r="BA91" s="19" t="s">
        <v>292</v>
      </c>
      <c r="BB91" s="19">
        <v>10</v>
      </c>
      <c r="BD91" s="19">
        <v>255</v>
      </c>
      <c r="BF91" s="19">
        <v>0.03</v>
      </c>
      <c r="BH91" s="19" t="s">
        <v>292</v>
      </c>
      <c r="BJ91" s="19">
        <v>1</v>
      </c>
      <c r="BK91" s="19">
        <v>5</v>
      </c>
      <c r="BL91" s="19">
        <v>0.65</v>
      </c>
      <c r="BM91" s="19">
        <v>2</v>
      </c>
      <c r="BN91" s="19">
        <v>4.0999999999999996</v>
      </c>
      <c r="BO91" s="19">
        <v>0.8</v>
      </c>
      <c r="BP91" s="19">
        <v>1.56</v>
      </c>
      <c r="BQ91" s="19">
        <v>0.114</v>
      </c>
      <c r="BR91" s="19">
        <v>7.0000000000000001E-3</v>
      </c>
      <c r="BT91" s="19">
        <v>20</v>
      </c>
      <c r="BU91" s="19">
        <v>2</v>
      </c>
      <c r="BV91" s="19">
        <v>3.77</v>
      </c>
      <c r="BW91" s="19" t="s">
        <v>251</v>
      </c>
      <c r="BY91" s="19">
        <v>6</v>
      </c>
      <c r="CB91" s="19">
        <v>24.8</v>
      </c>
      <c r="CC91" s="19" t="s">
        <v>290</v>
      </c>
      <c r="CF91" s="19">
        <v>0.23</v>
      </c>
      <c r="CG91" s="19">
        <v>1</v>
      </c>
      <c r="CH91" s="19">
        <v>1.2</v>
      </c>
      <c r="CI91" s="19" t="s">
        <v>292</v>
      </c>
      <c r="CJ91" s="19">
        <v>53.7</v>
      </c>
      <c r="CK91" s="19">
        <v>0.3</v>
      </c>
      <c r="CL91" s="19">
        <v>0.06</v>
      </c>
      <c r="CM91" s="19">
        <v>1.92</v>
      </c>
      <c r="CN91" s="19">
        <v>0.15</v>
      </c>
      <c r="CO91" s="19">
        <v>1.5</v>
      </c>
      <c r="CP91" s="19">
        <v>10</v>
      </c>
      <c r="CQ91" s="19">
        <v>0.7</v>
      </c>
      <c r="CR91" s="19">
        <v>4.2</v>
      </c>
      <c r="CS91" s="19">
        <v>17</v>
      </c>
      <c r="CT91" s="19">
        <v>54</v>
      </c>
      <c r="CU91" s="19">
        <v>20</v>
      </c>
      <c r="CV91" s="19">
        <v>35.700000000000003</v>
      </c>
      <c r="CW91" s="19">
        <v>3.58</v>
      </c>
      <c r="CX91" s="19">
        <v>11.4</v>
      </c>
      <c r="CY91" s="19">
        <v>1.71</v>
      </c>
      <c r="CZ91" s="19">
        <v>0.25</v>
      </c>
      <c r="DA91" s="19">
        <v>1.03</v>
      </c>
      <c r="DB91" s="19">
        <v>0.16</v>
      </c>
      <c r="DC91" s="19">
        <v>0.81</v>
      </c>
      <c r="DD91" s="19">
        <v>0.15</v>
      </c>
      <c r="DE91" s="19">
        <v>0.4</v>
      </c>
      <c r="DF91" s="19">
        <v>7.0000000000000007E-2</v>
      </c>
      <c r="DG91" s="19">
        <v>0.46</v>
      </c>
      <c r="DH91" s="19">
        <v>7.0000000000000007E-2</v>
      </c>
      <c r="DI91" s="85">
        <v>75.789999999999992</v>
      </c>
      <c r="DJ91" s="85">
        <v>79.989999999999995</v>
      </c>
      <c r="DK91" s="19"/>
    </row>
    <row r="92" spans="1:158" x14ac:dyDescent="0.3">
      <c r="A92" s="19" t="s">
        <v>2428</v>
      </c>
      <c r="B92" s="20" t="s">
        <v>978</v>
      </c>
      <c r="C92" s="20" t="s">
        <v>325</v>
      </c>
      <c r="D92" s="20" t="s">
        <v>980</v>
      </c>
      <c r="E92" s="109">
        <v>44796</v>
      </c>
      <c r="F92" s="113" t="s">
        <v>2380</v>
      </c>
      <c r="G92" s="59" t="s">
        <v>2380</v>
      </c>
      <c r="H92" s="20" t="s">
        <v>2380</v>
      </c>
      <c r="I92" s="20"/>
      <c r="J92" s="20"/>
      <c r="K92" s="19">
        <v>35.899909000000001</v>
      </c>
      <c r="L92" s="19">
        <v>-107.376521</v>
      </c>
      <c r="M92" s="20" t="s">
        <v>357</v>
      </c>
      <c r="N92" s="59" t="s">
        <v>238</v>
      </c>
      <c r="O92" s="20" t="s">
        <v>147</v>
      </c>
      <c r="P92" s="124" t="s">
        <v>278</v>
      </c>
      <c r="Q92" s="20" t="s">
        <v>1373</v>
      </c>
      <c r="R92" s="20" t="s">
        <v>1374</v>
      </c>
      <c r="S92" s="20">
        <v>0</v>
      </c>
      <c r="T92" s="20"/>
      <c r="Z92" s="130" t="s">
        <v>278</v>
      </c>
      <c r="AA92" s="20" t="s">
        <v>142</v>
      </c>
      <c r="AB92" s="20" t="s">
        <v>1553</v>
      </c>
      <c r="AG92" s="19">
        <v>65.424999999999997</v>
      </c>
      <c r="AH92" s="19">
        <v>0.61</v>
      </c>
      <c r="AI92" s="19">
        <v>15.145</v>
      </c>
      <c r="AK92" s="37">
        <v>1.96</v>
      </c>
      <c r="AL92" s="19">
        <v>0.08</v>
      </c>
      <c r="AM92" s="19">
        <v>0.58000000000000007</v>
      </c>
      <c r="AN92" s="19">
        <v>4.46</v>
      </c>
      <c r="AO92" s="19">
        <v>1.4</v>
      </c>
      <c r="AP92" s="19">
        <v>2.0949999999999998</v>
      </c>
      <c r="AQ92" s="19">
        <v>0.155</v>
      </c>
      <c r="AR92" s="19">
        <v>7.09</v>
      </c>
      <c r="AS92" s="19">
        <v>430</v>
      </c>
      <c r="AT92" s="19">
        <v>0.04</v>
      </c>
      <c r="AW92" s="19">
        <v>1.01</v>
      </c>
      <c r="AY92" s="20">
        <v>99</v>
      </c>
      <c r="AZ92" s="19">
        <v>1E-3</v>
      </c>
      <c r="BA92" s="19" t="s">
        <v>292</v>
      </c>
      <c r="BB92" s="19">
        <v>4.3000000000000007</v>
      </c>
      <c r="BD92" s="19">
        <v>517.5</v>
      </c>
      <c r="BF92" s="19">
        <v>0.11</v>
      </c>
      <c r="BH92" s="19" t="s">
        <v>292</v>
      </c>
      <c r="BJ92" s="19">
        <v>6.5</v>
      </c>
      <c r="BK92" s="19">
        <v>21.5</v>
      </c>
      <c r="BL92" s="19">
        <v>2.2400000000000002</v>
      </c>
      <c r="BM92" s="19">
        <v>13</v>
      </c>
      <c r="BN92" s="19">
        <v>16</v>
      </c>
      <c r="BO92" s="19">
        <v>0.7</v>
      </c>
      <c r="BP92" s="19">
        <v>7.04</v>
      </c>
      <c r="BQ92" s="19">
        <v>0.06</v>
      </c>
      <c r="BR92" s="19">
        <v>3.3500000000000002E-2</v>
      </c>
      <c r="BT92" s="19">
        <v>20</v>
      </c>
      <c r="BU92" s="19">
        <v>1</v>
      </c>
      <c r="BV92" s="19">
        <v>10.85</v>
      </c>
      <c r="BW92" s="19">
        <v>9</v>
      </c>
      <c r="BY92" s="19">
        <v>16.5</v>
      </c>
      <c r="CB92" s="19">
        <v>74.45</v>
      </c>
      <c r="CC92" s="19" t="s">
        <v>290</v>
      </c>
      <c r="CF92" s="19">
        <v>0.28000000000000003</v>
      </c>
      <c r="CG92" s="19">
        <v>5.35</v>
      </c>
      <c r="CH92" s="19">
        <v>0.5</v>
      </c>
      <c r="CI92" s="19">
        <v>1.5</v>
      </c>
      <c r="CJ92" s="19">
        <v>117.5</v>
      </c>
      <c r="CK92" s="19">
        <v>0.7</v>
      </c>
      <c r="CL92" s="19" t="s">
        <v>261</v>
      </c>
      <c r="CM92" s="19">
        <v>9.69</v>
      </c>
      <c r="CN92" s="19">
        <v>0.115</v>
      </c>
      <c r="CO92" s="19">
        <v>2.6399999999999997</v>
      </c>
      <c r="CP92" s="19">
        <v>61.5</v>
      </c>
      <c r="CQ92" s="19">
        <v>1.6</v>
      </c>
      <c r="CR92" s="19">
        <v>21</v>
      </c>
      <c r="CS92" s="19">
        <v>61</v>
      </c>
      <c r="CT92" s="19">
        <v>277.5</v>
      </c>
      <c r="CU92" s="19">
        <v>29</v>
      </c>
      <c r="CV92" s="19">
        <v>59.7</v>
      </c>
      <c r="CW92" s="19">
        <v>7.1300000000000008</v>
      </c>
      <c r="CX92" s="19">
        <v>26.700000000000003</v>
      </c>
      <c r="CY92" s="19">
        <v>5.0299999999999994</v>
      </c>
      <c r="CZ92" s="19">
        <v>1.0249999999999999</v>
      </c>
      <c r="DA92" s="19">
        <v>4.07</v>
      </c>
      <c r="DB92" s="19">
        <v>0.59000000000000008</v>
      </c>
      <c r="DC92" s="19">
        <v>3.4800000000000004</v>
      </c>
      <c r="DD92" s="19">
        <v>0.69500000000000006</v>
      </c>
      <c r="DE92" s="19">
        <v>2.04</v>
      </c>
      <c r="DF92" s="19">
        <v>0.30500000000000005</v>
      </c>
      <c r="DG92" s="19">
        <v>2.1500000000000004</v>
      </c>
      <c r="DH92" s="19">
        <v>0.32</v>
      </c>
      <c r="DI92" s="85">
        <v>142.23499999999999</v>
      </c>
      <c r="DJ92" s="85">
        <v>163.23499999999999</v>
      </c>
      <c r="DK92" s="19"/>
    </row>
    <row r="93" spans="1:158" x14ac:dyDescent="0.3">
      <c r="A93" s="20" t="s">
        <v>2819</v>
      </c>
      <c r="B93" s="20" t="s">
        <v>978</v>
      </c>
      <c r="C93" s="20" t="s">
        <v>143</v>
      </c>
      <c r="D93" s="20" t="s">
        <v>980</v>
      </c>
      <c r="E93" s="109">
        <v>44734</v>
      </c>
      <c r="F93" s="150">
        <v>44942</v>
      </c>
      <c r="G93" s="59">
        <v>129411</v>
      </c>
      <c r="H93" s="19" t="s">
        <v>247</v>
      </c>
      <c r="K93" s="19">
        <v>36.947702999999997</v>
      </c>
      <c r="L93" s="19">
        <v>-104.378996</v>
      </c>
      <c r="M93" s="20" t="s">
        <v>357</v>
      </c>
      <c r="N93" s="59" t="s">
        <v>239</v>
      </c>
      <c r="O93" s="20" t="s">
        <v>147</v>
      </c>
      <c r="P93" s="59" t="s">
        <v>336</v>
      </c>
      <c r="Q93" s="20" t="s">
        <v>1373</v>
      </c>
      <c r="R93" s="20" t="s">
        <v>1374</v>
      </c>
      <c r="S93" s="19">
        <v>0</v>
      </c>
      <c r="T93" s="20"/>
      <c r="X93" s="82" t="s">
        <v>1531</v>
      </c>
      <c r="Z93" s="83" t="s">
        <v>1813</v>
      </c>
      <c r="AA93" s="83" t="s">
        <v>143</v>
      </c>
      <c r="AB93" s="20" t="s">
        <v>143</v>
      </c>
      <c r="AG93" s="82">
        <v>65.010000000000005</v>
      </c>
      <c r="AH93" s="82">
        <v>1.6</v>
      </c>
      <c r="AI93" s="82">
        <v>22.91</v>
      </c>
      <c r="AK93" s="82">
        <v>6.3</v>
      </c>
      <c r="AL93" s="82">
        <v>0.03</v>
      </c>
      <c r="AM93" s="82">
        <v>0.75</v>
      </c>
      <c r="AN93" s="82">
        <v>1.38</v>
      </c>
      <c r="AO93" s="82">
        <v>0.33</v>
      </c>
      <c r="AP93" s="82">
        <v>0.67</v>
      </c>
      <c r="AQ93" s="82">
        <v>0.1</v>
      </c>
      <c r="AS93" s="82">
        <v>32</v>
      </c>
      <c r="AU93" s="82">
        <v>0.82</v>
      </c>
      <c r="AY93" s="20">
        <v>99.079999999999984</v>
      </c>
      <c r="BA93" s="82" t="s">
        <v>332</v>
      </c>
      <c r="BB93" s="82" t="s">
        <v>251</v>
      </c>
      <c r="BC93" s="82">
        <v>38</v>
      </c>
      <c r="BD93" s="82">
        <v>38</v>
      </c>
      <c r="BE93" s="82">
        <v>3.9</v>
      </c>
      <c r="BF93" s="82" t="s">
        <v>251</v>
      </c>
      <c r="BH93" s="82" t="s">
        <v>291</v>
      </c>
      <c r="BJ93" s="82">
        <v>6</v>
      </c>
      <c r="BK93" s="82">
        <v>7</v>
      </c>
      <c r="BL93" s="82" t="s">
        <v>251</v>
      </c>
      <c r="BM93" s="82">
        <v>10</v>
      </c>
      <c r="BN93" s="82">
        <v>4</v>
      </c>
      <c r="BO93" s="82">
        <v>4</v>
      </c>
      <c r="BP93" s="82" t="s">
        <v>251</v>
      </c>
      <c r="BQ93" s="82">
        <v>0.02</v>
      </c>
      <c r="BR93" s="82" t="s">
        <v>441</v>
      </c>
      <c r="BT93" s="82">
        <v>4</v>
      </c>
      <c r="BU93" s="82">
        <v>1</v>
      </c>
      <c r="BV93" s="82">
        <v>3</v>
      </c>
      <c r="BW93" s="82">
        <v>8</v>
      </c>
      <c r="BY93" s="82">
        <v>4</v>
      </c>
      <c r="CB93" s="82">
        <v>2</v>
      </c>
      <c r="CF93" s="82">
        <v>2</v>
      </c>
      <c r="CG93" s="82">
        <v>4</v>
      </c>
      <c r="CH93" s="82">
        <v>2</v>
      </c>
      <c r="CI93" s="82" t="s">
        <v>251</v>
      </c>
      <c r="CJ93" s="82">
        <v>22</v>
      </c>
      <c r="CK93" s="82" t="s">
        <v>251</v>
      </c>
      <c r="CM93" s="82">
        <v>2</v>
      </c>
      <c r="CN93" s="82" t="s">
        <v>251</v>
      </c>
      <c r="CO93" s="82">
        <v>1.1000000000000001</v>
      </c>
      <c r="CP93" s="82">
        <v>31</v>
      </c>
      <c r="CQ93" s="82" t="s">
        <v>251</v>
      </c>
      <c r="CR93" s="82">
        <v>13</v>
      </c>
      <c r="CS93" s="82">
        <v>3</v>
      </c>
      <c r="CT93" s="82">
        <v>80</v>
      </c>
      <c r="CU93" s="82">
        <v>4</v>
      </c>
      <c r="CV93" s="82">
        <v>7</v>
      </c>
      <c r="CW93" s="82" t="s">
        <v>251</v>
      </c>
      <c r="CX93" s="82">
        <v>4</v>
      </c>
      <c r="CY93" s="82" t="s">
        <v>251</v>
      </c>
      <c r="CZ93" s="82" t="s">
        <v>251</v>
      </c>
      <c r="DA93" s="82">
        <v>1</v>
      </c>
      <c r="DB93" s="82" t="s">
        <v>251</v>
      </c>
      <c r="DC93" s="82">
        <v>2</v>
      </c>
      <c r="DD93" s="82" t="s">
        <v>251</v>
      </c>
      <c r="DE93" s="82">
        <v>1</v>
      </c>
      <c r="DF93" s="82" t="s">
        <v>251</v>
      </c>
      <c r="DG93" s="82">
        <v>1</v>
      </c>
      <c r="DH93" s="82" t="s">
        <v>251</v>
      </c>
      <c r="DI93" s="87">
        <v>20</v>
      </c>
      <c r="DJ93" s="85">
        <v>33</v>
      </c>
      <c r="DN93" s="19"/>
      <c r="DU93" s="82">
        <v>6.91</v>
      </c>
      <c r="DV93" s="82">
        <v>6.85</v>
      </c>
      <c r="DW93" s="82">
        <v>7.03</v>
      </c>
      <c r="DX93" s="82">
        <v>74.680000000000007</v>
      </c>
      <c r="DY93" s="82">
        <v>73.95</v>
      </c>
      <c r="DZ93" s="82">
        <v>75.91</v>
      </c>
      <c r="EA93" s="82">
        <v>53.14</v>
      </c>
      <c r="EB93" s="82">
        <v>54.56</v>
      </c>
      <c r="EC93" s="82">
        <v>58.68</v>
      </c>
      <c r="ED93" s="82">
        <v>5.37</v>
      </c>
      <c r="EE93" s="82">
        <v>5.14</v>
      </c>
      <c r="EF93" s="82">
        <v>5.28</v>
      </c>
      <c r="EG93" s="82">
        <v>0.99</v>
      </c>
      <c r="EH93" s="82" t="s">
        <v>1738</v>
      </c>
      <c r="EI93" s="82" t="s">
        <v>1739</v>
      </c>
      <c r="EJ93" s="82" t="s">
        <v>1740</v>
      </c>
      <c r="EK93" s="82" t="s">
        <v>1741</v>
      </c>
      <c r="EL93" s="82" t="s">
        <v>1742</v>
      </c>
      <c r="EM93" s="82" t="s">
        <v>1743</v>
      </c>
      <c r="EN93" s="82" t="s">
        <v>1744</v>
      </c>
      <c r="EO93" s="82" t="s">
        <v>1745</v>
      </c>
      <c r="EP93" s="82" t="s">
        <v>1746</v>
      </c>
      <c r="EQ93" s="82" t="s">
        <v>554</v>
      </c>
      <c r="ER93" s="82" t="s">
        <v>1773</v>
      </c>
      <c r="ES93" s="82" t="s">
        <v>1774</v>
      </c>
      <c r="ET93" s="82" t="s">
        <v>1775</v>
      </c>
      <c r="EU93" s="82" t="s">
        <v>1776</v>
      </c>
      <c r="EV93" s="82" t="s">
        <v>480</v>
      </c>
      <c r="EW93" s="82" t="s">
        <v>480</v>
      </c>
      <c r="EX93" s="82" t="s">
        <v>448</v>
      </c>
      <c r="EY93" s="82" t="s">
        <v>685</v>
      </c>
      <c r="EZ93" s="82" t="s">
        <v>488</v>
      </c>
      <c r="FA93" s="82" t="s">
        <v>685</v>
      </c>
      <c r="FB93" s="82" t="s">
        <v>484</v>
      </c>
    </row>
    <row r="94" spans="1:158" x14ac:dyDescent="0.3">
      <c r="A94" s="20" t="s">
        <v>2820</v>
      </c>
      <c r="B94" s="20" t="s">
        <v>978</v>
      </c>
      <c r="C94" s="20" t="s">
        <v>143</v>
      </c>
      <c r="D94" s="20" t="s">
        <v>980</v>
      </c>
      <c r="E94" s="109">
        <v>44734</v>
      </c>
      <c r="F94" s="150">
        <v>44942</v>
      </c>
      <c r="G94" s="59">
        <v>129411</v>
      </c>
      <c r="H94" s="19" t="s">
        <v>247</v>
      </c>
      <c r="K94" s="19">
        <v>36.947712000000003</v>
      </c>
      <c r="L94" s="19">
        <v>-104.378995</v>
      </c>
      <c r="M94" s="20" t="s">
        <v>357</v>
      </c>
      <c r="N94" s="59" t="s">
        <v>239</v>
      </c>
      <c r="O94" s="20" t="s">
        <v>147</v>
      </c>
      <c r="P94" s="59" t="s">
        <v>336</v>
      </c>
      <c r="Q94" s="20" t="s">
        <v>1373</v>
      </c>
      <c r="R94" s="20" t="s">
        <v>1374</v>
      </c>
      <c r="S94" s="19">
        <v>0</v>
      </c>
      <c r="T94" s="20"/>
      <c r="X94" s="82" t="s">
        <v>1531</v>
      </c>
      <c r="Z94" s="83" t="s">
        <v>1813</v>
      </c>
      <c r="AA94" s="83" t="s">
        <v>143</v>
      </c>
      <c r="AB94" s="20" t="s">
        <v>143</v>
      </c>
      <c r="AG94" s="82">
        <v>72.78</v>
      </c>
      <c r="AH94" s="82">
        <v>1.42</v>
      </c>
      <c r="AI94" s="82">
        <v>19.989999999999998</v>
      </c>
      <c r="AK94" s="82">
        <v>3.33</v>
      </c>
      <c r="AL94" s="82">
        <v>0.01</v>
      </c>
      <c r="AM94" s="82">
        <v>0.61</v>
      </c>
      <c r="AN94" s="82">
        <v>0.48</v>
      </c>
      <c r="AO94" s="82">
        <v>0.18</v>
      </c>
      <c r="AP94" s="82">
        <v>0.91</v>
      </c>
      <c r="AQ94" s="82">
        <v>7.0000000000000007E-2</v>
      </c>
      <c r="AS94" s="82">
        <v>67</v>
      </c>
      <c r="AU94" s="82">
        <v>0.15</v>
      </c>
      <c r="AY94" s="20">
        <v>99.78</v>
      </c>
      <c r="BA94" s="82" t="s">
        <v>682</v>
      </c>
      <c r="BB94" s="82">
        <v>2.8</v>
      </c>
      <c r="BC94" s="82">
        <v>28</v>
      </c>
      <c r="BD94" s="82">
        <v>103</v>
      </c>
      <c r="BE94" s="82">
        <v>1.8</v>
      </c>
      <c r="BF94" s="82" t="s">
        <v>251</v>
      </c>
      <c r="BH94" s="82" t="s">
        <v>292</v>
      </c>
      <c r="BJ94" s="82">
        <v>5</v>
      </c>
      <c r="BK94" s="82">
        <v>15</v>
      </c>
      <c r="BL94" s="82" t="s">
        <v>251</v>
      </c>
      <c r="BM94" s="82">
        <v>25</v>
      </c>
      <c r="BN94" s="82">
        <v>8</v>
      </c>
      <c r="BO94" s="82">
        <v>2</v>
      </c>
      <c r="BP94" s="82">
        <v>2</v>
      </c>
      <c r="BQ94" s="82">
        <v>0.12</v>
      </c>
      <c r="BR94" s="82" t="s">
        <v>441</v>
      </c>
      <c r="BT94" s="82">
        <v>10</v>
      </c>
      <c r="BU94" s="82" t="s">
        <v>330</v>
      </c>
      <c r="BV94" s="82">
        <v>5</v>
      </c>
      <c r="BW94" s="82">
        <v>10</v>
      </c>
      <c r="BY94" s="82">
        <v>11</v>
      </c>
      <c r="CB94" s="82">
        <v>8</v>
      </c>
      <c r="CF94" s="82" t="s">
        <v>330</v>
      </c>
      <c r="CG94" s="82">
        <v>5</v>
      </c>
      <c r="CH94" s="82">
        <v>3</v>
      </c>
      <c r="CI94" s="82" t="s">
        <v>330</v>
      </c>
      <c r="CJ94" s="82">
        <v>43</v>
      </c>
      <c r="CK94" s="82" t="s">
        <v>251</v>
      </c>
      <c r="CM94" s="82">
        <v>5</v>
      </c>
      <c r="CN94" s="82" t="s">
        <v>330</v>
      </c>
      <c r="CO94" s="82">
        <v>1.7</v>
      </c>
      <c r="CP94" s="82">
        <v>35</v>
      </c>
      <c r="CQ94" s="82">
        <v>1</v>
      </c>
      <c r="CR94" s="82">
        <v>12</v>
      </c>
      <c r="CS94" s="82">
        <v>8</v>
      </c>
      <c r="CT94" s="82">
        <v>58</v>
      </c>
      <c r="CU94" s="82">
        <v>10</v>
      </c>
      <c r="CV94" s="82">
        <v>19</v>
      </c>
      <c r="CW94" s="82">
        <v>2</v>
      </c>
      <c r="CX94" s="82">
        <v>8</v>
      </c>
      <c r="CY94" s="82">
        <v>2</v>
      </c>
      <c r="CZ94" s="82" t="s">
        <v>251</v>
      </c>
      <c r="DA94" s="82">
        <v>2</v>
      </c>
      <c r="DB94" s="82" t="s">
        <v>251</v>
      </c>
      <c r="DC94" s="82">
        <v>2</v>
      </c>
      <c r="DD94" s="82" t="s">
        <v>251</v>
      </c>
      <c r="DE94" s="82">
        <v>1</v>
      </c>
      <c r="DF94" s="82" t="s">
        <v>251</v>
      </c>
      <c r="DG94" s="82">
        <v>1</v>
      </c>
      <c r="DH94" s="82" t="s">
        <v>251</v>
      </c>
      <c r="DI94" s="87">
        <v>47</v>
      </c>
      <c r="DJ94" s="85">
        <v>59</v>
      </c>
      <c r="DN94" s="19"/>
      <c r="DU94" s="82">
        <v>21.2</v>
      </c>
      <c r="DV94" s="82">
        <v>20.97</v>
      </c>
      <c r="DW94" s="82">
        <v>21.53</v>
      </c>
      <c r="DX94" s="82">
        <v>62.05</v>
      </c>
      <c r="DY94" s="82">
        <v>61.38</v>
      </c>
      <c r="DZ94" s="82">
        <v>63</v>
      </c>
      <c r="EA94" s="82">
        <v>43.18</v>
      </c>
      <c r="EB94" s="82">
        <v>44.31</v>
      </c>
      <c r="EC94" s="82">
        <v>56.47</v>
      </c>
      <c r="ED94" s="82">
        <v>4.66</v>
      </c>
      <c r="EE94" s="82">
        <v>4.4400000000000004</v>
      </c>
      <c r="EF94" s="82">
        <v>4.5599999999999996</v>
      </c>
      <c r="EG94" s="82">
        <v>1.0900000000000001</v>
      </c>
      <c r="EH94" s="82" t="s">
        <v>1747</v>
      </c>
      <c r="EI94" s="82" t="s">
        <v>1748</v>
      </c>
      <c r="EJ94" s="82" t="s">
        <v>1749</v>
      </c>
      <c r="EK94" s="82" t="s">
        <v>807</v>
      </c>
      <c r="EL94" s="82" t="s">
        <v>858</v>
      </c>
      <c r="EM94" s="82" t="s">
        <v>1128</v>
      </c>
      <c r="EN94" s="82" t="s">
        <v>1750</v>
      </c>
      <c r="EO94" s="82" t="s">
        <v>1746</v>
      </c>
      <c r="EP94" s="82" t="s">
        <v>477</v>
      </c>
      <c r="EQ94" s="82" t="s">
        <v>1745</v>
      </c>
      <c r="ER94" s="82" t="s">
        <v>1777</v>
      </c>
      <c r="ES94" s="82" t="s">
        <v>1778</v>
      </c>
      <c r="ET94" s="82" t="s">
        <v>1779</v>
      </c>
      <c r="EU94" s="82" t="s">
        <v>1780</v>
      </c>
      <c r="EV94" s="82" t="s">
        <v>1801</v>
      </c>
      <c r="EW94" s="82" t="s">
        <v>1801</v>
      </c>
      <c r="EX94" s="82" t="s">
        <v>1801</v>
      </c>
      <c r="EY94" s="82" t="s">
        <v>842</v>
      </c>
      <c r="EZ94" s="82" t="s">
        <v>771</v>
      </c>
      <c r="FA94" s="82" t="s">
        <v>1806</v>
      </c>
      <c r="FB94" s="82" t="s">
        <v>484</v>
      </c>
    </row>
    <row r="95" spans="1:158" x14ac:dyDescent="0.3">
      <c r="A95" s="20" t="s">
        <v>2821</v>
      </c>
      <c r="B95" s="20" t="s">
        <v>978</v>
      </c>
      <c r="C95" s="20" t="s">
        <v>143</v>
      </c>
      <c r="D95" s="20" t="s">
        <v>980</v>
      </c>
      <c r="E95" s="109">
        <v>44734</v>
      </c>
      <c r="F95" s="150">
        <v>44942</v>
      </c>
      <c r="G95" s="59">
        <v>129411</v>
      </c>
      <c r="H95" s="19" t="s">
        <v>247</v>
      </c>
      <c r="K95" s="19">
        <v>36.947712000000003</v>
      </c>
      <c r="L95" s="19">
        <v>-104.378973</v>
      </c>
      <c r="M95" s="20" t="s">
        <v>357</v>
      </c>
      <c r="N95" s="59" t="s">
        <v>239</v>
      </c>
      <c r="O95" s="20" t="s">
        <v>147</v>
      </c>
      <c r="P95" s="59" t="s">
        <v>336</v>
      </c>
      <c r="Q95" s="20" t="s">
        <v>1373</v>
      </c>
      <c r="R95" s="20" t="s">
        <v>1374</v>
      </c>
      <c r="S95" s="19">
        <v>0</v>
      </c>
      <c r="T95" s="20"/>
      <c r="X95" s="82" t="s">
        <v>1531</v>
      </c>
      <c r="Z95" s="83" t="s">
        <v>1813</v>
      </c>
      <c r="AA95" s="83" t="s">
        <v>143</v>
      </c>
      <c r="AB95" s="20" t="s">
        <v>143</v>
      </c>
      <c r="AG95" s="82">
        <v>76.290000000000006</v>
      </c>
      <c r="AH95" s="82">
        <v>1.72</v>
      </c>
      <c r="AI95" s="82">
        <v>18.04</v>
      </c>
      <c r="AK95" s="82">
        <v>2.4900000000000002</v>
      </c>
      <c r="AL95" s="82">
        <v>0.01</v>
      </c>
      <c r="AM95" s="82">
        <v>0.33</v>
      </c>
      <c r="AN95" s="82">
        <v>0.28999999999999998</v>
      </c>
      <c r="AO95" s="82">
        <v>0.19</v>
      </c>
      <c r="AP95" s="82">
        <v>0.39</v>
      </c>
      <c r="AQ95" s="82">
        <v>0.05</v>
      </c>
      <c r="AS95" s="82">
        <v>41</v>
      </c>
      <c r="AU95" s="82">
        <v>0.12</v>
      </c>
      <c r="AY95" s="20">
        <v>99.800000000000011</v>
      </c>
      <c r="BA95" s="82" t="s">
        <v>251</v>
      </c>
      <c r="BB95" s="82" t="s">
        <v>251</v>
      </c>
      <c r="BC95" s="82">
        <v>31</v>
      </c>
      <c r="BD95" s="82">
        <v>123</v>
      </c>
      <c r="BE95" s="82">
        <v>1.2</v>
      </c>
      <c r="BF95" s="82" t="s">
        <v>251</v>
      </c>
      <c r="BH95" s="82" t="s">
        <v>292</v>
      </c>
      <c r="BJ95" s="82">
        <v>2</v>
      </c>
      <c r="BK95" s="82">
        <v>17</v>
      </c>
      <c r="BL95" s="82" t="s">
        <v>251</v>
      </c>
      <c r="BM95" s="82">
        <v>37</v>
      </c>
      <c r="BN95" s="82">
        <v>9</v>
      </c>
      <c r="BO95" s="82">
        <v>1</v>
      </c>
      <c r="BP95" s="82">
        <v>2</v>
      </c>
      <c r="BQ95" s="82">
        <v>0.1</v>
      </c>
      <c r="BR95" s="82" t="s">
        <v>441</v>
      </c>
      <c r="BT95" s="82">
        <v>13</v>
      </c>
      <c r="BU95" s="82" t="s">
        <v>330</v>
      </c>
      <c r="BV95" s="82">
        <v>8</v>
      </c>
      <c r="BW95" s="82">
        <v>10</v>
      </c>
      <c r="BY95" s="82">
        <v>14</v>
      </c>
      <c r="CB95" s="82">
        <v>3</v>
      </c>
      <c r="CF95" s="82" t="s">
        <v>330</v>
      </c>
      <c r="CG95" s="82">
        <v>4</v>
      </c>
      <c r="CH95" s="82">
        <v>5</v>
      </c>
      <c r="CI95" s="82" t="s">
        <v>330</v>
      </c>
      <c r="CJ95" s="82">
        <v>43</v>
      </c>
      <c r="CK95" s="82" t="s">
        <v>251</v>
      </c>
      <c r="CM95" s="82">
        <v>8</v>
      </c>
      <c r="CN95" s="82" t="s">
        <v>330</v>
      </c>
      <c r="CO95" s="82">
        <v>2.2999999999999998</v>
      </c>
      <c r="CP95" s="82">
        <v>32</v>
      </c>
      <c r="CQ95" s="82">
        <v>1</v>
      </c>
      <c r="CR95" s="82">
        <v>8</v>
      </c>
      <c r="CS95" s="82">
        <v>6</v>
      </c>
      <c r="CT95" s="82">
        <v>80</v>
      </c>
      <c r="CU95" s="82">
        <v>11</v>
      </c>
      <c r="CV95" s="82">
        <v>20</v>
      </c>
      <c r="CW95" s="82">
        <v>2</v>
      </c>
      <c r="CX95" s="82">
        <v>7</v>
      </c>
      <c r="CY95" s="82">
        <v>1</v>
      </c>
      <c r="CZ95" s="82" t="s">
        <v>251</v>
      </c>
      <c r="DA95" s="82">
        <v>1</v>
      </c>
      <c r="DB95" s="82" t="s">
        <v>251</v>
      </c>
      <c r="DC95" s="82">
        <v>1</v>
      </c>
      <c r="DD95" s="82" t="s">
        <v>251</v>
      </c>
      <c r="DE95" s="82" t="s">
        <v>251</v>
      </c>
      <c r="DF95" s="82" t="s">
        <v>251</v>
      </c>
      <c r="DG95" s="82" t="s">
        <v>251</v>
      </c>
      <c r="DH95" s="82" t="s">
        <v>251</v>
      </c>
      <c r="DI95" s="87">
        <v>43</v>
      </c>
      <c r="DJ95" s="85">
        <v>51</v>
      </c>
      <c r="DN95" s="19"/>
      <c r="DU95" s="82">
        <v>23.68</v>
      </c>
      <c r="DV95" s="82">
        <v>23.53</v>
      </c>
      <c r="DW95" s="82">
        <v>23.98</v>
      </c>
      <c r="DX95" s="82">
        <v>60.79</v>
      </c>
      <c r="DY95" s="82">
        <v>60.41</v>
      </c>
      <c r="DZ95" s="82">
        <v>61.56</v>
      </c>
      <c r="EA95" s="82">
        <v>40.630000000000003</v>
      </c>
      <c r="EB95" s="82">
        <v>41.39</v>
      </c>
      <c r="EC95" s="82">
        <v>54.45</v>
      </c>
      <c r="ED95" s="82">
        <v>4.72</v>
      </c>
      <c r="EE95" s="82">
        <v>4.55</v>
      </c>
      <c r="EF95" s="82">
        <v>4.6399999999999997</v>
      </c>
      <c r="EG95" s="82">
        <v>0.62</v>
      </c>
      <c r="EH95" s="82" t="s">
        <v>1751</v>
      </c>
      <c r="EI95" s="82" t="s">
        <v>1266</v>
      </c>
      <c r="EJ95" s="82" t="s">
        <v>1752</v>
      </c>
      <c r="EK95" s="82" t="s">
        <v>420</v>
      </c>
      <c r="EL95" s="82" t="s">
        <v>1115</v>
      </c>
      <c r="EM95" s="82" t="s">
        <v>1753</v>
      </c>
      <c r="EN95" s="82" t="s">
        <v>1034</v>
      </c>
      <c r="EO95" s="82" t="s">
        <v>710</v>
      </c>
      <c r="EP95" s="82" t="s">
        <v>710</v>
      </c>
      <c r="EQ95" s="82" t="s">
        <v>586</v>
      </c>
      <c r="ER95" s="82" t="s">
        <v>1781</v>
      </c>
      <c r="ES95" s="82" t="s">
        <v>1782</v>
      </c>
      <c r="ET95" s="82" t="s">
        <v>1783</v>
      </c>
      <c r="EU95" s="82" t="s">
        <v>1784</v>
      </c>
      <c r="EV95" s="82" t="s">
        <v>1802</v>
      </c>
      <c r="EW95" s="82" t="s">
        <v>1802</v>
      </c>
      <c r="EX95" s="82" t="s">
        <v>1802</v>
      </c>
      <c r="EY95" s="82" t="s">
        <v>518</v>
      </c>
      <c r="EZ95" s="82" t="s">
        <v>518</v>
      </c>
      <c r="FA95" s="82" t="s">
        <v>518</v>
      </c>
      <c r="FB95" s="82" t="s">
        <v>484</v>
      </c>
    </row>
    <row r="96" spans="1:158" x14ac:dyDescent="0.3">
      <c r="A96" s="20" t="s">
        <v>2822</v>
      </c>
      <c r="B96" s="20" t="s">
        <v>978</v>
      </c>
      <c r="C96" s="20" t="s">
        <v>143</v>
      </c>
      <c r="D96" s="20" t="s">
        <v>980</v>
      </c>
      <c r="E96" s="109">
        <v>44907</v>
      </c>
      <c r="F96" s="150">
        <v>44942</v>
      </c>
      <c r="G96" s="59">
        <v>129411</v>
      </c>
      <c r="H96" s="19" t="s">
        <v>247</v>
      </c>
      <c r="K96" s="19">
        <v>36.887340000000002</v>
      </c>
      <c r="L96" s="19">
        <v>-104.566</v>
      </c>
      <c r="M96" s="20" t="s">
        <v>357</v>
      </c>
      <c r="N96" s="59" t="s">
        <v>239</v>
      </c>
      <c r="O96" s="20" t="s">
        <v>147</v>
      </c>
      <c r="P96" s="59" t="s">
        <v>336</v>
      </c>
      <c r="Q96" s="20" t="s">
        <v>1373</v>
      </c>
      <c r="R96" s="20" t="s">
        <v>1374</v>
      </c>
      <c r="S96" s="19">
        <v>0</v>
      </c>
      <c r="T96" s="20"/>
      <c r="X96" s="82" t="s">
        <v>1531</v>
      </c>
      <c r="Z96" s="83" t="s">
        <v>1812</v>
      </c>
      <c r="AA96" s="83" t="s">
        <v>143</v>
      </c>
      <c r="AB96" s="20" t="s">
        <v>143</v>
      </c>
      <c r="AG96" s="82">
        <v>89.86</v>
      </c>
      <c r="AH96" s="82">
        <v>0.76</v>
      </c>
      <c r="AI96" s="82">
        <v>7.41</v>
      </c>
      <c r="AK96" s="82">
        <v>0.9</v>
      </c>
      <c r="AL96" s="82" t="s">
        <v>261</v>
      </c>
      <c r="AM96" s="82">
        <v>0.26</v>
      </c>
      <c r="AN96" s="82">
        <v>0.25</v>
      </c>
      <c r="AO96" s="82">
        <v>0.04</v>
      </c>
      <c r="AP96" s="82">
        <v>0.36</v>
      </c>
      <c r="AQ96" s="82">
        <v>0.03</v>
      </c>
      <c r="AS96" s="82">
        <v>65</v>
      </c>
      <c r="AU96" s="82">
        <v>7.0000000000000007E-2</v>
      </c>
      <c r="AY96" s="20">
        <v>99.870000000000019</v>
      </c>
      <c r="BA96" s="82" t="s">
        <v>264</v>
      </c>
      <c r="BB96" s="82" t="s">
        <v>251</v>
      </c>
      <c r="BC96" s="82">
        <v>9</v>
      </c>
      <c r="BD96" s="82">
        <v>200</v>
      </c>
      <c r="BE96" s="82">
        <v>4.5</v>
      </c>
      <c r="BF96" s="82" t="s">
        <v>251</v>
      </c>
      <c r="BH96" s="82" t="s">
        <v>682</v>
      </c>
      <c r="BJ96" s="82">
        <v>11</v>
      </c>
      <c r="BK96" s="82">
        <v>16</v>
      </c>
      <c r="BL96" s="82" t="s">
        <v>251</v>
      </c>
      <c r="BM96" s="82">
        <v>11</v>
      </c>
      <c r="BN96" s="82">
        <v>5</v>
      </c>
      <c r="BO96" s="82">
        <v>3</v>
      </c>
      <c r="BP96" s="82">
        <v>1</v>
      </c>
      <c r="BQ96" s="82" t="s">
        <v>333</v>
      </c>
      <c r="BR96" s="82" t="s">
        <v>441</v>
      </c>
      <c r="BT96" s="82">
        <v>12</v>
      </c>
      <c r="BU96" s="82" t="s">
        <v>289</v>
      </c>
      <c r="BV96" s="82">
        <v>5</v>
      </c>
      <c r="BW96" s="82">
        <v>14</v>
      </c>
      <c r="BY96" s="82">
        <v>9</v>
      </c>
      <c r="CB96" s="82">
        <v>6</v>
      </c>
      <c r="CF96" s="82" t="s">
        <v>289</v>
      </c>
      <c r="CG96" s="82">
        <v>4</v>
      </c>
      <c r="CH96" s="82">
        <v>2</v>
      </c>
      <c r="CI96" s="82" t="s">
        <v>289</v>
      </c>
      <c r="CJ96" s="82">
        <v>44</v>
      </c>
      <c r="CK96" s="82" t="s">
        <v>251</v>
      </c>
      <c r="CM96" s="82" t="s">
        <v>289</v>
      </c>
      <c r="CN96" s="82" t="s">
        <v>289</v>
      </c>
      <c r="CO96" s="82">
        <v>1.6</v>
      </c>
      <c r="CP96" s="82">
        <v>34</v>
      </c>
      <c r="CQ96" s="82" t="s">
        <v>251</v>
      </c>
      <c r="CR96" s="82">
        <v>15</v>
      </c>
      <c r="CS96" s="82">
        <v>4</v>
      </c>
      <c r="CT96" s="82">
        <v>64</v>
      </c>
      <c r="CU96" s="82">
        <v>4</v>
      </c>
      <c r="CV96" s="82">
        <v>8</v>
      </c>
      <c r="CW96" s="82" t="s">
        <v>251</v>
      </c>
      <c r="CX96" s="82">
        <v>3</v>
      </c>
      <c r="CY96" s="82">
        <v>1</v>
      </c>
      <c r="CZ96" s="82" t="s">
        <v>251</v>
      </c>
      <c r="DA96" s="82">
        <v>1</v>
      </c>
      <c r="DB96" s="82" t="s">
        <v>251</v>
      </c>
      <c r="DC96" s="82">
        <v>2</v>
      </c>
      <c r="DD96" s="82" t="s">
        <v>251</v>
      </c>
      <c r="DE96" s="82">
        <v>1</v>
      </c>
      <c r="DF96" s="82" t="s">
        <v>251</v>
      </c>
      <c r="DG96" s="82">
        <v>1</v>
      </c>
      <c r="DH96" s="82" t="s">
        <v>251</v>
      </c>
      <c r="DI96" s="87">
        <v>21</v>
      </c>
      <c r="DJ96" s="85">
        <v>36</v>
      </c>
      <c r="DN96" s="19"/>
      <c r="DU96" s="82">
        <v>39.71</v>
      </c>
      <c r="DV96" s="82">
        <v>39.31</v>
      </c>
      <c r="DW96" s="82">
        <v>40.03</v>
      </c>
      <c r="DX96" s="82">
        <v>50.23</v>
      </c>
      <c r="DY96" s="82">
        <v>49.73</v>
      </c>
      <c r="DZ96" s="82">
        <v>50.63</v>
      </c>
      <c r="EA96" s="82">
        <v>34.03</v>
      </c>
      <c r="EB96" s="82">
        <v>34.64</v>
      </c>
      <c r="EC96" s="82">
        <v>57.77</v>
      </c>
      <c r="ED96" s="82">
        <v>3.7</v>
      </c>
      <c r="EE96" s="82">
        <v>3.57</v>
      </c>
      <c r="EF96" s="82">
        <v>3.64</v>
      </c>
      <c r="EG96" s="82">
        <v>1.01</v>
      </c>
      <c r="EH96" s="82" t="s">
        <v>1097</v>
      </c>
      <c r="EI96" s="82" t="s">
        <v>1754</v>
      </c>
      <c r="EJ96" s="82" t="s">
        <v>522</v>
      </c>
      <c r="EK96" s="82" t="s">
        <v>430</v>
      </c>
      <c r="EL96" s="82" t="s">
        <v>1755</v>
      </c>
      <c r="EM96" s="82" t="s">
        <v>638</v>
      </c>
      <c r="EN96" s="82" t="s">
        <v>464</v>
      </c>
      <c r="EO96" s="82" t="s">
        <v>644</v>
      </c>
      <c r="EP96" s="82" t="s">
        <v>596</v>
      </c>
      <c r="EQ96" s="82" t="s">
        <v>644</v>
      </c>
      <c r="ER96" s="82" t="s">
        <v>1785</v>
      </c>
      <c r="ES96" s="82" t="s">
        <v>1786</v>
      </c>
      <c r="ET96" s="82" t="s">
        <v>1787</v>
      </c>
      <c r="EU96" s="82" t="s">
        <v>1788</v>
      </c>
      <c r="EV96" s="82" t="s">
        <v>519</v>
      </c>
      <c r="EW96" s="82" t="s">
        <v>519</v>
      </c>
      <c r="EX96" s="82" t="s">
        <v>519</v>
      </c>
      <c r="EY96" s="82" t="s">
        <v>869</v>
      </c>
      <c r="EZ96" s="82" t="s">
        <v>869</v>
      </c>
      <c r="FA96" s="82" t="s">
        <v>1183</v>
      </c>
      <c r="FB96" s="82" t="s">
        <v>484</v>
      </c>
    </row>
    <row r="97" spans="1:158" x14ac:dyDescent="0.3">
      <c r="A97" s="20" t="s">
        <v>2823</v>
      </c>
      <c r="B97" s="20" t="s">
        <v>978</v>
      </c>
      <c r="C97" s="20" t="s">
        <v>143</v>
      </c>
      <c r="D97" s="20" t="s">
        <v>980</v>
      </c>
      <c r="E97" s="109">
        <v>44907</v>
      </c>
      <c r="F97" s="150">
        <v>44942</v>
      </c>
      <c r="G97" s="59">
        <v>129411</v>
      </c>
      <c r="H97" s="19" t="s">
        <v>247</v>
      </c>
      <c r="K97" s="19">
        <v>36.887340000000002</v>
      </c>
      <c r="L97" s="19">
        <v>-104.566</v>
      </c>
      <c r="M97" s="20" t="s">
        <v>357</v>
      </c>
      <c r="N97" s="59" t="s">
        <v>239</v>
      </c>
      <c r="O97" s="20" t="s">
        <v>147</v>
      </c>
      <c r="P97" s="59" t="s">
        <v>336</v>
      </c>
      <c r="Q97" s="20" t="s">
        <v>1373</v>
      </c>
      <c r="R97" s="20" t="s">
        <v>1374</v>
      </c>
      <c r="S97" s="19">
        <v>0</v>
      </c>
      <c r="T97" s="20"/>
      <c r="X97" s="82" t="s">
        <v>1531</v>
      </c>
      <c r="Z97" s="83" t="s">
        <v>1812</v>
      </c>
      <c r="AA97" s="83" t="s">
        <v>143</v>
      </c>
      <c r="AB97" s="20" t="s">
        <v>143</v>
      </c>
      <c r="AG97" s="82">
        <v>86.01</v>
      </c>
      <c r="AH97" s="82">
        <v>0.72</v>
      </c>
      <c r="AI97" s="82">
        <v>9.6199999999999992</v>
      </c>
      <c r="AK97" s="82">
        <v>2.19</v>
      </c>
      <c r="AL97" s="82">
        <v>0.01</v>
      </c>
      <c r="AM97" s="82">
        <v>0.44</v>
      </c>
      <c r="AN97" s="82">
        <v>0.44</v>
      </c>
      <c r="AO97" s="82">
        <v>0.05</v>
      </c>
      <c r="AP97" s="82">
        <v>0.31</v>
      </c>
      <c r="AQ97" s="82">
        <v>0.02</v>
      </c>
      <c r="AS97" s="82">
        <v>52</v>
      </c>
      <c r="AU97" s="82">
        <v>0.12</v>
      </c>
      <c r="AY97" s="20">
        <v>99.81</v>
      </c>
      <c r="BA97" s="82" t="s">
        <v>682</v>
      </c>
      <c r="BB97" s="82" t="s">
        <v>251</v>
      </c>
      <c r="BC97" s="82">
        <v>13</v>
      </c>
      <c r="BD97" s="82">
        <v>121</v>
      </c>
      <c r="BE97" s="82">
        <v>2.8</v>
      </c>
      <c r="BF97" s="82" t="s">
        <v>251</v>
      </c>
      <c r="BH97" s="82" t="s">
        <v>292</v>
      </c>
      <c r="BJ97" s="82">
        <v>14</v>
      </c>
      <c r="BK97" s="82">
        <v>5</v>
      </c>
      <c r="BL97" s="82" t="s">
        <v>251</v>
      </c>
      <c r="BM97" s="82">
        <v>13</v>
      </c>
      <c r="BN97" s="82">
        <v>3</v>
      </c>
      <c r="BO97" s="82">
        <v>8</v>
      </c>
      <c r="BP97" s="82" t="s">
        <v>251</v>
      </c>
      <c r="BQ97" s="82" t="s">
        <v>333</v>
      </c>
      <c r="BR97" s="82" t="s">
        <v>441</v>
      </c>
      <c r="BT97" s="82">
        <v>8</v>
      </c>
      <c r="BU97" s="82" t="s">
        <v>330</v>
      </c>
      <c r="BV97" s="82">
        <v>2</v>
      </c>
      <c r="BW97" s="82">
        <v>8</v>
      </c>
      <c r="BY97" s="82" t="s">
        <v>289</v>
      </c>
      <c r="CB97" s="82">
        <v>2</v>
      </c>
      <c r="CF97" s="82" t="s">
        <v>330</v>
      </c>
      <c r="CG97" s="82">
        <v>2</v>
      </c>
      <c r="CH97" s="82">
        <v>1</v>
      </c>
      <c r="CI97" s="82" t="s">
        <v>330</v>
      </c>
      <c r="CJ97" s="82">
        <v>27</v>
      </c>
      <c r="CK97" s="82" t="s">
        <v>251</v>
      </c>
      <c r="CM97" s="82" t="s">
        <v>330</v>
      </c>
      <c r="CN97" s="82" t="s">
        <v>330</v>
      </c>
      <c r="CO97" s="82">
        <v>0.8</v>
      </c>
      <c r="CP97" s="82">
        <v>14</v>
      </c>
      <c r="CQ97" s="82" t="s">
        <v>251</v>
      </c>
      <c r="CR97" s="82">
        <v>8</v>
      </c>
      <c r="CS97" s="82">
        <v>3</v>
      </c>
      <c r="CT97" s="82">
        <v>36</v>
      </c>
      <c r="CU97" s="82">
        <v>4</v>
      </c>
      <c r="CV97" s="82">
        <v>8</v>
      </c>
      <c r="CW97" s="82" t="s">
        <v>251</v>
      </c>
      <c r="CX97" s="82">
        <v>3</v>
      </c>
      <c r="CY97" s="82" t="s">
        <v>251</v>
      </c>
      <c r="CZ97" s="82" t="s">
        <v>251</v>
      </c>
      <c r="DA97" s="82" t="s">
        <v>251</v>
      </c>
      <c r="DB97" s="82" t="s">
        <v>251</v>
      </c>
      <c r="DC97" s="82" t="s">
        <v>251</v>
      </c>
      <c r="DD97" s="82" t="s">
        <v>251</v>
      </c>
      <c r="DE97" s="82" t="s">
        <v>251</v>
      </c>
      <c r="DF97" s="82" t="s">
        <v>251</v>
      </c>
      <c r="DG97" s="82" t="s">
        <v>251</v>
      </c>
      <c r="DH97" s="82" t="s">
        <v>251</v>
      </c>
      <c r="DI97" s="87">
        <v>15</v>
      </c>
      <c r="DJ97" s="85">
        <v>23</v>
      </c>
      <c r="DN97" s="19"/>
      <c r="DU97" s="82">
        <v>20.66</v>
      </c>
      <c r="DV97" s="82">
        <v>20.440000000000001</v>
      </c>
      <c r="DW97" s="82">
        <v>20.87</v>
      </c>
      <c r="DX97" s="82">
        <v>66.08</v>
      </c>
      <c r="DY97" s="82">
        <v>65.34</v>
      </c>
      <c r="DZ97" s="82">
        <v>66.72</v>
      </c>
      <c r="EA97" s="82">
        <v>47.14</v>
      </c>
      <c r="EB97" s="82">
        <v>48.14</v>
      </c>
      <c r="EC97" s="82">
        <v>60.83</v>
      </c>
      <c r="ED97" s="82">
        <v>4.6399999999999997</v>
      </c>
      <c r="EE97" s="82">
        <v>4.4800000000000004</v>
      </c>
      <c r="EF97" s="82">
        <v>4.57</v>
      </c>
      <c r="EG97" s="82">
        <v>1.1100000000000001</v>
      </c>
      <c r="EH97" s="82" t="s">
        <v>1756</v>
      </c>
      <c r="EI97" s="82" t="s">
        <v>1757</v>
      </c>
      <c r="EJ97" s="82" t="s">
        <v>1758</v>
      </c>
      <c r="EK97" s="82" t="s">
        <v>731</v>
      </c>
      <c r="EL97" s="82" t="s">
        <v>591</v>
      </c>
      <c r="EM97" s="82" t="s">
        <v>1759</v>
      </c>
      <c r="EN97" s="82" t="s">
        <v>1760</v>
      </c>
      <c r="EO97" s="82" t="s">
        <v>554</v>
      </c>
      <c r="EP97" s="82" t="s">
        <v>1745</v>
      </c>
      <c r="EQ97" s="82" t="s">
        <v>554</v>
      </c>
      <c r="ER97" s="82" t="s">
        <v>1789</v>
      </c>
      <c r="ES97" s="82" t="s">
        <v>885</v>
      </c>
      <c r="ET97" s="82" t="s">
        <v>1790</v>
      </c>
      <c r="EU97" s="82" t="s">
        <v>1791</v>
      </c>
      <c r="EV97" s="82" t="s">
        <v>714</v>
      </c>
      <c r="EW97" s="82" t="s">
        <v>714</v>
      </c>
      <c r="EX97" s="82" t="s">
        <v>714</v>
      </c>
      <c r="EY97" s="82" t="s">
        <v>740</v>
      </c>
      <c r="EZ97" s="82" t="s">
        <v>740</v>
      </c>
      <c r="FA97" s="82" t="s">
        <v>433</v>
      </c>
      <c r="FB97" s="82" t="s">
        <v>484</v>
      </c>
    </row>
    <row r="98" spans="1:158" x14ac:dyDescent="0.3">
      <c r="A98" s="20" t="s">
        <v>2824</v>
      </c>
      <c r="B98" s="20" t="s">
        <v>978</v>
      </c>
      <c r="C98" s="20" t="s">
        <v>325</v>
      </c>
      <c r="D98" s="20" t="s">
        <v>980</v>
      </c>
      <c r="E98" s="109">
        <v>44812</v>
      </c>
      <c r="F98" s="150">
        <v>44942</v>
      </c>
      <c r="G98" s="59">
        <v>129411</v>
      </c>
      <c r="H98" s="19" t="s">
        <v>247</v>
      </c>
      <c r="K98" s="19">
        <v>36.887208999999999</v>
      </c>
      <c r="L98" s="19">
        <v>-104.68029300000001</v>
      </c>
      <c r="M98" s="20" t="s">
        <v>357</v>
      </c>
      <c r="N98" s="59" t="s">
        <v>239</v>
      </c>
      <c r="O98" s="20" t="s">
        <v>147</v>
      </c>
      <c r="P98" s="59" t="s">
        <v>336</v>
      </c>
      <c r="Q98" s="20" t="s">
        <v>1373</v>
      </c>
      <c r="R98" s="20" t="s">
        <v>1374</v>
      </c>
      <c r="S98" s="19">
        <v>0</v>
      </c>
      <c r="T98" s="20"/>
      <c r="X98" s="82" t="s">
        <v>1531</v>
      </c>
      <c r="Z98" s="83" t="s">
        <v>1810</v>
      </c>
      <c r="AA98" s="83" t="s">
        <v>143</v>
      </c>
      <c r="AB98" s="83" t="s">
        <v>143</v>
      </c>
      <c r="AG98" s="82">
        <v>78.84</v>
      </c>
      <c r="AH98" s="82">
        <v>1.57</v>
      </c>
      <c r="AI98" s="82">
        <v>13.08</v>
      </c>
      <c r="AK98" s="82">
        <v>3.4</v>
      </c>
      <c r="AL98" s="82">
        <v>0.02</v>
      </c>
      <c r="AM98" s="82">
        <v>0.44</v>
      </c>
      <c r="AN98" s="82">
        <v>0.33</v>
      </c>
      <c r="AO98" s="82">
        <v>0.42</v>
      </c>
      <c r="AP98" s="82">
        <v>1.57</v>
      </c>
      <c r="AQ98" s="82">
        <v>0.06</v>
      </c>
      <c r="AS98" s="82">
        <v>87</v>
      </c>
      <c r="AU98" s="82">
        <v>0.18</v>
      </c>
      <c r="AY98" s="20">
        <v>99.72999999999999</v>
      </c>
      <c r="BA98" s="82" t="s">
        <v>264</v>
      </c>
      <c r="BB98" s="82">
        <v>7.5</v>
      </c>
      <c r="BC98" s="82">
        <v>6</v>
      </c>
      <c r="BD98" s="82">
        <v>302</v>
      </c>
      <c r="BE98" s="82">
        <v>1.5</v>
      </c>
      <c r="BF98" s="82" t="s">
        <v>251</v>
      </c>
      <c r="BH98" s="82" t="s">
        <v>251</v>
      </c>
      <c r="BJ98" s="82">
        <v>7</v>
      </c>
      <c r="BK98" s="82">
        <v>35</v>
      </c>
      <c r="BL98" s="82">
        <v>2</v>
      </c>
      <c r="BM98" s="82">
        <v>15</v>
      </c>
      <c r="BN98" s="82">
        <v>11</v>
      </c>
      <c r="BO98" s="82">
        <v>1</v>
      </c>
      <c r="BP98" s="82">
        <v>3</v>
      </c>
      <c r="BQ98" s="82">
        <v>0.05</v>
      </c>
      <c r="BR98" s="82" t="s">
        <v>441</v>
      </c>
      <c r="BT98" s="82">
        <v>13</v>
      </c>
      <c r="BU98" s="82" t="s">
        <v>289</v>
      </c>
      <c r="BV98" s="82">
        <v>9</v>
      </c>
      <c r="BW98" s="82">
        <v>26</v>
      </c>
      <c r="BY98" s="82">
        <v>22</v>
      </c>
      <c r="CB98" s="82">
        <v>23</v>
      </c>
      <c r="CF98" s="82" t="s">
        <v>289</v>
      </c>
      <c r="CG98" s="82">
        <v>5</v>
      </c>
      <c r="CH98" s="82">
        <v>3</v>
      </c>
      <c r="CI98" s="82" t="s">
        <v>289</v>
      </c>
      <c r="CJ98" s="82">
        <v>59</v>
      </c>
      <c r="CK98" s="82" t="s">
        <v>251</v>
      </c>
      <c r="CM98" s="82">
        <v>8</v>
      </c>
      <c r="CN98" s="82" t="s">
        <v>289</v>
      </c>
      <c r="CO98" s="82">
        <v>2.2000000000000002</v>
      </c>
      <c r="CP98" s="82">
        <v>36</v>
      </c>
      <c r="CQ98" s="82">
        <v>4</v>
      </c>
      <c r="CR98" s="82">
        <v>8</v>
      </c>
      <c r="CS98" s="82">
        <v>7</v>
      </c>
      <c r="CT98" s="82">
        <v>68</v>
      </c>
      <c r="CU98" s="82">
        <v>12</v>
      </c>
      <c r="CV98" s="82">
        <v>21</v>
      </c>
      <c r="CW98" s="82">
        <v>3</v>
      </c>
      <c r="CX98" s="82">
        <v>9</v>
      </c>
      <c r="CY98" s="82">
        <v>2</v>
      </c>
      <c r="CZ98" s="82" t="s">
        <v>251</v>
      </c>
      <c r="DA98" s="82">
        <v>1</v>
      </c>
      <c r="DB98" s="82" t="s">
        <v>251</v>
      </c>
      <c r="DC98" s="82">
        <v>1</v>
      </c>
      <c r="DD98" s="82" t="s">
        <v>251</v>
      </c>
      <c r="DE98" s="82" t="s">
        <v>251</v>
      </c>
      <c r="DF98" s="82" t="s">
        <v>251</v>
      </c>
      <c r="DG98" s="82">
        <v>1</v>
      </c>
      <c r="DH98" s="82" t="s">
        <v>251</v>
      </c>
      <c r="DI98" s="87">
        <v>50</v>
      </c>
      <c r="DJ98" s="85">
        <v>58</v>
      </c>
      <c r="DN98" s="19"/>
      <c r="DU98" s="82">
        <v>47.92</v>
      </c>
      <c r="DV98" s="82">
        <v>47.62</v>
      </c>
      <c r="DW98" s="82">
        <v>48.51</v>
      </c>
      <c r="DX98" s="82">
        <v>40.97</v>
      </c>
      <c r="DY98" s="82">
        <v>40.71</v>
      </c>
      <c r="DZ98" s="82">
        <v>41.47</v>
      </c>
      <c r="EA98" s="82">
        <v>27.95</v>
      </c>
      <c r="EB98" s="82">
        <v>28.46</v>
      </c>
      <c r="EC98" s="82">
        <v>55.28</v>
      </c>
      <c r="ED98" s="82">
        <v>3.2</v>
      </c>
      <c r="EE98" s="82">
        <v>3.04</v>
      </c>
      <c r="EF98" s="82">
        <v>3.1</v>
      </c>
      <c r="EG98" s="82">
        <v>0.63</v>
      </c>
      <c r="EH98" s="82" t="s">
        <v>729</v>
      </c>
      <c r="EI98" s="82" t="s">
        <v>1761</v>
      </c>
      <c r="EJ98" s="82" t="s">
        <v>843</v>
      </c>
      <c r="EK98" s="82" t="s">
        <v>1756</v>
      </c>
      <c r="EL98" s="82" t="s">
        <v>1737</v>
      </c>
      <c r="EM98" s="82" t="s">
        <v>1125</v>
      </c>
      <c r="EN98" s="82" t="s">
        <v>1762</v>
      </c>
      <c r="EO98" s="82" t="s">
        <v>844</v>
      </c>
      <c r="EP98" s="82" t="s">
        <v>844</v>
      </c>
      <c r="EQ98" s="82" t="s">
        <v>844</v>
      </c>
      <c r="ER98" s="82" t="s">
        <v>1792</v>
      </c>
      <c r="ES98" s="82" t="s">
        <v>1793</v>
      </c>
      <c r="ET98" s="82" t="s">
        <v>1794</v>
      </c>
      <c r="EU98" s="82" t="s">
        <v>1795</v>
      </c>
      <c r="EV98" s="82" t="s">
        <v>448</v>
      </c>
      <c r="EW98" s="82" t="s">
        <v>480</v>
      </c>
      <c r="EX98" s="82" t="s">
        <v>448</v>
      </c>
      <c r="EY98" s="82" t="s">
        <v>558</v>
      </c>
      <c r="EZ98" s="82" t="s">
        <v>1807</v>
      </c>
      <c r="FA98" s="82" t="s">
        <v>558</v>
      </c>
      <c r="FB98" s="82" t="s">
        <v>484</v>
      </c>
    </row>
    <row r="99" spans="1:158" x14ac:dyDescent="0.3">
      <c r="A99" s="20" t="s">
        <v>2825</v>
      </c>
      <c r="B99" s="20" t="s">
        <v>978</v>
      </c>
      <c r="C99" s="20" t="s">
        <v>1285</v>
      </c>
      <c r="D99" s="20" t="s">
        <v>980</v>
      </c>
      <c r="E99" s="109">
        <v>44853</v>
      </c>
      <c r="F99" s="150">
        <v>44942</v>
      </c>
      <c r="G99" s="59">
        <v>129411</v>
      </c>
      <c r="H99" s="19" t="s">
        <v>247</v>
      </c>
      <c r="K99" s="19">
        <v>36.802384000000004</v>
      </c>
      <c r="L99" s="19">
        <v>-108.436132</v>
      </c>
      <c r="M99" s="20" t="s">
        <v>357</v>
      </c>
      <c r="N99" s="59" t="s">
        <v>142</v>
      </c>
      <c r="O99" s="20" t="s">
        <v>147</v>
      </c>
      <c r="P99" s="59" t="s">
        <v>336</v>
      </c>
      <c r="Q99" s="20" t="s">
        <v>1549</v>
      </c>
      <c r="R99" s="20" t="s">
        <v>1547</v>
      </c>
      <c r="S99" s="19">
        <v>0</v>
      </c>
      <c r="T99" s="20"/>
      <c r="U99" s="20" t="s">
        <v>2002</v>
      </c>
      <c r="X99" s="82" t="s">
        <v>1531</v>
      </c>
      <c r="Z99" s="83" t="s">
        <v>1811</v>
      </c>
      <c r="AA99" s="20" t="s">
        <v>142</v>
      </c>
      <c r="AB99" s="83" t="s">
        <v>1285</v>
      </c>
      <c r="AG99" s="82">
        <v>54.78</v>
      </c>
      <c r="AH99" s="82">
        <v>1</v>
      </c>
      <c r="AI99" s="82">
        <v>22.84</v>
      </c>
      <c r="AK99" s="82">
        <v>17.43</v>
      </c>
      <c r="AL99" s="82">
        <v>0.01</v>
      </c>
      <c r="AM99" s="82">
        <v>0.54</v>
      </c>
      <c r="AN99" s="82">
        <v>0.73</v>
      </c>
      <c r="AO99" s="82">
        <v>1.62</v>
      </c>
      <c r="AP99" s="82">
        <v>0.51</v>
      </c>
      <c r="AQ99" s="82">
        <v>0.06</v>
      </c>
      <c r="AS99" s="82">
        <v>50</v>
      </c>
      <c r="AU99" s="82">
        <v>0.36</v>
      </c>
      <c r="AY99" s="20">
        <v>99.520000000000039</v>
      </c>
      <c r="BA99" s="82" t="s">
        <v>251</v>
      </c>
      <c r="BB99" s="82">
        <v>18</v>
      </c>
      <c r="BC99" s="82">
        <v>69</v>
      </c>
      <c r="BD99" s="82">
        <v>145</v>
      </c>
      <c r="BE99" s="82">
        <v>0.9</v>
      </c>
      <c r="BF99" s="82" t="s">
        <v>251</v>
      </c>
      <c r="BH99" s="82" t="s">
        <v>292</v>
      </c>
      <c r="BJ99" s="82">
        <v>2</v>
      </c>
      <c r="BK99" s="82">
        <v>7</v>
      </c>
      <c r="BL99" s="82" t="s">
        <v>251</v>
      </c>
      <c r="BM99" s="82">
        <v>13</v>
      </c>
      <c r="BN99" s="82">
        <v>7</v>
      </c>
      <c r="BO99" s="82" t="s">
        <v>251</v>
      </c>
      <c r="BP99" s="82" t="s">
        <v>251</v>
      </c>
      <c r="BQ99" s="82">
        <v>0.83</v>
      </c>
      <c r="BR99" s="82" t="s">
        <v>441</v>
      </c>
      <c r="BT99" s="82">
        <v>23</v>
      </c>
      <c r="BU99" s="82">
        <v>4</v>
      </c>
      <c r="BV99" s="82">
        <v>4</v>
      </c>
      <c r="BW99" s="82">
        <v>5</v>
      </c>
      <c r="BY99" s="82">
        <v>12</v>
      </c>
      <c r="CB99" s="82">
        <v>4</v>
      </c>
      <c r="CF99" s="82" t="s">
        <v>330</v>
      </c>
      <c r="CG99" s="82">
        <v>4</v>
      </c>
      <c r="CH99" s="82">
        <v>3</v>
      </c>
      <c r="CI99" s="82" t="s">
        <v>330</v>
      </c>
      <c r="CJ99" s="82">
        <v>89</v>
      </c>
      <c r="CK99" s="82" t="s">
        <v>251</v>
      </c>
      <c r="CM99" s="82">
        <v>5</v>
      </c>
      <c r="CN99" s="82">
        <v>4</v>
      </c>
      <c r="CO99" s="82">
        <v>2.2000000000000002</v>
      </c>
      <c r="CP99" s="82">
        <v>22</v>
      </c>
      <c r="CQ99" s="82" t="s">
        <v>251</v>
      </c>
      <c r="CR99" s="82">
        <v>6</v>
      </c>
      <c r="CS99" s="82">
        <v>10</v>
      </c>
      <c r="CT99" s="82">
        <v>65</v>
      </c>
      <c r="CU99" s="82">
        <v>9</v>
      </c>
      <c r="CV99" s="82">
        <v>16</v>
      </c>
      <c r="CW99" s="82">
        <v>2</v>
      </c>
      <c r="CX99" s="82">
        <v>6</v>
      </c>
      <c r="CY99" s="82">
        <v>1</v>
      </c>
      <c r="CZ99" s="82" t="s">
        <v>251</v>
      </c>
      <c r="DA99" s="82">
        <v>1</v>
      </c>
      <c r="DB99" s="82" t="s">
        <v>251</v>
      </c>
      <c r="DC99" s="82">
        <v>1</v>
      </c>
      <c r="DD99" s="82" t="s">
        <v>251</v>
      </c>
      <c r="DE99" s="82" t="s">
        <v>251</v>
      </c>
      <c r="DF99" s="82" t="s">
        <v>251</v>
      </c>
      <c r="DG99" s="82" t="s">
        <v>251</v>
      </c>
      <c r="DH99" s="82" t="s">
        <v>251</v>
      </c>
      <c r="DI99" s="87">
        <v>36</v>
      </c>
      <c r="DJ99" s="85">
        <v>42</v>
      </c>
      <c r="DN99" s="19"/>
      <c r="DU99" s="82">
        <v>21.84</v>
      </c>
      <c r="DV99" s="82">
        <v>21.17</v>
      </c>
      <c r="DW99" s="82">
        <v>22.38</v>
      </c>
      <c r="DX99" s="82">
        <v>58.57</v>
      </c>
      <c r="DY99" s="82">
        <v>56.77</v>
      </c>
      <c r="DZ99" s="82">
        <v>60</v>
      </c>
      <c r="EA99" s="82">
        <v>36.74</v>
      </c>
      <c r="EB99" s="82">
        <v>38.83</v>
      </c>
      <c r="EC99" s="82">
        <v>50.03</v>
      </c>
      <c r="ED99" s="82">
        <v>4.9400000000000004</v>
      </c>
      <c r="EE99" s="82">
        <v>4.53</v>
      </c>
      <c r="EF99" s="82">
        <v>4.79</v>
      </c>
      <c r="EG99" s="82">
        <v>3.07</v>
      </c>
      <c r="EH99" s="82" t="s">
        <v>1763</v>
      </c>
      <c r="EI99" s="82" t="s">
        <v>1764</v>
      </c>
      <c r="EJ99" s="82" t="s">
        <v>858</v>
      </c>
      <c r="EK99" s="82" t="s">
        <v>1115</v>
      </c>
      <c r="EL99" s="82" t="s">
        <v>559</v>
      </c>
      <c r="EM99" s="82" t="s">
        <v>1765</v>
      </c>
      <c r="EN99" s="82" t="s">
        <v>1766</v>
      </c>
      <c r="EO99" s="82" t="s">
        <v>1767</v>
      </c>
      <c r="EP99" s="82" t="s">
        <v>1768</v>
      </c>
      <c r="EQ99" s="82" t="s">
        <v>1796</v>
      </c>
      <c r="ER99" s="82" t="s">
        <v>1797</v>
      </c>
      <c r="ES99" s="82" t="s">
        <v>1798</v>
      </c>
      <c r="ET99" s="82" t="s">
        <v>1799</v>
      </c>
      <c r="EU99" s="82" t="s">
        <v>1800</v>
      </c>
      <c r="EV99" s="82" t="s">
        <v>684</v>
      </c>
      <c r="EW99" s="82" t="s">
        <v>680</v>
      </c>
      <c r="EX99" s="82" t="s">
        <v>488</v>
      </c>
      <c r="EY99" s="82" t="s">
        <v>623</v>
      </c>
      <c r="EZ99" s="82" t="s">
        <v>740</v>
      </c>
      <c r="FA99" s="82" t="s">
        <v>517</v>
      </c>
      <c r="FB99" s="82" t="s">
        <v>1809</v>
      </c>
    </row>
    <row r="100" spans="1:158" x14ac:dyDescent="0.3">
      <c r="A100" s="20" t="s">
        <v>2826</v>
      </c>
      <c r="B100" s="20" t="s">
        <v>978</v>
      </c>
      <c r="C100" s="19" t="s">
        <v>326</v>
      </c>
      <c r="D100" s="20" t="s">
        <v>980</v>
      </c>
      <c r="E100" s="109">
        <v>44939</v>
      </c>
      <c r="F100" s="150">
        <v>44974</v>
      </c>
      <c r="G100" s="59">
        <v>129924</v>
      </c>
      <c r="H100" s="19" t="s">
        <v>247</v>
      </c>
      <c r="K100" s="19">
        <v>36.208696000000003</v>
      </c>
      <c r="L100" s="19">
        <v>-108.18441249999999</v>
      </c>
      <c r="M100" s="20" t="s">
        <v>357</v>
      </c>
      <c r="O100" s="20" t="s">
        <v>147</v>
      </c>
      <c r="P100" s="59" t="s">
        <v>1715</v>
      </c>
      <c r="Q100" s="20" t="s">
        <v>1549</v>
      </c>
      <c r="R100" s="20" t="s">
        <v>1374</v>
      </c>
      <c r="S100" s="20">
        <v>0</v>
      </c>
      <c r="T100" s="20"/>
      <c r="X100" s="82" t="s">
        <v>1531</v>
      </c>
      <c r="Z100" s="83" t="s">
        <v>1981</v>
      </c>
      <c r="AA100" s="20" t="s">
        <v>142</v>
      </c>
      <c r="AB100" s="20" t="s">
        <v>1285</v>
      </c>
      <c r="AG100" s="82">
        <v>67.930000000000007</v>
      </c>
      <c r="AH100" s="82">
        <v>0.74</v>
      </c>
      <c r="AI100" s="82">
        <v>20.67</v>
      </c>
      <c r="AK100" s="82">
        <v>4.42</v>
      </c>
      <c r="AL100" s="82">
        <v>0.01</v>
      </c>
      <c r="AM100" s="82">
        <v>1.23</v>
      </c>
      <c r="AN100" s="82">
        <v>0.88</v>
      </c>
      <c r="AO100" s="82">
        <v>0.76</v>
      </c>
      <c r="AP100" s="82">
        <v>2.23</v>
      </c>
      <c r="AQ100" s="82">
        <v>0.04</v>
      </c>
      <c r="AR100" s="82"/>
      <c r="AS100" s="82">
        <v>510</v>
      </c>
      <c r="AT100" s="82">
        <v>0.44</v>
      </c>
      <c r="AU100" s="82">
        <v>0.86</v>
      </c>
      <c r="AV100" s="82"/>
      <c r="AW100" s="82">
        <v>0.36</v>
      </c>
      <c r="AY100" s="20">
        <v>98.910000000000025</v>
      </c>
      <c r="BA100" s="82" t="s">
        <v>267</v>
      </c>
      <c r="BB100" s="82">
        <v>4.4000000000000004</v>
      </c>
      <c r="BC100" s="82">
        <v>145</v>
      </c>
      <c r="BD100" s="82">
        <v>1423</v>
      </c>
      <c r="BE100" s="82">
        <v>2.6</v>
      </c>
      <c r="BF100" s="82" t="s">
        <v>251</v>
      </c>
      <c r="BH100" s="82" t="s">
        <v>264</v>
      </c>
      <c r="BI100" s="82">
        <v>11</v>
      </c>
      <c r="BJ100" s="82">
        <v>11</v>
      </c>
      <c r="BK100" s="82">
        <v>43</v>
      </c>
      <c r="BL100" s="82">
        <v>12</v>
      </c>
      <c r="BM100" s="82">
        <v>39</v>
      </c>
      <c r="BN100" s="82">
        <v>22</v>
      </c>
      <c r="BO100" s="82">
        <v>6</v>
      </c>
      <c r="BP100" s="82">
        <v>5</v>
      </c>
      <c r="BQ100" s="82">
        <v>0.23</v>
      </c>
      <c r="BR100" s="82" t="s">
        <v>441</v>
      </c>
      <c r="BT100" s="82">
        <v>31</v>
      </c>
      <c r="BU100" s="82" t="s">
        <v>293</v>
      </c>
      <c r="BV100" s="82">
        <v>15</v>
      </c>
      <c r="BW100" s="82">
        <v>19</v>
      </c>
      <c r="BY100" s="82">
        <v>24</v>
      </c>
      <c r="BZ100" s="82"/>
      <c r="CB100" s="82">
        <v>98</v>
      </c>
      <c r="CC100" s="82"/>
      <c r="CF100" s="82" t="s">
        <v>293</v>
      </c>
      <c r="CG100" s="82">
        <v>15</v>
      </c>
      <c r="CH100" s="82">
        <v>2</v>
      </c>
      <c r="CI100" s="82" t="s">
        <v>293</v>
      </c>
      <c r="CJ100" s="82">
        <v>444</v>
      </c>
      <c r="CK100" s="82">
        <v>1</v>
      </c>
      <c r="CL100" s="82"/>
      <c r="CM100" s="82">
        <v>15</v>
      </c>
      <c r="CN100" s="82" t="s">
        <v>293</v>
      </c>
      <c r="CO100" s="82">
        <v>7.2</v>
      </c>
      <c r="CP100" s="82">
        <v>122</v>
      </c>
      <c r="CQ100" s="82">
        <v>4</v>
      </c>
      <c r="CR100" s="82">
        <v>21</v>
      </c>
      <c r="CS100" s="82">
        <v>93</v>
      </c>
      <c r="CT100" s="82">
        <v>185</v>
      </c>
      <c r="CU100" s="82">
        <v>31</v>
      </c>
      <c r="CV100" s="82">
        <v>58</v>
      </c>
      <c r="CW100" s="82">
        <v>7</v>
      </c>
      <c r="CX100" s="82">
        <v>24</v>
      </c>
      <c r="CY100" s="82">
        <v>5</v>
      </c>
      <c r="CZ100" s="82">
        <v>1</v>
      </c>
      <c r="DA100" s="82">
        <v>4</v>
      </c>
      <c r="DB100" s="82" t="s">
        <v>251</v>
      </c>
      <c r="DC100" s="82">
        <v>4</v>
      </c>
      <c r="DD100" s="82" t="s">
        <v>251</v>
      </c>
      <c r="DE100" s="82">
        <v>3</v>
      </c>
      <c r="DF100" s="82" t="s">
        <v>251</v>
      </c>
      <c r="DG100" s="82">
        <v>3</v>
      </c>
      <c r="DH100" s="82" t="s">
        <v>251</v>
      </c>
      <c r="DI100" s="87">
        <v>140</v>
      </c>
      <c r="DJ100" s="85">
        <v>161</v>
      </c>
      <c r="DQ100" s="82"/>
      <c r="DU100" s="82" t="s">
        <v>1884</v>
      </c>
      <c r="DV100" s="82" t="s">
        <v>1885</v>
      </c>
      <c r="DW100" s="82" t="s">
        <v>1886</v>
      </c>
      <c r="DX100" s="82" t="s">
        <v>1873</v>
      </c>
      <c r="DY100" s="82" t="s">
        <v>626</v>
      </c>
      <c r="DZ100" s="82" t="s">
        <v>1887</v>
      </c>
      <c r="EA100" s="82" t="s">
        <v>1867</v>
      </c>
      <c r="EB100" s="82" t="s">
        <v>1867</v>
      </c>
      <c r="EC100" s="82" t="s">
        <v>1867</v>
      </c>
      <c r="ED100" s="82" t="s">
        <v>515</v>
      </c>
      <c r="EE100" s="82" t="s">
        <v>645</v>
      </c>
      <c r="EF100" s="82" t="s">
        <v>812</v>
      </c>
      <c r="EG100" s="82" t="s">
        <v>1920</v>
      </c>
      <c r="EH100" s="82" t="s">
        <v>695</v>
      </c>
      <c r="EI100" s="82" t="s">
        <v>1921</v>
      </c>
      <c r="EJ100" s="82" t="s">
        <v>438</v>
      </c>
      <c r="EK100" s="82" t="s">
        <v>438</v>
      </c>
      <c r="EL100" s="82" t="s">
        <v>1864</v>
      </c>
      <c r="EM100" s="82" t="s">
        <v>610</v>
      </c>
      <c r="EN100" s="82" t="s">
        <v>1922</v>
      </c>
      <c r="EO100" s="82" t="s">
        <v>585</v>
      </c>
      <c r="EP100" s="82" t="s">
        <v>1887</v>
      </c>
      <c r="EQ100" s="82" t="s">
        <v>1015</v>
      </c>
      <c r="ER100" s="82" t="s">
        <v>1954</v>
      </c>
      <c r="ES100" s="82" t="s">
        <v>1955</v>
      </c>
      <c r="ET100" s="82" t="s">
        <v>1956</v>
      </c>
      <c r="EU100" s="82" t="s">
        <v>1866</v>
      </c>
      <c r="EV100" s="82" t="s">
        <v>443</v>
      </c>
      <c r="EW100" s="82" t="s">
        <v>443</v>
      </c>
      <c r="EX100" s="82" t="s">
        <v>1802</v>
      </c>
      <c r="EY100" s="82" t="s">
        <v>1974</v>
      </c>
      <c r="EZ100" s="82" t="s">
        <v>1880</v>
      </c>
      <c r="FA100" s="82" t="s">
        <v>1882</v>
      </c>
      <c r="FB100" s="82" t="s">
        <v>484</v>
      </c>
    </row>
    <row r="101" spans="1:158" x14ac:dyDescent="0.3">
      <c r="A101" s="20" t="s">
        <v>2827</v>
      </c>
      <c r="B101" s="20" t="s">
        <v>978</v>
      </c>
      <c r="C101" s="19" t="s">
        <v>1285</v>
      </c>
      <c r="D101" s="20" t="s">
        <v>980</v>
      </c>
      <c r="E101" s="109">
        <v>44939</v>
      </c>
      <c r="F101" s="150">
        <v>44974</v>
      </c>
      <c r="G101" s="59">
        <v>129924</v>
      </c>
      <c r="H101" s="19" t="s">
        <v>247</v>
      </c>
      <c r="K101" s="19">
        <v>36.972406999999997</v>
      </c>
      <c r="L101" s="19">
        <v>-108.166234</v>
      </c>
      <c r="M101" s="20" t="s">
        <v>357</v>
      </c>
      <c r="O101" s="20" t="s">
        <v>147</v>
      </c>
      <c r="P101" s="59" t="s">
        <v>336</v>
      </c>
      <c r="Q101" s="20" t="s">
        <v>1549</v>
      </c>
      <c r="R101" s="20" t="s">
        <v>1547</v>
      </c>
      <c r="S101" s="20">
        <v>0</v>
      </c>
      <c r="T101" s="20"/>
      <c r="U101" s="20" t="s">
        <v>2003</v>
      </c>
      <c r="X101" s="82" t="s">
        <v>1531</v>
      </c>
      <c r="Z101" s="83" t="s">
        <v>1982</v>
      </c>
      <c r="AA101" s="20" t="s">
        <v>142</v>
      </c>
      <c r="AB101" s="20" t="s">
        <v>1285</v>
      </c>
      <c r="AG101" s="82">
        <v>71.44</v>
      </c>
      <c r="AH101" s="82">
        <v>1.05</v>
      </c>
      <c r="AI101" s="82">
        <v>22.58</v>
      </c>
      <c r="AK101" s="82">
        <v>1.81</v>
      </c>
      <c r="AL101" s="82">
        <v>0.01</v>
      </c>
      <c r="AM101" s="82">
        <v>0.51</v>
      </c>
      <c r="AN101" s="82">
        <v>0.76</v>
      </c>
      <c r="AO101" s="82">
        <v>0.43</v>
      </c>
      <c r="AP101" s="82">
        <v>0.83</v>
      </c>
      <c r="AQ101" s="82">
        <v>0.06</v>
      </c>
      <c r="AR101" s="82"/>
      <c r="AS101" s="82">
        <v>64</v>
      </c>
      <c r="AT101" s="82">
        <v>0.56999999999999995</v>
      </c>
      <c r="AU101" s="82">
        <v>0.39</v>
      </c>
      <c r="AV101" s="82"/>
      <c r="AW101" s="82">
        <v>65.59</v>
      </c>
      <c r="AY101" s="20">
        <v>99.480000000000018</v>
      </c>
      <c r="BA101" s="82" t="s">
        <v>334</v>
      </c>
      <c r="BB101" s="82" t="s">
        <v>251</v>
      </c>
      <c r="BC101" s="82">
        <v>61</v>
      </c>
      <c r="BD101" s="82">
        <v>134</v>
      </c>
      <c r="BE101" s="82">
        <v>1</v>
      </c>
      <c r="BF101" s="82" t="s">
        <v>251</v>
      </c>
      <c r="BH101" s="82" t="s">
        <v>332</v>
      </c>
      <c r="BI101" s="82">
        <v>86</v>
      </c>
      <c r="BJ101" s="82">
        <v>3</v>
      </c>
      <c r="BK101" s="82">
        <v>7</v>
      </c>
      <c r="BL101" s="82">
        <v>3</v>
      </c>
      <c r="BM101" s="82">
        <v>10</v>
      </c>
      <c r="BN101" s="82">
        <v>30</v>
      </c>
      <c r="BO101" s="82" t="s">
        <v>251</v>
      </c>
      <c r="BP101" s="82">
        <v>8</v>
      </c>
      <c r="BQ101" s="82">
        <v>0.04</v>
      </c>
      <c r="BR101" s="82" t="s">
        <v>441</v>
      </c>
      <c r="BT101" s="82">
        <v>14</v>
      </c>
      <c r="BU101" s="82" t="s">
        <v>264</v>
      </c>
      <c r="BV101" s="82">
        <v>17</v>
      </c>
      <c r="BW101" s="82">
        <v>5</v>
      </c>
      <c r="BY101" s="82">
        <v>6</v>
      </c>
      <c r="BZ101" s="82"/>
      <c r="CB101" s="82">
        <v>27</v>
      </c>
      <c r="CC101" s="82"/>
      <c r="CF101" s="82" t="s">
        <v>264</v>
      </c>
      <c r="CG101" s="82">
        <v>3</v>
      </c>
      <c r="CH101" s="82" t="s">
        <v>251</v>
      </c>
      <c r="CI101" s="82" t="s">
        <v>264</v>
      </c>
      <c r="CJ101" s="82">
        <v>58</v>
      </c>
      <c r="CK101" s="82">
        <v>1</v>
      </c>
      <c r="CL101" s="82"/>
      <c r="CM101" s="82">
        <v>3</v>
      </c>
      <c r="CN101" s="82" t="s">
        <v>264</v>
      </c>
      <c r="CO101" s="82">
        <v>1.2</v>
      </c>
      <c r="CP101" s="82">
        <v>17</v>
      </c>
      <c r="CQ101" s="82" t="s">
        <v>251</v>
      </c>
      <c r="CR101" s="82">
        <v>41</v>
      </c>
      <c r="CS101" s="82">
        <v>7</v>
      </c>
      <c r="CT101" s="82">
        <v>46</v>
      </c>
      <c r="CU101" s="82">
        <v>62</v>
      </c>
      <c r="CV101" s="82">
        <v>128</v>
      </c>
      <c r="CW101" s="82">
        <v>14</v>
      </c>
      <c r="CX101" s="82">
        <v>53</v>
      </c>
      <c r="CY101" s="82">
        <v>9</v>
      </c>
      <c r="CZ101" s="82">
        <v>2</v>
      </c>
      <c r="DA101" s="82">
        <v>8</v>
      </c>
      <c r="DB101" s="82">
        <v>1</v>
      </c>
      <c r="DC101" s="82">
        <v>7</v>
      </c>
      <c r="DD101" s="82">
        <v>1</v>
      </c>
      <c r="DE101" s="82">
        <v>4</v>
      </c>
      <c r="DF101" s="82" t="s">
        <v>251</v>
      </c>
      <c r="DG101" s="82">
        <v>4</v>
      </c>
      <c r="DH101" s="82" t="s">
        <v>251</v>
      </c>
      <c r="DI101" s="87">
        <v>293</v>
      </c>
      <c r="DJ101" s="85">
        <v>334</v>
      </c>
      <c r="DQ101" s="82"/>
      <c r="DU101" s="82" t="s">
        <v>1888</v>
      </c>
      <c r="DV101" s="82" t="s">
        <v>1889</v>
      </c>
      <c r="DW101" s="82" t="s">
        <v>1890</v>
      </c>
      <c r="DX101" s="82" t="s">
        <v>1874</v>
      </c>
      <c r="DY101" s="82" t="s">
        <v>1891</v>
      </c>
      <c r="DZ101" s="82" t="s">
        <v>1892</v>
      </c>
      <c r="EA101" s="82" t="s">
        <v>815</v>
      </c>
      <c r="EB101" s="82" t="s">
        <v>1893</v>
      </c>
      <c r="EC101" s="82" t="s">
        <v>1894</v>
      </c>
      <c r="ED101" s="82" t="s">
        <v>782</v>
      </c>
      <c r="EE101" s="82" t="s">
        <v>1923</v>
      </c>
      <c r="EF101" s="82" t="s">
        <v>1924</v>
      </c>
      <c r="EG101" s="82" t="s">
        <v>1925</v>
      </c>
      <c r="EH101" s="82" t="s">
        <v>1738</v>
      </c>
      <c r="EI101" s="82" t="s">
        <v>1926</v>
      </c>
      <c r="EJ101" s="82" t="s">
        <v>859</v>
      </c>
      <c r="EK101" s="82" t="s">
        <v>419</v>
      </c>
      <c r="EL101" s="82" t="s">
        <v>1927</v>
      </c>
      <c r="EM101" s="82" t="s">
        <v>1928</v>
      </c>
      <c r="EN101" s="82" t="s">
        <v>1929</v>
      </c>
      <c r="EO101" s="82" t="s">
        <v>1746</v>
      </c>
      <c r="EP101" s="82" t="s">
        <v>509</v>
      </c>
      <c r="EQ101" s="82" t="s">
        <v>1745</v>
      </c>
      <c r="ER101" s="82" t="s">
        <v>1797</v>
      </c>
      <c r="ES101" s="82" t="s">
        <v>1166</v>
      </c>
      <c r="ET101" s="82" t="s">
        <v>1957</v>
      </c>
      <c r="EU101" s="82" t="s">
        <v>1958</v>
      </c>
      <c r="EV101" s="82" t="s">
        <v>1878</v>
      </c>
      <c r="EW101" s="82" t="s">
        <v>558</v>
      </c>
      <c r="EX101" s="82" t="s">
        <v>1975</v>
      </c>
      <c r="EY101" s="82" t="s">
        <v>1976</v>
      </c>
      <c r="EZ101" s="82" t="s">
        <v>1881</v>
      </c>
      <c r="FA101" s="82" t="s">
        <v>889</v>
      </c>
      <c r="FB101" s="82" t="s">
        <v>484</v>
      </c>
    </row>
    <row r="102" spans="1:158" x14ac:dyDescent="0.3">
      <c r="A102" s="20" t="s">
        <v>2615</v>
      </c>
      <c r="B102" s="20" t="s">
        <v>978</v>
      </c>
      <c r="C102" s="19" t="s">
        <v>1285</v>
      </c>
      <c r="D102" s="20" t="s">
        <v>980</v>
      </c>
      <c r="E102" s="109">
        <v>44940</v>
      </c>
      <c r="F102" s="150">
        <v>44974</v>
      </c>
      <c r="G102" s="59">
        <v>129924</v>
      </c>
      <c r="H102" s="19" t="s">
        <v>247</v>
      </c>
      <c r="K102" s="19">
        <v>36.754486999999997</v>
      </c>
      <c r="L102" s="19">
        <v>-108.42255400000001</v>
      </c>
      <c r="M102" s="20" t="s">
        <v>357</v>
      </c>
      <c r="O102" s="20" t="s">
        <v>147</v>
      </c>
      <c r="P102" s="59" t="s">
        <v>336</v>
      </c>
      <c r="Q102" s="20" t="s">
        <v>1549</v>
      </c>
      <c r="R102" s="20" t="s">
        <v>1549</v>
      </c>
      <c r="S102" s="20">
        <v>0</v>
      </c>
      <c r="T102" s="20"/>
      <c r="X102" s="82" t="s">
        <v>1870</v>
      </c>
      <c r="Z102" s="83" t="s">
        <v>1983</v>
      </c>
      <c r="AA102" s="20" t="s">
        <v>142</v>
      </c>
      <c r="AB102" s="20" t="s">
        <v>1285</v>
      </c>
      <c r="AG102" s="82">
        <v>58.46</v>
      </c>
      <c r="AH102" s="82">
        <v>0.86</v>
      </c>
      <c r="AI102" s="82">
        <v>25.63</v>
      </c>
      <c r="AK102" s="82">
        <v>2.87</v>
      </c>
      <c r="AL102" s="82">
        <v>0.01</v>
      </c>
      <c r="AM102" s="82">
        <v>0.81</v>
      </c>
      <c r="AN102" s="82">
        <v>4.79</v>
      </c>
      <c r="AO102" s="82">
        <v>0.6</v>
      </c>
      <c r="AP102" s="82">
        <v>1.25</v>
      </c>
      <c r="AQ102" s="82">
        <v>0.13</v>
      </c>
      <c r="AR102" s="82"/>
      <c r="AS102" s="82">
        <v>110</v>
      </c>
      <c r="AT102" s="82">
        <v>0.79</v>
      </c>
      <c r="AU102" s="82">
        <v>4.3600000000000003</v>
      </c>
      <c r="AV102" s="82"/>
      <c r="AW102" s="82">
        <v>47.34</v>
      </c>
      <c r="AY102" s="20">
        <v>95.410000000000011</v>
      </c>
      <c r="BA102" s="82" t="s">
        <v>251</v>
      </c>
      <c r="BB102" s="82">
        <v>2</v>
      </c>
      <c r="BC102" s="82">
        <v>35</v>
      </c>
      <c r="BD102" s="82">
        <v>451</v>
      </c>
      <c r="BE102" s="82">
        <v>1.2</v>
      </c>
      <c r="BF102" s="82" t="s">
        <v>251</v>
      </c>
      <c r="BH102" s="82" t="s">
        <v>334</v>
      </c>
      <c r="BI102" s="82">
        <v>37</v>
      </c>
      <c r="BJ102" s="82">
        <v>3</v>
      </c>
      <c r="BK102" s="82">
        <v>14</v>
      </c>
      <c r="BL102" s="82" t="s">
        <v>251</v>
      </c>
      <c r="BM102" s="82">
        <v>15</v>
      </c>
      <c r="BN102" s="82">
        <v>5</v>
      </c>
      <c r="BO102" s="82">
        <v>1</v>
      </c>
      <c r="BP102" s="82">
        <v>2</v>
      </c>
      <c r="BQ102" s="82">
        <v>0.03</v>
      </c>
      <c r="BR102" s="82" t="s">
        <v>441</v>
      </c>
      <c r="BT102" s="82">
        <v>28</v>
      </c>
      <c r="BU102" s="82" t="s">
        <v>267</v>
      </c>
      <c r="BV102" s="82">
        <v>4</v>
      </c>
      <c r="BW102" s="82">
        <v>11</v>
      </c>
      <c r="BY102" s="82">
        <v>14</v>
      </c>
      <c r="BZ102" s="82"/>
      <c r="CB102" s="82">
        <v>7</v>
      </c>
      <c r="CC102" s="82"/>
      <c r="CF102" s="82" t="s">
        <v>267</v>
      </c>
      <c r="CG102" s="82">
        <v>4</v>
      </c>
      <c r="CH102" s="82">
        <v>2</v>
      </c>
      <c r="CI102" s="82" t="s">
        <v>267</v>
      </c>
      <c r="CJ102" s="82">
        <v>119</v>
      </c>
      <c r="CK102" s="82" t="s">
        <v>251</v>
      </c>
      <c r="CL102" s="82"/>
      <c r="CM102" s="82">
        <v>9</v>
      </c>
      <c r="CN102" s="82" t="s">
        <v>267</v>
      </c>
      <c r="CO102" s="82">
        <v>2.7</v>
      </c>
      <c r="CP102" s="82">
        <v>25</v>
      </c>
      <c r="CQ102" s="82">
        <v>2</v>
      </c>
      <c r="CR102" s="82">
        <v>5</v>
      </c>
      <c r="CS102" s="82">
        <v>20</v>
      </c>
      <c r="CT102" s="82">
        <v>79</v>
      </c>
      <c r="CU102" s="82">
        <v>9</v>
      </c>
      <c r="CV102" s="82">
        <v>16</v>
      </c>
      <c r="CW102" s="82">
        <v>2</v>
      </c>
      <c r="CX102" s="82">
        <v>6</v>
      </c>
      <c r="CY102" s="82">
        <v>1</v>
      </c>
      <c r="CZ102" s="82" t="s">
        <v>251</v>
      </c>
      <c r="DA102" s="82">
        <v>1</v>
      </c>
      <c r="DB102" s="82" t="s">
        <v>251</v>
      </c>
      <c r="DC102" s="82" t="s">
        <v>251</v>
      </c>
      <c r="DD102" s="82" t="s">
        <v>251</v>
      </c>
      <c r="DE102" s="82" t="s">
        <v>251</v>
      </c>
      <c r="DF102" s="82" t="s">
        <v>251</v>
      </c>
      <c r="DG102" s="82" t="s">
        <v>251</v>
      </c>
      <c r="DH102" s="82" t="s">
        <v>251</v>
      </c>
      <c r="DI102" s="87">
        <v>35</v>
      </c>
      <c r="DJ102" s="85">
        <v>40</v>
      </c>
      <c r="DQ102" s="82"/>
      <c r="DU102" s="82" t="s">
        <v>1895</v>
      </c>
      <c r="DV102" s="82" t="s">
        <v>1896</v>
      </c>
      <c r="DW102" s="82" t="s">
        <v>1897</v>
      </c>
      <c r="DX102" s="82" t="s">
        <v>1875</v>
      </c>
      <c r="DY102" s="82" t="s">
        <v>1898</v>
      </c>
      <c r="DZ102" s="82" t="s">
        <v>1899</v>
      </c>
      <c r="EA102" s="82" t="s">
        <v>1900</v>
      </c>
      <c r="EB102" s="82" t="s">
        <v>1901</v>
      </c>
      <c r="EC102" s="82" t="s">
        <v>1902</v>
      </c>
      <c r="ED102" s="82" t="s">
        <v>1930</v>
      </c>
      <c r="EE102" s="82" t="s">
        <v>1931</v>
      </c>
      <c r="EF102" s="82" t="s">
        <v>1932</v>
      </c>
      <c r="EG102" s="82" t="s">
        <v>1933</v>
      </c>
      <c r="EH102" s="82" t="s">
        <v>1934</v>
      </c>
      <c r="EI102" s="82" t="s">
        <v>1935</v>
      </c>
      <c r="EJ102" s="82" t="s">
        <v>1936</v>
      </c>
      <c r="EK102" s="82" t="s">
        <v>785</v>
      </c>
      <c r="EL102" s="82" t="s">
        <v>729</v>
      </c>
      <c r="EM102" s="82" t="s">
        <v>1937</v>
      </c>
      <c r="EN102" s="82" t="s">
        <v>1938</v>
      </c>
      <c r="EO102" s="82" t="s">
        <v>1097</v>
      </c>
      <c r="EP102" s="82" t="s">
        <v>812</v>
      </c>
      <c r="EQ102" s="82" t="s">
        <v>1062</v>
      </c>
      <c r="ER102" s="82" t="s">
        <v>1959</v>
      </c>
      <c r="ES102" s="82" t="s">
        <v>1960</v>
      </c>
      <c r="ET102" s="82" t="s">
        <v>1961</v>
      </c>
      <c r="EU102" s="82" t="s">
        <v>1962</v>
      </c>
      <c r="EV102" s="82" t="s">
        <v>1879</v>
      </c>
      <c r="EW102" s="82" t="s">
        <v>450</v>
      </c>
      <c r="EX102" s="82" t="s">
        <v>684</v>
      </c>
      <c r="EY102" s="82" t="s">
        <v>428</v>
      </c>
      <c r="EZ102" s="82" t="s">
        <v>428</v>
      </c>
      <c r="FA102" s="82" t="s">
        <v>1872</v>
      </c>
      <c r="FB102" s="82" t="s">
        <v>484</v>
      </c>
    </row>
    <row r="103" spans="1:158" x14ac:dyDescent="0.3">
      <c r="A103" s="179" t="s">
        <v>2903</v>
      </c>
      <c r="B103" s="20" t="s">
        <v>978</v>
      </c>
      <c r="C103" s="116" t="s">
        <v>1294</v>
      </c>
      <c r="D103" s="19" t="s">
        <v>980</v>
      </c>
      <c r="E103" s="167"/>
      <c r="F103" s="14"/>
      <c r="G103" s="1"/>
      <c r="H103" s="19" t="s">
        <v>2904</v>
      </c>
      <c r="K103" s="117">
        <v>35.515846000000003</v>
      </c>
      <c r="L103" s="117">
        <v>-108.845219</v>
      </c>
      <c r="M103" s="62" t="s">
        <v>357</v>
      </c>
      <c r="O103" s="62" t="s">
        <v>147</v>
      </c>
      <c r="P103" s="59" t="s">
        <v>336</v>
      </c>
      <c r="Q103" s="20" t="s">
        <v>1549</v>
      </c>
      <c r="R103" s="20" t="s">
        <v>1374</v>
      </c>
      <c r="U103" s="20" t="s">
        <v>2001</v>
      </c>
      <c r="X103" s="20" t="s">
        <v>1870</v>
      </c>
      <c r="Z103" s="118" t="s">
        <v>1984</v>
      </c>
      <c r="AA103" s="20" t="s">
        <v>142</v>
      </c>
      <c r="AB103" s="20" t="s">
        <v>1294</v>
      </c>
      <c r="AG103" s="1">
        <v>64.58</v>
      </c>
      <c r="AH103" s="1">
        <v>1.41</v>
      </c>
      <c r="AI103" s="1">
        <v>26.07</v>
      </c>
      <c r="AK103" s="1">
        <v>2.1</v>
      </c>
      <c r="AL103" s="1">
        <v>0.01</v>
      </c>
      <c r="AM103" s="1">
        <v>0.55000000000000004</v>
      </c>
      <c r="AN103" s="1">
        <v>2.66</v>
      </c>
      <c r="AO103" s="1">
        <v>0.09</v>
      </c>
      <c r="AP103" s="1">
        <v>0.61</v>
      </c>
      <c r="AQ103" s="1">
        <v>0.05</v>
      </c>
      <c r="AR103" s="1"/>
      <c r="AS103" s="1">
        <v>72</v>
      </c>
      <c r="AT103" s="1">
        <v>0.59</v>
      </c>
      <c r="AU103" s="20">
        <v>1.78</v>
      </c>
      <c r="AW103" s="1">
        <v>47.64</v>
      </c>
      <c r="AY103" s="20">
        <v>98.13</v>
      </c>
      <c r="AZ103" s="1">
        <v>0.02</v>
      </c>
      <c r="BA103" s="1" t="s">
        <v>292</v>
      </c>
      <c r="BB103" s="1">
        <v>1.8</v>
      </c>
      <c r="BC103" s="20">
        <v>6</v>
      </c>
      <c r="BD103" s="1">
        <v>118.75</v>
      </c>
      <c r="BE103" s="20">
        <v>5</v>
      </c>
      <c r="BF103" s="1">
        <v>0.37</v>
      </c>
      <c r="BH103" s="1">
        <v>0.5</v>
      </c>
      <c r="BI103" s="20">
        <v>68</v>
      </c>
      <c r="BJ103" s="1">
        <v>18</v>
      </c>
      <c r="BK103" s="1">
        <v>12</v>
      </c>
      <c r="BL103" s="1">
        <v>1.44</v>
      </c>
      <c r="BM103" s="1">
        <v>27</v>
      </c>
      <c r="BN103" s="1">
        <v>15.3</v>
      </c>
      <c r="BO103" s="1">
        <v>8</v>
      </c>
      <c r="BP103" s="1">
        <v>3.145</v>
      </c>
      <c r="BQ103" s="1">
        <v>8.8999999999999996E-2</v>
      </c>
      <c r="BR103" s="1">
        <v>5.1999999999999998E-2</v>
      </c>
      <c r="BT103" s="1">
        <v>16.5</v>
      </c>
      <c r="BU103" s="1">
        <v>2</v>
      </c>
      <c r="BV103" s="1">
        <v>9.66</v>
      </c>
      <c r="BW103" s="1">
        <v>14.5</v>
      </c>
      <c r="BY103" s="1">
        <v>17.5</v>
      </c>
      <c r="CB103" s="1">
        <v>13</v>
      </c>
      <c r="CC103" s="1">
        <v>4.0000000000000001E-3</v>
      </c>
      <c r="CF103" s="1">
        <v>2.85</v>
      </c>
      <c r="CG103" s="1">
        <v>4.5</v>
      </c>
      <c r="CH103" s="1">
        <v>3.5</v>
      </c>
      <c r="CI103" s="1">
        <v>0.5</v>
      </c>
      <c r="CJ103" s="1">
        <v>150.75</v>
      </c>
      <c r="CK103" s="1">
        <v>0.7</v>
      </c>
      <c r="CL103" s="1">
        <v>0.08</v>
      </c>
      <c r="CM103" s="1">
        <v>9.6849999999999987</v>
      </c>
      <c r="CN103" s="1">
        <v>0.04</v>
      </c>
      <c r="CO103" s="1">
        <v>3.7</v>
      </c>
      <c r="CP103" s="1">
        <v>40.5</v>
      </c>
      <c r="CQ103" s="1">
        <v>1.3</v>
      </c>
      <c r="CR103" s="1">
        <v>37.450000000000003</v>
      </c>
      <c r="CS103" s="1">
        <v>58</v>
      </c>
      <c r="CT103" s="1">
        <v>103</v>
      </c>
      <c r="CU103" s="1">
        <v>27.55</v>
      </c>
      <c r="CV103" s="1">
        <v>60.5</v>
      </c>
      <c r="CW103" s="1">
        <v>6.92</v>
      </c>
      <c r="CX103" s="1">
        <v>28.5</v>
      </c>
      <c r="CY103" s="1">
        <v>5.8149999999999995</v>
      </c>
      <c r="CZ103" s="1">
        <v>1.04</v>
      </c>
      <c r="DA103" s="1">
        <v>6.32</v>
      </c>
      <c r="DB103" s="1">
        <v>0.83</v>
      </c>
      <c r="DC103" s="1">
        <v>5.4849999999999994</v>
      </c>
      <c r="DD103" s="1">
        <v>1.02</v>
      </c>
      <c r="DE103" s="1">
        <v>2.9850000000000003</v>
      </c>
      <c r="DF103" s="1">
        <v>0.41</v>
      </c>
      <c r="DG103" s="1">
        <v>2.71</v>
      </c>
      <c r="DH103" s="1">
        <v>0.38</v>
      </c>
      <c r="DI103" s="87">
        <v>150.465</v>
      </c>
      <c r="DJ103" s="87">
        <v>187.91500000000002</v>
      </c>
      <c r="DU103" s="20" t="s">
        <v>1903</v>
      </c>
      <c r="DV103" s="20" t="s">
        <v>1904</v>
      </c>
      <c r="DW103" s="20" t="s">
        <v>1787</v>
      </c>
      <c r="DX103" s="20" t="s">
        <v>631</v>
      </c>
      <c r="DY103" s="20" t="s">
        <v>1905</v>
      </c>
      <c r="DZ103" s="20" t="s">
        <v>1906</v>
      </c>
      <c r="EA103" s="20" t="s">
        <v>1907</v>
      </c>
      <c r="EB103" s="20" t="s">
        <v>1908</v>
      </c>
      <c r="EC103" s="20" t="s">
        <v>1909</v>
      </c>
      <c r="ED103" s="20" t="s">
        <v>1939</v>
      </c>
      <c r="EE103" s="20" t="s">
        <v>609</v>
      </c>
      <c r="EF103" s="20" t="s">
        <v>1940</v>
      </c>
      <c r="EG103" s="20" t="s">
        <v>1941</v>
      </c>
      <c r="EH103" s="20" t="s">
        <v>1942</v>
      </c>
      <c r="EI103" s="20" t="s">
        <v>1943</v>
      </c>
      <c r="EJ103" s="20" t="s">
        <v>506</v>
      </c>
      <c r="EK103" s="20" t="s">
        <v>515</v>
      </c>
      <c r="EL103" s="20" t="s">
        <v>466</v>
      </c>
      <c r="EM103" s="20" t="s">
        <v>1944</v>
      </c>
      <c r="EN103" s="20" t="s">
        <v>1945</v>
      </c>
      <c r="EO103" s="20" t="s">
        <v>554</v>
      </c>
      <c r="EP103" s="20" t="s">
        <v>586</v>
      </c>
      <c r="EQ103" s="20" t="s">
        <v>1049</v>
      </c>
      <c r="ER103" s="20" t="s">
        <v>1963</v>
      </c>
      <c r="ES103" s="20" t="s">
        <v>1964</v>
      </c>
      <c r="ET103" s="20" t="s">
        <v>1965</v>
      </c>
      <c r="EU103" s="20" t="s">
        <v>1966</v>
      </c>
      <c r="EV103" s="20" t="s">
        <v>842</v>
      </c>
      <c r="EW103" s="20" t="s">
        <v>1267</v>
      </c>
      <c r="EX103" s="20" t="s">
        <v>653</v>
      </c>
      <c r="EY103" s="20" t="s">
        <v>842</v>
      </c>
      <c r="EZ103" s="20" t="s">
        <v>1267</v>
      </c>
      <c r="FA103" s="20" t="s">
        <v>653</v>
      </c>
      <c r="FB103" s="20" t="s">
        <v>484</v>
      </c>
    </row>
    <row r="104" spans="1:158" x14ac:dyDescent="0.3">
      <c r="A104" s="20" t="s">
        <v>2429</v>
      </c>
      <c r="B104" s="20" t="s">
        <v>978</v>
      </c>
      <c r="C104" s="19" t="s">
        <v>1294</v>
      </c>
      <c r="D104" s="20" t="s">
        <v>980</v>
      </c>
      <c r="E104" s="109">
        <v>44940</v>
      </c>
      <c r="F104" s="150" t="s">
        <v>2380</v>
      </c>
      <c r="G104" s="59" t="s">
        <v>2380</v>
      </c>
      <c r="H104" s="19" t="s">
        <v>2380</v>
      </c>
      <c r="K104" s="19">
        <v>35.515846000000003</v>
      </c>
      <c r="L104" s="19">
        <v>-108.845219</v>
      </c>
      <c r="M104" s="20" t="s">
        <v>357</v>
      </c>
      <c r="O104" s="20" t="s">
        <v>147</v>
      </c>
      <c r="P104" s="59" t="s">
        <v>336</v>
      </c>
      <c r="Q104" s="20" t="s">
        <v>1549</v>
      </c>
      <c r="R104" s="20" t="s">
        <v>1374</v>
      </c>
      <c r="S104" s="20">
        <v>0</v>
      </c>
      <c r="T104" s="20"/>
      <c r="U104" s="20" t="s">
        <v>2001</v>
      </c>
      <c r="X104" s="82" t="s">
        <v>1531</v>
      </c>
      <c r="Z104" s="43" t="s">
        <v>1985</v>
      </c>
      <c r="AA104" s="20" t="s">
        <v>142</v>
      </c>
      <c r="AB104" s="19" t="s">
        <v>1294</v>
      </c>
      <c r="AG104" s="82">
        <v>64.16</v>
      </c>
      <c r="AH104" s="82">
        <v>0.93500000000000005</v>
      </c>
      <c r="AI104" s="82">
        <v>20.97</v>
      </c>
      <c r="AK104" s="82">
        <v>2.56</v>
      </c>
      <c r="AL104" s="82">
        <v>0.01</v>
      </c>
      <c r="AM104" s="82">
        <v>0.83000000000000007</v>
      </c>
      <c r="AN104" s="82">
        <v>0.38</v>
      </c>
      <c r="AO104" s="82">
        <v>8.5000000000000006E-2</v>
      </c>
      <c r="AP104" s="82">
        <v>2.145</v>
      </c>
      <c r="AQ104" s="82">
        <v>0.04</v>
      </c>
      <c r="AR104" s="82">
        <v>14.76</v>
      </c>
      <c r="AS104" s="82">
        <v>530</v>
      </c>
      <c r="AT104" s="82">
        <v>0.11</v>
      </c>
      <c r="AU104" s="82">
        <v>0.16</v>
      </c>
      <c r="AV104" s="82"/>
      <c r="AW104" s="82">
        <v>5.5549999999999997</v>
      </c>
      <c r="AY104" s="20">
        <v>99.495000000000005</v>
      </c>
      <c r="AZ104" s="20">
        <v>1E-3</v>
      </c>
      <c r="BA104" s="82" t="s">
        <v>292</v>
      </c>
      <c r="BB104" s="82">
        <v>5.65</v>
      </c>
      <c r="BC104" s="82">
        <v>13</v>
      </c>
      <c r="BD104" s="82">
        <v>363.5</v>
      </c>
      <c r="BE104" s="82">
        <v>2.1</v>
      </c>
      <c r="BF104" s="82">
        <v>0.38</v>
      </c>
      <c r="BH104" s="82" t="s">
        <v>292</v>
      </c>
      <c r="BI104" s="82">
        <v>38</v>
      </c>
      <c r="BJ104" s="82">
        <v>10.5</v>
      </c>
      <c r="BK104" s="82">
        <v>39</v>
      </c>
      <c r="BL104" s="82">
        <v>11.175000000000001</v>
      </c>
      <c r="BM104" s="82">
        <v>34</v>
      </c>
      <c r="BN104" s="82">
        <v>24.7</v>
      </c>
      <c r="BO104" s="82">
        <v>2.1</v>
      </c>
      <c r="BP104" s="82">
        <v>5.8049999999999997</v>
      </c>
      <c r="BQ104" s="82">
        <v>0.23800000000000002</v>
      </c>
      <c r="BR104" s="82">
        <v>5.6000000000000001E-2</v>
      </c>
      <c r="BT104" s="82">
        <v>22</v>
      </c>
      <c r="BU104" s="82">
        <v>1</v>
      </c>
      <c r="BV104" s="82">
        <v>18.125</v>
      </c>
      <c r="BW104" s="82">
        <v>9.5</v>
      </c>
      <c r="BY104" s="82">
        <v>25.5</v>
      </c>
      <c r="BZ104" s="82"/>
      <c r="CB104" s="82">
        <v>94.8</v>
      </c>
      <c r="CC104" s="82">
        <v>1E-3</v>
      </c>
      <c r="CF104" s="82">
        <v>0.47</v>
      </c>
      <c r="CG104" s="82">
        <v>10.65</v>
      </c>
      <c r="CH104" s="82">
        <v>0.75</v>
      </c>
      <c r="CI104" s="82">
        <v>2.7</v>
      </c>
      <c r="CJ104" s="82">
        <v>98.9</v>
      </c>
      <c r="CK104" s="82">
        <v>1.1499999999999999</v>
      </c>
      <c r="CL104" s="82">
        <v>0.02</v>
      </c>
      <c r="CM104" s="82">
        <v>19.5</v>
      </c>
      <c r="CN104" s="82">
        <v>0.12</v>
      </c>
      <c r="CO104" s="82">
        <v>5.3849999999999998</v>
      </c>
      <c r="CP104" s="82">
        <v>114.5</v>
      </c>
      <c r="CQ104" s="82">
        <v>2.2999999999999998</v>
      </c>
      <c r="CR104" s="82">
        <v>19.7</v>
      </c>
      <c r="CS104" s="82">
        <v>69.5</v>
      </c>
      <c r="CT104" s="82">
        <v>206.5</v>
      </c>
      <c r="CU104" s="82">
        <v>27.45</v>
      </c>
      <c r="CV104" s="82">
        <v>49.35</v>
      </c>
      <c r="CW104" s="82">
        <v>5.1050000000000004</v>
      </c>
      <c r="CX104" s="82">
        <v>18.55</v>
      </c>
      <c r="CY104" s="82">
        <v>3.67</v>
      </c>
      <c r="CZ104" s="82">
        <v>0.67</v>
      </c>
      <c r="DA104" s="82">
        <v>2.9450000000000003</v>
      </c>
      <c r="DB104" s="82">
        <v>0.52</v>
      </c>
      <c r="DC104" s="82">
        <v>3.13</v>
      </c>
      <c r="DD104" s="82">
        <v>0.71</v>
      </c>
      <c r="DE104" s="82">
        <v>2.0750000000000002</v>
      </c>
      <c r="DF104" s="82">
        <v>0.35</v>
      </c>
      <c r="DG104" s="82">
        <v>2.625</v>
      </c>
      <c r="DH104" s="82">
        <v>0.33</v>
      </c>
      <c r="DI104" s="87">
        <v>117.47999999999999</v>
      </c>
      <c r="DJ104" s="85">
        <v>137.17999999999998</v>
      </c>
      <c r="DQ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row>
    <row r="105" spans="1:158" x14ac:dyDescent="0.3">
      <c r="A105" s="20" t="s">
        <v>2828</v>
      </c>
      <c r="B105" s="20" t="s">
        <v>978</v>
      </c>
      <c r="C105" s="19" t="s">
        <v>370</v>
      </c>
      <c r="D105" s="20" t="s">
        <v>980</v>
      </c>
      <c r="E105" s="109">
        <v>44940</v>
      </c>
      <c r="F105" s="150">
        <v>44974</v>
      </c>
      <c r="G105" s="59">
        <v>129924</v>
      </c>
      <c r="H105" s="19" t="s">
        <v>247</v>
      </c>
      <c r="K105" s="19">
        <v>35.014789</v>
      </c>
      <c r="L105" s="19">
        <v>-108.67834000000001</v>
      </c>
      <c r="M105" s="20" t="s">
        <v>357</v>
      </c>
      <c r="O105" s="20" t="s">
        <v>147</v>
      </c>
      <c r="P105" s="59" t="s">
        <v>336</v>
      </c>
      <c r="Q105" s="20" t="s">
        <v>1549</v>
      </c>
      <c r="R105" s="20" t="s">
        <v>1546</v>
      </c>
      <c r="S105" s="20">
        <v>0</v>
      </c>
      <c r="T105" s="20"/>
      <c r="X105" s="82" t="s">
        <v>1870</v>
      </c>
      <c r="Z105" s="43" t="s">
        <v>1986</v>
      </c>
      <c r="AB105" s="19" t="s">
        <v>982</v>
      </c>
      <c r="AG105" s="82">
        <v>67.38</v>
      </c>
      <c r="AH105" s="82">
        <v>0.73</v>
      </c>
      <c r="AI105" s="82">
        <v>16.309999999999999</v>
      </c>
      <c r="AK105" s="82">
        <v>5.7</v>
      </c>
      <c r="AL105" s="82">
        <v>0.03</v>
      </c>
      <c r="AM105" s="82">
        <v>3.54</v>
      </c>
      <c r="AN105" s="82">
        <v>2.98</v>
      </c>
      <c r="AO105" s="82">
        <v>0.33</v>
      </c>
      <c r="AP105" s="82">
        <v>2.73</v>
      </c>
      <c r="AQ105" s="82">
        <v>0.14000000000000001</v>
      </c>
      <c r="AR105" s="82"/>
      <c r="AS105" s="82">
        <v>750</v>
      </c>
      <c r="AT105" s="82">
        <v>0.04</v>
      </c>
      <c r="AU105" s="82">
        <v>0.1</v>
      </c>
      <c r="AV105" s="82"/>
      <c r="AW105" s="82">
        <v>1.6</v>
      </c>
      <c r="AY105" s="20">
        <v>99.870000000000019</v>
      </c>
      <c r="BA105" s="82" t="s">
        <v>267</v>
      </c>
      <c r="BB105" s="82">
        <v>13</v>
      </c>
      <c r="BC105" s="82">
        <v>18</v>
      </c>
      <c r="BD105" s="82">
        <v>241</v>
      </c>
      <c r="BE105" s="82">
        <v>2.4</v>
      </c>
      <c r="BF105" s="82" t="s">
        <v>251</v>
      </c>
      <c r="BH105" s="82" t="s">
        <v>264</v>
      </c>
      <c r="BI105" s="82">
        <v>39</v>
      </c>
      <c r="BJ105" s="82">
        <v>10</v>
      </c>
      <c r="BK105" s="82">
        <v>55</v>
      </c>
      <c r="BL105" s="82">
        <v>10</v>
      </c>
      <c r="BM105" s="82">
        <v>12</v>
      </c>
      <c r="BN105" s="82">
        <v>18</v>
      </c>
      <c r="BO105" s="82">
        <v>2</v>
      </c>
      <c r="BP105" s="82">
        <v>5</v>
      </c>
      <c r="BQ105" s="82">
        <v>0.03</v>
      </c>
      <c r="BR105" s="82" t="s">
        <v>441</v>
      </c>
      <c r="BT105" s="82">
        <v>46</v>
      </c>
      <c r="BU105" s="82" t="s">
        <v>293</v>
      </c>
      <c r="BV105" s="82">
        <v>15</v>
      </c>
      <c r="BW105" s="82">
        <v>22</v>
      </c>
      <c r="BY105" s="82">
        <v>21</v>
      </c>
      <c r="BZ105" s="82"/>
      <c r="CB105" s="82">
        <v>110</v>
      </c>
      <c r="CC105" s="82"/>
      <c r="CF105" s="82" t="s">
        <v>293</v>
      </c>
      <c r="CG105" s="82">
        <v>13</v>
      </c>
      <c r="CH105" s="82" t="s">
        <v>251</v>
      </c>
      <c r="CI105" s="82" t="s">
        <v>293</v>
      </c>
      <c r="CJ105" s="82">
        <v>148</v>
      </c>
      <c r="CK105" s="82">
        <v>1</v>
      </c>
      <c r="CL105" s="82"/>
      <c r="CM105" s="82">
        <v>18</v>
      </c>
      <c r="CN105" s="82" t="s">
        <v>293</v>
      </c>
      <c r="CO105" s="82">
        <v>3.7</v>
      </c>
      <c r="CP105" s="82">
        <v>70</v>
      </c>
      <c r="CQ105" s="82">
        <v>5</v>
      </c>
      <c r="CR105" s="82">
        <v>25</v>
      </c>
      <c r="CS105" s="82">
        <v>84</v>
      </c>
      <c r="CT105" s="82">
        <v>124</v>
      </c>
      <c r="CU105" s="82">
        <v>38</v>
      </c>
      <c r="CV105" s="82">
        <v>81</v>
      </c>
      <c r="CW105" s="82">
        <v>9</v>
      </c>
      <c r="CX105" s="82">
        <v>33</v>
      </c>
      <c r="CY105" s="82">
        <v>6</v>
      </c>
      <c r="CZ105" s="82">
        <v>1</v>
      </c>
      <c r="DA105" s="82">
        <v>5</v>
      </c>
      <c r="DB105" s="82" t="s">
        <v>251</v>
      </c>
      <c r="DC105" s="82">
        <v>4</v>
      </c>
      <c r="DD105" s="82" t="s">
        <v>251</v>
      </c>
      <c r="DE105" s="82">
        <v>2</v>
      </c>
      <c r="DF105" s="82" t="s">
        <v>251</v>
      </c>
      <c r="DG105" s="82">
        <v>2</v>
      </c>
      <c r="DH105" s="82" t="s">
        <v>251</v>
      </c>
      <c r="DI105" s="87">
        <v>181</v>
      </c>
      <c r="DJ105" s="85">
        <v>206</v>
      </c>
      <c r="DQ105" s="82"/>
      <c r="DU105" s="82" t="s">
        <v>1917</v>
      </c>
      <c r="DV105" s="82" t="s">
        <v>1265</v>
      </c>
      <c r="DW105" s="82" t="s">
        <v>1918</v>
      </c>
      <c r="DX105" s="82" t="s">
        <v>1877</v>
      </c>
      <c r="DY105" s="82" t="s">
        <v>419</v>
      </c>
      <c r="DZ105" s="82" t="s">
        <v>1919</v>
      </c>
      <c r="EA105" s="82" t="s">
        <v>1867</v>
      </c>
      <c r="EB105" s="82" t="s">
        <v>1867</v>
      </c>
      <c r="EC105" s="82" t="s">
        <v>1867</v>
      </c>
      <c r="ED105" s="82" t="s">
        <v>505</v>
      </c>
      <c r="EE105" s="82" t="s">
        <v>1746</v>
      </c>
      <c r="EF105" s="82" t="s">
        <v>563</v>
      </c>
      <c r="EG105" s="82" t="s">
        <v>1950</v>
      </c>
      <c r="EH105" s="82" t="s">
        <v>1871</v>
      </c>
      <c r="EI105" s="82" t="s">
        <v>1951</v>
      </c>
      <c r="EJ105" s="82" t="s">
        <v>483</v>
      </c>
      <c r="EK105" s="82" t="s">
        <v>1864</v>
      </c>
      <c r="EL105" s="82" t="s">
        <v>483</v>
      </c>
      <c r="EM105" s="82" t="s">
        <v>1952</v>
      </c>
      <c r="EN105" s="82" t="s">
        <v>1953</v>
      </c>
      <c r="EO105" s="82" t="s">
        <v>1863</v>
      </c>
      <c r="EP105" s="82" t="s">
        <v>1863</v>
      </c>
      <c r="EQ105" s="82" t="s">
        <v>438</v>
      </c>
      <c r="ER105" s="82" t="s">
        <v>1971</v>
      </c>
      <c r="ES105" s="82" t="s">
        <v>1972</v>
      </c>
      <c r="ET105" s="82" t="s">
        <v>1973</v>
      </c>
      <c r="EU105" s="82" t="s">
        <v>1866</v>
      </c>
      <c r="EV105" s="82" t="s">
        <v>652</v>
      </c>
      <c r="EW105" s="82" t="s">
        <v>1184</v>
      </c>
      <c r="EX105" s="82" t="s">
        <v>684</v>
      </c>
      <c r="EY105" s="82" t="s">
        <v>1979</v>
      </c>
      <c r="EZ105" s="82" t="s">
        <v>1883</v>
      </c>
      <c r="FA105" s="82" t="s">
        <v>1980</v>
      </c>
      <c r="FB105" s="82" t="s">
        <v>484</v>
      </c>
    </row>
    <row r="106" spans="1:158" x14ac:dyDescent="0.3">
      <c r="A106" s="19" t="s">
        <v>2430</v>
      </c>
      <c r="B106" s="20" t="s">
        <v>978</v>
      </c>
      <c r="C106" s="142" t="s">
        <v>1310</v>
      </c>
      <c r="D106" s="20" t="s">
        <v>980</v>
      </c>
      <c r="E106" s="144">
        <v>44922</v>
      </c>
      <c r="F106" s="81" t="s">
        <v>2380</v>
      </c>
      <c r="G106" s="59" t="s">
        <v>2380</v>
      </c>
      <c r="H106" s="19" t="s">
        <v>2380</v>
      </c>
      <c r="K106" s="19">
        <v>35.797659000000003</v>
      </c>
      <c r="L106" s="19">
        <v>-108.44957700000001</v>
      </c>
      <c r="M106" s="20" t="s">
        <v>357</v>
      </c>
      <c r="O106" s="20" t="s">
        <v>147</v>
      </c>
      <c r="P106" s="59" t="s">
        <v>336</v>
      </c>
      <c r="Q106" s="20" t="s">
        <v>1549</v>
      </c>
      <c r="R106" s="20" t="s">
        <v>1546</v>
      </c>
      <c r="S106" s="20">
        <v>0</v>
      </c>
      <c r="T106" s="20"/>
      <c r="X106" s="20" t="s">
        <v>1870</v>
      </c>
      <c r="Z106" s="43" t="s">
        <v>1998</v>
      </c>
      <c r="AA106" s="20" t="s">
        <v>142</v>
      </c>
      <c r="AB106" s="143" t="s">
        <v>983</v>
      </c>
      <c r="AG106" s="84">
        <v>76.094999999999999</v>
      </c>
      <c r="AH106" s="84">
        <v>0.94500000000000006</v>
      </c>
      <c r="AI106" s="84">
        <v>13.664999999999999</v>
      </c>
      <c r="AK106" s="84">
        <v>1.87</v>
      </c>
      <c r="AL106" s="84">
        <v>0.02</v>
      </c>
      <c r="AM106" s="84">
        <v>0.72499999999999998</v>
      </c>
      <c r="AN106" s="84">
        <v>0.32499999999999996</v>
      </c>
      <c r="AO106" s="84">
        <v>0.37</v>
      </c>
      <c r="AP106" s="84">
        <v>1.2250000000000001</v>
      </c>
      <c r="AQ106" s="84">
        <v>3.5000000000000003E-2</v>
      </c>
      <c r="AR106" s="20">
        <v>7.11</v>
      </c>
      <c r="AS106" s="20">
        <v>460</v>
      </c>
      <c r="AT106" s="85">
        <v>0.35299999999999998</v>
      </c>
      <c r="AU106" s="84">
        <v>0.81</v>
      </c>
      <c r="AW106" s="20">
        <v>0.99</v>
      </c>
      <c r="AY106" s="20">
        <v>98.830000000000013</v>
      </c>
      <c r="AZ106" s="20">
        <v>7.0000000000000001E-3</v>
      </c>
      <c r="BB106" s="37">
        <v>4.3</v>
      </c>
      <c r="BD106" s="37">
        <v>167.5</v>
      </c>
      <c r="BF106" s="20">
        <v>0.24</v>
      </c>
      <c r="BH106" s="20">
        <v>0.6</v>
      </c>
      <c r="BJ106" s="37">
        <v>5</v>
      </c>
      <c r="BK106" s="37">
        <v>38</v>
      </c>
      <c r="BL106" s="20">
        <v>9.86</v>
      </c>
      <c r="BM106" s="37">
        <v>25.5</v>
      </c>
      <c r="BN106" s="37">
        <v>17.7</v>
      </c>
      <c r="BO106" s="20">
        <v>1.6</v>
      </c>
      <c r="BP106" s="20">
        <v>10.050000000000001</v>
      </c>
      <c r="BQ106" s="20">
        <v>0.17499999999999999</v>
      </c>
      <c r="BR106" s="20">
        <v>2.7E-2</v>
      </c>
      <c r="BT106" s="121">
        <v>19.054960119641088</v>
      </c>
      <c r="BU106" s="37">
        <v>1</v>
      </c>
      <c r="BV106" s="37">
        <v>18.350000000000001</v>
      </c>
      <c r="BW106" s="37">
        <v>8</v>
      </c>
      <c r="BY106" s="37">
        <v>23.5</v>
      </c>
      <c r="CB106" s="37">
        <v>67.150000000000006</v>
      </c>
      <c r="CC106" s="20">
        <v>2E-3</v>
      </c>
      <c r="CF106" s="20">
        <v>0.59</v>
      </c>
      <c r="CG106" s="85">
        <v>5.4406580259222341</v>
      </c>
      <c r="CH106" s="37">
        <v>0.4</v>
      </c>
      <c r="CI106" s="20">
        <v>2.2000000000000002</v>
      </c>
      <c r="CJ106" s="37">
        <v>149.5</v>
      </c>
      <c r="CK106" s="20">
        <v>1.6</v>
      </c>
      <c r="CL106" s="20">
        <v>0.01</v>
      </c>
      <c r="CM106" s="37">
        <v>13.817074999999999</v>
      </c>
      <c r="CN106" s="20">
        <v>0.26</v>
      </c>
      <c r="CO106" s="37">
        <v>4.43</v>
      </c>
      <c r="CP106" s="37">
        <v>75</v>
      </c>
      <c r="CQ106" s="20">
        <v>2.7</v>
      </c>
      <c r="CR106" s="85">
        <v>18.471829511465618</v>
      </c>
      <c r="CS106" s="37">
        <v>214.5</v>
      </c>
      <c r="CT106" s="37">
        <v>378.5</v>
      </c>
      <c r="CU106" s="85">
        <v>22.703100697906287</v>
      </c>
      <c r="CV106" s="85">
        <v>40.703090727816559</v>
      </c>
      <c r="CW106" s="85">
        <v>3.8624077766699907</v>
      </c>
      <c r="CX106" s="85">
        <v>17.774386839481569</v>
      </c>
      <c r="CY106" s="85">
        <v>3.7889431704885368</v>
      </c>
      <c r="CZ106" s="85">
        <v>0.51432701894317034</v>
      </c>
      <c r="DA106" s="85">
        <v>3.0552791625124627</v>
      </c>
      <c r="DB106" s="85">
        <v>0.28500997008973078</v>
      </c>
      <c r="DC106" s="85">
        <v>2.9230707876370872</v>
      </c>
      <c r="DD106" s="85">
        <v>0.88865403788634156</v>
      </c>
      <c r="DE106" s="85">
        <v>1.7865254237288135</v>
      </c>
      <c r="DF106" s="85">
        <v>0.27144566301096718</v>
      </c>
      <c r="DG106" s="85">
        <v>2.2051495513459614</v>
      </c>
      <c r="DH106" s="85">
        <v>0.21</v>
      </c>
      <c r="DI106" s="87">
        <v>100.97139082751748</v>
      </c>
      <c r="DJ106" s="85">
        <v>119.4432203389831</v>
      </c>
      <c r="DN106" s="19"/>
      <c r="DU106" s="85"/>
      <c r="DY106" s="85"/>
      <c r="EA106" s="19"/>
      <c r="EB106" s="85"/>
      <c r="EF106" s="19"/>
      <c r="EI106" s="85"/>
      <c r="EO106" s="85"/>
    </row>
    <row r="107" spans="1:158" x14ac:dyDescent="0.3">
      <c r="A107" s="19" t="s">
        <v>2829</v>
      </c>
      <c r="B107" s="20" t="s">
        <v>978</v>
      </c>
      <c r="C107" s="142" t="s">
        <v>1294</v>
      </c>
      <c r="D107" s="20" t="s">
        <v>980</v>
      </c>
      <c r="E107" s="144">
        <v>44922</v>
      </c>
      <c r="F107" s="81">
        <v>44972</v>
      </c>
      <c r="G107" s="59" t="s">
        <v>1988</v>
      </c>
      <c r="H107" s="19" t="s">
        <v>2004</v>
      </c>
      <c r="K107" s="19">
        <v>35.636068999999999</v>
      </c>
      <c r="L107" s="19">
        <v>-108.970902</v>
      </c>
      <c r="M107" s="20" t="s">
        <v>357</v>
      </c>
      <c r="O107" s="20" t="s">
        <v>147</v>
      </c>
      <c r="P107" s="59" t="s">
        <v>336</v>
      </c>
      <c r="Q107" s="20" t="s">
        <v>1549</v>
      </c>
      <c r="R107" s="20" t="s">
        <v>1546</v>
      </c>
      <c r="S107" s="20">
        <v>0</v>
      </c>
      <c r="T107" s="20"/>
      <c r="U107" s="20" t="s">
        <v>238</v>
      </c>
      <c r="X107" s="82" t="s">
        <v>1531</v>
      </c>
      <c r="Y107" s="20" t="s">
        <v>2196</v>
      </c>
      <c r="Z107" s="43" t="s">
        <v>1999</v>
      </c>
      <c r="AA107" s="20" t="s">
        <v>142</v>
      </c>
      <c r="AB107" s="142" t="s">
        <v>982</v>
      </c>
      <c r="AG107" s="84">
        <v>71.62</v>
      </c>
      <c r="AH107" s="84">
        <v>0.91</v>
      </c>
      <c r="AI107" s="84">
        <v>19.690000000000001</v>
      </c>
      <c r="AK107" s="84">
        <v>2.75</v>
      </c>
      <c r="AL107" s="84">
        <v>0.02</v>
      </c>
      <c r="AM107" s="84">
        <v>1.03</v>
      </c>
      <c r="AN107" s="84">
        <v>0.65</v>
      </c>
      <c r="AO107" s="84"/>
      <c r="AP107" s="84">
        <v>1.61</v>
      </c>
      <c r="AQ107" s="84">
        <v>0.04</v>
      </c>
      <c r="AT107" s="85">
        <v>0.14099999999999999</v>
      </c>
      <c r="AU107" s="84">
        <v>0.35</v>
      </c>
      <c r="AY107" s="20">
        <v>98.320000000000007</v>
      </c>
      <c r="BB107" s="37">
        <v>8</v>
      </c>
      <c r="BD107" s="37">
        <v>110</v>
      </c>
      <c r="BJ107" s="37">
        <v>2.9999999999999996</v>
      </c>
      <c r="BK107" s="37">
        <v>37</v>
      </c>
      <c r="BM107" s="37">
        <v>30</v>
      </c>
      <c r="BN107" s="37">
        <v>20</v>
      </c>
      <c r="BT107" s="121">
        <v>23.140605593056936</v>
      </c>
      <c r="BU107" s="37"/>
      <c r="BV107" s="37">
        <v>11.999999999999998</v>
      </c>
      <c r="BW107" s="37">
        <v>5.9999999999999991</v>
      </c>
      <c r="BY107" s="37">
        <v>25</v>
      </c>
      <c r="CB107" s="37">
        <v>73</v>
      </c>
      <c r="CG107" s="85">
        <v>7.4887298105682953</v>
      </c>
      <c r="CH107" s="37"/>
      <c r="CJ107" s="37">
        <v>128</v>
      </c>
      <c r="CM107" s="37">
        <v>11.218020000000001</v>
      </c>
      <c r="CO107" s="37"/>
      <c r="CP107" s="37">
        <v>107</v>
      </c>
      <c r="CR107" s="85">
        <v>12.691938185443696</v>
      </c>
      <c r="CS107" s="37">
        <v>59</v>
      </c>
      <c r="CT107" s="37">
        <v>155</v>
      </c>
      <c r="CU107" s="85">
        <v>19.029802592223337</v>
      </c>
      <c r="CV107" s="85">
        <v>35.174336989032916</v>
      </c>
      <c r="CW107" s="85">
        <v>3.0149431704885359</v>
      </c>
      <c r="CX107" s="85">
        <v>17.408865403788653</v>
      </c>
      <c r="CY107" s="85">
        <v>4.2306460618145607</v>
      </c>
      <c r="CZ107" s="85">
        <v>0.47007178464606147</v>
      </c>
      <c r="DA107" s="85">
        <v>3.1770368893320038</v>
      </c>
      <c r="DB107" s="85">
        <v>0.11346560319042866</v>
      </c>
      <c r="DC107" s="85">
        <v>2.4314057826520412</v>
      </c>
      <c r="DD107" s="85">
        <v>0.9401435692921245</v>
      </c>
      <c r="DE107" s="85">
        <v>1.1022372881355929</v>
      </c>
      <c r="DF107" s="85">
        <v>0.19451246261216365</v>
      </c>
      <c r="DG107" s="85">
        <v>1.7019840478564299</v>
      </c>
      <c r="DH107" s="85">
        <v>0</v>
      </c>
      <c r="DI107" s="87">
        <v>88.989451645064861</v>
      </c>
      <c r="DJ107" s="85">
        <v>101.68138983050855</v>
      </c>
      <c r="DN107" s="19"/>
      <c r="DW107" s="85">
        <v>81.290000000000006</v>
      </c>
      <c r="DY107" s="85">
        <v>8.76</v>
      </c>
      <c r="EA107" s="19"/>
      <c r="EB107" s="85">
        <v>3.9999999999999858</v>
      </c>
      <c r="EF107" s="19"/>
      <c r="EI107" s="85">
        <v>6.32</v>
      </c>
      <c r="EQ107" s="85">
        <v>0.12</v>
      </c>
      <c r="ET107" s="20">
        <v>14.71</v>
      </c>
      <c r="FB107" s="20">
        <v>500</v>
      </c>
    </row>
    <row r="108" spans="1:158" x14ac:dyDescent="0.3">
      <c r="A108" s="19" t="s">
        <v>2830</v>
      </c>
      <c r="B108" s="20" t="s">
        <v>978</v>
      </c>
      <c r="C108" s="142" t="s">
        <v>1294</v>
      </c>
      <c r="D108" s="20" t="s">
        <v>980</v>
      </c>
      <c r="E108" s="144">
        <v>44922</v>
      </c>
      <c r="F108" s="81" t="s">
        <v>2380</v>
      </c>
      <c r="G108" s="59" t="s">
        <v>2380</v>
      </c>
      <c r="H108" s="19" t="s">
        <v>2380</v>
      </c>
      <c r="K108" s="19">
        <v>35.636068999999999</v>
      </c>
      <c r="L108" s="19">
        <v>-108.970902</v>
      </c>
      <c r="M108" s="20" t="s">
        <v>357</v>
      </c>
      <c r="O108" s="20" t="s">
        <v>147</v>
      </c>
      <c r="P108" s="59" t="s">
        <v>336</v>
      </c>
      <c r="Q108" s="20" t="s">
        <v>1549</v>
      </c>
      <c r="R108" s="20" t="s">
        <v>1546</v>
      </c>
      <c r="S108" s="20">
        <v>0</v>
      </c>
      <c r="T108" s="20"/>
      <c r="U108" s="20" t="s">
        <v>238</v>
      </c>
      <c r="X108" s="82" t="s">
        <v>1531</v>
      </c>
      <c r="Y108" s="20" t="s">
        <v>2196</v>
      </c>
      <c r="Z108" s="43" t="s">
        <v>2000</v>
      </c>
      <c r="AA108" s="20" t="s">
        <v>142</v>
      </c>
      <c r="AB108" s="142" t="s">
        <v>982</v>
      </c>
      <c r="AG108" s="84">
        <v>78.825000000000003</v>
      </c>
      <c r="AH108" s="84">
        <v>1.18</v>
      </c>
      <c r="AI108" s="84">
        <v>12.855</v>
      </c>
      <c r="AK108" s="84">
        <v>2.17</v>
      </c>
      <c r="AL108" s="84">
        <v>0.02</v>
      </c>
      <c r="AM108" s="84">
        <v>0.70500000000000007</v>
      </c>
      <c r="AN108" s="84">
        <v>1.6950000000000001</v>
      </c>
      <c r="AO108" s="84">
        <v>0.23</v>
      </c>
      <c r="AP108" s="84">
        <v>0.99500000000000011</v>
      </c>
      <c r="AQ108" s="84">
        <v>0.04</v>
      </c>
      <c r="AT108" s="85">
        <v>0.64049999999999996</v>
      </c>
      <c r="AU108" s="84">
        <v>1.605</v>
      </c>
      <c r="AY108" s="20">
        <v>98.6</v>
      </c>
      <c r="BB108" s="37">
        <v>5</v>
      </c>
      <c r="BD108" s="37">
        <v>119.5</v>
      </c>
      <c r="BJ108" s="37">
        <v>2.9999999999999996</v>
      </c>
      <c r="BK108" s="37">
        <v>37</v>
      </c>
      <c r="BM108" s="37">
        <v>30</v>
      </c>
      <c r="BN108" s="37">
        <v>10.5</v>
      </c>
      <c r="BT108" s="121">
        <v>14.758757698489255</v>
      </c>
      <c r="BU108" s="37"/>
      <c r="BV108" s="37">
        <v>7.4999999999999991</v>
      </c>
      <c r="BW108" s="37">
        <v>4.4999999999999991</v>
      </c>
      <c r="BY108" s="37">
        <v>25</v>
      </c>
      <c r="CB108" s="37">
        <v>37.5</v>
      </c>
      <c r="CG108" s="85">
        <v>4.687710867397807</v>
      </c>
      <c r="CH108" s="37"/>
      <c r="CJ108" s="37">
        <v>93</v>
      </c>
      <c r="CM108" s="121">
        <v>7.1962100000000007</v>
      </c>
      <c r="CO108" s="37"/>
      <c r="CP108" s="37">
        <v>107</v>
      </c>
      <c r="CR108" s="85">
        <v>7.9447567298105852</v>
      </c>
      <c r="CS108" s="37">
        <v>32</v>
      </c>
      <c r="CT108" s="37">
        <v>105.5</v>
      </c>
      <c r="CU108" s="85">
        <v>11.912061814556335</v>
      </c>
      <c r="CV108" s="85">
        <v>22.018035892323041</v>
      </c>
      <c r="CW108" s="85">
        <v>1.887260219341975</v>
      </c>
      <c r="CX108" s="85">
        <v>10.897405782652056</v>
      </c>
      <c r="CY108" s="85">
        <v>2.6482522432701923</v>
      </c>
      <c r="CZ108" s="85">
        <v>0.29425024925224308</v>
      </c>
      <c r="DA108" s="85">
        <v>1.9887258225324027</v>
      </c>
      <c r="DB108" s="85">
        <v>7.1025922233300065E-2</v>
      </c>
      <c r="DC108" s="85">
        <v>1.521984047856429</v>
      </c>
      <c r="DD108" s="85">
        <v>0.58850049850448705</v>
      </c>
      <c r="DE108" s="85">
        <v>0.68996610169491501</v>
      </c>
      <c r="DF108" s="85">
        <v>0.12175872382851455</v>
      </c>
      <c r="DG108" s="85">
        <v>1.065388833499501</v>
      </c>
      <c r="DH108" s="85">
        <v>0</v>
      </c>
      <c r="DI108" s="87">
        <v>55.704616151545395</v>
      </c>
      <c r="DJ108" s="85">
        <v>63.64937288135598</v>
      </c>
      <c r="DQ108" s="19"/>
      <c r="DU108" s="85"/>
      <c r="DW108" s="20">
        <v>20.48</v>
      </c>
      <c r="DX108" s="85"/>
      <c r="DZ108" s="20">
        <v>62.14</v>
      </c>
      <c r="EA108" s="19"/>
      <c r="EB108" s="85">
        <v>42.18</v>
      </c>
      <c r="EF108" s="19"/>
      <c r="EI108" s="85">
        <v>9.56</v>
      </c>
      <c r="EO108" s="85"/>
      <c r="EQ108" s="20">
        <v>0.32</v>
      </c>
      <c r="ET108" s="20">
        <v>37.340000000000003</v>
      </c>
      <c r="FB108" s="20">
        <v>500</v>
      </c>
    </row>
    <row r="109" spans="1:158" x14ac:dyDescent="0.3">
      <c r="A109" s="19" t="s">
        <v>2831</v>
      </c>
      <c r="B109" s="20" t="s">
        <v>978</v>
      </c>
      <c r="C109" s="142" t="s">
        <v>1291</v>
      </c>
      <c r="D109" s="20" t="s">
        <v>980</v>
      </c>
      <c r="E109" s="144">
        <v>44922</v>
      </c>
      <c r="F109" s="150">
        <v>44967</v>
      </c>
      <c r="G109" s="59">
        <v>129923</v>
      </c>
      <c r="H109" s="19" t="s">
        <v>247</v>
      </c>
      <c r="K109" s="142">
        <v>35.713290000000001</v>
      </c>
      <c r="L109" s="142">
        <v>-108.215062</v>
      </c>
      <c r="M109" s="20" t="s">
        <v>357</v>
      </c>
      <c r="O109" s="20" t="s">
        <v>147</v>
      </c>
      <c r="P109" s="59" t="s">
        <v>336</v>
      </c>
      <c r="Q109" s="20" t="s">
        <v>1549</v>
      </c>
      <c r="R109" s="20" t="s">
        <v>1546</v>
      </c>
      <c r="S109" s="20">
        <v>0</v>
      </c>
      <c r="T109" s="20"/>
      <c r="X109" s="82" t="s">
        <v>1531</v>
      </c>
      <c r="Z109" s="43" t="s">
        <v>2135</v>
      </c>
      <c r="AA109" s="20" t="s">
        <v>142</v>
      </c>
      <c r="AB109" s="19"/>
      <c r="AG109" s="82">
        <v>66.92</v>
      </c>
      <c r="AH109" s="82">
        <v>0.84</v>
      </c>
      <c r="AI109" s="82">
        <v>19.72</v>
      </c>
      <c r="AK109" s="82">
        <v>5.71</v>
      </c>
      <c r="AL109" s="82">
        <v>0.03</v>
      </c>
      <c r="AM109" s="82">
        <v>1.65</v>
      </c>
      <c r="AN109" s="82">
        <v>0.41</v>
      </c>
      <c r="AO109" s="82">
        <v>0.51</v>
      </c>
      <c r="AP109" s="82">
        <v>3.19</v>
      </c>
      <c r="AQ109" s="82">
        <v>0.1</v>
      </c>
      <c r="AT109" s="82">
        <v>1.79</v>
      </c>
      <c r="AU109" s="82">
        <v>0.81</v>
      </c>
      <c r="AY109" s="20">
        <v>99.08</v>
      </c>
      <c r="BA109" s="82" t="s">
        <v>330</v>
      </c>
      <c r="BB109" s="82">
        <v>15</v>
      </c>
      <c r="BC109" s="82">
        <v>15</v>
      </c>
      <c r="BD109" s="82">
        <v>665</v>
      </c>
      <c r="BE109" s="82">
        <v>3.1</v>
      </c>
      <c r="BF109" s="82" t="s">
        <v>251</v>
      </c>
      <c r="BH109" s="82" t="s">
        <v>264</v>
      </c>
      <c r="BI109" s="82">
        <v>10</v>
      </c>
      <c r="BJ109" s="82">
        <v>13</v>
      </c>
      <c r="BK109" s="82">
        <v>40</v>
      </c>
      <c r="BL109" s="82">
        <v>14</v>
      </c>
      <c r="BM109" s="82">
        <v>32</v>
      </c>
      <c r="BN109" s="82">
        <v>22</v>
      </c>
      <c r="BO109" s="82">
        <v>4</v>
      </c>
      <c r="BP109" s="82">
        <v>4</v>
      </c>
      <c r="BQ109" s="82">
        <v>0.08</v>
      </c>
      <c r="BR109" s="82" t="s">
        <v>441</v>
      </c>
      <c r="BT109" s="82">
        <v>35</v>
      </c>
      <c r="BU109" s="82" t="s">
        <v>681</v>
      </c>
      <c r="BV109" s="82">
        <v>13</v>
      </c>
      <c r="BW109" s="82">
        <v>21</v>
      </c>
      <c r="BY109" s="82">
        <v>28</v>
      </c>
      <c r="CB109" s="82">
        <v>124</v>
      </c>
      <c r="CF109" s="82" t="s">
        <v>681</v>
      </c>
      <c r="CG109" s="82">
        <v>14</v>
      </c>
      <c r="CH109" s="82">
        <v>1</v>
      </c>
      <c r="CI109" s="82" t="s">
        <v>681</v>
      </c>
      <c r="CJ109" s="82">
        <v>142</v>
      </c>
      <c r="CK109" s="82" t="s">
        <v>251</v>
      </c>
      <c r="CM109" s="82">
        <v>16</v>
      </c>
      <c r="CN109" s="82" t="s">
        <v>681</v>
      </c>
      <c r="CO109" s="82">
        <v>5.5</v>
      </c>
      <c r="CP109" s="82">
        <v>113</v>
      </c>
      <c r="CQ109" s="82">
        <v>2</v>
      </c>
      <c r="CR109" s="82">
        <v>24</v>
      </c>
      <c r="CS109" s="82">
        <v>122</v>
      </c>
      <c r="CT109" s="82">
        <v>165</v>
      </c>
      <c r="CU109" s="82">
        <v>33</v>
      </c>
      <c r="CV109" s="82">
        <v>67</v>
      </c>
      <c r="CW109" s="82">
        <v>8</v>
      </c>
      <c r="CX109" s="82">
        <v>27</v>
      </c>
      <c r="CY109" s="82">
        <v>5</v>
      </c>
      <c r="CZ109" s="82">
        <v>1</v>
      </c>
      <c r="DA109" s="82">
        <v>5</v>
      </c>
      <c r="DB109" s="82" t="s">
        <v>251</v>
      </c>
      <c r="DC109" s="82">
        <v>4</v>
      </c>
      <c r="DD109" s="82" t="s">
        <v>251</v>
      </c>
      <c r="DE109" s="82">
        <v>2</v>
      </c>
      <c r="DF109" s="82" t="s">
        <v>251</v>
      </c>
      <c r="DG109" s="82">
        <v>2</v>
      </c>
      <c r="DH109" s="82" t="s">
        <v>251</v>
      </c>
      <c r="DI109" s="87">
        <v>154</v>
      </c>
      <c r="DJ109" s="85">
        <v>178</v>
      </c>
      <c r="DQ109" s="19"/>
      <c r="DU109" s="82" t="s">
        <v>2007</v>
      </c>
      <c r="DV109" s="82" t="s">
        <v>2008</v>
      </c>
      <c r="DW109" s="82" t="s">
        <v>2009</v>
      </c>
      <c r="DX109" s="82" t="s">
        <v>612</v>
      </c>
      <c r="DY109" s="82" t="s">
        <v>2010</v>
      </c>
      <c r="DZ109" s="82" t="s">
        <v>2011</v>
      </c>
      <c r="EA109" s="82" t="s">
        <v>2012</v>
      </c>
      <c r="EB109" s="82" t="s">
        <v>2013</v>
      </c>
      <c r="EC109" s="82" t="s">
        <v>2014</v>
      </c>
      <c r="ED109" s="82" t="s">
        <v>1914</v>
      </c>
      <c r="EE109" s="82" t="s">
        <v>1936</v>
      </c>
      <c r="EF109" s="82" t="s">
        <v>1749</v>
      </c>
      <c r="EG109" s="82" t="s">
        <v>2055</v>
      </c>
      <c r="EH109" s="82" t="s">
        <v>709</v>
      </c>
      <c r="EI109" s="82" t="s">
        <v>2056</v>
      </c>
      <c r="EJ109" s="82" t="s">
        <v>2057</v>
      </c>
      <c r="EK109" s="82" t="s">
        <v>2058</v>
      </c>
      <c r="EL109" s="82" t="s">
        <v>2059</v>
      </c>
      <c r="EM109" s="82" t="s">
        <v>2077</v>
      </c>
      <c r="EN109" s="82" t="s">
        <v>2078</v>
      </c>
      <c r="EO109" s="82" t="s">
        <v>2041</v>
      </c>
      <c r="EP109" s="82" t="s">
        <v>2079</v>
      </c>
      <c r="EQ109" s="82" t="s">
        <v>1754</v>
      </c>
      <c r="ER109" s="82" t="s">
        <v>2092</v>
      </c>
      <c r="ES109" s="82" t="s">
        <v>2093</v>
      </c>
      <c r="ET109" s="82" t="s">
        <v>2094</v>
      </c>
      <c r="EU109" s="82" t="s">
        <v>2095</v>
      </c>
      <c r="EV109" s="82" t="s">
        <v>445</v>
      </c>
      <c r="EW109" s="82" t="s">
        <v>445</v>
      </c>
      <c r="EX109" s="82" t="s">
        <v>1802</v>
      </c>
      <c r="EY109" s="82" t="s">
        <v>2116</v>
      </c>
      <c r="EZ109" s="82" t="s">
        <v>2117</v>
      </c>
      <c r="FA109" s="82" t="s">
        <v>2118</v>
      </c>
      <c r="FB109" s="82" t="s">
        <v>484</v>
      </c>
    </row>
    <row r="110" spans="1:158" x14ac:dyDescent="0.3">
      <c r="A110" s="19" t="s">
        <v>2832</v>
      </c>
      <c r="B110" s="20" t="s">
        <v>978</v>
      </c>
      <c r="C110" s="142" t="s">
        <v>1294</v>
      </c>
      <c r="D110" s="20" t="s">
        <v>980</v>
      </c>
      <c r="E110" s="144">
        <v>44922</v>
      </c>
      <c r="F110" s="81">
        <v>44967</v>
      </c>
      <c r="G110" s="59">
        <v>129923</v>
      </c>
      <c r="H110" s="19" t="s">
        <v>247</v>
      </c>
      <c r="K110" s="19">
        <v>35.636068999999999</v>
      </c>
      <c r="L110" s="19">
        <v>-108.970902</v>
      </c>
      <c r="M110" s="20" t="s">
        <v>357</v>
      </c>
      <c r="N110" s="59" t="s">
        <v>238</v>
      </c>
      <c r="O110" s="20" t="s">
        <v>147</v>
      </c>
      <c r="P110" s="59" t="s">
        <v>336</v>
      </c>
      <c r="Q110" s="20" t="s">
        <v>1549</v>
      </c>
      <c r="R110" s="20" t="s">
        <v>1546</v>
      </c>
      <c r="S110" s="20">
        <v>0</v>
      </c>
      <c r="T110" s="20"/>
      <c r="U110" s="20" t="s">
        <v>238</v>
      </c>
      <c r="X110" s="82" t="s">
        <v>1531</v>
      </c>
      <c r="Z110" s="43" t="s">
        <v>2136</v>
      </c>
      <c r="AA110" s="20" t="s">
        <v>142</v>
      </c>
      <c r="AB110" s="19"/>
      <c r="AG110" s="82">
        <v>66.010000000000005</v>
      </c>
      <c r="AH110" s="82">
        <v>0.96</v>
      </c>
      <c r="AI110" s="82">
        <v>22.93</v>
      </c>
      <c r="AK110" s="82">
        <v>3.35</v>
      </c>
      <c r="AL110" s="82">
        <v>7.0000000000000007E-2</v>
      </c>
      <c r="AM110" s="82">
        <v>1.48</v>
      </c>
      <c r="AN110" s="82">
        <v>1.53</v>
      </c>
      <c r="AO110" s="82">
        <v>0.35</v>
      </c>
      <c r="AP110" s="82">
        <v>1.46</v>
      </c>
      <c r="AQ110" s="82">
        <v>0.04</v>
      </c>
      <c r="AT110" s="82">
        <v>0.75</v>
      </c>
      <c r="AU110" s="82">
        <v>1.74</v>
      </c>
      <c r="AY110" s="20">
        <v>98.179999999999993</v>
      </c>
      <c r="BA110" s="82" t="s">
        <v>267</v>
      </c>
      <c r="BB110" s="82">
        <v>4</v>
      </c>
      <c r="BC110" s="82">
        <v>20</v>
      </c>
      <c r="BD110" s="82">
        <v>495</v>
      </c>
      <c r="BE110" s="82">
        <v>3.4</v>
      </c>
      <c r="BF110" s="82" t="s">
        <v>251</v>
      </c>
      <c r="BH110" s="82" t="s">
        <v>264</v>
      </c>
      <c r="BI110" s="82">
        <v>190</v>
      </c>
      <c r="BJ110" s="82">
        <v>15</v>
      </c>
      <c r="BK110" s="82">
        <v>44</v>
      </c>
      <c r="BL110" s="82">
        <v>18</v>
      </c>
      <c r="BM110" s="82">
        <v>53</v>
      </c>
      <c r="BN110" s="82">
        <v>24</v>
      </c>
      <c r="BO110" s="82">
        <v>5</v>
      </c>
      <c r="BP110" s="82">
        <v>4</v>
      </c>
      <c r="BQ110" s="82">
        <v>0.08</v>
      </c>
      <c r="BR110" s="82" t="s">
        <v>441</v>
      </c>
      <c r="BT110" s="82">
        <v>35</v>
      </c>
      <c r="BU110" s="82" t="s">
        <v>293</v>
      </c>
      <c r="BV110" s="82">
        <v>17</v>
      </c>
      <c r="BW110" s="82">
        <v>13</v>
      </c>
      <c r="BY110" s="82">
        <v>34</v>
      </c>
      <c r="CB110" s="82">
        <v>91</v>
      </c>
      <c r="CF110" s="82" t="s">
        <v>293</v>
      </c>
      <c r="CG110" s="82">
        <v>17</v>
      </c>
      <c r="CH110" s="82">
        <v>2</v>
      </c>
      <c r="CI110" s="82" t="s">
        <v>293</v>
      </c>
      <c r="CJ110" s="82">
        <v>256</v>
      </c>
      <c r="CK110" s="82">
        <v>1</v>
      </c>
      <c r="CM110" s="82">
        <v>17</v>
      </c>
      <c r="CN110" s="82" t="s">
        <v>293</v>
      </c>
      <c r="CO110" s="82">
        <v>4.5999999999999996</v>
      </c>
      <c r="CP110" s="82">
        <v>133</v>
      </c>
      <c r="CQ110" s="82">
        <v>2</v>
      </c>
      <c r="CR110" s="82">
        <v>20</v>
      </c>
      <c r="CS110" s="82">
        <v>94</v>
      </c>
      <c r="CT110" s="82">
        <v>186</v>
      </c>
      <c r="CU110" s="82">
        <v>28</v>
      </c>
      <c r="CV110" s="82">
        <v>50</v>
      </c>
      <c r="CW110" s="82">
        <v>5</v>
      </c>
      <c r="CX110" s="82">
        <v>17</v>
      </c>
      <c r="CY110" s="82">
        <v>3</v>
      </c>
      <c r="CZ110" s="82" t="s">
        <v>251</v>
      </c>
      <c r="DA110" s="82">
        <v>3</v>
      </c>
      <c r="DB110" s="82" t="s">
        <v>251</v>
      </c>
      <c r="DC110" s="82">
        <v>3</v>
      </c>
      <c r="DD110" s="82" t="s">
        <v>251</v>
      </c>
      <c r="DE110" s="82">
        <v>2</v>
      </c>
      <c r="DF110" s="82" t="s">
        <v>251</v>
      </c>
      <c r="DG110" s="82">
        <v>2</v>
      </c>
      <c r="DH110" s="82" t="s">
        <v>251</v>
      </c>
      <c r="DI110" s="87">
        <v>113</v>
      </c>
      <c r="DJ110" s="85">
        <v>133</v>
      </c>
      <c r="DQ110" s="19"/>
      <c r="DU110" s="82" t="s">
        <v>2015</v>
      </c>
      <c r="DV110" s="82" t="s">
        <v>2016</v>
      </c>
      <c r="DW110" s="82" t="s">
        <v>2017</v>
      </c>
      <c r="DX110" s="82" t="s">
        <v>661</v>
      </c>
      <c r="DY110" s="82" t="s">
        <v>1098</v>
      </c>
      <c r="DZ110" s="82" t="s">
        <v>1131</v>
      </c>
      <c r="EA110" s="82" t="s">
        <v>1867</v>
      </c>
      <c r="EB110" s="82" t="s">
        <v>2018</v>
      </c>
      <c r="EC110" s="82" t="s">
        <v>1867</v>
      </c>
      <c r="ED110" s="82" t="s">
        <v>711</v>
      </c>
      <c r="EE110" s="82" t="s">
        <v>679</v>
      </c>
      <c r="EF110" s="82" t="s">
        <v>1099</v>
      </c>
      <c r="EG110" s="82" t="s">
        <v>1747</v>
      </c>
      <c r="EH110" s="82" t="s">
        <v>2060</v>
      </c>
      <c r="EI110" s="82" t="s">
        <v>2061</v>
      </c>
      <c r="EJ110" s="82" t="s">
        <v>1868</v>
      </c>
      <c r="EK110" s="82" t="s">
        <v>1868</v>
      </c>
      <c r="EL110" s="82" t="s">
        <v>1868</v>
      </c>
      <c r="EM110" s="82" t="s">
        <v>1109</v>
      </c>
      <c r="EN110" s="82" t="s">
        <v>2080</v>
      </c>
      <c r="EO110" s="82" t="s">
        <v>812</v>
      </c>
      <c r="EP110" s="82" t="s">
        <v>1141</v>
      </c>
      <c r="EQ110" s="82" t="s">
        <v>661</v>
      </c>
      <c r="ER110" s="82" t="s">
        <v>2096</v>
      </c>
      <c r="ES110" s="82" t="s">
        <v>2097</v>
      </c>
      <c r="ET110" s="82" t="s">
        <v>2098</v>
      </c>
      <c r="EU110" s="82" t="s">
        <v>1866</v>
      </c>
      <c r="EV110" s="82" t="s">
        <v>1270</v>
      </c>
      <c r="EW110" s="82" t="s">
        <v>1270</v>
      </c>
      <c r="EX110" s="82" t="s">
        <v>1269</v>
      </c>
      <c r="EY110" s="82" t="s">
        <v>2119</v>
      </c>
      <c r="EZ110" s="82" t="s">
        <v>2120</v>
      </c>
      <c r="FA110" s="82" t="s">
        <v>2121</v>
      </c>
      <c r="FB110" s="82" t="s">
        <v>484</v>
      </c>
    </row>
    <row r="111" spans="1:158" x14ac:dyDescent="0.3">
      <c r="A111" s="19" t="s">
        <v>2833</v>
      </c>
      <c r="B111" s="20" t="s">
        <v>978</v>
      </c>
      <c r="C111" s="142" t="s">
        <v>1294</v>
      </c>
      <c r="D111" s="20" t="s">
        <v>980</v>
      </c>
      <c r="E111" s="144">
        <v>44922</v>
      </c>
      <c r="F111" s="81">
        <v>44967</v>
      </c>
      <c r="G111" s="59">
        <v>129923</v>
      </c>
      <c r="H111" s="19" t="s">
        <v>247</v>
      </c>
      <c r="K111" s="19">
        <v>35.508364</v>
      </c>
      <c r="L111" s="19">
        <v>-108.710216</v>
      </c>
      <c r="M111" s="20" t="s">
        <v>357</v>
      </c>
      <c r="N111" s="59" t="s">
        <v>238</v>
      </c>
      <c r="O111" s="20" t="s">
        <v>147</v>
      </c>
      <c r="P111" s="59" t="s">
        <v>336</v>
      </c>
      <c r="Q111" s="20" t="s">
        <v>1549</v>
      </c>
      <c r="R111" s="20" t="s">
        <v>1546</v>
      </c>
      <c r="S111" s="20">
        <v>0</v>
      </c>
      <c r="T111" s="20"/>
      <c r="U111" s="20" t="s">
        <v>238</v>
      </c>
      <c r="X111" s="82" t="s">
        <v>1531</v>
      </c>
      <c r="Z111" s="43" t="s">
        <v>2137</v>
      </c>
      <c r="AA111" s="20" t="s">
        <v>142</v>
      </c>
      <c r="AB111" s="19"/>
      <c r="AG111" s="82">
        <v>80.42</v>
      </c>
      <c r="AH111" s="82">
        <v>1.3</v>
      </c>
      <c r="AI111" s="82">
        <v>13.11</v>
      </c>
      <c r="AK111" s="82">
        <v>2.8</v>
      </c>
      <c r="AL111" s="82">
        <v>0.01</v>
      </c>
      <c r="AM111" s="82">
        <v>0.52</v>
      </c>
      <c r="AN111" s="82">
        <v>0.34</v>
      </c>
      <c r="AO111" s="82">
        <v>0.14000000000000001</v>
      </c>
      <c r="AP111" s="82">
        <v>1.06</v>
      </c>
      <c r="AQ111" s="82">
        <v>0.04</v>
      </c>
      <c r="AT111" s="82">
        <v>0.28999999999999998</v>
      </c>
      <c r="AU111" s="82">
        <v>0.22</v>
      </c>
      <c r="AY111" s="20">
        <v>99.740000000000009</v>
      </c>
      <c r="BA111" s="82" t="s">
        <v>330</v>
      </c>
      <c r="BB111" s="82">
        <v>6.1</v>
      </c>
      <c r="BC111" s="82">
        <v>12</v>
      </c>
      <c r="BD111" s="82">
        <v>175</v>
      </c>
      <c r="BE111" s="82">
        <v>2.2999999999999998</v>
      </c>
      <c r="BF111" s="82" t="s">
        <v>251</v>
      </c>
      <c r="BH111" s="82" t="s">
        <v>251</v>
      </c>
      <c r="BI111" s="82">
        <v>79</v>
      </c>
      <c r="BJ111" s="82">
        <v>7</v>
      </c>
      <c r="BK111" s="82">
        <v>41</v>
      </c>
      <c r="BL111" s="82">
        <v>4</v>
      </c>
      <c r="BM111" s="82">
        <v>18</v>
      </c>
      <c r="BN111" s="82">
        <v>15</v>
      </c>
      <c r="BO111" s="82">
        <v>4</v>
      </c>
      <c r="BP111" s="82">
        <v>10</v>
      </c>
      <c r="BQ111" s="82">
        <v>0.09</v>
      </c>
      <c r="BR111" s="82" t="s">
        <v>441</v>
      </c>
      <c r="BT111" s="82">
        <v>18</v>
      </c>
      <c r="BU111" s="82" t="s">
        <v>260</v>
      </c>
      <c r="BV111" s="82">
        <v>17</v>
      </c>
      <c r="BW111" s="82">
        <v>18</v>
      </c>
      <c r="BY111" s="82">
        <v>20</v>
      </c>
      <c r="CB111" s="82">
        <v>35</v>
      </c>
      <c r="CF111" s="82" t="s">
        <v>260</v>
      </c>
      <c r="CG111" s="82">
        <v>9</v>
      </c>
      <c r="CH111" s="82">
        <v>2</v>
      </c>
      <c r="CI111" s="82" t="s">
        <v>260</v>
      </c>
      <c r="CJ111" s="82">
        <v>69</v>
      </c>
      <c r="CK111" s="82">
        <v>1</v>
      </c>
      <c r="CM111" s="82">
        <v>12</v>
      </c>
      <c r="CN111" s="82" t="s">
        <v>260</v>
      </c>
      <c r="CO111" s="82">
        <v>3.5</v>
      </c>
      <c r="CP111" s="82">
        <v>58</v>
      </c>
      <c r="CQ111" s="82">
        <v>4</v>
      </c>
      <c r="CR111" s="82">
        <v>22</v>
      </c>
      <c r="CS111" s="82">
        <v>39</v>
      </c>
      <c r="CT111" s="82">
        <v>155</v>
      </c>
      <c r="CU111" s="82">
        <v>22</v>
      </c>
      <c r="CV111" s="82">
        <v>42</v>
      </c>
      <c r="CW111" s="82">
        <v>5</v>
      </c>
      <c r="CX111" s="82">
        <v>17</v>
      </c>
      <c r="CY111" s="82">
        <v>3</v>
      </c>
      <c r="CZ111" s="82" t="s">
        <v>251</v>
      </c>
      <c r="DA111" s="82">
        <v>3</v>
      </c>
      <c r="DB111" s="82" t="s">
        <v>251</v>
      </c>
      <c r="DC111" s="82">
        <v>4</v>
      </c>
      <c r="DD111" s="82" t="s">
        <v>251</v>
      </c>
      <c r="DE111" s="82">
        <v>2</v>
      </c>
      <c r="DF111" s="82" t="s">
        <v>251</v>
      </c>
      <c r="DG111" s="82">
        <v>3</v>
      </c>
      <c r="DH111" s="82" t="s">
        <v>251</v>
      </c>
      <c r="DI111" s="87">
        <v>101</v>
      </c>
      <c r="DJ111" s="85">
        <v>123</v>
      </c>
      <c r="DQ111" s="19"/>
      <c r="DU111" s="82" t="s">
        <v>2019</v>
      </c>
      <c r="DV111" s="82" t="s">
        <v>2020</v>
      </c>
      <c r="DW111" s="82" t="s">
        <v>2021</v>
      </c>
      <c r="DX111" s="82" t="s">
        <v>2022</v>
      </c>
      <c r="DY111" s="82" t="s">
        <v>2023</v>
      </c>
      <c r="DZ111" s="82" t="s">
        <v>2024</v>
      </c>
      <c r="EA111" s="82" t="s">
        <v>2025</v>
      </c>
      <c r="EB111" s="82" t="s">
        <v>2026</v>
      </c>
      <c r="EC111" s="82" t="s">
        <v>2027</v>
      </c>
      <c r="ED111" s="82" t="s">
        <v>2062</v>
      </c>
      <c r="EE111" s="82" t="s">
        <v>809</v>
      </c>
      <c r="EF111" s="82" t="s">
        <v>2063</v>
      </c>
      <c r="EG111" s="82" t="s">
        <v>2064</v>
      </c>
      <c r="EH111" s="82" t="s">
        <v>2065</v>
      </c>
      <c r="EI111" s="82" t="s">
        <v>2066</v>
      </c>
      <c r="EJ111" s="82" t="s">
        <v>1015</v>
      </c>
      <c r="EK111" s="82" t="s">
        <v>585</v>
      </c>
      <c r="EL111" s="82" t="s">
        <v>644</v>
      </c>
      <c r="EM111" s="82" t="s">
        <v>2081</v>
      </c>
      <c r="EN111" s="82" t="s">
        <v>2082</v>
      </c>
      <c r="EO111" s="82" t="s">
        <v>2083</v>
      </c>
      <c r="EP111" s="82" t="s">
        <v>2084</v>
      </c>
      <c r="EQ111" s="82" t="s">
        <v>2083</v>
      </c>
      <c r="ER111" s="82" t="s">
        <v>2099</v>
      </c>
      <c r="ES111" s="82" t="s">
        <v>2100</v>
      </c>
      <c r="ET111" s="82" t="s">
        <v>2101</v>
      </c>
      <c r="EU111" s="82" t="s">
        <v>2102</v>
      </c>
      <c r="EV111" s="82" t="s">
        <v>1268</v>
      </c>
      <c r="EW111" s="82" t="s">
        <v>2122</v>
      </c>
      <c r="EX111" s="82" t="s">
        <v>2123</v>
      </c>
      <c r="EY111" s="82" t="s">
        <v>1186</v>
      </c>
      <c r="EZ111" s="82" t="s">
        <v>1186</v>
      </c>
      <c r="FA111" s="82" t="s">
        <v>2124</v>
      </c>
      <c r="FB111" s="82" t="s">
        <v>484</v>
      </c>
    </row>
    <row r="112" spans="1:158" x14ac:dyDescent="0.3">
      <c r="A112" s="19" t="s">
        <v>2834</v>
      </c>
      <c r="B112" s="20" t="s">
        <v>978</v>
      </c>
      <c r="C112" s="142" t="s">
        <v>1294</v>
      </c>
      <c r="D112" s="20" t="s">
        <v>980</v>
      </c>
      <c r="E112" s="144">
        <v>44922</v>
      </c>
      <c r="F112" s="81">
        <v>44967</v>
      </c>
      <c r="G112" s="59">
        <v>129923</v>
      </c>
      <c r="H112" s="19" t="s">
        <v>247</v>
      </c>
      <c r="K112" s="19">
        <v>35.508364</v>
      </c>
      <c r="L112" s="19">
        <v>-108.710216</v>
      </c>
      <c r="M112" s="20" t="s">
        <v>357</v>
      </c>
      <c r="N112" s="59" t="s">
        <v>238</v>
      </c>
      <c r="O112" s="20" t="s">
        <v>147</v>
      </c>
      <c r="P112" s="59" t="s">
        <v>336</v>
      </c>
      <c r="Q112" s="20" t="s">
        <v>1549</v>
      </c>
      <c r="R112" s="20" t="s">
        <v>1546</v>
      </c>
      <c r="S112" s="20">
        <v>0</v>
      </c>
      <c r="T112" s="20"/>
      <c r="U112" s="20" t="s">
        <v>238</v>
      </c>
      <c r="X112" s="82" t="s">
        <v>1531</v>
      </c>
      <c r="Z112" s="43" t="s">
        <v>2138</v>
      </c>
      <c r="AA112" s="20" t="s">
        <v>142</v>
      </c>
      <c r="AB112" s="19"/>
      <c r="AG112" s="82">
        <v>70.260000000000005</v>
      </c>
      <c r="AH112" s="82">
        <v>1.1399999999999999</v>
      </c>
      <c r="AI112" s="82">
        <v>18.82</v>
      </c>
      <c r="AK112" s="82">
        <v>5.95</v>
      </c>
      <c r="AL112" s="82">
        <v>7.0000000000000007E-2</v>
      </c>
      <c r="AM112" s="82">
        <v>0.64</v>
      </c>
      <c r="AN112" s="82">
        <v>0.74</v>
      </c>
      <c r="AO112" s="82">
        <v>0.2</v>
      </c>
      <c r="AP112" s="82">
        <v>1.53</v>
      </c>
      <c r="AQ112" s="82">
        <v>0.05</v>
      </c>
      <c r="AT112" s="82">
        <v>0.56000000000000005</v>
      </c>
      <c r="AU112" s="82">
        <v>0.49</v>
      </c>
      <c r="AY112" s="20">
        <v>99.399999999999991</v>
      </c>
      <c r="BA112" s="82" t="s">
        <v>264</v>
      </c>
      <c r="BB112" s="82">
        <v>18</v>
      </c>
      <c r="BC112" s="82">
        <v>15</v>
      </c>
      <c r="BD112" s="82">
        <v>361</v>
      </c>
      <c r="BE112" s="82">
        <v>2.7</v>
      </c>
      <c r="BF112" s="82" t="s">
        <v>251</v>
      </c>
      <c r="BH112" s="82" t="s">
        <v>251</v>
      </c>
      <c r="BI112" s="82">
        <v>180</v>
      </c>
      <c r="BJ112" s="82">
        <v>11</v>
      </c>
      <c r="BK112" s="82">
        <v>40</v>
      </c>
      <c r="BL112" s="82">
        <v>6</v>
      </c>
      <c r="BM112" s="82">
        <v>39</v>
      </c>
      <c r="BN112" s="82">
        <v>17</v>
      </c>
      <c r="BO112" s="82">
        <v>5</v>
      </c>
      <c r="BP112" s="82">
        <v>4</v>
      </c>
      <c r="BQ112" s="82">
        <v>0.27</v>
      </c>
      <c r="BR112" s="82" t="s">
        <v>441</v>
      </c>
      <c r="BT112" s="82">
        <v>18</v>
      </c>
      <c r="BU112" s="82" t="s">
        <v>250</v>
      </c>
      <c r="BV112" s="82">
        <v>12</v>
      </c>
      <c r="BW112" s="82">
        <v>27</v>
      </c>
      <c r="BY112" s="82">
        <v>20</v>
      </c>
      <c r="CB112" s="82">
        <v>36</v>
      </c>
      <c r="CF112" s="82" t="s">
        <v>250</v>
      </c>
      <c r="CG112" s="82">
        <v>12</v>
      </c>
      <c r="CH112" s="82">
        <v>4</v>
      </c>
      <c r="CI112" s="82" t="s">
        <v>250</v>
      </c>
      <c r="CJ112" s="82">
        <v>114</v>
      </c>
      <c r="CK112" s="82" t="s">
        <v>251</v>
      </c>
      <c r="CM112" s="82">
        <v>12</v>
      </c>
      <c r="CN112" s="82" t="s">
        <v>250</v>
      </c>
      <c r="CO112" s="82">
        <v>5</v>
      </c>
      <c r="CP112" s="82">
        <v>81</v>
      </c>
      <c r="CQ112" s="82">
        <v>2</v>
      </c>
      <c r="CR112" s="82">
        <v>27</v>
      </c>
      <c r="CS112" s="82">
        <v>44</v>
      </c>
      <c r="CT112" s="82">
        <v>130</v>
      </c>
      <c r="CU112" s="82">
        <v>25</v>
      </c>
      <c r="CV112" s="82">
        <v>53</v>
      </c>
      <c r="CW112" s="82">
        <v>6</v>
      </c>
      <c r="CX112" s="82">
        <v>24</v>
      </c>
      <c r="CY112" s="82">
        <v>5</v>
      </c>
      <c r="CZ112" s="82">
        <v>1</v>
      </c>
      <c r="DA112" s="82">
        <v>5</v>
      </c>
      <c r="DB112" s="82" t="s">
        <v>251</v>
      </c>
      <c r="DC112" s="82">
        <v>5</v>
      </c>
      <c r="DD112" s="82" t="s">
        <v>251</v>
      </c>
      <c r="DE112" s="82">
        <v>3</v>
      </c>
      <c r="DF112" s="82" t="s">
        <v>251</v>
      </c>
      <c r="DG112" s="82">
        <v>3</v>
      </c>
      <c r="DH112" s="82" t="s">
        <v>251</v>
      </c>
      <c r="DI112" s="87">
        <v>130</v>
      </c>
      <c r="DJ112" s="85">
        <v>157</v>
      </c>
      <c r="DQ112" s="19"/>
      <c r="DU112" s="82" t="s">
        <v>2028</v>
      </c>
      <c r="DV112" s="82" t="s">
        <v>2029</v>
      </c>
      <c r="DW112" s="82" t="s">
        <v>2030</v>
      </c>
      <c r="DX112" s="82" t="s">
        <v>2031</v>
      </c>
      <c r="DY112" s="82" t="s">
        <v>2032</v>
      </c>
      <c r="DZ112" s="82" t="s">
        <v>2033</v>
      </c>
      <c r="EA112" s="82" t="s">
        <v>2034</v>
      </c>
      <c r="EB112" s="82" t="s">
        <v>2035</v>
      </c>
      <c r="EC112" s="82" t="s">
        <v>2036</v>
      </c>
      <c r="ED112" s="82" t="s">
        <v>2067</v>
      </c>
      <c r="EE112" s="82" t="s">
        <v>2068</v>
      </c>
      <c r="EF112" s="82" t="s">
        <v>2069</v>
      </c>
      <c r="EG112" s="82" t="s">
        <v>1077</v>
      </c>
      <c r="EH112" s="82" t="s">
        <v>2070</v>
      </c>
      <c r="EI112" s="82" t="s">
        <v>1118</v>
      </c>
      <c r="EJ112" s="82" t="s">
        <v>510</v>
      </c>
      <c r="EK112" s="82" t="s">
        <v>471</v>
      </c>
      <c r="EL112" s="82" t="s">
        <v>563</v>
      </c>
      <c r="EM112" s="82" t="s">
        <v>2085</v>
      </c>
      <c r="EN112" s="82" t="s">
        <v>2086</v>
      </c>
      <c r="EO112" s="82" t="s">
        <v>586</v>
      </c>
      <c r="EP112" s="82" t="s">
        <v>710</v>
      </c>
      <c r="EQ112" s="82" t="s">
        <v>477</v>
      </c>
      <c r="ER112" s="82" t="s">
        <v>2103</v>
      </c>
      <c r="ES112" s="82" t="s">
        <v>2104</v>
      </c>
      <c r="ET112" s="82" t="s">
        <v>2105</v>
      </c>
      <c r="EU112" s="82" t="s">
        <v>2106</v>
      </c>
      <c r="EV112" s="82" t="s">
        <v>1269</v>
      </c>
      <c r="EW112" s="82" t="s">
        <v>1269</v>
      </c>
      <c r="EX112" s="82" t="s">
        <v>714</v>
      </c>
      <c r="EY112" s="82" t="s">
        <v>1187</v>
      </c>
      <c r="EZ112" s="82" t="s">
        <v>2125</v>
      </c>
      <c r="FA112" s="82" t="s">
        <v>1187</v>
      </c>
      <c r="FB112" s="82" t="s">
        <v>484</v>
      </c>
    </row>
    <row r="113" spans="1:158" x14ac:dyDescent="0.3">
      <c r="A113" s="19" t="s">
        <v>2835</v>
      </c>
      <c r="B113" s="20" t="s">
        <v>978</v>
      </c>
      <c r="C113" s="142" t="s">
        <v>1294</v>
      </c>
      <c r="D113" s="20" t="s">
        <v>980</v>
      </c>
      <c r="E113" s="144">
        <v>44922</v>
      </c>
      <c r="F113" s="81">
        <v>44967</v>
      </c>
      <c r="G113" s="59">
        <v>129923</v>
      </c>
      <c r="H113" s="19" t="s">
        <v>247</v>
      </c>
      <c r="K113" s="19">
        <v>35.508364</v>
      </c>
      <c r="L113" s="19">
        <v>-108.710216</v>
      </c>
      <c r="M113" s="20" t="s">
        <v>357</v>
      </c>
      <c r="N113" s="59" t="s">
        <v>238</v>
      </c>
      <c r="O113" s="20" t="s">
        <v>147</v>
      </c>
      <c r="P113" s="59" t="s">
        <v>336</v>
      </c>
      <c r="Q113" s="20" t="s">
        <v>1549</v>
      </c>
      <c r="R113" s="20" t="s">
        <v>1546</v>
      </c>
      <c r="S113" s="20">
        <v>0</v>
      </c>
      <c r="T113" s="20"/>
      <c r="U113" s="20" t="s">
        <v>238</v>
      </c>
      <c r="X113" s="82" t="s">
        <v>1531</v>
      </c>
      <c r="Z113" s="43" t="s">
        <v>2139</v>
      </c>
      <c r="AA113" s="20" t="s">
        <v>142</v>
      </c>
      <c r="AB113" s="19"/>
      <c r="AG113" s="82">
        <v>75.069999999999993</v>
      </c>
      <c r="AH113" s="82">
        <v>1.1200000000000001</v>
      </c>
      <c r="AI113" s="82">
        <v>17.89</v>
      </c>
      <c r="AK113" s="82">
        <v>2.4300000000000002</v>
      </c>
      <c r="AL113" s="82">
        <v>0.01</v>
      </c>
      <c r="AM113" s="82">
        <v>0.86</v>
      </c>
      <c r="AN113" s="82">
        <v>0.28000000000000003</v>
      </c>
      <c r="AO113" s="82">
        <v>0.21</v>
      </c>
      <c r="AP113" s="82">
        <v>1.91</v>
      </c>
      <c r="AQ113" s="82">
        <v>0.04</v>
      </c>
      <c r="AT113" s="82">
        <v>0.16</v>
      </c>
      <c r="AU113" s="82">
        <v>0.12</v>
      </c>
      <c r="AY113" s="20">
        <v>99.820000000000007</v>
      </c>
      <c r="BA113" s="82" t="s">
        <v>2134</v>
      </c>
      <c r="BB113" s="82">
        <v>3.9</v>
      </c>
      <c r="BC113" s="82">
        <v>9</v>
      </c>
      <c r="BD113" s="82">
        <v>390</v>
      </c>
      <c r="BE113" s="82">
        <v>2.1</v>
      </c>
      <c r="BF113" s="82" t="s">
        <v>251</v>
      </c>
      <c r="BH113" s="82" t="s">
        <v>2133</v>
      </c>
      <c r="BI113" s="82">
        <v>23</v>
      </c>
      <c r="BJ113" s="82">
        <v>8</v>
      </c>
      <c r="BK113" s="82">
        <v>56</v>
      </c>
      <c r="BL113" s="82">
        <v>10</v>
      </c>
      <c r="BM113" s="82">
        <v>30</v>
      </c>
      <c r="BN113" s="82">
        <v>18</v>
      </c>
      <c r="BO113" s="82">
        <v>3</v>
      </c>
      <c r="BP113" s="82">
        <v>7</v>
      </c>
      <c r="BQ113" s="82">
        <v>0.11</v>
      </c>
      <c r="BR113" s="82" t="s">
        <v>441</v>
      </c>
      <c r="BT113" s="82">
        <v>30</v>
      </c>
      <c r="BU113" s="82" t="s">
        <v>293</v>
      </c>
      <c r="BV113" s="82">
        <v>18</v>
      </c>
      <c r="BW113" s="82">
        <v>16</v>
      </c>
      <c r="BY113" s="82">
        <v>25</v>
      </c>
      <c r="CB113" s="82">
        <v>76</v>
      </c>
      <c r="CF113" s="82" t="s">
        <v>293</v>
      </c>
      <c r="CG113" s="82">
        <v>14</v>
      </c>
      <c r="CH113" s="82" t="s">
        <v>251</v>
      </c>
      <c r="CI113" s="82" t="s">
        <v>293</v>
      </c>
      <c r="CJ113" s="82">
        <v>102</v>
      </c>
      <c r="CK113" s="82">
        <v>1</v>
      </c>
      <c r="CM113" s="82">
        <v>17</v>
      </c>
      <c r="CN113" s="82" t="s">
        <v>293</v>
      </c>
      <c r="CO113" s="82">
        <v>4.3</v>
      </c>
      <c r="CP113" s="82">
        <v>100</v>
      </c>
      <c r="CQ113" s="82">
        <v>3</v>
      </c>
      <c r="CR113" s="82">
        <v>23</v>
      </c>
      <c r="CS113" s="82">
        <v>62</v>
      </c>
      <c r="CT113" s="82">
        <v>194</v>
      </c>
      <c r="CU113" s="82">
        <v>28</v>
      </c>
      <c r="CV113" s="82">
        <v>56</v>
      </c>
      <c r="CW113" s="82">
        <v>7</v>
      </c>
      <c r="CX113" s="82">
        <v>23</v>
      </c>
      <c r="CY113" s="82">
        <v>5</v>
      </c>
      <c r="CZ113" s="82" t="s">
        <v>251</v>
      </c>
      <c r="DA113" s="82">
        <v>4</v>
      </c>
      <c r="DB113" s="82" t="s">
        <v>251</v>
      </c>
      <c r="DC113" s="82">
        <v>4</v>
      </c>
      <c r="DD113" s="82" t="s">
        <v>251</v>
      </c>
      <c r="DE113" s="82">
        <v>3</v>
      </c>
      <c r="DF113" s="82" t="s">
        <v>251</v>
      </c>
      <c r="DG113" s="82">
        <v>3</v>
      </c>
      <c r="DH113" s="82" t="s">
        <v>251</v>
      </c>
      <c r="DI113" s="87">
        <v>133</v>
      </c>
      <c r="DJ113" s="85">
        <v>156</v>
      </c>
      <c r="DQ113" s="19"/>
      <c r="DU113" s="82" t="s">
        <v>2037</v>
      </c>
      <c r="DV113" s="82" t="s">
        <v>2038</v>
      </c>
      <c r="DW113" s="82" t="s">
        <v>2039</v>
      </c>
      <c r="DX113" s="82" t="s">
        <v>2040</v>
      </c>
      <c r="DY113" s="82" t="s">
        <v>1029</v>
      </c>
      <c r="DZ113" s="82" t="s">
        <v>1923</v>
      </c>
      <c r="EA113" s="82" t="s">
        <v>2041</v>
      </c>
      <c r="EB113" s="82" t="s">
        <v>1871</v>
      </c>
      <c r="EC113" s="82" t="s">
        <v>2042</v>
      </c>
      <c r="ED113" s="82" t="s">
        <v>730</v>
      </c>
      <c r="EE113" s="82" t="s">
        <v>515</v>
      </c>
      <c r="EF113" s="82" t="s">
        <v>843</v>
      </c>
      <c r="EG113" s="82" t="s">
        <v>1742</v>
      </c>
      <c r="EH113" s="82" t="s">
        <v>858</v>
      </c>
      <c r="EI113" s="82" t="s">
        <v>2071</v>
      </c>
      <c r="EJ113" s="82" t="s">
        <v>1869</v>
      </c>
      <c r="EK113" s="82" t="s">
        <v>1869</v>
      </c>
      <c r="EL113" s="82" t="s">
        <v>1869</v>
      </c>
      <c r="EM113" s="82" t="s">
        <v>1101</v>
      </c>
      <c r="EN113" s="82" t="s">
        <v>2087</v>
      </c>
      <c r="EO113" s="82" t="s">
        <v>867</v>
      </c>
      <c r="EP113" s="82" t="s">
        <v>867</v>
      </c>
      <c r="EQ113" s="82" t="s">
        <v>715</v>
      </c>
      <c r="ER113" s="82" t="s">
        <v>2107</v>
      </c>
      <c r="ES113" s="82" t="s">
        <v>746</v>
      </c>
      <c r="ET113" s="82" t="s">
        <v>2108</v>
      </c>
      <c r="EU113" s="82" t="s">
        <v>2109</v>
      </c>
      <c r="EV113" s="82" t="s">
        <v>481</v>
      </c>
      <c r="EW113" s="82" t="s">
        <v>481</v>
      </c>
      <c r="EX113" s="82" t="s">
        <v>480</v>
      </c>
      <c r="EY113" s="82" t="s">
        <v>2126</v>
      </c>
      <c r="EZ113" s="82" t="s">
        <v>2127</v>
      </c>
      <c r="FA113" s="82" t="s">
        <v>1882</v>
      </c>
      <c r="FB113" s="82" t="s">
        <v>484</v>
      </c>
    </row>
    <row r="114" spans="1:158" x14ac:dyDescent="0.3">
      <c r="A114" s="19" t="s">
        <v>2836</v>
      </c>
      <c r="B114" s="20" t="s">
        <v>978</v>
      </c>
      <c r="C114" s="19" t="s">
        <v>1291</v>
      </c>
      <c r="D114" s="20" t="s">
        <v>980</v>
      </c>
      <c r="E114" s="109">
        <v>44939</v>
      </c>
      <c r="F114" s="81">
        <v>44967</v>
      </c>
      <c r="G114" s="59">
        <v>129923</v>
      </c>
      <c r="H114" s="19" t="s">
        <v>247</v>
      </c>
      <c r="K114" s="19">
        <v>35.489609000000002</v>
      </c>
      <c r="L114" s="19">
        <v>-108.032348</v>
      </c>
      <c r="M114" s="20" t="s">
        <v>357</v>
      </c>
      <c r="N114" s="59" t="s">
        <v>238</v>
      </c>
      <c r="O114" s="20" t="s">
        <v>147</v>
      </c>
      <c r="P114" s="59" t="s">
        <v>336</v>
      </c>
      <c r="Q114" s="20" t="s">
        <v>1549</v>
      </c>
      <c r="R114" s="20" t="s">
        <v>1546</v>
      </c>
      <c r="S114" s="20">
        <v>0</v>
      </c>
      <c r="T114" s="20"/>
      <c r="U114" s="20" t="s">
        <v>238</v>
      </c>
      <c r="X114" s="82" t="s">
        <v>1531</v>
      </c>
      <c r="Z114" s="83" t="s">
        <v>2140</v>
      </c>
      <c r="AA114" s="20" t="s">
        <v>142</v>
      </c>
      <c r="AB114" s="19" t="s">
        <v>2142</v>
      </c>
      <c r="AG114" s="82">
        <v>69.930000000000007</v>
      </c>
      <c r="AH114" s="82">
        <v>0.91</v>
      </c>
      <c r="AI114" s="82">
        <v>19.89</v>
      </c>
      <c r="AK114" s="82">
        <v>5.6</v>
      </c>
      <c r="AL114" s="82">
        <v>0.01</v>
      </c>
      <c r="AM114" s="82">
        <v>0.91</v>
      </c>
      <c r="AN114" s="82">
        <v>0.28000000000000003</v>
      </c>
      <c r="AO114" s="82">
        <v>0.28999999999999998</v>
      </c>
      <c r="AP114" s="82">
        <v>1.85</v>
      </c>
      <c r="AQ114" s="82">
        <v>7.0000000000000007E-2</v>
      </c>
      <c r="AT114" s="82">
        <v>0.28999999999999998</v>
      </c>
      <c r="AU114" s="82">
        <v>0.23</v>
      </c>
      <c r="AY114" s="20">
        <v>99.74</v>
      </c>
      <c r="BA114" s="82" t="s">
        <v>330</v>
      </c>
      <c r="BB114" s="82">
        <v>13</v>
      </c>
      <c r="BC114" s="82">
        <v>8</v>
      </c>
      <c r="BD114" s="82">
        <v>214</v>
      </c>
      <c r="BE114" s="82">
        <v>2.5</v>
      </c>
      <c r="BF114" s="82" t="s">
        <v>329</v>
      </c>
      <c r="BH114" s="82" t="s">
        <v>264</v>
      </c>
      <c r="BI114" s="82">
        <v>140</v>
      </c>
      <c r="BJ114" s="82">
        <v>6</v>
      </c>
      <c r="BK114" s="82">
        <v>37</v>
      </c>
      <c r="BL114" s="82">
        <v>5</v>
      </c>
      <c r="BM114" s="82">
        <v>22</v>
      </c>
      <c r="BN114" s="82">
        <v>20</v>
      </c>
      <c r="BO114" s="82">
        <v>2</v>
      </c>
      <c r="BP114" s="82">
        <v>8</v>
      </c>
      <c r="BQ114" s="82">
        <v>0.11</v>
      </c>
      <c r="BR114" s="82" t="s">
        <v>441</v>
      </c>
      <c r="BT114" s="82">
        <v>51</v>
      </c>
      <c r="BU114" s="82" t="s">
        <v>681</v>
      </c>
      <c r="BV114" s="82">
        <v>18</v>
      </c>
      <c r="BW114" s="82">
        <v>13</v>
      </c>
      <c r="BY114" s="82">
        <v>30</v>
      </c>
      <c r="CB114" s="82">
        <v>63</v>
      </c>
      <c r="CF114" s="82" t="s">
        <v>681</v>
      </c>
      <c r="CG114" s="82">
        <v>14</v>
      </c>
      <c r="CH114" s="82">
        <v>3</v>
      </c>
      <c r="CI114" s="82" t="s">
        <v>681</v>
      </c>
      <c r="CJ114" s="82">
        <v>53</v>
      </c>
      <c r="CK114" s="82">
        <v>1</v>
      </c>
      <c r="CM114" s="82">
        <v>24</v>
      </c>
      <c r="CN114" s="82" t="s">
        <v>681</v>
      </c>
      <c r="CO114" s="82">
        <v>7.2</v>
      </c>
      <c r="CP114" s="82">
        <v>62</v>
      </c>
      <c r="CQ114" s="82">
        <v>2</v>
      </c>
      <c r="CR114" s="82">
        <v>38</v>
      </c>
      <c r="CS114" s="82">
        <v>52</v>
      </c>
      <c r="CT114" s="82">
        <v>261</v>
      </c>
      <c r="CU114" s="82">
        <v>45</v>
      </c>
      <c r="CV114" s="82">
        <v>98</v>
      </c>
      <c r="CW114" s="82">
        <v>12</v>
      </c>
      <c r="CX114" s="82">
        <v>44</v>
      </c>
      <c r="CY114" s="82">
        <v>8</v>
      </c>
      <c r="CZ114" s="82">
        <v>2</v>
      </c>
      <c r="DA114" s="82">
        <v>8</v>
      </c>
      <c r="DB114" s="82">
        <v>1</v>
      </c>
      <c r="DC114" s="82">
        <v>7</v>
      </c>
      <c r="DD114" s="82" t="s">
        <v>329</v>
      </c>
      <c r="DE114" s="82">
        <v>4</v>
      </c>
      <c r="DF114" s="82" t="s">
        <v>251</v>
      </c>
      <c r="DG114" s="82">
        <v>4</v>
      </c>
      <c r="DH114" s="82" t="s">
        <v>251</v>
      </c>
      <c r="DI114" s="87">
        <v>233</v>
      </c>
      <c r="DJ114" s="85">
        <v>271</v>
      </c>
      <c r="DQ114" s="19"/>
      <c r="DU114" s="82" t="s">
        <v>2043</v>
      </c>
      <c r="DV114" s="82" t="s">
        <v>2044</v>
      </c>
      <c r="DW114" s="82" t="s">
        <v>2045</v>
      </c>
      <c r="DX114" s="82" t="s">
        <v>2046</v>
      </c>
      <c r="DY114" s="82" t="s">
        <v>2047</v>
      </c>
      <c r="DZ114" s="82" t="s">
        <v>792</v>
      </c>
      <c r="EA114" s="82" t="s">
        <v>2048</v>
      </c>
      <c r="EB114" s="82" t="s">
        <v>996</v>
      </c>
      <c r="EC114" s="82" t="s">
        <v>2049</v>
      </c>
      <c r="ED114" s="82" t="s">
        <v>809</v>
      </c>
      <c r="EE114" s="82" t="s">
        <v>614</v>
      </c>
      <c r="EF114" s="82" t="s">
        <v>506</v>
      </c>
      <c r="EG114" s="82" t="s">
        <v>1246</v>
      </c>
      <c r="EH114" s="82" t="s">
        <v>2072</v>
      </c>
      <c r="EI114" s="82" t="s">
        <v>2073</v>
      </c>
      <c r="EJ114" s="82" t="s">
        <v>867</v>
      </c>
      <c r="EK114" s="82" t="s">
        <v>2074</v>
      </c>
      <c r="EL114" s="82" t="s">
        <v>867</v>
      </c>
      <c r="EM114" s="82" t="s">
        <v>2077</v>
      </c>
      <c r="EN114" s="82" t="s">
        <v>2088</v>
      </c>
      <c r="EO114" s="82" t="s">
        <v>2084</v>
      </c>
      <c r="EP114" s="82" t="s">
        <v>1019</v>
      </c>
      <c r="EQ114" s="82" t="s">
        <v>2083</v>
      </c>
      <c r="ER114" s="82" t="s">
        <v>2110</v>
      </c>
      <c r="ES114" s="82" t="s">
        <v>2111</v>
      </c>
      <c r="ET114" s="82" t="s">
        <v>2112</v>
      </c>
      <c r="EU114" s="82" t="s">
        <v>2113</v>
      </c>
      <c r="EV114" s="82" t="s">
        <v>519</v>
      </c>
      <c r="EW114" s="82" t="s">
        <v>519</v>
      </c>
      <c r="EX114" s="82" t="s">
        <v>624</v>
      </c>
      <c r="EY114" s="82" t="s">
        <v>2128</v>
      </c>
      <c r="EZ114" s="82" t="s">
        <v>2129</v>
      </c>
      <c r="FA114" s="82" t="s">
        <v>2125</v>
      </c>
      <c r="FB114" s="82" t="s">
        <v>484</v>
      </c>
    </row>
    <row r="115" spans="1:158" x14ac:dyDescent="0.3">
      <c r="A115" s="19" t="s">
        <v>2837</v>
      </c>
      <c r="B115" s="20" t="s">
        <v>978</v>
      </c>
      <c r="C115" s="19" t="s">
        <v>1291</v>
      </c>
      <c r="D115" s="20" t="s">
        <v>980</v>
      </c>
      <c r="E115" s="109">
        <v>44939</v>
      </c>
      <c r="F115" s="81">
        <v>44967</v>
      </c>
      <c r="G115" s="59">
        <v>129923</v>
      </c>
      <c r="H115" s="19" t="s">
        <v>247</v>
      </c>
      <c r="K115" s="19">
        <v>35.489609000000002</v>
      </c>
      <c r="L115" s="19">
        <v>-108.032348</v>
      </c>
      <c r="M115" s="20" t="s">
        <v>357</v>
      </c>
      <c r="N115" s="59" t="s">
        <v>238</v>
      </c>
      <c r="O115" s="20" t="s">
        <v>147</v>
      </c>
      <c r="P115" s="59" t="s">
        <v>336</v>
      </c>
      <c r="Q115" s="20" t="s">
        <v>1549</v>
      </c>
      <c r="R115" s="20" t="s">
        <v>1546</v>
      </c>
      <c r="S115" s="20">
        <v>0</v>
      </c>
      <c r="T115" s="20"/>
      <c r="U115" s="20" t="s">
        <v>238</v>
      </c>
      <c r="X115" s="82" t="s">
        <v>1531</v>
      </c>
      <c r="Z115" s="83" t="s">
        <v>2141</v>
      </c>
      <c r="AA115" s="20" t="s">
        <v>142</v>
      </c>
      <c r="AB115" s="19" t="s">
        <v>2142</v>
      </c>
      <c r="AG115" s="82">
        <v>72.180000000000007</v>
      </c>
      <c r="AH115" s="82">
        <v>0.77</v>
      </c>
      <c r="AI115" s="82">
        <v>18.649999999999999</v>
      </c>
      <c r="AK115" s="82">
        <v>4.46</v>
      </c>
      <c r="AL115" s="82">
        <v>0.01</v>
      </c>
      <c r="AM115" s="82">
        <v>0.82</v>
      </c>
      <c r="AN115" s="82">
        <v>0.94</v>
      </c>
      <c r="AO115" s="82">
        <v>0.19</v>
      </c>
      <c r="AP115" s="82">
        <v>1.68</v>
      </c>
      <c r="AQ115" s="82">
        <v>7.0000000000000007E-2</v>
      </c>
      <c r="AT115" s="82">
        <v>0.11</v>
      </c>
      <c r="AU115" s="82">
        <v>0.21</v>
      </c>
      <c r="AY115" s="20">
        <v>99.769999999999982</v>
      </c>
      <c r="BA115" s="82" t="s">
        <v>267</v>
      </c>
      <c r="BB115" s="82">
        <v>8.4</v>
      </c>
      <c r="BC115" s="82">
        <v>8</v>
      </c>
      <c r="BD115" s="82">
        <v>244</v>
      </c>
      <c r="BE115" s="82">
        <v>1.5</v>
      </c>
      <c r="BF115" s="82" t="s">
        <v>251</v>
      </c>
      <c r="BH115" s="82" t="s">
        <v>264</v>
      </c>
      <c r="BI115" s="82">
        <v>55</v>
      </c>
      <c r="BJ115" s="82">
        <v>5</v>
      </c>
      <c r="BK115" s="82">
        <v>28</v>
      </c>
      <c r="BL115" s="82">
        <v>4</v>
      </c>
      <c r="BM115" s="82">
        <v>15</v>
      </c>
      <c r="BN115" s="82">
        <v>21</v>
      </c>
      <c r="BO115" s="82">
        <v>2</v>
      </c>
      <c r="BP115" s="82">
        <v>10</v>
      </c>
      <c r="BQ115" s="82">
        <v>0.04</v>
      </c>
      <c r="BR115" s="82" t="s">
        <v>441</v>
      </c>
      <c r="BT115" s="82">
        <v>37</v>
      </c>
      <c r="BU115" s="82" t="s">
        <v>293</v>
      </c>
      <c r="BV115" s="82">
        <v>21</v>
      </c>
      <c r="BW115" s="82">
        <v>10</v>
      </c>
      <c r="BY115" s="82">
        <v>21</v>
      </c>
      <c r="CB115" s="82">
        <v>62</v>
      </c>
      <c r="CF115" s="82" t="s">
        <v>293</v>
      </c>
      <c r="CG115" s="82">
        <v>11</v>
      </c>
      <c r="CH115" s="82">
        <v>1</v>
      </c>
      <c r="CI115" s="82" t="s">
        <v>293</v>
      </c>
      <c r="CJ115" s="82">
        <v>45</v>
      </c>
      <c r="CK115" s="82">
        <v>2</v>
      </c>
      <c r="CM115" s="82">
        <v>22</v>
      </c>
      <c r="CN115" s="82" t="s">
        <v>293</v>
      </c>
      <c r="CO115" s="82">
        <v>7.3</v>
      </c>
      <c r="CP115" s="82">
        <v>45</v>
      </c>
      <c r="CQ115" s="82">
        <v>3</v>
      </c>
      <c r="CR115" s="82">
        <v>41</v>
      </c>
      <c r="CS115" s="82">
        <v>56</v>
      </c>
      <c r="CT115" s="82">
        <v>230</v>
      </c>
      <c r="CU115" s="82">
        <v>52</v>
      </c>
      <c r="CV115" s="82">
        <v>108</v>
      </c>
      <c r="CW115" s="82">
        <v>13</v>
      </c>
      <c r="CX115" s="82">
        <v>47</v>
      </c>
      <c r="CY115" s="82">
        <v>9</v>
      </c>
      <c r="CZ115" s="82">
        <v>2</v>
      </c>
      <c r="DA115" s="82">
        <v>8</v>
      </c>
      <c r="DB115" s="82">
        <v>1</v>
      </c>
      <c r="DC115" s="82">
        <v>8</v>
      </c>
      <c r="DD115" s="82" t="s">
        <v>329</v>
      </c>
      <c r="DE115" s="82">
        <v>4</v>
      </c>
      <c r="DF115" s="82" t="s">
        <v>251</v>
      </c>
      <c r="DG115" s="82">
        <v>5</v>
      </c>
      <c r="DH115" s="82" t="s">
        <v>251</v>
      </c>
      <c r="DI115" s="87">
        <v>257</v>
      </c>
      <c r="DJ115" s="85">
        <v>298</v>
      </c>
      <c r="DQ115" s="19"/>
      <c r="DU115" s="82" t="s">
        <v>2050</v>
      </c>
      <c r="DV115" s="82" t="s">
        <v>2051</v>
      </c>
      <c r="DW115" s="82" t="s">
        <v>2052</v>
      </c>
      <c r="DX115" s="82" t="s">
        <v>2053</v>
      </c>
      <c r="DY115" s="82" t="s">
        <v>2041</v>
      </c>
      <c r="DZ115" s="82" t="s">
        <v>2054</v>
      </c>
      <c r="EA115" s="82" t="s">
        <v>1867</v>
      </c>
      <c r="EB115" s="82" t="s">
        <v>1867</v>
      </c>
      <c r="EC115" s="82" t="s">
        <v>1867</v>
      </c>
      <c r="ED115" s="82" t="s">
        <v>711</v>
      </c>
      <c r="EE115" s="82" t="s">
        <v>1098</v>
      </c>
      <c r="EF115" s="82" t="s">
        <v>1099</v>
      </c>
      <c r="EG115" s="82" t="s">
        <v>2075</v>
      </c>
      <c r="EH115" s="82" t="s">
        <v>695</v>
      </c>
      <c r="EI115" s="82" t="s">
        <v>2076</v>
      </c>
      <c r="EJ115" s="82" t="s">
        <v>549</v>
      </c>
      <c r="EK115" s="82" t="s">
        <v>521</v>
      </c>
      <c r="EL115" s="82" t="s">
        <v>586</v>
      </c>
      <c r="EM115" s="82" t="s">
        <v>2089</v>
      </c>
      <c r="EN115" s="82" t="s">
        <v>2090</v>
      </c>
      <c r="EO115" s="82" t="s">
        <v>482</v>
      </c>
      <c r="EP115" s="82" t="s">
        <v>482</v>
      </c>
      <c r="EQ115" s="82" t="s">
        <v>2091</v>
      </c>
      <c r="ER115" s="82" t="s">
        <v>2114</v>
      </c>
      <c r="ES115" s="82" t="s">
        <v>2115</v>
      </c>
      <c r="ET115" s="82" t="s">
        <v>1020</v>
      </c>
      <c r="EU115" s="82" t="s">
        <v>1866</v>
      </c>
      <c r="EV115" s="82" t="s">
        <v>2130</v>
      </c>
      <c r="EW115" s="82" t="s">
        <v>431</v>
      </c>
      <c r="EX115" s="82" t="s">
        <v>446</v>
      </c>
      <c r="EY115" s="82" t="s">
        <v>2131</v>
      </c>
      <c r="EZ115" s="82" t="s">
        <v>2132</v>
      </c>
      <c r="FA115" s="82" t="s">
        <v>1186</v>
      </c>
      <c r="FB115" s="82" t="s">
        <v>484</v>
      </c>
    </row>
    <row r="116" spans="1:158" s="19" customFormat="1" x14ac:dyDescent="0.3">
      <c r="A116" s="19" t="s">
        <v>2205</v>
      </c>
      <c r="B116" s="20" t="s">
        <v>978</v>
      </c>
      <c r="C116" s="19" t="s">
        <v>369</v>
      </c>
      <c r="D116" s="20" t="s">
        <v>980</v>
      </c>
      <c r="E116" s="151"/>
      <c r="F116" s="113">
        <v>44995</v>
      </c>
      <c r="G116" s="19" t="s">
        <v>2216</v>
      </c>
      <c r="H116" s="19" t="s">
        <v>2195</v>
      </c>
      <c r="K116" s="19">
        <v>35.676696</v>
      </c>
      <c r="L116" s="19">
        <v>-107.247958</v>
      </c>
      <c r="M116" s="20" t="s">
        <v>357</v>
      </c>
      <c r="N116" s="59" t="s">
        <v>238</v>
      </c>
      <c r="O116" s="20" t="s">
        <v>147</v>
      </c>
      <c r="P116" s="62" t="s">
        <v>2234</v>
      </c>
      <c r="Q116" s="19" t="s">
        <v>1373</v>
      </c>
      <c r="R116" s="20" t="s">
        <v>381</v>
      </c>
      <c r="S116" s="142">
        <v>13</v>
      </c>
      <c r="U116" s="92" t="s">
        <v>240</v>
      </c>
      <c r="V116" s="19" t="s">
        <v>2235</v>
      </c>
      <c r="Z116" s="142" t="s">
        <v>2257</v>
      </c>
      <c r="AA116" s="20" t="s">
        <v>142</v>
      </c>
      <c r="AB116" s="142" t="s">
        <v>983</v>
      </c>
      <c r="AG116" s="19">
        <v>96.31</v>
      </c>
      <c r="AH116" s="19">
        <v>0.16</v>
      </c>
      <c r="AI116" s="19">
        <v>0.8</v>
      </c>
      <c r="AK116" s="19">
        <v>0.35</v>
      </c>
      <c r="AL116" s="19" t="s">
        <v>261</v>
      </c>
      <c r="AM116" s="19" t="s">
        <v>261</v>
      </c>
      <c r="AN116" s="19">
        <v>0.11</v>
      </c>
      <c r="AO116" s="19">
        <v>0.16</v>
      </c>
      <c r="AP116" s="19">
        <v>0.1</v>
      </c>
      <c r="AQ116" s="19" t="s">
        <v>261</v>
      </c>
      <c r="AR116" s="19">
        <v>0.68</v>
      </c>
      <c r="AS116" s="19">
        <v>30</v>
      </c>
      <c r="AT116" s="19" t="s">
        <v>261</v>
      </c>
      <c r="AW116" s="19">
        <v>0.03</v>
      </c>
      <c r="AY116" s="20">
        <v>98.669999999999987</v>
      </c>
      <c r="AZ116" s="19">
        <v>2E-3</v>
      </c>
      <c r="BA116" s="19" t="s">
        <v>292</v>
      </c>
      <c r="BB116" s="19">
        <v>0.6</v>
      </c>
      <c r="BD116" s="19">
        <v>29.4</v>
      </c>
      <c r="BF116" s="19">
        <v>0.14000000000000001</v>
      </c>
      <c r="BH116" s="19" t="s">
        <v>292</v>
      </c>
      <c r="BJ116" s="19">
        <v>1</v>
      </c>
      <c r="BK116" s="19">
        <v>20</v>
      </c>
      <c r="BL116" s="19">
        <v>1.1200000000000001</v>
      </c>
      <c r="BM116" s="19">
        <v>3</v>
      </c>
      <c r="BN116" s="19">
        <v>1.5</v>
      </c>
      <c r="BO116" s="19" t="s">
        <v>292</v>
      </c>
      <c r="BP116" s="19">
        <v>10.4</v>
      </c>
      <c r="BQ116" s="19">
        <v>2.3E-2</v>
      </c>
      <c r="BR116" s="19">
        <v>7.0000000000000001E-3</v>
      </c>
      <c r="BT116" s="19" t="s">
        <v>293</v>
      </c>
      <c r="BU116" s="19">
        <v>3</v>
      </c>
      <c r="BV116" s="19">
        <v>39.6</v>
      </c>
      <c r="BW116" s="19">
        <v>4</v>
      </c>
      <c r="BY116" s="19">
        <v>10</v>
      </c>
      <c r="CB116" s="19">
        <v>14.4</v>
      </c>
      <c r="CC116" s="19" t="s">
        <v>290</v>
      </c>
      <c r="CF116" s="19">
        <v>0.25</v>
      </c>
      <c r="CG116" s="19">
        <v>0.9</v>
      </c>
      <c r="CH116" s="19">
        <v>0.4</v>
      </c>
      <c r="CI116" s="19">
        <v>5.8</v>
      </c>
      <c r="CJ116" s="19">
        <v>12.8</v>
      </c>
      <c r="CK116" s="19">
        <v>2.9</v>
      </c>
      <c r="CL116" s="19" t="s">
        <v>261</v>
      </c>
      <c r="CM116" s="19">
        <v>10.95</v>
      </c>
      <c r="CN116" s="19" t="s">
        <v>333</v>
      </c>
      <c r="CO116" s="19">
        <v>3.7</v>
      </c>
      <c r="CP116" s="19">
        <v>6</v>
      </c>
      <c r="CQ116" s="19">
        <v>2.4</v>
      </c>
      <c r="CR116" s="19">
        <v>33.200000000000003</v>
      </c>
      <c r="CS116" s="19">
        <v>8</v>
      </c>
      <c r="CT116" s="19">
        <v>279</v>
      </c>
      <c r="CU116" s="19">
        <v>3.6</v>
      </c>
      <c r="CV116" s="19">
        <v>13.4</v>
      </c>
      <c r="CW116" s="19">
        <v>2</v>
      </c>
      <c r="CX116" s="19">
        <v>9.3000000000000007</v>
      </c>
      <c r="CY116" s="19">
        <v>3.37</v>
      </c>
      <c r="CZ116" s="19">
        <v>0.34</v>
      </c>
      <c r="DA116" s="19">
        <v>4.3499999999999996</v>
      </c>
      <c r="DB116" s="19">
        <v>0.8</v>
      </c>
      <c r="DC116" s="19">
        <v>5.94</v>
      </c>
      <c r="DD116" s="19">
        <v>1.2</v>
      </c>
      <c r="DE116" s="19">
        <v>4.1900000000000004</v>
      </c>
      <c r="DF116" s="19">
        <v>0.72</v>
      </c>
      <c r="DG116" s="19">
        <v>4.8099999999999996</v>
      </c>
      <c r="DH116" s="19">
        <v>0.76</v>
      </c>
      <c r="DI116" s="87">
        <v>54.78</v>
      </c>
      <c r="DJ116" s="87">
        <v>87.98</v>
      </c>
    </row>
    <row r="117" spans="1:158" s="19" customFormat="1" x14ac:dyDescent="0.3">
      <c r="A117" s="19" t="s">
        <v>2206</v>
      </c>
      <c r="B117" s="20" t="s">
        <v>978</v>
      </c>
      <c r="C117" s="19" t="s">
        <v>369</v>
      </c>
      <c r="D117" s="20" t="s">
        <v>980</v>
      </c>
      <c r="E117" s="151"/>
      <c r="F117" s="113">
        <v>44995</v>
      </c>
      <c r="G117" s="19" t="s">
        <v>2216</v>
      </c>
      <c r="H117" s="19" t="s">
        <v>2195</v>
      </c>
      <c r="K117" s="19">
        <v>35.676696</v>
      </c>
      <c r="L117" s="19">
        <v>-107.247958</v>
      </c>
      <c r="M117" s="20" t="s">
        <v>357</v>
      </c>
      <c r="N117" s="59" t="s">
        <v>238</v>
      </c>
      <c r="O117" s="20" t="s">
        <v>147</v>
      </c>
      <c r="P117" s="62" t="s">
        <v>2234</v>
      </c>
      <c r="Q117" s="19" t="s">
        <v>1373</v>
      </c>
      <c r="R117" s="20" t="s">
        <v>381</v>
      </c>
      <c r="S117" s="142" t="s">
        <v>2254</v>
      </c>
      <c r="U117" s="19" t="s">
        <v>240</v>
      </c>
      <c r="V117" s="19" t="s">
        <v>2235</v>
      </c>
      <c r="Z117" s="142" t="s">
        <v>2257</v>
      </c>
      <c r="AA117" s="20" t="s">
        <v>142</v>
      </c>
      <c r="AB117" s="142" t="s">
        <v>983</v>
      </c>
      <c r="AG117" s="19">
        <v>46.88</v>
      </c>
      <c r="AH117" s="19">
        <v>0.09</v>
      </c>
      <c r="AI117" s="19">
        <v>25.85</v>
      </c>
      <c r="AK117" s="19">
        <v>0.12</v>
      </c>
      <c r="AL117" s="19" t="s">
        <v>261</v>
      </c>
      <c r="AM117" s="19">
        <v>0.13</v>
      </c>
      <c r="AN117" s="19">
        <v>0.12</v>
      </c>
      <c r="AO117" s="19">
        <v>0.1</v>
      </c>
      <c r="AP117" s="19">
        <v>3.63</v>
      </c>
      <c r="AQ117" s="19">
        <v>0.11</v>
      </c>
      <c r="AR117" s="19">
        <v>21.52</v>
      </c>
      <c r="AS117" s="19">
        <v>1010</v>
      </c>
      <c r="AT117" s="19">
        <v>5.2</v>
      </c>
      <c r="AW117" s="19">
        <v>0.05</v>
      </c>
      <c r="AY117" s="20">
        <v>98.55</v>
      </c>
      <c r="AZ117" s="19">
        <v>1E-3</v>
      </c>
      <c r="BA117" s="19" t="s">
        <v>292</v>
      </c>
      <c r="BB117" s="19">
        <v>10.8</v>
      </c>
      <c r="BD117" s="19">
        <v>172.5</v>
      </c>
      <c r="BF117" s="19">
        <v>0.03</v>
      </c>
      <c r="BH117" s="19" t="s">
        <v>292</v>
      </c>
      <c r="BJ117" s="19">
        <v>1</v>
      </c>
      <c r="BK117" s="19">
        <v>10</v>
      </c>
      <c r="BL117" s="19">
        <v>0.27</v>
      </c>
      <c r="BM117" s="19">
        <v>5</v>
      </c>
      <c r="BN117" s="19">
        <v>23.8</v>
      </c>
      <c r="BO117" s="19">
        <v>1.2</v>
      </c>
      <c r="BP117" s="19">
        <v>5.81</v>
      </c>
      <c r="BQ117" s="19">
        <v>2.8000000000000001E-2</v>
      </c>
      <c r="BR117" s="19">
        <v>3.6999999999999998E-2</v>
      </c>
      <c r="BT117" s="19">
        <v>50</v>
      </c>
      <c r="BU117" s="19">
        <v>1</v>
      </c>
      <c r="BV117" s="19">
        <v>22</v>
      </c>
      <c r="BW117" s="19">
        <v>5</v>
      </c>
      <c r="BY117" s="19">
        <v>43</v>
      </c>
      <c r="CB117" s="19">
        <v>4.8</v>
      </c>
      <c r="CC117" s="19" t="s">
        <v>290</v>
      </c>
      <c r="CF117" s="19">
        <v>0.11</v>
      </c>
      <c r="CG117" s="19">
        <v>0.9</v>
      </c>
      <c r="CH117" s="19">
        <v>0.2</v>
      </c>
      <c r="CI117" s="19">
        <v>3.4</v>
      </c>
      <c r="CJ117" s="19">
        <v>348</v>
      </c>
      <c r="CK117" s="19">
        <v>1.6</v>
      </c>
      <c r="CL117" s="19" t="s">
        <v>261</v>
      </c>
      <c r="CM117" s="19">
        <v>14.35</v>
      </c>
      <c r="CN117" s="19" t="s">
        <v>333</v>
      </c>
      <c r="CO117" s="19">
        <v>3.46</v>
      </c>
      <c r="CP117" s="19">
        <v>21</v>
      </c>
      <c r="CQ117" s="19">
        <v>3.9</v>
      </c>
      <c r="CR117" s="19">
        <v>8.3000000000000007</v>
      </c>
      <c r="CS117" s="19">
        <v>4</v>
      </c>
      <c r="CT117" s="19">
        <v>168</v>
      </c>
      <c r="CU117" s="19">
        <v>46</v>
      </c>
      <c r="CV117" s="19">
        <v>36.700000000000003</v>
      </c>
      <c r="CW117" s="19">
        <v>2.23</v>
      </c>
      <c r="CX117" s="19">
        <v>5.4</v>
      </c>
      <c r="CY117" s="19">
        <v>0.83</v>
      </c>
      <c r="CZ117" s="19">
        <v>0.08</v>
      </c>
      <c r="DA117" s="19">
        <v>0.78</v>
      </c>
      <c r="DB117" s="19">
        <v>0.15</v>
      </c>
      <c r="DC117" s="19">
        <v>1.24</v>
      </c>
      <c r="DD117" s="19">
        <v>0.28000000000000003</v>
      </c>
      <c r="DE117" s="19">
        <v>1.06</v>
      </c>
      <c r="DF117" s="19">
        <v>0.2</v>
      </c>
      <c r="DG117" s="19">
        <v>1.58</v>
      </c>
      <c r="DH117" s="19">
        <v>0.24</v>
      </c>
      <c r="DI117" s="87">
        <v>96.77000000000001</v>
      </c>
      <c r="DJ117" s="87">
        <v>105.07000000000001</v>
      </c>
    </row>
    <row r="118" spans="1:158" s="19" customFormat="1" x14ac:dyDescent="0.3">
      <c r="A118" s="19" t="s">
        <v>2207</v>
      </c>
      <c r="B118" s="20" t="s">
        <v>978</v>
      </c>
      <c r="C118" s="19" t="s">
        <v>369</v>
      </c>
      <c r="D118" s="20" t="s">
        <v>980</v>
      </c>
      <c r="E118" s="151"/>
      <c r="F118" s="113">
        <v>44995</v>
      </c>
      <c r="G118" s="19" t="s">
        <v>2216</v>
      </c>
      <c r="H118" s="19" t="s">
        <v>2195</v>
      </c>
      <c r="K118" s="19">
        <v>35.676696</v>
      </c>
      <c r="L118" s="19">
        <v>-107.247958</v>
      </c>
      <c r="M118" s="20" t="s">
        <v>357</v>
      </c>
      <c r="N118" s="59" t="s">
        <v>238</v>
      </c>
      <c r="O118" s="20" t="s">
        <v>147</v>
      </c>
      <c r="P118" s="62" t="s">
        <v>2234</v>
      </c>
      <c r="Q118" s="19" t="s">
        <v>1373</v>
      </c>
      <c r="R118" s="20" t="s">
        <v>381</v>
      </c>
      <c r="S118" s="142" t="s">
        <v>2255</v>
      </c>
      <c r="U118" s="19" t="s">
        <v>240</v>
      </c>
      <c r="V118" s="19" t="s">
        <v>2235</v>
      </c>
      <c r="Z118" s="142" t="s">
        <v>2258</v>
      </c>
      <c r="AA118" s="20" t="s">
        <v>142</v>
      </c>
      <c r="AB118" s="142" t="s">
        <v>983</v>
      </c>
      <c r="AG118" s="19">
        <v>77.84</v>
      </c>
      <c r="AH118" s="19">
        <v>0.18</v>
      </c>
      <c r="AI118" s="19">
        <v>10.1</v>
      </c>
      <c r="AK118" s="19">
        <v>2.21</v>
      </c>
      <c r="AL118" s="19">
        <v>0.03</v>
      </c>
      <c r="AM118" s="19">
        <v>0.27</v>
      </c>
      <c r="AN118" s="19">
        <v>0.22</v>
      </c>
      <c r="AO118" s="19">
        <v>0.28999999999999998</v>
      </c>
      <c r="AP118" s="19">
        <v>5.22</v>
      </c>
      <c r="AQ118" s="19">
        <v>0.02</v>
      </c>
      <c r="AR118" s="19">
        <v>2.16</v>
      </c>
      <c r="AS118" s="19">
        <v>1100</v>
      </c>
      <c r="AT118" s="19">
        <v>0.01</v>
      </c>
      <c r="AW118" s="19">
        <v>0.03</v>
      </c>
      <c r="AY118" s="20">
        <v>98.539999999999992</v>
      </c>
      <c r="AZ118" s="19">
        <v>2E-3</v>
      </c>
      <c r="BA118" s="19" t="s">
        <v>292</v>
      </c>
      <c r="BB118" s="19">
        <v>1.1000000000000001</v>
      </c>
      <c r="BD118" s="19">
        <v>89.7</v>
      </c>
      <c r="BF118" s="19">
        <v>0.32</v>
      </c>
      <c r="BH118" s="19" t="s">
        <v>292</v>
      </c>
      <c r="BJ118" s="19">
        <v>1</v>
      </c>
      <c r="BK118" s="19">
        <v>8</v>
      </c>
      <c r="BL118" s="19">
        <v>2.81</v>
      </c>
      <c r="BM118" s="19">
        <v>5</v>
      </c>
      <c r="BN118" s="19">
        <v>17.100000000000001</v>
      </c>
      <c r="BO118" s="19">
        <v>5.9</v>
      </c>
      <c r="BP118" s="19">
        <v>6.93</v>
      </c>
      <c r="BQ118" s="19">
        <v>1.2999999999999999E-2</v>
      </c>
      <c r="BR118" s="19">
        <v>3.4000000000000002E-2</v>
      </c>
      <c r="BT118" s="19">
        <v>30</v>
      </c>
      <c r="BU118" s="19">
        <v>1</v>
      </c>
      <c r="BV118" s="19">
        <v>27.7</v>
      </c>
      <c r="BW118" s="19">
        <v>4</v>
      </c>
      <c r="BY118" s="19">
        <v>24</v>
      </c>
      <c r="CB118" s="19">
        <v>194.5</v>
      </c>
      <c r="CC118" s="19">
        <v>1E-3</v>
      </c>
      <c r="CF118" s="19">
        <v>0.26</v>
      </c>
      <c r="CG118" s="19">
        <v>1.1000000000000001</v>
      </c>
      <c r="CH118" s="19">
        <v>0.2</v>
      </c>
      <c r="CI118" s="19">
        <v>4.2</v>
      </c>
      <c r="CJ118" s="19">
        <v>31.5</v>
      </c>
      <c r="CK118" s="19">
        <v>1.9</v>
      </c>
      <c r="CL118" s="19" t="s">
        <v>261</v>
      </c>
      <c r="CM118" s="19">
        <v>19.8</v>
      </c>
      <c r="CN118" s="19">
        <v>0.06</v>
      </c>
      <c r="CO118" s="19">
        <v>3.81</v>
      </c>
      <c r="CP118" s="19">
        <v>33</v>
      </c>
      <c r="CQ118" s="19">
        <v>6.3</v>
      </c>
      <c r="CR118" s="19">
        <v>84.4</v>
      </c>
      <c r="CS118" s="19">
        <v>104</v>
      </c>
      <c r="CT118" s="19">
        <v>185</v>
      </c>
      <c r="CU118" s="19">
        <v>43.6</v>
      </c>
      <c r="CV118" s="19">
        <v>107</v>
      </c>
      <c r="CW118" s="19">
        <v>13.8</v>
      </c>
      <c r="CX118" s="19">
        <v>50.8</v>
      </c>
      <c r="CY118" s="19">
        <v>12.6</v>
      </c>
      <c r="CZ118" s="19">
        <v>0.64</v>
      </c>
      <c r="DA118" s="19">
        <v>11.7</v>
      </c>
      <c r="DB118" s="19">
        <v>2.0699999999999998</v>
      </c>
      <c r="DC118" s="19">
        <v>14.2</v>
      </c>
      <c r="DD118" s="19">
        <v>2.88</v>
      </c>
      <c r="DE118" s="19">
        <v>9.02</v>
      </c>
      <c r="DF118" s="19">
        <v>1.46</v>
      </c>
      <c r="DG118" s="19">
        <v>10.050000000000001</v>
      </c>
      <c r="DH118" s="16">
        <v>1.36</v>
      </c>
      <c r="DI118" s="87">
        <v>281.17999999999995</v>
      </c>
      <c r="DJ118" s="87">
        <v>365.57999999999993</v>
      </c>
    </row>
    <row r="119" spans="1:158" s="19" customFormat="1" x14ac:dyDescent="0.3">
      <c r="A119" s="19" t="s">
        <v>2208</v>
      </c>
      <c r="B119" s="20" t="s">
        <v>978</v>
      </c>
      <c r="C119" s="19" t="s">
        <v>369</v>
      </c>
      <c r="D119" s="20" t="s">
        <v>980</v>
      </c>
      <c r="E119" s="151"/>
      <c r="F119" s="113">
        <v>44995</v>
      </c>
      <c r="G119" s="19" t="s">
        <v>2216</v>
      </c>
      <c r="H119" s="19" t="s">
        <v>2195</v>
      </c>
      <c r="K119" s="19">
        <v>35.676696</v>
      </c>
      <c r="L119" s="19">
        <v>-107.247958</v>
      </c>
      <c r="M119" s="20" t="s">
        <v>357</v>
      </c>
      <c r="N119" s="59" t="s">
        <v>238</v>
      </c>
      <c r="O119" s="20" t="s">
        <v>147</v>
      </c>
      <c r="P119" s="62" t="s">
        <v>2234</v>
      </c>
      <c r="Q119" s="19" t="s">
        <v>1373</v>
      </c>
      <c r="R119" s="20" t="s">
        <v>381</v>
      </c>
      <c r="S119" s="142" t="s">
        <v>2256</v>
      </c>
      <c r="U119" s="19" t="s">
        <v>240</v>
      </c>
      <c r="V119" s="19" t="s">
        <v>2235</v>
      </c>
      <c r="Z119" s="142" t="s">
        <v>2259</v>
      </c>
      <c r="AA119" s="20" t="s">
        <v>142</v>
      </c>
      <c r="AB119" s="142" t="s">
        <v>983</v>
      </c>
      <c r="AG119" s="19">
        <v>75.36</v>
      </c>
      <c r="AH119" s="19">
        <v>0.4</v>
      </c>
      <c r="AI119" s="19">
        <v>12.79</v>
      </c>
      <c r="AK119" s="19">
        <v>5.44</v>
      </c>
      <c r="AL119" s="19" t="s">
        <v>261</v>
      </c>
      <c r="AM119" s="19">
        <v>0.02</v>
      </c>
      <c r="AN119" s="19">
        <v>0.08</v>
      </c>
      <c r="AO119" s="19">
        <v>0.06</v>
      </c>
      <c r="AP119" s="19">
        <v>0.13</v>
      </c>
      <c r="AQ119" s="19">
        <v>0.11</v>
      </c>
      <c r="AR119" s="19">
        <v>5.35</v>
      </c>
      <c r="AS119" s="19">
        <v>1370</v>
      </c>
      <c r="AT119" s="19">
        <v>0.05</v>
      </c>
      <c r="AW119" s="19">
        <v>0.02</v>
      </c>
      <c r="AY119" s="20">
        <v>99.74</v>
      </c>
      <c r="AZ119" s="19">
        <v>1E-3</v>
      </c>
      <c r="BA119" s="19" t="s">
        <v>292</v>
      </c>
      <c r="BB119" s="19">
        <v>5.0999999999999996</v>
      </c>
      <c r="BD119" s="19">
        <v>277</v>
      </c>
      <c r="BF119" s="19">
        <v>0.46</v>
      </c>
      <c r="BH119" s="19" t="s">
        <v>292</v>
      </c>
      <c r="BJ119" s="19">
        <v>3</v>
      </c>
      <c r="BK119" s="19">
        <v>29</v>
      </c>
      <c r="BL119" s="19">
        <v>1.44</v>
      </c>
      <c r="BM119" s="19">
        <v>13</v>
      </c>
      <c r="BN119" s="19">
        <v>16.600000000000001</v>
      </c>
      <c r="BO119" s="19">
        <v>1.7</v>
      </c>
      <c r="BP119" s="19">
        <v>4.71</v>
      </c>
      <c r="BQ119" s="19">
        <v>9.4E-2</v>
      </c>
      <c r="BR119" s="19">
        <v>4.2999999999999997E-2</v>
      </c>
      <c r="BT119" s="19">
        <v>20</v>
      </c>
      <c r="BU119" s="19">
        <v>14</v>
      </c>
      <c r="BV119" s="19">
        <v>13.9</v>
      </c>
      <c r="BW119" s="19">
        <v>8</v>
      </c>
      <c r="BY119" s="19">
        <v>55</v>
      </c>
      <c r="CB119" s="19">
        <v>11.8</v>
      </c>
      <c r="CC119" s="19">
        <v>1E-3</v>
      </c>
      <c r="CF119" s="19">
        <v>0.31</v>
      </c>
      <c r="CG119" s="19">
        <v>1.1000000000000001</v>
      </c>
      <c r="CH119" s="19">
        <v>1.1000000000000001</v>
      </c>
      <c r="CI119" s="19">
        <v>1.9</v>
      </c>
      <c r="CJ119" s="19">
        <v>178</v>
      </c>
      <c r="CK119" s="19">
        <v>0.9</v>
      </c>
      <c r="CL119" s="19">
        <v>0.02</v>
      </c>
      <c r="CM119" s="19">
        <v>52.8</v>
      </c>
      <c r="CN119" s="19" t="s">
        <v>333</v>
      </c>
      <c r="CO119" s="19">
        <v>8.15</v>
      </c>
      <c r="CP119" s="19">
        <v>65</v>
      </c>
      <c r="CQ119" s="19">
        <v>6.7</v>
      </c>
      <c r="CR119" s="19">
        <v>40.700000000000003</v>
      </c>
      <c r="CS119" s="19">
        <v>9</v>
      </c>
      <c r="CT119" s="19">
        <v>151</v>
      </c>
      <c r="CU119" s="19">
        <v>165</v>
      </c>
      <c r="CV119" s="19">
        <v>328</v>
      </c>
      <c r="CW119" s="19">
        <v>28</v>
      </c>
      <c r="CX119" s="19">
        <v>68.900000000000006</v>
      </c>
      <c r="CY119" s="19">
        <v>8.75</v>
      </c>
      <c r="CZ119" s="19">
        <v>0.95</v>
      </c>
      <c r="DA119" s="19">
        <v>9.73</v>
      </c>
      <c r="DB119" s="19">
        <v>1.34</v>
      </c>
      <c r="DC119" s="19">
        <v>7.3</v>
      </c>
      <c r="DD119" s="19">
        <v>1.45</v>
      </c>
      <c r="DE119" s="19">
        <v>5.09</v>
      </c>
      <c r="DF119" s="19">
        <v>0.82</v>
      </c>
      <c r="DG119" s="19">
        <v>6.45</v>
      </c>
      <c r="DH119" s="19">
        <v>0.91</v>
      </c>
      <c r="DI119" s="87">
        <v>632.69000000000017</v>
      </c>
      <c r="DJ119" s="87">
        <v>673.39000000000021</v>
      </c>
    </row>
    <row r="120" spans="1:158" s="19" customFormat="1" x14ac:dyDescent="0.3">
      <c r="A120" s="19" t="s">
        <v>2432</v>
      </c>
      <c r="B120" s="20" t="s">
        <v>978</v>
      </c>
      <c r="C120" s="83" t="s">
        <v>325</v>
      </c>
      <c r="D120" s="20" t="s">
        <v>980</v>
      </c>
      <c r="E120" s="109">
        <v>44796</v>
      </c>
      <c r="F120" s="113" t="s">
        <v>2380</v>
      </c>
      <c r="G120" s="19" t="s">
        <v>2380</v>
      </c>
      <c r="H120" s="19" t="s">
        <v>2380</v>
      </c>
      <c r="K120" s="19">
        <v>35.900126</v>
      </c>
      <c r="L120" s="19">
        <v>-107.372418</v>
      </c>
      <c r="M120" s="20" t="s">
        <v>357</v>
      </c>
      <c r="N120" s="59" t="s">
        <v>238</v>
      </c>
      <c r="O120" s="20" t="s">
        <v>147</v>
      </c>
      <c r="P120" s="59" t="s">
        <v>1715</v>
      </c>
      <c r="Q120" s="20" t="s">
        <v>1549</v>
      </c>
      <c r="S120" s="20">
        <v>0</v>
      </c>
      <c r="Z120" s="152" t="s">
        <v>2251</v>
      </c>
      <c r="AA120" s="20" t="s">
        <v>142</v>
      </c>
      <c r="AB120" s="19" t="s">
        <v>983</v>
      </c>
      <c r="AG120" s="19">
        <v>33.094999999999999</v>
      </c>
      <c r="AH120" s="19">
        <v>0.64500000000000002</v>
      </c>
      <c r="AI120" s="19">
        <v>13.195</v>
      </c>
      <c r="AK120" s="19">
        <v>0.215</v>
      </c>
      <c r="AM120" s="19">
        <v>0.03</v>
      </c>
      <c r="AN120" s="19">
        <v>0.33499999999999996</v>
      </c>
      <c r="AO120" s="19">
        <v>0.03</v>
      </c>
      <c r="AP120" s="19">
        <v>0.28500000000000003</v>
      </c>
      <c r="AQ120" s="19">
        <v>1.4999999999999999E-2</v>
      </c>
      <c r="AR120" s="19">
        <v>50.484999999999999</v>
      </c>
      <c r="AS120" s="19">
        <v>190</v>
      </c>
      <c r="AT120" s="19">
        <v>0.29000000000000004</v>
      </c>
      <c r="AW120" s="19">
        <v>31.650000000000002</v>
      </c>
      <c r="AY120" s="20">
        <v>98.330000000000013</v>
      </c>
      <c r="AZ120" s="19">
        <v>6.4999999999999997E-3</v>
      </c>
      <c r="BA120" s="19" t="s">
        <v>292</v>
      </c>
      <c r="BB120" s="19">
        <v>0.2</v>
      </c>
      <c r="BD120" s="19">
        <v>356</v>
      </c>
      <c r="BF120" s="19">
        <v>0.77500000000000002</v>
      </c>
      <c r="BH120" s="19" t="s">
        <v>292</v>
      </c>
      <c r="BJ120" s="19">
        <v>1</v>
      </c>
      <c r="BK120" s="19">
        <v>19</v>
      </c>
      <c r="BL120" s="19">
        <v>0.46499999999999997</v>
      </c>
      <c r="BM120" s="19">
        <v>52</v>
      </c>
      <c r="BN120" s="19">
        <v>19.100000000000001</v>
      </c>
      <c r="BO120" s="19">
        <v>1.1000000000000001</v>
      </c>
      <c r="BP120" s="19">
        <v>8.41</v>
      </c>
      <c r="BQ120" s="19">
        <v>0.10350000000000001</v>
      </c>
      <c r="BR120" s="19">
        <v>0.1</v>
      </c>
      <c r="BT120" s="19">
        <v>35</v>
      </c>
      <c r="BU120" s="19">
        <v>2.5</v>
      </c>
      <c r="BV120" s="19">
        <v>19.75</v>
      </c>
      <c r="BW120" s="19">
        <v>2</v>
      </c>
      <c r="BY120" s="19">
        <v>64.5</v>
      </c>
      <c r="CB120" s="19">
        <v>9.6999999999999993</v>
      </c>
      <c r="CC120" s="19">
        <v>1E-3</v>
      </c>
      <c r="CF120" s="19">
        <v>0.13500000000000001</v>
      </c>
      <c r="CG120" s="19">
        <v>6.6</v>
      </c>
      <c r="CH120" s="19">
        <v>4.5999999999999996</v>
      </c>
      <c r="CI120" s="19">
        <v>1.9</v>
      </c>
      <c r="CJ120" s="19">
        <v>36.349999999999994</v>
      </c>
      <c r="CK120" s="19">
        <v>1.3</v>
      </c>
      <c r="CL120" s="19">
        <v>0.05</v>
      </c>
      <c r="CM120" s="85">
        <v>55.1</v>
      </c>
      <c r="CN120" s="19">
        <v>0.02</v>
      </c>
      <c r="CO120" s="19">
        <v>10.525</v>
      </c>
      <c r="CP120" s="19">
        <v>52.5</v>
      </c>
      <c r="CQ120" s="19">
        <v>3.45</v>
      </c>
      <c r="CR120" s="19">
        <v>28.35</v>
      </c>
      <c r="CS120" s="19">
        <v>13.5</v>
      </c>
      <c r="CT120" s="19">
        <v>341.5</v>
      </c>
      <c r="CU120" s="19">
        <v>24.5</v>
      </c>
      <c r="CV120" s="19">
        <v>46.55</v>
      </c>
      <c r="CW120" s="19">
        <v>5.165</v>
      </c>
      <c r="CX120" s="19">
        <v>18.45</v>
      </c>
      <c r="CY120" s="19">
        <v>4.2549999999999999</v>
      </c>
      <c r="CZ120" s="19">
        <v>0.57000000000000006</v>
      </c>
      <c r="DA120" s="19">
        <v>4.1349999999999998</v>
      </c>
      <c r="DB120" s="19">
        <v>0.75</v>
      </c>
      <c r="DC120" s="19">
        <v>4.7699999999999996</v>
      </c>
      <c r="DD120" s="19">
        <v>1.02</v>
      </c>
      <c r="DE120" s="19">
        <v>2.85</v>
      </c>
      <c r="DF120" s="19">
        <v>0.44499999999999995</v>
      </c>
      <c r="DG120" s="19">
        <v>3.1500000000000004</v>
      </c>
      <c r="DH120" s="19">
        <v>0.495</v>
      </c>
      <c r="DI120" s="87">
        <v>117.10499999999999</v>
      </c>
      <c r="DJ120" s="19">
        <v>145.45499999999998</v>
      </c>
    </row>
    <row r="121" spans="1:158" s="19" customFormat="1" x14ac:dyDescent="0.3">
      <c r="A121" s="19" t="s">
        <v>2433</v>
      </c>
      <c r="B121" s="20" t="s">
        <v>978</v>
      </c>
      <c r="C121" s="19" t="s">
        <v>143</v>
      </c>
      <c r="D121" s="20" t="s">
        <v>980</v>
      </c>
      <c r="E121" s="109">
        <v>44811</v>
      </c>
      <c r="F121" s="113" t="s">
        <v>2380</v>
      </c>
      <c r="G121" s="19" t="s">
        <v>2380</v>
      </c>
      <c r="H121" s="19" t="s">
        <v>2380</v>
      </c>
      <c r="K121" s="19">
        <v>36.809922</v>
      </c>
      <c r="L121" s="19">
        <v>-104.051091</v>
      </c>
      <c r="M121" s="20" t="s">
        <v>357</v>
      </c>
      <c r="N121" s="59" t="s">
        <v>239</v>
      </c>
      <c r="O121" s="20" t="s">
        <v>147</v>
      </c>
      <c r="P121" s="19" t="s">
        <v>2298</v>
      </c>
      <c r="Q121" s="20" t="s">
        <v>1549</v>
      </c>
      <c r="S121" s="20">
        <v>0</v>
      </c>
      <c r="Z121" s="62" t="s">
        <v>2221</v>
      </c>
      <c r="AA121" s="19" t="s">
        <v>143</v>
      </c>
      <c r="AG121" s="19">
        <v>45.66</v>
      </c>
      <c r="AH121" s="19">
        <v>1.28</v>
      </c>
      <c r="AI121" s="19">
        <v>14.93</v>
      </c>
      <c r="AK121" s="19">
        <v>9.6449999999999996</v>
      </c>
      <c r="AL121" s="19">
        <v>0.21</v>
      </c>
      <c r="AM121" s="19">
        <v>6.15</v>
      </c>
      <c r="AN121" s="19">
        <v>10.425000000000001</v>
      </c>
      <c r="AO121" s="19">
        <v>4.49</v>
      </c>
      <c r="AP121" s="19">
        <v>2.3449999999999998</v>
      </c>
      <c r="AQ121" s="19">
        <v>2.13</v>
      </c>
      <c r="AR121" s="19">
        <v>1.375</v>
      </c>
      <c r="AS121" s="19">
        <v>1020</v>
      </c>
      <c r="AT121" s="19">
        <v>0.115</v>
      </c>
      <c r="AW121" s="19">
        <v>0.23</v>
      </c>
      <c r="AY121" s="20">
        <v>98.64</v>
      </c>
      <c r="AZ121" s="19">
        <v>1E-3</v>
      </c>
      <c r="BA121" s="19" t="s">
        <v>292</v>
      </c>
      <c r="BB121" s="19">
        <v>0.25</v>
      </c>
      <c r="BD121" s="19">
        <v>2220</v>
      </c>
      <c r="BF121" s="19">
        <v>5.5E-2</v>
      </c>
      <c r="BH121" s="19" t="s">
        <v>292</v>
      </c>
      <c r="BJ121" s="19">
        <v>35</v>
      </c>
      <c r="BK121" s="19">
        <v>32</v>
      </c>
      <c r="BL121" s="19">
        <v>0.89</v>
      </c>
      <c r="BM121" s="19">
        <v>45.5</v>
      </c>
      <c r="BN121" s="19">
        <v>19.299999999999997</v>
      </c>
      <c r="BO121" s="19">
        <v>0.9</v>
      </c>
      <c r="BP121" s="19">
        <v>5.5049999999999999</v>
      </c>
      <c r="BQ121" s="19">
        <v>1.2E-2</v>
      </c>
      <c r="BR121" s="19">
        <v>2.2499999999999999E-2</v>
      </c>
      <c r="BT121" s="19">
        <v>20</v>
      </c>
      <c r="BU121" s="19">
        <v>2.5</v>
      </c>
      <c r="BV121" s="19">
        <v>76.349999999999994</v>
      </c>
      <c r="BW121" s="19">
        <v>110.5</v>
      </c>
      <c r="BY121" s="19">
        <v>12</v>
      </c>
      <c r="CB121" s="19">
        <v>35.85</v>
      </c>
      <c r="CC121" s="19">
        <v>1E-3</v>
      </c>
      <c r="CF121" s="19">
        <v>0.08</v>
      </c>
      <c r="CG121" s="19">
        <v>2.6</v>
      </c>
      <c r="CH121" s="19">
        <v>0.25</v>
      </c>
      <c r="CI121" s="19">
        <v>1.2999999999999998</v>
      </c>
      <c r="CJ121" s="19">
        <v>2935</v>
      </c>
      <c r="CK121" s="19">
        <v>3.6</v>
      </c>
      <c r="CL121" s="19">
        <v>0.01</v>
      </c>
      <c r="CM121" s="85">
        <v>20</v>
      </c>
      <c r="CN121" s="19">
        <v>0.03</v>
      </c>
      <c r="CO121" s="19">
        <v>4.82</v>
      </c>
      <c r="CP121" s="19">
        <v>161</v>
      </c>
      <c r="CQ121" s="19">
        <v>0.65</v>
      </c>
      <c r="CR121" s="19">
        <v>38.25</v>
      </c>
      <c r="CS121" s="19">
        <v>122</v>
      </c>
      <c r="CT121" s="19">
        <v>299</v>
      </c>
      <c r="CU121" s="19">
        <v>193.5</v>
      </c>
      <c r="CV121" s="19">
        <v>350</v>
      </c>
      <c r="CW121" s="19">
        <v>35</v>
      </c>
      <c r="CX121" s="19">
        <v>123.75</v>
      </c>
      <c r="CY121" s="19">
        <v>17.649999999999999</v>
      </c>
      <c r="CZ121" s="19">
        <v>4.57</v>
      </c>
      <c r="DA121" s="19">
        <v>11.925000000000001</v>
      </c>
      <c r="DB121" s="19">
        <v>1.4649999999999999</v>
      </c>
      <c r="DC121" s="19">
        <v>7.66</v>
      </c>
      <c r="DD121" s="19">
        <v>1.3149999999999999</v>
      </c>
      <c r="DE121" s="19">
        <v>3.3600000000000003</v>
      </c>
      <c r="DF121" s="19">
        <v>0.44500000000000001</v>
      </c>
      <c r="DG121" s="19">
        <v>3.0449999999999999</v>
      </c>
      <c r="DH121" s="19">
        <v>0.41499999999999998</v>
      </c>
      <c r="DI121" s="87">
        <v>754.1</v>
      </c>
      <c r="DJ121" s="19">
        <v>792.35</v>
      </c>
    </row>
    <row r="122" spans="1:158" s="19" customFormat="1" x14ac:dyDescent="0.3">
      <c r="A122" s="19" t="s">
        <v>2434</v>
      </c>
      <c r="B122" s="20" t="s">
        <v>978</v>
      </c>
      <c r="C122" s="19" t="s">
        <v>143</v>
      </c>
      <c r="D122" s="20" t="s">
        <v>980</v>
      </c>
      <c r="E122" s="109">
        <v>44811</v>
      </c>
      <c r="F122" s="113" t="s">
        <v>2380</v>
      </c>
      <c r="G122" s="19" t="s">
        <v>2380</v>
      </c>
      <c r="H122" s="19" t="s">
        <v>2380</v>
      </c>
      <c r="K122" s="19">
        <v>36.818969000000003</v>
      </c>
      <c r="L122" s="19">
        <v>-104.01299400000001</v>
      </c>
      <c r="M122" s="20" t="s">
        <v>357</v>
      </c>
      <c r="N122" s="59" t="s">
        <v>239</v>
      </c>
      <c r="O122" s="20" t="s">
        <v>147</v>
      </c>
      <c r="P122" s="19" t="s">
        <v>2298</v>
      </c>
      <c r="Q122" s="20" t="s">
        <v>1549</v>
      </c>
      <c r="S122" s="20">
        <v>0</v>
      </c>
      <c r="Z122" s="62" t="s">
        <v>2221</v>
      </c>
      <c r="AA122" s="19" t="s">
        <v>143</v>
      </c>
      <c r="AG122" s="19">
        <v>40.83</v>
      </c>
      <c r="AH122" s="19">
        <v>1.61</v>
      </c>
      <c r="AI122" s="19">
        <v>13.074999999999999</v>
      </c>
      <c r="AK122" s="19">
        <v>11.774999999999999</v>
      </c>
      <c r="AL122" s="19">
        <v>0.23</v>
      </c>
      <c r="AM122" s="19">
        <v>9.879999999999999</v>
      </c>
      <c r="AN122" s="19">
        <v>13.95</v>
      </c>
      <c r="AO122" s="19">
        <v>3.1900000000000004</v>
      </c>
      <c r="AP122" s="19">
        <v>1.1399999999999999</v>
      </c>
      <c r="AQ122" s="19">
        <v>1.87</v>
      </c>
      <c r="AR122" s="19">
        <v>1.2599999999999998</v>
      </c>
      <c r="AS122" s="19">
        <v>1050</v>
      </c>
      <c r="AT122" s="19">
        <v>0.05</v>
      </c>
      <c r="AW122" s="19">
        <v>8.4999999999999992E-2</v>
      </c>
      <c r="AY122" s="20">
        <v>98.81</v>
      </c>
      <c r="AZ122" s="19">
        <v>2E-3</v>
      </c>
      <c r="BA122" s="19" t="s">
        <v>292</v>
      </c>
      <c r="BB122" s="19">
        <v>0.1</v>
      </c>
      <c r="BD122" s="19">
        <v>1720</v>
      </c>
      <c r="BF122" s="19">
        <v>0.05</v>
      </c>
      <c r="BH122" s="19" t="s">
        <v>292</v>
      </c>
      <c r="BJ122" s="19">
        <v>49.5</v>
      </c>
      <c r="BK122" s="19">
        <v>290.5</v>
      </c>
      <c r="BL122" s="19">
        <v>0.29000000000000004</v>
      </c>
      <c r="BM122" s="19">
        <v>33.5</v>
      </c>
      <c r="BN122" s="19">
        <v>17.2</v>
      </c>
      <c r="BO122" s="19">
        <v>1.05</v>
      </c>
      <c r="BP122" s="19">
        <v>3.5350000000000001</v>
      </c>
      <c r="BQ122" s="19">
        <v>6.0000000000000001E-3</v>
      </c>
      <c r="BR122" s="19">
        <v>1.55E-2</v>
      </c>
      <c r="BT122" s="19">
        <v>10</v>
      </c>
      <c r="BU122" s="19">
        <v>1.5</v>
      </c>
      <c r="BV122" s="19">
        <v>51.599999999999994</v>
      </c>
      <c r="BW122" s="19">
        <v>222</v>
      </c>
      <c r="BY122" s="19">
        <v>5.5</v>
      </c>
      <c r="CB122" s="19">
        <v>15.8</v>
      </c>
      <c r="CC122" s="19">
        <v>1E-3</v>
      </c>
      <c r="CF122" s="19">
        <v>7.0000000000000007E-2</v>
      </c>
      <c r="CG122" s="19">
        <v>4.6500000000000004</v>
      </c>
      <c r="CH122" s="19">
        <v>0.2</v>
      </c>
      <c r="CI122" s="19">
        <v>1.2</v>
      </c>
      <c r="CJ122" s="19">
        <v>2550</v>
      </c>
      <c r="CK122" s="19">
        <v>2.1500000000000004</v>
      </c>
      <c r="CL122" s="19">
        <v>0.02</v>
      </c>
      <c r="CM122" s="85">
        <v>16.05</v>
      </c>
      <c r="CN122" s="19" t="e">
        <v>#DIV/0!</v>
      </c>
      <c r="CO122" s="19">
        <v>3.48</v>
      </c>
      <c r="CP122" s="19">
        <v>221</v>
      </c>
      <c r="CQ122" s="19">
        <v>2.8</v>
      </c>
      <c r="CR122" s="19">
        <v>37.6</v>
      </c>
      <c r="CS122" s="19">
        <v>118.5</v>
      </c>
      <c r="CT122" s="19">
        <v>181</v>
      </c>
      <c r="CU122" s="19">
        <v>153.75</v>
      </c>
      <c r="CV122" s="19">
        <v>287</v>
      </c>
      <c r="CW122" s="19">
        <v>29.95</v>
      </c>
      <c r="CX122" s="19">
        <v>108.75</v>
      </c>
      <c r="CY122" s="19">
        <v>16.924999999999997</v>
      </c>
      <c r="CZ122" s="19">
        <v>4.37</v>
      </c>
      <c r="DA122" s="19">
        <v>11.824999999999999</v>
      </c>
      <c r="DB122" s="19">
        <v>1.4350000000000001</v>
      </c>
      <c r="DC122" s="19">
        <v>7.415</v>
      </c>
      <c r="DD122" s="19">
        <v>1.3050000000000002</v>
      </c>
      <c r="DE122" s="19">
        <v>3.2450000000000001</v>
      </c>
      <c r="DF122" s="19">
        <v>0.45499999999999996</v>
      </c>
      <c r="DG122" s="19">
        <v>2.77</v>
      </c>
      <c r="DH122" s="19">
        <v>0.39500000000000002</v>
      </c>
      <c r="DI122" s="87">
        <v>629.58999999999992</v>
      </c>
      <c r="DJ122" s="19">
        <v>667.18999999999994</v>
      </c>
    </row>
    <row r="123" spans="1:158" x14ac:dyDescent="0.3">
      <c r="A123" s="19" t="s">
        <v>2435</v>
      </c>
      <c r="B123" s="20" t="s">
        <v>978</v>
      </c>
      <c r="C123" s="19" t="s">
        <v>143</v>
      </c>
      <c r="D123" s="19" t="s">
        <v>980</v>
      </c>
      <c r="E123" s="108">
        <v>44811</v>
      </c>
      <c r="F123" s="113" t="s">
        <v>2380</v>
      </c>
      <c r="G123" s="19" t="s">
        <v>2380</v>
      </c>
      <c r="H123" s="19" t="s">
        <v>2380</v>
      </c>
      <c r="K123" s="20">
        <v>36.821790999999997</v>
      </c>
      <c r="L123" s="20">
        <v>-104.00120800000001</v>
      </c>
      <c r="M123" s="20" t="s">
        <v>357</v>
      </c>
      <c r="N123" s="59" t="s">
        <v>239</v>
      </c>
      <c r="O123" s="20" t="s">
        <v>147</v>
      </c>
      <c r="P123" s="19" t="s">
        <v>2298</v>
      </c>
      <c r="Q123" s="20" t="s">
        <v>1549</v>
      </c>
      <c r="S123" s="20">
        <v>0</v>
      </c>
      <c r="T123" s="20"/>
      <c r="Z123" s="59" t="s">
        <v>2222</v>
      </c>
      <c r="AA123" s="19" t="s">
        <v>143</v>
      </c>
      <c r="AG123" s="19">
        <v>41.105000000000004</v>
      </c>
      <c r="AH123" s="19">
        <v>1.645</v>
      </c>
      <c r="AI123" s="19">
        <v>13.11</v>
      </c>
      <c r="AK123" s="19">
        <v>11.61</v>
      </c>
      <c r="AL123" s="19">
        <v>0.22500000000000001</v>
      </c>
      <c r="AM123" s="19">
        <v>9.98</v>
      </c>
      <c r="AN123" s="19">
        <v>13.475</v>
      </c>
      <c r="AO123" s="19">
        <v>3.5049999999999999</v>
      </c>
      <c r="AP123" s="19">
        <v>0.95</v>
      </c>
      <c r="AQ123" s="19">
        <v>1.825</v>
      </c>
      <c r="AR123" s="19">
        <v>1.46</v>
      </c>
      <c r="AS123" s="19">
        <v>895</v>
      </c>
      <c r="AT123" s="19">
        <v>0.02</v>
      </c>
      <c r="AW123" s="19">
        <v>0.125</v>
      </c>
      <c r="AY123" s="20">
        <v>98.889999999999986</v>
      </c>
      <c r="AZ123" s="19">
        <v>1E-3</v>
      </c>
      <c r="BA123" s="19" t="s">
        <v>292</v>
      </c>
      <c r="BB123" s="19">
        <v>0.1</v>
      </c>
      <c r="BD123" s="19">
        <v>1847.5</v>
      </c>
      <c r="BF123" s="19">
        <v>0.01</v>
      </c>
      <c r="BH123" s="19" t="s">
        <v>292</v>
      </c>
      <c r="BJ123" s="19">
        <v>49</v>
      </c>
      <c r="BK123" s="19">
        <v>287</v>
      </c>
      <c r="BL123" s="19">
        <v>0.7</v>
      </c>
      <c r="BM123" s="19">
        <v>61.5</v>
      </c>
      <c r="BN123" s="19">
        <v>16.899999999999999</v>
      </c>
      <c r="BO123" s="19">
        <v>1.4</v>
      </c>
      <c r="BP123" s="19">
        <v>3.5149999999999997</v>
      </c>
      <c r="BQ123" s="19">
        <v>8.9999999999999993E-3</v>
      </c>
      <c r="BR123" s="19">
        <v>8.9999999999999993E-3</v>
      </c>
      <c r="BT123" s="19">
        <v>15</v>
      </c>
      <c r="BU123" s="19">
        <v>1.5</v>
      </c>
      <c r="BV123" s="19">
        <v>51.6</v>
      </c>
      <c r="BW123" s="19">
        <v>216.5</v>
      </c>
      <c r="BY123" s="19">
        <v>8.5</v>
      </c>
      <c r="CB123" s="19">
        <v>12.350000000000001</v>
      </c>
      <c r="CC123" s="19">
        <v>1E-3</v>
      </c>
      <c r="CF123" s="19" t="s">
        <v>307</v>
      </c>
      <c r="CG123" s="19">
        <v>3.5</v>
      </c>
      <c r="CH123" s="19">
        <v>0.3</v>
      </c>
      <c r="CI123" s="19">
        <v>1.25</v>
      </c>
      <c r="CJ123" s="19">
        <v>2525</v>
      </c>
      <c r="CK123" s="19">
        <v>2.1500000000000004</v>
      </c>
      <c r="CL123" s="19">
        <v>1.4999999999999999E-2</v>
      </c>
      <c r="CM123" s="19">
        <v>15.05</v>
      </c>
      <c r="CN123" s="19">
        <v>0.03</v>
      </c>
      <c r="CO123" s="19">
        <v>3.77</v>
      </c>
      <c r="CP123" s="19">
        <v>221</v>
      </c>
      <c r="CQ123" s="19">
        <v>0.6</v>
      </c>
      <c r="CR123" s="19">
        <v>36.25</v>
      </c>
      <c r="CS123" s="19">
        <v>113.5</v>
      </c>
      <c r="CT123" s="19">
        <v>182.5</v>
      </c>
      <c r="CU123" s="19">
        <v>147</v>
      </c>
      <c r="CV123" s="19">
        <v>268.5</v>
      </c>
      <c r="CW123" s="19">
        <v>28.2</v>
      </c>
      <c r="CX123" s="19">
        <v>103.25</v>
      </c>
      <c r="CY123" s="19">
        <v>16.425000000000001</v>
      </c>
      <c r="CZ123" s="19">
        <v>4.2249999999999996</v>
      </c>
      <c r="DA123" s="19">
        <v>11.05</v>
      </c>
      <c r="DB123" s="19">
        <v>1.37</v>
      </c>
      <c r="DC123" s="19">
        <v>7.4350000000000005</v>
      </c>
      <c r="DD123" s="19">
        <v>1.3</v>
      </c>
      <c r="DE123" s="19">
        <v>3.3650000000000002</v>
      </c>
      <c r="DF123" s="19">
        <v>0.45499999999999996</v>
      </c>
      <c r="DG123" s="19">
        <v>2.6850000000000001</v>
      </c>
      <c r="DH123" s="19">
        <v>0.42499999999999999</v>
      </c>
      <c r="DI123" s="87">
        <v>595.68499999999983</v>
      </c>
      <c r="DJ123" s="85">
        <v>631.93499999999983</v>
      </c>
      <c r="DO123" s="19"/>
      <c r="DP123" s="19"/>
    </row>
    <row r="124" spans="1:158" s="19" customFormat="1" x14ac:dyDescent="0.3">
      <c r="A124" s="19" t="s">
        <v>2436</v>
      </c>
      <c r="B124" s="20" t="s">
        <v>978</v>
      </c>
      <c r="C124" s="19" t="s">
        <v>143</v>
      </c>
      <c r="D124" s="20" t="s">
        <v>980</v>
      </c>
      <c r="E124" s="109">
        <v>44811</v>
      </c>
      <c r="F124" s="113" t="s">
        <v>2380</v>
      </c>
      <c r="G124" s="19" t="s">
        <v>2380</v>
      </c>
      <c r="H124" s="19" t="s">
        <v>2380</v>
      </c>
      <c r="K124" s="19">
        <v>36.821790999999997</v>
      </c>
      <c r="L124" s="19">
        <v>-104.00120800000001</v>
      </c>
      <c r="M124" s="20" t="s">
        <v>357</v>
      </c>
      <c r="N124" s="59" t="s">
        <v>239</v>
      </c>
      <c r="O124" s="20" t="s">
        <v>147</v>
      </c>
      <c r="P124" s="19" t="s">
        <v>2298</v>
      </c>
      <c r="Q124" s="20" t="s">
        <v>1549</v>
      </c>
      <c r="S124" s="20">
        <v>0</v>
      </c>
      <c r="Z124" s="62" t="s">
        <v>2223</v>
      </c>
      <c r="AA124" s="19" t="s">
        <v>143</v>
      </c>
      <c r="AG124" s="19">
        <v>40.599999999999994</v>
      </c>
      <c r="AH124" s="19">
        <v>1.62</v>
      </c>
      <c r="AI124" s="19">
        <v>12.84</v>
      </c>
      <c r="AK124" s="19">
        <v>11.795000000000002</v>
      </c>
      <c r="AL124" s="19">
        <v>0.23</v>
      </c>
      <c r="AM124" s="19">
        <v>10.149999999999999</v>
      </c>
      <c r="AN124" s="19">
        <v>14.175000000000001</v>
      </c>
      <c r="AO124" s="19">
        <v>3.6399999999999997</v>
      </c>
      <c r="AP124" s="19">
        <v>1.05</v>
      </c>
      <c r="AQ124" s="19">
        <v>1.9750000000000001</v>
      </c>
      <c r="AR124" s="19">
        <v>0.83499999999999996</v>
      </c>
      <c r="AS124" s="19">
        <v>930</v>
      </c>
      <c r="AT124" s="19">
        <v>1.4999999999999999E-2</v>
      </c>
      <c r="AW124" s="19">
        <v>0.06</v>
      </c>
      <c r="AY124" s="20">
        <v>98.910000000000011</v>
      </c>
      <c r="AZ124" s="19">
        <v>2E-3</v>
      </c>
      <c r="BA124" s="19" t="s">
        <v>292</v>
      </c>
      <c r="BB124" s="19">
        <v>0.2</v>
      </c>
      <c r="BD124" s="19">
        <v>1750</v>
      </c>
      <c r="BF124" s="19">
        <v>1.4999999999999999E-2</v>
      </c>
      <c r="BJ124" s="19">
        <v>48.5</v>
      </c>
      <c r="BK124" s="19">
        <v>277.5</v>
      </c>
      <c r="BL124" s="19">
        <v>0.51</v>
      </c>
      <c r="BM124" s="19">
        <v>56.5</v>
      </c>
      <c r="BN124" s="19">
        <v>16.200000000000003</v>
      </c>
      <c r="BO124" s="19">
        <v>1.3</v>
      </c>
      <c r="BP124" s="19">
        <v>3.375</v>
      </c>
      <c r="BQ124" s="19">
        <v>8.5000000000000006E-3</v>
      </c>
      <c r="BR124" s="19">
        <v>1.0999999999999999E-2</v>
      </c>
      <c r="BT124" s="19">
        <v>15</v>
      </c>
      <c r="BU124" s="19">
        <v>1.5</v>
      </c>
      <c r="BV124" s="19">
        <v>51.9</v>
      </c>
      <c r="BW124" s="19">
        <v>226</v>
      </c>
      <c r="BY124" s="19">
        <v>8.5</v>
      </c>
      <c r="CB124" s="19">
        <v>12.25</v>
      </c>
      <c r="CC124" s="19" t="s">
        <v>290</v>
      </c>
      <c r="CF124" s="19" t="s">
        <v>307</v>
      </c>
      <c r="CG124" s="19">
        <v>4.45</v>
      </c>
      <c r="CH124" s="19">
        <v>0.55000000000000004</v>
      </c>
      <c r="CI124" s="19">
        <v>1.1499999999999999</v>
      </c>
      <c r="CJ124" s="19">
        <v>2630</v>
      </c>
      <c r="CK124" s="19">
        <v>2.0999999999999996</v>
      </c>
      <c r="CL124" s="19">
        <v>2.5000000000000001E-2</v>
      </c>
      <c r="CM124" s="85">
        <v>16.7</v>
      </c>
      <c r="CN124" s="19">
        <v>2.5000000000000001E-2</v>
      </c>
      <c r="CO124" s="19">
        <v>3.6749999999999998</v>
      </c>
      <c r="CP124" s="19">
        <v>218.5</v>
      </c>
      <c r="CQ124" s="19">
        <v>0.6</v>
      </c>
      <c r="CR124" s="19">
        <v>37.799999999999997</v>
      </c>
      <c r="CS124" s="19">
        <v>117</v>
      </c>
      <c r="CT124" s="19">
        <v>179.5</v>
      </c>
      <c r="CU124" s="19">
        <v>155.5</v>
      </c>
      <c r="CV124" s="19">
        <v>290</v>
      </c>
      <c r="CW124" s="19">
        <v>30.549999999999997</v>
      </c>
      <c r="CX124" s="19">
        <v>111.75</v>
      </c>
      <c r="CY124" s="19">
        <v>17.5</v>
      </c>
      <c r="CZ124" s="19">
        <v>4.6749999999999998</v>
      </c>
      <c r="DA124" s="19">
        <v>12.125</v>
      </c>
      <c r="DB124" s="19">
        <v>1.45</v>
      </c>
      <c r="DC124" s="19">
        <v>7.5350000000000001</v>
      </c>
      <c r="DD124" s="19">
        <v>1.3849999999999998</v>
      </c>
      <c r="DE124" s="19">
        <v>3.31</v>
      </c>
      <c r="DF124" s="19">
        <v>0.45</v>
      </c>
      <c r="DG124" s="19">
        <v>2.8899999999999997</v>
      </c>
      <c r="DH124" s="19">
        <v>0.42499999999999999</v>
      </c>
      <c r="DI124" s="87">
        <v>639.54499999999985</v>
      </c>
      <c r="DJ124" s="19">
        <v>677.3449999999998</v>
      </c>
    </row>
    <row r="125" spans="1:158" s="19" customFormat="1" x14ac:dyDescent="0.3">
      <c r="A125" s="19" t="s">
        <v>2838</v>
      </c>
      <c r="B125" s="20" t="s">
        <v>978</v>
      </c>
      <c r="C125" s="142" t="s">
        <v>1291</v>
      </c>
      <c r="D125" s="20" t="s">
        <v>980</v>
      </c>
      <c r="E125" s="144">
        <v>44922</v>
      </c>
      <c r="F125" s="113">
        <v>45006</v>
      </c>
      <c r="G125" s="19" t="s">
        <v>2230</v>
      </c>
      <c r="H125" s="19" t="s">
        <v>2195</v>
      </c>
      <c r="K125" s="142">
        <v>35.713290000000001</v>
      </c>
      <c r="L125" s="142">
        <v>-108.215062</v>
      </c>
      <c r="M125" s="20" t="s">
        <v>357</v>
      </c>
      <c r="N125" s="59"/>
      <c r="O125" s="20" t="s">
        <v>147</v>
      </c>
      <c r="P125" s="62" t="s">
        <v>2240</v>
      </c>
      <c r="Q125" s="20" t="s">
        <v>1549</v>
      </c>
      <c r="S125" s="20">
        <v>0</v>
      </c>
      <c r="Z125" s="43" t="s">
        <v>2237</v>
      </c>
      <c r="AA125" s="20" t="s">
        <v>142</v>
      </c>
      <c r="AG125" s="19">
        <v>69.44</v>
      </c>
      <c r="AH125" s="19">
        <v>0.71</v>
      </c>
      <c r="AI125" s="19">
        <v>14.66</v>
      </c>
      <c r="AK125" s="19">
        <v>3.35</v>
      </c>
      <c r="AL125" s="19">
        <v>0.02</v>
      </c>
      <c r="AM125" s="19">
        <v>0.96</v>
      </c>
      <c r="AN125" s="19">
        <v>0.28000000000000003</v>
      </c>
      <c r="AO125" s="19">
        <v>1.1000000000000001</v>
      </c>
      <c r="AP125" s="19">
        <v>2.9</v>
      </c>
      <c r="AQ125" s="19">
        <v>0.13</v>
      </c>
      <c r="AR125" s="19">
        <v>6.36</v>
      </c>
      <c r="AS125" s="19">
        <v>560</v>
      </c>
      <c r="AT125" s="19">
        <v>0.53</v>
      </c>
      <c r="AW125" s="19">
        <v>0.69</v>
      </c>
      <c r="AY125" s="20">
        <v>99.909999999999968</v>
      </c>
      <c r="AZ125" s="19">
        <v>3.0000000000000001E-3</v>
      </c>
      <c r="BA125" s="19" t="s">
        <v>292</v>
      </c>
      <c r="BB125" s="19">
        <v>5.2</v>
      </c>
      <c r="BD125" s="19">
        <v>536</v>
      </c>
      <c r="BF125" s="19">
        <v>0.18</v>
      </c>
      <c r="BH125" s="19" t="s">
        <v>292</v>
      </c>
      <c r="BJ125" s="19">
        <v>6</v>
      </c>
      <c r="BK125" s="19">
        <v>44</v>
      </c>
      <c r="BL125" s="19">
        <v>8.17</v>
      </c>
      <c r="BM125" s="19">
        <v>17</v>
      </c>
      <c r="BN125" s="19">
        <v>17</v>
      </c>
      <c r="BO125" s="19">
        <v>1</v>
      </c>
      <c r="BP125" s="19">
        <v>6.85</v>
      </c>
      <c r="BQ125" s="19">
        <v>6.4000000000000001E-2</v>
      </c>
      <c r="BR125" s="19">
        <v>3.9E-2</v>
      </c>
      <c r="BT125" s="19">
        <v>20</v>
      </c>
      <c r="BU125" s="19">
        <v>1</v>
      </c>
      <c r="BV125" s="19">
        <v>16.399999999999999</v>
      </c>
      <c r="BW125" s="19">
        <v>9</v>
      </c>
      <c r="BY125" s="19">
        <v>18</v>
      </c>
      <c r="CB125" s="19">
        <v>114</v>
      </c>
      <c r="CC125" s="19" t="s">
        <v>290</v>
      </c>
      <c r="CF125" s="19">
        <v>0.49</v>
      </c>
      <c r="CG125" s="19">
        <v>3.1</v>
      </c>
      <c r="CH125" s="19">
        <v>0.3</v>
      </c>
      <c r="CI125" s="19">
        <v>1.7</v>
      </c>
      <c r="CJ125" s="19">
        <v>103</v>
      </c>
      <c r="CK125" s="19">
        <v>1.1000000000000001</v>
      </c>
      <c r="CL125" s="19">
        <v>0.04</v>
      </c>
      <c r="CM125" s="19">
        <v>13.9</v>
      </c>
      <c r="CN125" s="19">
        <v>0.15</v>
      </c>
      <c r="CO125" s="19">
        <v>3.83</v>
      </c>
      <c r="CP125" s="19">
        <v>80</v>
      </c>
      <c r="CQ125" s="19">
        <v>1.9</v>
      </c>
      <c r="CR125" s="19">
        <v>24.1</v>
      </c>
      <c r="CS125" s="19">
        <v>68</v>
      </c>
      <c r="CT125" s="19">
        <v>259</v>
      </c>
      <c r="CU125" s="19">
        <v>33.700000000000003</v>
      </c>
      <c r="CV125" s="19">
        <v>68.5</v>
      </c>
      <c r="CW125" s="19">
        <v>7.59</v>
      </c>
      <c r="CX125" s="19">
        <v>27.9</v>
      </c>
      <c r="CY125" s="19">
        <v>5.07</v>
      </c>
      <c r="CZ125" s="19">
        <v>1.04</v>
      </c>
      <c r="DA125" s="19">
        <v>4.34</v>
      </c>
      <c r="DB125" s="19">
        <v>0.65</v>
      </c>
      <c r="DC125" s="19">
        <v>3.96</v>
      </c>
      <c r="DD125" s="19">
        <v>0.88</v>
      </c>
      <c r="DE125" s="19">
        <v>2.46</v>
      </c>
      <c r="DF125" s="19">
        <v>0.39</v>
      </c>
      <c r="DG125" s="19">
        <v>2.5099999999999998</v>
      </c>
      <c r="DH125" s="19">
        <v>0.46</v>
      </c>
      <c r="DI125" s="87">
        <v>159.44999999999999</v>
      </c>
      <c r="DJ125" s="87">
        <v>183.54999999999998</v>
      </c>
    </row>
    <row r="126" spans="1:158" s="19" customFormat="1" x14ac:dyDescent="0.3">
      <c r="A126" s="19" t="s">
        <v>2839</v>
      </c>
      <c r="B126" s="20" t="s">
        <v>978</v>
      </c>
      <c r="C126" s="142" t="s">
        <v>1310</v>
      </c>
      <c r="D126" s="20" t="s">
        <v>980</v>
      </c>
      <c r="E126" s="144">
        <v>44922</v>
      </c>
      <c r="F126" s="113">
        <v>45006</v>
      </c>
      <c r="G126" s="19" t="s">
        <v>2230</v>
      </c>
      <c r="H126" s="19" t="s">
        <v>2195</v>
      </c>
      <c r="K126" s="142">
        <v>35.797659000000003</v>
      </c>
      <c r="L126" s="142">
        <v>-108.44957700000001</v>
      </c>
      <c r="M126" s="20" t="s">
        <v>357</v>
      </c>
      <c r="N126" s="59"/>
      <c r="O126" s="20" t="s">
        <v>147</v>
      </c>
      <c r="P126" s="62" t="s">
        <v>324</v>
      </c>
      <c r="Q126" s="20" t="s">
        <v>1549</v>
      </c>
      <c r="S126" s="20">
        <v>0</v>
      </c>
      <c r="Z126" s="43" t="s">
        <v>2238</v>
      </c>
      <c r="AA126" s="20" t="s">
        <v>142</v>
      </c>
      <c r="AG126" s="19">
        <v>38.83</v>
      </c>
      <c r="AH126" s="19">
        <v>0.28000000000000003</v>
      </c>
      <c r="AI126" s="19">
        <v>6.59</v>
      </c>
      <c r="AK126" s="19">
        <v>50.19</v>
      </c>
      <c r="AL126" s="19">
        <v>0.28000000000000003</v>
      </c>
      <c r="AM126" s="19">
        <v>0.24</v>
      </c>
      <c r="AN126" s="19">
        <v>0.38</v>
      </c>
      <c r="AO126" s="19">
        <v>0.69</v>
      </c>
      <c r="AP126" s="19">
        <v>1.34</v>
      </c>
      <c r="AQ126" s="19">
        <v>0.17</v>
      </c>
      <c r="AR126" s="19">
        <v>0.69</v>
      </c>
      <c r="AS126" s="19">
        <v>80</v>
      </c>
      <c r="AT126" s="19">
        <v>0.14000000000000001</v>
      </c>
      <c r="AW126" s="19">
        <v>0.06</v>
      </c>
      <c r="AY126" s="20">
        <v>99.679999999999993</v>
      </c>
      <c r="AZ126" s="19">
        <v>1E-3</v>
      </c>
      <c r="BA126" s="19" t="s">
        <v>292</v>
      </c>
      <c r="BB126" s="19">
        <v>5.3</v>
      </c>
      <c r="BD126" s="19">
        <v>382</v>
      </c>
      <c r="BF126" s="19">
        <v>0.03</v>
      </c>
      <c r="BH126" s="19" t="s">
        <v>292</v>
      </c>
      <c r="BJ126" s="19">
        <v>11</v>
      </c>
      <c r="BK126" s="19">
        <v>17</v>
      </c>
      <c r="BL126" s="19">
        <v>2.2599999999999998</v>
      </c>
      <c r="BM126" s="19">
        <v>7</v>
      </c>
      <c r="BN126" s="19">
        <v>8.6999999999999993</v>
      </c>
      <c r="BO126" s="19">
        <v>16.7</v>
      </c>
      <c r="BP126" s="19">
        <v>2.95</v>
      </c>
      <c r="BQ126" s="19" t="s">
        <v>296</v>
      </c>
      <c r="BR126" s="19">
        <v>1.4999999999999999E-2</v>
      </c>
      <c r="BT126" s="19">
        <v>10</v>
      </c>
      <c r="BU126" s="19">
        <v>1</v>
      </c>
      <c r="BV126" s="19">
        <v>7.14</v>
      </c>
      <c r="BW126" s="19">
        <v>9</v>
      </c>
      <c r="BY126" s="19">
        <v>16</v>
      </c>
      <c r="CB126" s="19">
        <v>48.8</v>
      </c>
      <c r="CC126" s="19" t="s">
        <v>290</v>
      </c>
      <c r="CF126" s="19">
        <v>4.9400000000000004</v>
      </c>
      <c r="CG126" s="19">
        <v>4.0999999999999996</v>
      </c>
      <c r="CH126" s="19" t="s">
        <v>291</v>
      </c>
      <c r="CI126" s="19">
        <v>0.7</v>
      </c>
      <c r="CJ126" s="19">
        <v>106</v>
      </c>
      <c r="CK126" s="19">
        <v>0.4</v>
      </c>
      <c r="CL126" s="19" t="s">
        <v>261</v>
      </c>
      <c r="CM126" s="19">
        <v>6.63</v>
      </c>
      <c r="CN126" s="19">
        <v>0.12</v>
      </c>
      <c r="CO126" s="19">
        <v>1.88</v>
      </c>
      <c r="CP126" s="19">
        <v>51</v>
      </c>
      <c r="CQ126" s="19">
        <v>0.8</v>
      </c>
      <c r="CR126" s="19">
        <v>14.7</v>
      </c>
      <c r="CS126" s="19">
        <v>58</v>
      </c>
      <c r="CT126" s="19">
        <v>112</v>
      </c>
      <c r="CU126" s="19">
        <v>22.9</v>
      </c>
      <c r="CV126" s="19">
        <v>44.6</v>
      </c>
      <c r="CW126" s="19">
        <v>5</v>
      </c>
      <c r="CX126" s="19">
        <v>18.8</v>
      </c>
      <c r="CY126" s="19">
        <v>3.33</v>
      </c>
      <c r="CZ126" s="19">
        <v>0.67</v>
      </c>
      <c r="DA126" s="19">
        <v>2.85</v>
      </c>
      <c r="DB126" s="19">
        <v>0.42</v>
      </c>
      <c r="DC126" s="19">
        <v>2.5</v>
      </c>
      <c r="DD126" s="19">
        <v>0.52</v>
      </c>
      <c r="DE126" s="19">
        <v>1.52</v>
      </c>
      <c r="DF126" s="19">
        <v>0.22</v>
      </c>
      <c r="DG126" s="19">
        <v>1.48</v>
      </c>
      <c r="DH126" s="19">
        <v>0.23</v>
      </c>
      <c r="DI126" s="87">
        <v>105.03999999999999</v>
      </c>
      <c r="DJ126" s="87">
        <v>119.74</v>
      </c>
    </row>
    <row r="127" spans="1:158" s="19" customFormat="1" x14ac:dyDescent="0.3">
      <c r="A127" s="19" t="s">
        <v>2840</v>
      </c>
      <c r="B127" s="20" t="s">
        <v>978</v>
      </c>
      <c r="C127" s="142" t="s">
        <v>1310</v>
      </c>
      <c r="D127" s="20" t="s">
        <v>980</v>
      </c>
      <c r="E127" s="144">
        <v>44922</v>
      </c>
      <c r="F127" s="113">
        <v>45006</v>
      </c>
      <c r="G127" s="19" t="s">
        <v>2230</v>
      </c>
      <c r="H127" s="19" t="s">
        <v>2195</v>
      </c>
      <c r="K127" s="19">
        <v>35.797659000000003</v>
      </c>
      <c r="L127" s="19">
        <v>-108.44957700000001</v>
      </c>
      <c r="M127" s="20" t="s">
        <v>357</v>
      </c>
      <c r="N127" s="59"/>
      <c r="O127" s="20" t="s">
        <v>147</v>
      </c>
      <c r="P127" s="62" t="s">
        <v>324</v>
      </c>
      <c r="Q127" s="20" t="s">
        <v>1549</v>
      </c>
      <c r="S127" s="20">
        <v>0</v>
      </c>
      <c r="Z127" s="43" t="s">
        <v>2239</v>
      </c>
      <c r="AA127" s="20" t="s">
        <v>142</v>
      </c>
      <c r="AG127" s="19">
        <v>77.63</v>
      </c>
      <c r="AH127" s="19">
        <v>0.32</v>
      </c>
      <c r="AI127" s="19">
        <v>10.8</v>
      </c>
      <c r="AK127" s="19">
        <v>2.9</v>
      </c>
      <c r="AL127" s="19">
        <v>0.02</v>
      </c>
      <c r="AM127" s="19">
        <v>0.21</v>
      </c>
      <c r="AN127" s="19">
        <v>0.25</v>
      </c>
      <c r="AO127" s="19">
        <v>1.65</v>
      </c>
      <c r="AP127" s="19">
        <v>2.75</v>
      </c>
      <c r="AQ127" s="19">
        <v>0.06</v>
      </c>
      <c r="AR127" s="19">
        <v>2.35</v>
      </c>
      <c r="AS127" s="19">
        <v>180</v>
      </c>
      <c r="AT127" s="19">
        <v>0.17</v>
      </c>
      <c r="AW127" s="19">
        <v>0.09</v>
      </c>
      <c r="AY127" s="20">
        <v>98.939999999999984</v>
      </c>
      <c r="AZ127" s="19">
        <v>2E-3</v>
      </c>
      <c r="BA127" s="19" t="s">
        <v>292</v>
      </c>
      <c r="BB127" s="19">
        <v>3.8</v>
      </c>
      <c r="BD127" s="19">
        <v>631</v>
      </c>
      <c r="BF127" s="19">
        <v>0.05</v>
      </c>
      <c r="BH127" s="19" t="s">
        <v>292</v>
      </c>
      <c r="BJ127" s="19">
        <v>4</v>
      </c>
      <c r="BK127" s="19">
        <v>13</v>
      </c>
      <c r="BL127" s="19">
        <v>2.2000000000000002</v>
      </c>
      <c r="BM127" s="19">
        <v>6</v>
      </c>
      <c r="BN127" s="19">
        <v>12.8</v>
      </c>
      <c r="BO127" s="19">
        <v>16</v>
      </c>
      <c r="BP127" s="19">
        <v>5.46</v>
      </c>
      <c r="BQ127" s="19">
        <v>1.2999999999999999E-2</v>
      </c>
      <c r="BR127" s="19">
        <v>1.2999999999999999E-2</v>
      </c>
      <c r="BT127" s="19">
        <v>20</v>
      </c>
      <c r="BU127" s="19" t="s">
        <v>251</v>
      </c>
      <c r="BV127" s="19">
        <v>8.5299999999999994</v>
      </c>
      <c r="BW127" s="19">
        <v>7</v>
      </c>
      <c r="BY127" s="19">
        <v>13</v>
      </c>
      <c r="CB127" s="19">
        <v>86.4</v>
      </c>
      <c r="CC127" s="19" t="s">
        <v>290</v>
      </c>
      <c r="CF127" s="19">
        <v>2.68</v>
      </c>
      <c r="CG127" s="19">
        <v>2.1</v>
      </c>
      <c r="CH127" s="19">
        <v>0.3</v>
      </c>
      <c r="CI127" s="19">
        <v>0.9</v>
      </c>
      <c r="CJ127" s="19">
        <v>169</v>
      </c>
      <c r="CK127" s="19">
        <v>0.5</v>
      </c>
      <c r="CL127" s="19">
        <v>0.01</v>
      </c>
      <c r="CM127" s="19">
        <v>9.7200000000000006</v>
      </c>
      <c r="CN127" s="19">
        <v>0.24</v>
      </c>
      <c r="CO127" s="19">
        <v>2.13</v>
      </c>
      <c r="CP127" s="19">
        <v>44</v>
      </c>
      <c r="CQ127" s="19">
        <v>0.9</v>
      </c>
      <c r="CR127" s="19">
        <v>14.4</v>
      </c>
      <c r="CS127" s="19">
        <v>30</v>
      </c>
      <c r="CT127" s="19">
        <v>223</v>
      </c>
      <c r="CU127" s="19">
        <v>29.6</v>
      </c>
      <c r="CV127" s="19">
        <v>56.8</v>
      </c>
      <c r="CW127" s="19">
        <v>6.37</v>
      </c>
      <c r="CX127" s="19">
        <v>22.9</v>
      </c>
      <c r="CY127" s="19">
        <v>3.75</v>
      </c>
      <c r="CZ127" s="19">
        <v>0.87</v>
      </c>
      <c r="DA127" s="19">
        <v>3.04</v>
      </c>
      <c r="DB127" s="19">
        <v>0.44</v>
      </c>
      <c r="DC127" s="19">
        <v>2.44</v>
      </c>
      <c r="DD127" s="19">
        <v>0.47</v>
      </c>
      <c r="DE127" s="19">
        <v>1.51</v>
      </c>
      <c r="DF127" s="19">
        <v>0.24</v>
      </c>
      <c r="DG127" s="19">
        <v>1.72</v>
      </c>
      <c r="DH127" s="19">
        <v>0.25</v>
      </c>
      <c r="DI127" s="87">
        <v>130.40000000000003</v>
      </c>
      <c r="DJ127" s="87">
        <v>144.80000000000004</v>
      </c>
    </row>
    <row r="128" spans="1:158" s="19" customFormat="1" x14ac:dyDescent="0.3">
      <c r="A128" s="19" t="s">
        <v>2841</v>
      </c>
      <c r="B128" s="20" t="s">
        <v>978</v>
      </c>
      <c r="C128" s="142" t="s">
        <v>1294</v>
      </c>
      <c r="D128" s="20" t="s">
        <v>980</v>
      </c>
      <c r="E128" s="144">
        <v>44922</v>
      </c>
      <c r="F128" s="113">
        <v>45006</v>
      </c>
      <c r="G128" s="19" t="s">
        <v>2230</v>
      </c>
      <c r="H128" s="19" t="s">
        <v>2195</v>
      </c>
      <c r="K128" s="19">
        <v>35.636068999999999</v>
      </c>
      <c r="L128" s="19">
        <v>-108.970902</v>
      </c>
      <c r="M128" s="20" t="s">
        <v>357</v>
      </c>
      <c r="N128" s="59"/>
      <c r="O128" s="20" t="s">
        <v>147</v>
      </c>
      <c r="P128" s="62" t="s">
        <v>278</v>
      </c>
      <c r="Q128" s="20" t="s">
        <v>1549</v>
      </c>
      <c r="S128" s="20">
        <v>0</v>
      </c>
      <c r="Z128" s="43" t="s">
        <v>2241</v>
      </c>
      <c r="AA128" s="20" t="s">
        <v>142</v>
      </c>
      <c r="AG128" s="19">
        <v>20.53</v>
      </c>
      <c r="AH128" s="19">
        <v>0.24</v>
      </c>
      <c r="AI128" s="19">
        <v>5.47</v>
      </c>
      <c r="AK128" s="19">
        <v>56.95</v>
      </c>
      <c r="AL128" s="19">
        <v>1.26</v>
      </c>
      <c r="AM128" s="19">
        <v>0.63</v>
      </c>
      <c r="AN128" s="19">
        <v>0.45</v>
      </c>
      <c r="AO128" s="19">
        <v>0.31</v>
      </c>
      <c r="AP128" s="19">
        <v>0.86</v>
      </c>
      <c r="AQ128" s="19">
        <v>0.17</v>
      </c>
      <c r="AR128" s="19">
        <v>11.74</v>
      </c>
      <c r="AS128" s="19">
        <v>500</v>
      </c>
      <c r="AT128" s="19">
        <v>0.08</v>
      </c>
      <c r="AW128" s="19">
        <v>1.62</v>
      </c>
      <c r="AY128" s="20">
        <v>98.61</v>
      </c>
      <c r="AZ128" s="19">
        <v>1E-3</v>
      </c>
      <c r="BA128" s="19" t="s">
        <v>292</v>
      </c>
      <c r="BB128" s="19">
        <v>5.3</v>
      </c>
      <c r="BD128" s="19">
        <v>263</v>
      </c>
      <c r="BF128" s="19">
        <v>0.08</v>
      </c>
      <c r="BH128" s="19" t="s">
        <v>292</v>
      </c>
      <c r="BJ128" s="19">
        <v>6</v>
      </c>
      <c r="BK128" s="19">
        <v>20</v>
      </c>
      <c r="BL128" s="19">
        <v>3.36</v>
      </c>
      <c r="BM128" s="19">
        <v>8</v>
      </c>
      <c r="BN128" s="19">
        <v>8</v>
      </c>
      <c r="BO128" s="19">
        <v>7.2</v>
      </c>
      <c r="BP128" s="19">
        <v>2.39</v>
      </c>
      <c r="BQ128" s="19">
        <v>1.7999999999999999E-2</v>
      </c>
      <c r="BR128" s="19">
        <v>1.6E-2</v>
      </c>
      <c r="BT128" s="19">
        <v>10</v>
      </c>
      <c r="BU128" s="19" t="s">
        <v>251</v>
      </c>
      <c r="BV128" s="19">
        <v>5.68</v>
      </c>
      <c r="BW128" s="19">
        <v>3</v>
      </c>
      <c r="BY128" s="19">
        <v>6</v>
      </c>
      <c r="CB128" s="19">
        <v>37</v>
      </c>
      <c r="CC128" s="19" t="s">
        <v>290</v>
      </c>
      <c r="CF128" s="19">
        <v>2.08</v>
      </c>
      <c r="CG128" s="19">
        <v>8.1999999999999993</v>
      </c>
      <c r="CH128" s="19">
        <v>0.8</v>
      </c>
      <c r="CI128" s="19">
        <v>0.9</v>
      </c>
      <c r="CJ128" s="19">
        <v>104</v>
      </c>
      <c r="CK128" s="19">
        <v>0.3</v>
      </c>
      <c r="CL128" s="19">
        <v>0.01</v>
      </c>
      <c r="CM128" s="19">
        <v>4.71</v>
      </c>
      <c r="CN128" s="19">
        <v>0.45</v>
      </c>
      <c r="CO128" s="19">
        <v>4.1100000000000003</v>
      </c>
      <c r="CP128" s="19">
        <v>63</v>
      </c>
      <c r="CQ128" s="19">
        <v>0.8</v>
      </c>
      <c r="CR128" s="19">
        <v>18.7</v>
      </c>
      <c r="CS128" s="19">
        <v>81</v>
      </c>
      <c r="CT128" s="19">
        <v>94</v>
      </c>
      <c r="CU128" s="19">
        <v>20.2</v>
      </c>
      <c r="CV128" s="19">
        <v>37.9</v>
      </c>
      <c r="CW128" s="19">
        <v>4.2300000000000004</v>
      </c>
      <c r="CX128" s="19">
        <v>16.3</v>
      </c>
      <c r="CY128" s="19">
        <v>2.82</v>
      </c>
      <c r="CZ128" s="19">
        <v>0.63</v>
      </c>
      <c r="DA128" s="19">
        <v>2.56</v>
      </c>
      <c r="DB128" s="19">
        <v>0.4</v>
      </c>
      <c r="DC128" s="19">
        <v>2.62</v>
      </c>
      <c r="DD128" s="19">
        <v>0.63</v>
      </c>
      <c r="DE128" s="19">
        <v>1.84</v>
      </c>
      <c r="DF128" s="19">
        <v>0.28000000000000003</v>
      </c>
      <c r="DG128" s="19">
        <v>2.15</v>
      </c>
      <c r="DH128" s="19">
        <v>0.33</v>
      </c>
      <c r="DI128" s="87">
        <v>92.89</v>
      </c>
      <c r="DJ128" s="87">
        <v>111.59</v>
      </c>
    </row>
    <row r="129" spans="1:120" s="19" customFormat="1" x14ac:dyDescent="0.3">
      <c r="A129" s="19" t="s">
        <v>2842</v>
      </c>
      <c r="B129" s="20" t="s">
        <v>978</v>
      </c>
      <c r="C129" s="142" t="s">
        <v>1294</v>
      </c>
      <c r="D129" s="20" t="s">
        <v>980</v>
      </c>
      <c r="E129" s="144">
        <v>44922</v>
      </c>
      <c r="F129" s="113">
        <v>45006</v>
      </c>
      <c r="G129" s="19" t="s">
        <v>2230</v>
      </c>
      <c r="H129" s="19" t="s">
        <v>2195</v>
      </c>
      <c r="K129" s="19">
        <v>35.636068999999999</v>
      </c>
      <c r="L129" s="19">
        <v>-108.970902</v>
      </c>
      <c r="M129" s="20" t="s">
        <v>357</v>
      </c>
      <c r="N129" s="59"/>
      <c r="O129" s="20" t="s">
        <v>147</v>
      </c>
      <c r="P129" s="62" t="s">
        <v>324</v>
      </c>
      <c r="Q129" s="20" t="s">
        <v>1549</v>
      </c>
      <c r="S129" s="20">
        <v>0</v>
      </c>
      <c r="Z129" s="43" t="s">
        <v>2242</v>
      </c>
      <c r="AA129" s="20" t="s">
        <v>142</v>
      </c>
      <c r="AG129" s="19">
        <v>58.58</v>
      </c>
      <c r="AH129" s="19">
        <v>0.71</v>
      </c>
      <c r="AI129" s="19">
        <v>18.66</v>
      </c>
      <c r="AK129" s="19">
        <v>10.34</v>
      </c>
      <c r="AL129" s="19">
        <v>0.19</v>
      </c>
      <c r="AM129" s="19">
        <v>1.33</v>
      </c>
      <c r="AN129" s="19">
        <v>0.39</v>
      </c>
      <c r="AO129" s="19">
        <v>0.34</v>
      </c>
      <c r="AP129" s="19">
        <v>2.12</v>
      </c>
      <c r="AQ129" s="19">
        <v>0.06</v>
      </c>
      <c r="AR129" s="19">
        <v>6.39</v>
      </c>
      <c r="AS129" s="19">
        <v>830</v>
      </c>
      <c r="AT129" s="19">
        <v>0.18</v>
      </c>
      <c r="AW129" s="19">
        <v>0.14000000000000001</v>
      </c>
      <c r="AY129" s="20">
        <v>99.110000000000014</v>
      </c>
      <c r="AZ129" s="19">
        <v>3.0000000000000001E-3</v>
      </c>
      <c r="BA129" s="19" t="s">
        <v>292</v>
      </c>
      <c r="BB129" s="19">
        <v>24</v>
      </c>
      <c r="BD129" s="19">
        <v>381</v>
      </c>
      <c r="BF129" s="19">
        <v>0.28999999999999998</v>
      </c>
      <c r="BH129" s="19" t="s">
        <v>292</v>
      </c>
      <c r="BJ129" s="19">
        <v>21</v>
      </c>
      <c r="BK129" s="19">
        <v>42</v>
      </c>
      <c r="BL129" s="19">
        <v>19.399999999999999</v>
      </c>
      <c r="BM129" s="19">
        <v>17</v>
      </c>
      <c r="BN129" s="19">
        <v>24</v>
      </c>
      <c r="BO129" s="19">
        <v>1.1000000000000001</v>
      </c>
      <c r="BP129" s="19">
        <v>4.17</v>
      </c>
      <c r="BQ129" s="19">
        <v>1.7000000000000001E-2</v>
      </c>
      <c r="BR129" s="19">
        <v>0.05</v>
      </c>
      <c r="BT129" s="19">
        <v>30</v>
      </c>
      <c r="BU129" s="19" t="s">
        <v>251</v>
      </c>
      <c r="BV129" s="19">
        <v>15.05</v>
      </c>
      <c r="BW129" s="19">
        <v>11</v>
      </c>
      <c r="BY129" s="19">
        <v>38</v>
      </c>
      <c r="CB129" s="19">
        <v>128.5</v>
      </c>
      <c r="CC129" s="19">
        <v>1E-3</v>
      </c>
      <c r="CF129" s="19">
        <v>0.63</v>
      </c>
      <c r="CG129" s="19">
        <v>5.0999999999999996</v>
      </c>
      <c r="CH129" s="19">
        <v>2.2000000000000002</v>
      </c>
      <c r="CI129" s="19">
        <v>2.7</v>
      </c>
      <c r="CJ129" s="19">
        <v>127.5</v>
      </c>
      <c r="CK129" s="19">
        <v>0.8</v>
      </c>
      <c r="CL129" s="19">
        <v>7.0000000000000007E-2</v>
      </c>
      <c r="CM129" s="19">
        <v>13.45</v>
      </c>
      <c r="CN129" s="19">
        <v>0.28999999999999998</v>
      </c>
      <c r="CO129" s="19">
        <v>3.49</v>
      </c>
      <c r="CP129" s="19">
        <v>122</v>
      </c>
      <c r="CQ129" s="19">
        <v>2.1</v>
      </c>
      <c r="CR129" s="19">
        <v>18.2</v>
      </c>
      <c r="CS129" s="19">
        <v>134</v>
      </c>
      <c r="CT129" s="19">
        <v>148</v>
      </c>
      <c r="CU129" s="19">
        <v>31</v>
      </c>
      <c r="CV129" s="19">
        <v>72.599999999999994</v>
      </c>
      <c r="CW129" s="19">
        <v>6.23</v>
      </c>
      <c r="CX129" s="19">
        <v>22</v>
      </c>
      <c r="CY129" s="19">
        <v>4.01</v>
      </c>
      <c r="CZ129" s="19">
        <v>0.77</v>
      </c>
      <c r="DA129" s="19">
        <v>3.14</v>
      </c>
      <c r="DB129" s="19">
        <v>0.54</v>
      </c>
      <c r="DC129" s="19">
        <v>2.77</v>
      </c>
      <c r="DD129" s="19">
        <v>0.67</v>
      </c>
      <c r="DE129" s="19">
        <v>1.85</v>
      </c>
      <c r="DF129" s="19">
        <v>0.28000000000000003</v>
      </c>
      <c r="DG129" s="19">
        <v>1.96</v>
      </c>
      <c r="DH129" s="19">
        <v>0.36</v>
      </c>
      <c r="DI129" s="87">
        <v>148.17999999999998</v>
      </c>
      <c r="DJ129" s="87">
        <v>166.37999999999997</v>
      </c>
    </row>
    <row r="130" spans="1:120" s="19" customFormat="1" x14ac:dyDescent="0.3">
      <c r="A130" s="19" t="s">
        <v>2843</v>
      </c>
      <c r="B130" s="20" t="s">
        <v>978</v>
      </c>
      <c r="C130" s="142" t="s">
        <v>1294</v>
      </c>
      <c r="D130" s="20" t="s">
        <v>980</v>
      </c>
      <c r="E130" s="144">
        <v>44922</v>
      </c>
      <c r="F130" s="113">
        <v>45006</v>
      </c>
      <c r="G130" s="19" t="s">
        <v>2230</v>
      </c>
      <c r="H130" s="19" t="s">
        <v>2195</v>
      </c>
      <c r="K130" s="142">
        <v>35.508364</v>
      </c>
      <c r="L130" s="142">
        <v>-108.710216</v>
      </c>
      <c r="M130" s="20" t="s">
        <v>357</v>
      </c>
      <c r="N130" s="59"/>
      <c r="O130" s="20" t="s">
        <v>147</v>
      </c>
      <c r="P130" s="62" t="s">
        <v>278</v>
      </c>
      <c r="Q130" s="20" t="s">
        <v>1549</v>
      </c>
      <c r="S130" s="20">
        <v>0</v>
      </c>
      <c r="Z130" s="43" t="s">
        <v>2243</v>
      </c>
      <c r="AA130" s="20" t="s">
        <v>142</v>
      </c>
      <c r="AG130" s="19">
        <v>80.52</v>
      </c>
      <c r="AH130" s="19">
        <v>0.65</v>
      </c>
      <c r="AI130" s="19">
        <v>7.33</v>
      </c>
      <c r="AK130" s="19">
        <v>2.27</v>
      </c>
      <c r="AL130" s="19">
        <v>0.02</v>
      </c>
      <c r="AM130" s="19">
        <v>0.22</v>
      </c>
      <c r="AN130" s="19">
        <v>0.22</v>
      </c>
      <c r="AO130" s="19">
        <v>0.56999999999999995</v>
      </c>
      <c r="AP130" s="19">
        <v>1.6</v>
      </c>
      <c r="AQ130" s="19">
        <v>0.02</v>
      </c>
      <c r="AR130" s="19">
        <v>6.08</v>
      </c>
      <c r="AS130" s="19">
        <v>180</v>
      </c>
      <c r="AT130" s="19">
        <v>0.34</v>
      </c>
      <c r="AW130" s="19">
        <v>2.63</v>
      </c>
      <c r="AY130" s="20">
        <v>99.499999999999972</v>
      </c>
      <c r="AZ130" s="19">
        <v>1E-3</v>
      </c>
      <c r="BA130" s="19" t="s">
        <v>292</v>
      </c>
      <c r="BB130" s="19">
        <v>3.3</v>
      </c>
      <c r="BD130" s="19">
        <v>344</v>
      </c>
      <c r="BF130" s="19">
        <v>0.09</v>
      </c>
      <c r="BH130" s="19" t="s">
        <v>292</v>
      </c>
      <c r="BJ130" s="19">
        <v>2</v>
      </c>
      <c r="BK130" s="19">
        <v>37</v>
      </c>
      <c r="BL130" s="19">
        <v>3.02</v>
      </c>
      <c r="BM130" s="19">
        <v>8</v>
      </c>
      <c r="BN130" s="19">
        <v>8.6999999999999993</v>
      </c>
      <c r="BO130" s="19">
        <v>0.9</v>
      </c>
      <c r="BP130" s="19">
        <v>9.42</v>
      </c>
      <c r="BQ130" s="19">
        <v>0.10199999999999999</v>
      </c>
      <c r="BR130" s="19">
        <v>1.0999999999999999E-2</v>
      </c>
      <c r="BT130" s="19">
        <v>20</v>
      </c>
      <c r="BU130" s="19">
        <v>1</v>
      </c>
      <c r="BV130" s="19">
        <v>14.95</v>
      </c>
      <c r="BW130" s="19">
        <v>3</v>
      </c>
      <c r="BY130" s="19">
        <v>12</v>
      </c>
      <c r="CB130" s="19">
        <v>54.6</v>
      </c>
      <c r="CC130" s="19">
        <v>1E-3</v>
      </c>
      <c r="CF130" s="19">
        <v>0.46</v>
      </c>
      <c r="CG130" s="19">
        <v>1.2</v>
      </c>
      <c r="CH130" s="19">
        <v>0.2</v>
      </c>
      <c r="CI130" s="19">
        <v>1.1000000000000001</v>
      </c>
      <c r="CJ130" s="19">
        <v>52.6</v>
      </c>
      <c r="CK130" s="19">
        <v>1</v>
      </c>
      <c r="CL130" s="19">
        <v>0.01</v>
      </c>
      <c r="CM130" s="19">
        <v>7.21</v>
      </c>
      <c r="CN130" s="19">
        <v>0.25</v>
      </c>
      <c r="CO130" s="19">
        <v>2.84</v>
      </c>
      <c r="CP130" s="19">
        <v>32</v>
      </c>
      <c r="CQ130" s="19">
        <v>1.7</v>
      </c>
      <c r="CR130" s="19">
        <v>18.100000000000001</v>
      </c>
      <c r="CS130" s="19">
        <v>20</v>
      </c>
      <c r="CT130" s="19">
        <v>363</v>
      </c>
      <c r="CU130" s="19">
        <v>23.7</v>
      </c>
      <c r="CV130" s="19">
        <v>50</v>
      </c>
      <c r="CW130" s="19">
        <v>5.68</v>
      </c>
      <c r="CX130" s="19">
        <v>20.7</v>
      </c>
      <c r="CY130" s="19">
        <v>3.73</v>
      </c>
      <c r="CZ130" s="19">
        <v>0.75</v>
      </c>
      <c r="DA130" s="19">
        <v>3.32</v>
      </c>
      <c r="DB130" s="19">
        <v>0.5</v>
      </c>
      <c r="DC130" s="19">
        <v>2.9</v>
      </c>
      <c r="DD130" s="19">
        <v>0.61</v>
      </c>
      <c r="DE130" s="19">
        <v>1.98</v>
      </c>
      <c r="DF130" s="19">
        <v>0.31</v>
      </c>
      <c r="DG130" s="19">
        <v>2.13</v>
      </c>
      <c r="DH130" s="19">
        <v>0.35</v>
      </c>
      <c r="DI130" s="87">
        <v>116.66</v>
      </c>
      <c r="DJ130" s="87">
        <v>134.76</v>
      </c>
    </row>
    <row r="131" spans="1:120" s="19" customFormat="1" x14ac:dyDescent="0.3">
      <c r="A131" s="19" t="s">
        <v>2844</v>
      </c>
      <c r="B131" s="20" t="s">
        <v>978</v>
      </c>
      <c r="C131" s="19" t="s">
        <v>326</v>
      </c>
      <c r="D131" s="20" t="s">
        <v>980</v>
      </c>
      <c r="E131" s="109">
        <v>44939</v>
      </c>
      <c r="F131" s="113">
        <v>45006</v>
      </c>
      <c r="G131" s="19" t="s">
        <v>2230</v>
      </c>
      <c r="H131" s="19" t="s">
        <v>2195</v>
      </c>
      <c r="K131" s="19">
        <v>36.208696000000003</v>
      </c>
      <c r="L131" s="19">
        <v>-108.18441249999999</v>
      </c>
      <c r="M131" s="20" t="s">
        <v>357</v>
      </c>
      <c r="N131" s="59"/>
      <c r="O131" s="20" t="s">
        <v>147</v>
      </c>
      <c r="P131" s="62" t="s">
        <v>324</v>
      </c>
      <c r="Q131" s="20" t="s">
        <v>1549</v>
      </c>
      <c r="S131" s="20">
        <v>0</v>
      </c>
      <c r="Z131" s="83" t="s">
        <v>2244</v>
      </c>
      <c r="AA131" s="20" t="s">
        <v>142</v>
      </c>
      <c r="AG131" s="19">
        <v>67.63</v>
      </c>
      <c r="AH131" s="19">
        <v>0.78</v>
      </c>
      <c r="AI131" s="19">
        <v>18.82</v>
      </c>
      <c r="AK131" s="19">
        <v>5.65</v>
      </c>
      <c r="AL131" s="19">
        <v>0.02</v>
      </c>
      <c r="AM131" s="19">
        <v>1.69</v>
      </c>
      <c r="AN131" s="19">
        <v>0.47</v>
      </c>
      <c r="AO131" s="19">
        <v>0.99</v>
      </c>
      <c r="AP131" s="19">
        <v>2.87</v>
      </c>
      <c r="AQ131" s="19">
        <v>0.13</v>
      </c>
      <c r="AR131" s="19">
        <v>0.9</v>
      </c>
      <c r="AS131" s="19">
        <v>100</v>
      </c>
      <c r="AT131" s="19">
        <v>0.03</v>
      </c>
      <c r="AW131" s="19">
        <v>0.08</v>
      </c>
      <c r="AY131" s="20">
        <v>99.949999999999989</v>
      </c>
      <c r="AZ131" s="19">
        <v>2E-3</v>
      </c>
      <c r="BA131" s="19" t="s">
        <v>292</v>
      </c>
      <c r="BB131" s="19">
        <v>0.3</v>
      </c>
      <c r="BD131" s="19">
        <v>662</v>
      </c>
      <c r="BF131" s="19">
        <v>0.02</v>
      </c>
      <c r="BH131" s="19" t="s">
        <v>292</v>
      </c>
      <c r="BJ131" s="19">
        <v>11</v>
      </c>
      <c r="BK131" s="19">
        <v>54</v>
      </c>
      <c r="BL131" s="19">
        <v>11.55</v>
      </c>
      <c r="BM131" s="19">
        <v>31</v>
      </c>
      <c r="BN131" s="19">
        <v>25.3</v>
      </c>
      <c r="BO131" s="19">
        <v>0.8</v>
      </c>
      <c r="BP131" s="19">
        <v>5.81</v>
      </c>
      <c r="BQ131" s="19" t="s">
        <v>296</v>
      </c>
      <c r="BR131" s="19">
        <v>1.0999999999999999E-2</v>
      </c>
      <c r="BT131" s="19">
        <v>30</v>
      </c>
      <c r="BU131" s="19">
        <v>1</v>
      </c>
      <c r="BV131" s="19">
        <v>16.2</v>
      </c>
      <c r="BW131" s="19">
        <v>19</v>
      </c>
      <c r="BY131" s="19">
        <v>6</v>
      </c>
      <c r="CB131" s="19">
        <v>148</v>
      </c>
      <c r="CC131" s="19">
        <v>1E-3</v>
      </c>
      <c r="CF131" s="19">
        <v>0.12</v>
      </c>
      <c r="CG131" s="19">
        <v>1.7</v>
      </c>
      <c r="CH131" s="19" t="s">
        <v>291</v>
      </c>
      <c r="CI131" s="19">
        <v>1.2</v>
      </c>
      <c r="CJ131" s="19">
        <v>186</v>
      </c>
      <c r="CK131" s="19">
        <v>1.1000000000000001</v>
      </c>
      <c r="CL131" s="19">
        <v>0.01</v>
      </c>
      <c r="CM131" s="19">
        <v>16.5</v>
      </c>
      <c r="CN131" s="19">
        <v>0.03</v>
      </c>
      <c r="CO131" s="19">
        <v>4.8899999999999997</v>
      </c>
      <c r="CP131" s="19">
        <v>115</v>
      </c>
      <c r="CQ131" s="19">
        <v>2.2000000000000002</v>
      </c>
      <c r="CR131" s="19">
        <v>34.9</v>
      </c>
      <c r="CS131" s="19">
        <v>65</v>
      </c>
      <c r="CT131" s="19">
        <v>213</v>
      </c>
      <c r="CU131" s="19">
        <v>47.4</v>
      </c>
      <c r="CV131" s="19">
        <v>95.3</v>
      </c>
      <c r="CW131" s="19">
        <v>10.75</v>
      </c>
      <c r="CX131" s="19">
        <v>41.8</v>
      </c>
      <c r="CY131" s="19">
        <v>8.02</v>
      </c>
      <c r="CZ131" s="19">
        <v>1.77</v>
      </c>
      <c r="DA131" s="19">
        <v>7.26</v>
      </c>
      <c r="DB131" s="19">
        <v>1.08</v>
      </c>
      <c r="DC131" s="19">
        <v>6.31</v>
      </c>
      <c r="DD131" s="19">
        <v>1.28</v>
      </c>
      <c r="DE131" s="19">
        <v>3.49</v>
      </c>
      <c r="DF131" s="19">
        <v>0.48</v>
      </c>
      <c r="DG131" s="19">
        <v>3.23</v>
      </c>
      <c r="DH131" s="19">
        <v>0.5</v>
      </c>
      <c r="DI131" s="87">
        <v>228.67000000000002</v>
      </c>
      <c r="DJ131" s="87">
        <v>263.57</v>
      </c>
    </row>
    <row r="132" spans="1:120" s="19" customFormat="1" x14ac:dyDescent="0.3">
      <c r="A132" s="19" t="s">
        <v>2845</v>
      </c>
      <c r="B132" s="20" t="s">
        <v>978</v>
      </c>
      <c r="C132" s="19" t="s">
        <v>326</v>
      </c>
      <c r="D132" s="20" t="s">
        <v>980</v>
      </c>
      <c r="E132" s="109">
        <v>44939</v>
      </c>
      <c r="F132" s="113">
        <v>45006</v>
      </c>
      <c r="G132" s="19" t="s">
        <v>2230</v>
      </c>
      <c r="H132" s="19" t="s">
        <v>2195</v>
      </c>
      <c r="K132" s="19">
        <v>36.242542999999998</v>
      </c>
      <c r="L132" s="19">
        <v>-108.270921</v>
      </c>
      <c r="M132" s="20" t="s">
        <v>357</v>
      </c>
      <c r="N132" s="59"/>
      <c r="O132" s="20" t="s">
        <v>147</v>
      </c>
      <c r="P132" s="62" t="s">
        <v>324</v>
      </c>
      <c r="Q132" s="20" t="s">
        <v>1549</v>
      </c>
      <c r="S132" s="20">
        <v>0</v>
      </c>
      <c r="Z132" s="83" t="s">
        <v>2245</v>
      </c>
      <c r="AA132" s="20" t="s">
        <v>142</v>
      </c>
      <c r="AG132" s="19">
        <v>68.27</v>
      </c>
      <c r="AH132" s="19">
        <v>0.73</v>
      </c>
      <c r="AI132" s="19">
        <v>15.48</v>
      </c>
      <c r="AK132" s="19">
        <v>4.45</v>
      </c>
      <c r="AL132" s="19">
        <v>0.04</v>
      </c>
      <c r="AM132" s="19">
        <v>1.39</v>
      </c>
      <c r="AN132" s="19">
        <v>2.2799999999999998</v>
      </c>
      <c r="AO132" s="19">
        <v>1.5</v>
      </c>
      <c r="AP132" s="19">
        <v>2.38</v>
      </c>
      <c r="AQ132" s="19">
        <v>0.15</v>
      </c>
      <c r="AR132" s="19">
        <v>2.62</v>
      </c>
      <c r="AS132" s="19">
        <v>700</v>
      </c>
      <c r="AT132" s="19">
        <v>0.38</v>
      </c>
      <c r="AW132" s="19">
        <v>0.13</v>
      </c>
      <c r="AY132" s="20">
        <v>99.29000000000002</v>
      </c>
      <c r="AZ132" s="19">
        <v>1E-3</v>
      </c>
      <c r="BA132" s="19" t="s">
        <v>292</v>
      </c>
      <c r="BB132" s="19">
        <v>3.2</v>
      </c>
      <c r="BD132" s="19">
        <v>317</v>
      </c>
      <c r="BF132" s="19">
        <v>0.04</v>
      </c>
      <c r="BH132" s="19" t="s">
        <v>292</v>
      </c>
      <c r="BJ132" s="19">
        <v>9</v>
      </c>
      <c r="BK132" s="19">
        <v>47</v>
      </c>
      <c r="BL132" s="19">
        <v>7.85</v>
      </c>
      <c r="BM132" s="19">
        <v>22</v>
      </c>
      <c r="BN132" s="19">
        <v>18.600000000000001</v>
      </c>
      <c r="BO132" s="19">
        <v>0.9</v>
      </c>
      <c r="BP132" s="19">
        <v>6.27</v>
      </c>
      <c r="BQ132" s="19" t="s">
        <v>296</v>
      </c>
      <c r="BR132" s="19">
        <v>4.2000000000000003E-2</v>
      </c>
      <c r="BT132" s="19">
        <v>30</v>
      </c>
      <c r="BU132" s="19">
        <v>3</v>
      </c>
      <c r="BV132" s="19">
        <v>15.35</v>
      </c>
      <c r="BW132" s="19">
        <v>18</v>
      </c>
      <c r="BY132" s="19">
        <v>19</v>
      </c>
      <c r="CB132" s="19">
        <v>111</v>
      </c>
      <c r="CC132" s="19" t="s">
        <v>290</v>
      </c>
      <c r="CF132" s="19">
        <v>0.31</v>
      </c>
      <c r="CG132" s="19">
        <v>7</v>
      </c>
      <c r="CH132" s="19">
        <v>0.4</v>
      </c>
      <c r="CI132" s="19">
        <v>2.2999999999999998</v>
      </c>
      <c r="CJ132" s="19">
        <v>143</v>
      </c>
      <c r="CK132" s="19">
        <v>1</v>
      </c>
      <c r="CL132" s="19">
        <v>0.02</v>
      </c>
      <c r="CM132" s="19">
        <v>13.3</v>
      </c>
      <c r="CN132" s="19">
        <v>0.43</v>
      </c>
      <c r="CO132" s="19">
        <v>3.73</v>
      </c>
      <c r="CP132" s="19">
        <v>88</v>
      </c>
      <c r="CQ132" s="19">
        <v>2.1</v>
      </c>
      <c r="CR132" s="19">
        <v>30.6</v>
      </c>
      <c r="CS132" s="19">
        <v>82</v>
      </c>
      <c r="CT132" s="19">
        <v>227</v>
      </c>
      <c r="CU132" s="19">
        <v>36.9</v>
      </c>
      <c r="CV132" s="19">
        <v>73.900000000000006</v>
      </c>
      <c r="CW132" s="19">
        <v>8.49</v>
      </c>
      <c r="CX132" s="19">
        <v>33.299999999999997</v>
      </c>
      <c r="CY132" s="19">
        <v>6.42</v>
      </c>
      <c r="CZ132" s="19">
        <v>1.44</v>
      </c>
      <c r="DA132" s="19">
        <v>5.83</v>
      </c>
      <c r="DB132" s="19">
        <v>0.95</v>
      </c>
      <c r="DC132" s="19">
        <v>5.18</v>
      </c>
      <c r="DD132" s="19">
        <v>1.07</v>
      </c>
      <c r="DE132" s="19">
        <v>3.02</v>
      </c>
      <c r="DF132" s="19">
        <v>0.45</v>
      </c>
      <c r="DG132" s="19">
        <v>3.02</v>
      </c>
      <c r="DH132" s="19">
        <v>0.44</v>
      </c>
      <c r="DI132" s="87">
        <v>180.41</v>
      </c>
      <c r="DJ132" s="87">
        <v>211.01</v>
      </c>
    </row>
    <row r="133" spans="1:120" s="19" customFormat="1" x14ac:dyDescent="0.3">
      <c r="A133" s="19" t="s">
        <v>2846</v>
      </c>
      <c r="B133" s="20" t="s">
        <v>978</v>
      </c>
      <c r="C133" s="19" t="s">
        <v>326</v>
      </c>
      <c r="D133" s="20" t="s">
        <v>980</v>
      </c>
      <c r="E133" s="109">
        <v>44939</v>
      </c>
      <c r="F133" s="113">
        <v>45006</v>
      </c>
      <c r="G133" s="19" t="s">
        <v>2230</v>
      </c>
      <c r="H133" s="19" t="s">
        <v>2195</v>
      </c>
      <c r="K133" s="19">
        <v>36.242542999999998</v>
      </c>
      <c r="L133" s="19">
        <v>-108.270921</v>
      </c>
      <c r="M133" s="20" t="s">
        <v>357</v>
      </c>
      <c r="N133" s="59"/>
      <c r="O133" s="20" t="s">
        <v>147</v>
      </c>
      <c r="P133" s="62" t="s">
        <v>275</v>
      </c>
      <c r="Q133" s="20" t="s">
        <v>1549</v>
      </c>
      <c r="S133" s="20">
        <v>0</v>
      </c>
      <c r="Z133" s="83" t="s">
        <v>2145</v>
      </c>
      <c r="AA133" s="20" t="s">
        <v>142</v>
      </c>
      <c r="AG133" s="19">
        <v>68</v>
      </c>
      <c r="AH133" s="19">
        <v>0.73</v>
      </c>
      <c r="AI133" s="19">
        <v>17.309999999999999</v>
      </c>
      <c r="AK133" s="19">
        <v>4.93</v>
      </c>
      <c r="AL133" s="19">
        <v>0.05</v>
      </c>
      <c r="AM133" s="19">
        <v>1.61</v>
      </c>
      <c r="AN133" s="19">
        <v>0.67</v>
      </c>
      <c r="AO133" s="19">
        <v>1.35</v>
      </c>
      <c r="AP133" s="19">
        <v>2.78</v>
      </c>
      <c r="AQ133" s="19">
        <v>0.15</v>
      </c>
      <c r="AR133" s="19">
        <v>2.29</v>
      </c>
      <c r="AS133" s="19">
        <v>1000</v>
      </c>
      <c r="AT133" s="19">
        <v>0.16</v>
      </c>
      <c r="AW133" s="19">
        <v>0.53</v>
      </c>
      <c r="AY133" s="20">
        <v>99.87</v>
      </c>
      <c r="AZ133" s="19">
        <v>1E-3</v>
      </c>
      <c r="BA133" s="19" t="s">
        <v>292</v>
      </c>
      <c r="BB133" s="19">
        <v>2.8</v>
      </c>
      <c r="BD133" s="19">
        <v>309</v>
      </c>
      <c r="BF133" s="19">
        <v>0.01</v>
      </c>
      <c r="BH133" s="19" t="s">
        <v>292</v>
      </c>
      <c r="BJ133" s="19">
        <v>12</v>
      </c>
      <c r="BK133" s="19">
        <v>49</v>
      </c>
      <c r="BL133" s="19">
        <v>10.7</v>
      </c>
      <c r="BM133" s="19">
        <v>26</v>
      </c>
      <c r="BN133" s="19">
        <v>22.6</v>
      </c>
      <c r="BO133" s="19">
        <v>1</v>
      </c>
      <c r="BP133" s="19">
        <v>5.55</v>
      </c>
      <c r="BQ133" s="19" t="s">
        <v>296</v>
      </c>
      <c r="BR133" s="19">
        <v>4.5999999999999999E-2</v>
      </c>
      <c r="BT133" s="19">
        <v>30</v>
      </c>
      <c r="BU133" s="19">
        <v>4</v>
      </c>
      <c r="BV133" s="19">
        <v>15.35</v>
      </c>
      <c r="BW133" s="19">
        <v>19</v>
      </c>
      <c r="BY133" s="19">
        <v>20</v>
      </c>
      <c r="CB133" s="19">
        <v>132</v>
      </c>
      <c r="CC133" s="19">
        <v>1E-3</v>
      </c>
      <c r="CF133" s="19">
        <v>0.33</v>
      </c>
      <c r="CG133" s="19">
        <v>3.7</v>
      </c>
      <c r="CH133" s="19">
        <v>0.6</v>
      </c>
      <c r="CI133" s="19">
        <v>2.4</v>
      </c>
      <c r="CJ133" s="19">
        <v>143</v>
      </c>
      <c r="CK133" s="19">
        <v>0.9</v>
      </c>
      <c r="CL133" s="19">
        <v>0.02</v>
      </c>
      <c r="CM133" s="19">
        <v>13.35</v>
      </c>
      <c r="CN133" s="19">
        <v>0.2</v>
      </c>
      <c r="CO133" s="19">
        <v>3.96</v>
      </c>
      <c r="CP133" s="19">
        <v>98</v>
      </c>
      <c r="CQ133" s="19">
        <v>2</v>
      </c>
      <c r="CR133" s="19">
        <v>29.4</v>
      </c>
      <c r="CS133" s="19">
        <v>99</v>
      </c>
      <c r="CT133" s="19">
        <v>198</v>
      </c>
      <c r="CU133" s="19">
        <v>35.4</v>
      </c>
      <c r="CV133" s="19">
        <v>71.599999999999994</v>
      </c>
      <c r="CW133" s="19">
        <v>8.1300000000000008</v>
      </c>
      <c r="CX133" s="19">
        <v>31.5</v>
      </c>
      <c r="CY133" s="19">
        <v>5.57</v>
      </c>
      <c r="CZ133" s="19">
        <v>1.2</v>
      </c>
      <c r="DA133" s="19">
        <v>5.0999999999999996</v>
      </c>
      <c r="DB133" s="19">
        <v>0.84</v>
      </c>
      <c r="DC133" s="19">
        <v>4.84</v>
      </c>
      <c r="DD133" s="19">
        <v>1.02</v>
      </c>
      <c r="DE133" s="19">
        <v>2.9</v>
      </c>
      <c r="DF133" s="19">
        <v>0.44</v>
      </c>
      <c r="DG133" s="19">
        <v>2.93</v>
      </c>
      <c r="DH133" s="19">
        <v>0.49</v>
      </c>
      <c r="DI133" s="87">
        <v>171.96</v>
      </c>
      <c r="DJ133" s="87">
        <v>201.36</v>
      </c>
    </row>
    <row r="134" spans="1:120" s="19" customFormat="1" x14ac:dyDescent="0.3">
      <c r="A134" s="19" t="s">
        <v>2847</v>
      </c>
      <c r="B134" s="20" t="s">
        <v>978</v>
      </c>
      <c r="C134" s="19" t="s">
        <v>326</v>
      </c>
      <c r="D134" s="20" t="s">
        <v>980</v>
      </c>
      <c r="E134" s="109">
        <v>44939</v>
      </c>
      <c r="F134" s="113">
        <v>45006</v>
      </c>
      <c r="G134" s="19" t="s">
        <v>2230</v>
      </c>
      <c r="H134" s="19" t="s">
        <v>2195</v>
      </c>
      <c r="K134" s="19">
        <v>36.242542999999998</v>
      </c>
      <c r="L134" s="19">
        <v>-108.270921</v>
      </c>
      <c r="M134" s="20" t="s">
        <v>357</v>
      </c>
      <c r="N134" s="59"/>
      <c r="O134" s="20" t="s">
        <v>147</v>
      </c>
      <c r="P134" s="62" t="s">
        <v>324</v>
      </c>
      <c r="Q134" s="20" t="s">
        <v>1549</v>
      </c>
      <c r="S134" s="20">
        <v>0</v>
      </c>
      <c r="Z134" s="83" t="s">
        <v>2246</v>
      </c>
      <c r="AA134" s="20" t="s">
        <v>142</v>
      </c>
      <c r="AG134" s="19">
        <v>53.92</v>
      </c>
      <c r="AH134" s="19">
        <v>0.98</v>
      </c>
      <c r="AI134" s="19">
        <v>31.53</v>
      </c>
      <c r="AK134" s="19">
        <v>2.56</v>
      </c>
      <c r="AL134" s="19">
        <v>0.02</v>
      </c>
      <c r="AM134" s="19">
        <v>1.2</v>
      </c>
      <c r="AN134" s="19">
        <v>1.23</v>
      </c>
      <c r="AO134" s="19">
        <v>1.72</v>
      </c>
      <c r="AP134" s="19">
        <v>0.62</v>
      </c>
      <c r="AQ134" s="19">
        <v>0.09</v>
      </c>
      <c r="AR134" s="19">
        <v>4.7699999999999996</v>
      </c>
      <c r="AS134" s="19">
        <v>490</v>
      </c>
      <c r="AT134" s="19">
        <v>0.36</v>
      </c>
      <c r="AW134" s="19">
        <v>0.03</v>
      </c>
      <c r="AY134" s="20">
        <v>98.640000000000015</v>
      </c>
      <c r="AZ134" s="19">
        <v>2E-3</v>
      </c>
      <c r="BA134" s="19" t="s">
        <v>292</v>
      </c>
      <c r="BB134" s="19">
        <v>0.7</v>
      </c>
      <c r="BD134" s="19">
        <v>1570</v>
      </c>
      <c r="BF134" s="19">
        <v>0.01</v>
      </c>
      <c r="BH134" s="19" t="s">
        <v>292</v>
      </c>
      <c r="BJ134" s="19">
        <v>5</v>
      </c>
      <c r="BK134" s="19">
        <v>17</v>
      </c>
      <c r="BL134" s="19">
        <v>3.21</v>
      </c>
      <c r="BM134" s="19">
        <v>34</v>
      </c>
      <c r="BN134" s="19">
        <v>32.700000000000003</v>
      </c>
      <c r="BO134" s="19">
        <v>4.5</v>
      </c>
      <c r="BP134" s="19">
        <v>10.75</v>
      </c>
      <c r="BQ134" s="19" t="s">
        <v>296</v>
      </c>
      <c r="BR134" s="19">
        <v>0.06</v>
      </c>
      <c r="BT134" s="19">
        <v>70</v>
      </c>
      <c r="BU134" s="19">
        <v>1</v>
      </c>
      <c r="BV134" s="19">
        <v>17.350000000000001</v>
      </c>
      <c r="BW134" s="19">
        <v>14</v>
      </c>
      <c r="BY134" s="19">
        <v>43</v>
      </c>
      <c r="CB134" s="19">
        <v>31.9</v>
      </c>
      <c r="CC134" s="19">
        <v>1E-3</v>
      </c>
      <c r="CF134" s="19">
        <v>1.02</v>
      </c>
      <c r="CG134" s="19">
        <v>6.1</v>
      </c>
      <c r="CH134" s="19">
        <v>1.2</v>
      </c>
      <c r="CI134" s="19">
        <v>3.3</v>
      </c>
      <c r="CJ134" s="19">
        <v>254</v>
      </c>
      <c r="CK134" s="19">
        <v>2.5</v>
      </c>
      <c r="CL134" s="19">
        <v>7.0000000000000007E-2</v>
      </c>
      <c r="CM134" s="19">
        <v>37.299999999999997</v>
      </c>
      <c r="CN134" s="19">
        <v>0.2</v>
      </c>
      <c r="CO134" s="19">
        <v>12.8</v>
      </c>
      <c r="CP134" s="19">
        <v>67</v>
      </c>
      <c r="CQ134" s="19">
        <v>1.4</v>
      </c>
      <c r="CR134" s="19">
        <v>28.2</v>
      </c>
      <c r="CS134" s="19">
        <v>73</v>
      </c>
      <c r="CT134" s="19">
        <v>389</v>
      </c>
      <c r="CU134" s="19">
        <v>46.2</v>
      </c>
      <c r="CV134" s="19">
        <v>94.9</v>
      </c>
      <c r="CW134" s="19">
        <v>10.15</v>
      </c>
      <c r="CX134" s="19">
        <v>35.799999999999997</v>
      </c>
      <c r="CY134" s="19">
        <v>5.97</v>
      </c>
      <c r="CZ134" s="19">
        <v>1.29</v>
      </c>
      <c r="DA134" s="19">
        <v>5.13</v>
      </c>
      <c r="DB134" s="19">
        <v>0.84</v>
      </c>
      <c r="DC134" s="19">
        <v>4.63</v>
      </c>
      <c r="DD134" s="19">
        <v>0.9</v>
      </c>
      <c r="DE134" s="19">
        <v>2.4300000000000002</v>
      </c>
      <c r="DF134" s="19">
        <v>0.35</v>
      </c>
      <c r="DG134" s="19">
        <v>2.27</v>
      </c>
      <c r="DH134" s="19">
        <v>0.37</v>
      </c>
      <c r="DI134" s="87">
        <v>211.23000000000002</v>
      </c>
      <c r="DJ134" s="87">
        <v>239.43</v>
      </c>
    </row>
    <row r="135" spans="1:120" s="19" customFormat="1" x14ac:dyDescent="0.3">
      <c r="A135" s="19" t="s">
        <v>2848</v>
      </c>
      <c r="B135" s="20" t="s">
        <v>978</v>
      </c>
      <c r="C135" s="19" t="s">
        <v>326</v>
      </c>
      <c r="D135" s="20" t="s">
        <v>980</v>
      </c>
      <c r="E135" s="109">
        <v>44939</v>
      </c>
      <c r="F135" s="113">
        <v>45006</v>
      </c>
      <c r="G135" s="19" t="s">
        <v>2230</v>
      </c>
      <c r="H135" s="19" t="s">
        <v>2195</v>
      </c>
      <c r="K135" s="19">
        <v>36.242542999999998</v>
      </c>
      <c r="L135" s="19">
        <v>-108.270921</v>
      </c>
      <c r="M135" s="20" t="s">
        <v>357</v>
      </c>
      <c r="N135" s="59"/>
      <c r="O135" s="20" t="s">
        <v>147</v>
      </c>
      <c r="P135" s="62" t="s">
        <v>324</v>
      </c>
      <c r="Q135" s="20" t="s">
        <v>1549</v>
      </c>
      <c r="S135" s="20">
        <v>0</v>
      </c>
      <c r="Z135" s="83" t="s">
        <v>2247</v>
      </c>
      <c r="AA135" s="20" t="s">
        <v>142</v>
      </c>
      <c r="AG135" s="19">
        <v>67.86</v>
      </c>
      <c r="AH135" s="19">
        <v>0.7</v>
      </c>
      <c r="AI135" s="19">
        <v>17.36</v>
      </c>
      <c r="AK135" s="19">
        <v>6.33</v>
      </c>
      <c r="AL135" s="19">
        <v>0.03</v>
      </c>
      <c r="AM135" s="19">
        <v>1.6</v>
      </c>
      <c r="AN135" s="19">
        <v>0.5</v>
      </c>
      <c r="AO135" s="19">
        <v>1.48</v>
      </c>
      <c r="AP135" s="19">
        <v>2.62</v>
      </c>
      <c r="AQ135" s="19">
        <v>0.12</v>
      </c>
      <c r="AR135" s="19">
        <v>1.1499999999999999</v>
      </c>
      <c r="AS135" s="19">
        <v>70</v>
      </c>
      <c r="AT135" s="19">
        <v>0.1</v>
      </c>
      <c r="AW135" s="19">
        <v>0.02</v>
      </c>
      <c r="AY135" s="20">
        <v>99.750000000000014</v>
      </c>
      <c r="AZ135" s="19">
        <v>2E-3</v>
      </c>
      <c r="BA135" s="19" t="s">
        <v>292</v>
      </c>
      <c r="BB135" s="19">
        <v>0.7</v>
      </c>
      <c r="BD135" s="19">
        <v>340</v>
      </c>
      <c r="BF135" s="19">
        <v>0.03</v>
      </c>
      <c r="BH135" s="19" t="s">
        <v>292</v>
      </c>
      <c r="BJ135" s="19">
        <v>12</v>
      </c>
      <c r="BK135" s="19">
        <v>49</v>
      </c>
      <c r="BL135" s="19">
        <v>10.25</v>
      </c>
      <c r="BM135" s="19">
        <v>26</v>
      </c>
      <c r="BN135" s="19">
        <v>21.7</v>
      </c>
      <c r="BO135" s="19">
        <v>1</v>
      </c>
      <c r="BP135" s="19">
        <v>5.34</v>
      </c>
      <c r="BQ135" s="19" t="s">
        <v>296</v>
      </c>
      <c r="BR135" s="19">
        <v>0.01</v>
      </c>
      <c r="BT135" s="19">
        <v>40</v>
      </c>
      <c r="BU135" s="19">
        <v>1</v>
      </c>
      <c r="BV135" s="19">
        <v>14.55</v>
      </c>
      <c r="BW135" s="19">
        <v>20</v>
      </c>
      <c r="BY135" s="19">
        <v>16</v>
      </c>
      <c r="CB135" s="19">
        <v>136</v>
      </c>
      <c r="CC135" s="19" t="s">
        <v>290</v>
      </c>
      <c r="CF135" s="19">
        <v>0.11</v>
      </c>
      <c r="CG135" s="19">
        <v>1.4</v>
      </c>
      <c r="CH135" s="19" t="s">
        <v>291</v>
      </c>
      <c r="CI135" s="19">
        <v>2</v>
      </c>
      <c r="CJ135" s="19">
        <v>110.5</v>
      </c>
      <c r="CK135" s="19">
        <v>0.9</v>
      </c>
      <c r="CL135" s="19">
        <v>0.02</v>
      </c>
      <c r="CM135" s="19">
        <v>13.65</v>
      </c>
      <c r="CN135" s="19">
        <v>0.03</v>
      </c>
      <c r="CO135" s="19">
        <v>4.01</v>
      </c>
      <c r="CP135" s="19">
        <v>97</v>
      </c>
      <c r="CQ135" s="19">
        <v>2</v>
      </c>
      <c r="CR135" s="19">
        <v>30.2</v>
      </c>
      <c r="CS135" s="19">
        <v>83</v>
      </c>
      <c r="CT135" s="19">
        <v>189</v>
      </c>
      <c r="CU135" s="19">
        <v>35.799999999999997</v>
      </c>
      <c r="CV135" s="19">
        <v>72.400000000000006</v>
      </c>
      <c r="CW135" s="19">
        <v>8.27</v>
      </c>
      <c r="CX135" s="19">
        <v>31.5</v>
      </c>
      <c r="CY135" s="19">
        <v>5.88</v>
      </c>
      <c r="CZ135" s="19">
        <v>1.31</v>
      </c>
      <c r="DA135" s="19">
        <v>5.25</v>
      </c>
      <c r="DB135" s="19">
        <v>0.86</v>
      </c>
      <c r="DC135" s="19">
        <v>5.0999999999999996</v>
      </c>
      <c r="DD135" s="19">
        <v>1.04</v>
      </c>
      <c r="DE135" s="19">
        <v>3.15</v>
      </c>
      <c r="DF135" s="19">
        <v>0.45</v>
      </c>
      <c r="DG135" s="19">
        <v>2.88</v>
      </c>
      <c r="DH135" s="19">
        <v>0.4</v>
      </c>
      <c r="DI135" s="87">
        <v>174.29</v>
      </c>
      <c r="DJ135" s="87">
        <v>204.48999999999998</v>
      </c>
    </row>
    <row r="136" spans="1:120" s="19" customFormat="1" x14ac:dyDescent="0.3">
      <c r="A136" s="19" t="s">
        <v>2849</v>
      </c>
      <c r="B136" s="20" t="s">
        <v>978</v>
      </c>
      <c r="C136" s="19" t="s">
        <v>326</v>
      </c>
      <c r="D136" s="20" t="s">
        <v>980</v>
      </c>
      <c r="E136" s="109">
        <v>44939</v>
      </c>
      <c r="F136" s="113">
        <v>45006</v>
      </c>
      <c r="G136" s="19" t="s">
        <v>2230</v>
      </c>
      <c r="H136" s="19" t="s">
        <v>2195</v>
      </c>
      <c r="K136" s="19">
        <v>36.242542999999998</v>
      </c>
      <c r="L136" s="19">
        <v>-108.270921</v>
      </c>
      <c r="M136" s="20" t="s">
        <v>357</v>
      </c>
      <c r="N136" s="59"/>
      <c r="O136" s="20" t="s">
        <v>147</v>
      </c>
      <c r="P136" s="62" t="s">
        <v>324</v>
      </c>
      <c r="Q136" s="20" t="s">
        <v>1549</v>
      </c>
      <c r="S136" s="20">
        <v>0</v>
      </c>
      <c r="Z136" s="83" t="s">
        <v>2248</v>
      </c>
      <c r="AA136" s="20" t="s">
        <v>142</v>
      </c>
      <c r="AG136" s="19">
        <v>67.34</v>
      </c>
      <c r="AH136" s="19">
        <v>0.69</v>
      </c>
      <c r="AI136" s="19">
        <v>18.5</v>
      </c>
      <c r="AK136" s="19">
        <v>6.38</v>
      </c>
      <c r="AL136" s="19">
        <v>0.03</v>
      </c>
      <c r="AM136" s="19">
        <v>1.74</v>
      </c>
      <c r="AN136" s="19">
        <v>0.55000000000000004</v>
      </c>
      <c r="AO136" s="19">
        <v>1.38</v>
      </c>
      <c r="AP136" s="19">
        <v>2.74</v>
      </c>
      <c r="AQ136" s="19">
        <v>0.09</v>
      </c>
      <c r="AR136" s="19">
        <v>0.45</v>
      </c>
      <c r="AS136" s="19">
        <v>110</v>
      </c>
      <c r="AT136" s="19">
        <v>7.0000000000000007E-2</v>
      </c>
      <c r="AW136" s="19">
        <v>0.05</v>
      </c>
      <c r="AY136" s="20">
        <v>99.889999999999986</v>
      </c>
      <c r="AZ136" s="19">
        <v>1E-3</v>
      </c>
      <c r="BA136" s="19" t="s">
        <v>292</v>
      </c>
      <c r="BB136" s="19">
        <v>1.6</v>
      </c>
      <c r="BD136" s="19">
        <v>322</v>
      </c>
      <c r="BF136" s="19" t="s">
        <v>261</v>
      </c>
      <c r="BH136" s="19" t="s">
        <v>292</v>
      </c>
      <c r="BJ136" s="19">
        <v>11</v>
      </c>
      <c r="BK136" s="19">
        <v>53</v>
      </c>
      <c r="BL136" s="19">
        <v>12.9</v>
      </c>
      <c r="BM136" s="19">
        <v>25</v>
      </c>
      <c r="BN136" s="19">
        <v>24.3</v>
      </c>
      <c r="BO136" s="19">
        <v>1.4</v>
      </c>
      <c r="BP136" s="19">
        <v>5.0599999999999996</v>
      </c>
      <c r="BQ136" s="19" t="s">
        <v>296</v>
      </c>
      <c r="BR136" s="19">
        <v>1.6E-2</v>
      </c>
      <c r="BT136" s="19">
        <v>40</v>
      </c>
      <c r="BU136" s="19" t="s">
        <v>251</v>
      </c>
      <c r="BV136" s="19">
        <v>14.65</v>
      </c>
      <c r="BW136" s="19">
        <v>21</v>
      </c>
      <c r="BY136" s="19">
        <v>14</v>
      </c>
      <c r="CB136" s="19">
        <v>155.5</v>
      </c>
      <c r="CC136" s="19" t="s">
        <v>290</v>
      </c>
      <c r="CF136" s="19">
        <v>0.1</v>
      </c>
      <c r="CG136" s="19">
        <v>1</v>
      </c>
      <c r="CH136" s="19" t="s">
        <v>291</v>
      </c>
      <c r="CI136" s="19">
        <v>2.2000000000000002</v>
      </c>
      <c r="CJ136" s="19">
        <v>143.5</v>
      </c>
      <c r="CK136" s="19">
        <v>0.9</v>
      </c>
      <c r="CL136" s="19">
        <v>0.01</v>
      </c>
      <c r="CM136" s="19">
        <v>14</v>
      </c>
      <c r="CN136" s="19">
        <v>0.02</v>
      </c>
      <c r="CO136" s="19">
        <v>4.16</v>
      </c>
      <c r="CP136" s="19">
        <v>108</v>
      </c>
      <c r="CQ136" s="19">
        <v>2.1</v>
      </c>
      <c r="CR136" s="19">
        <v>26.9</v>
      </c>
      <c r="CS136" s="19">
        <v>86</v>
      </c>
      <c r="CT136" s="19">
        <v>171</v>
      </c>
      <c r="CU136" s="19">
        <v>35.299999999999997</v>
      </c>
      <c r="CV136" s="19">
        <v>70.7</v>
      </c>
      <c r="CW136" s="19">
        <v>8.01</v>
      </c>
      <c r="CX136" s="19">
        <v>30.3</v>
      </c>
      <c r="CY136" s="19">
        <v>6.01</v>
      </c>
      <c r="CZ136" s="19">
        <v>1.06</v>
      </c>
      <c r="DA136" s="19">
        <v>4.8899999999999997</v>
      </c>
      <c r="DB136" s="19">
        <v>0.76</v>
      </c>
      <c r="DC136" s="19">
        <v>4.62</v>
      </c>
      <c r="DD136" s="19">
        <v>1.02</v>
      </c>
      <c r="DE136" s="19">
        <v>2.81</v>
      </c>
      <c r="DF136" s="19">
        <v>0.4</v>
      </c>
      <c r="DG136" s="19">
        <v>2.86</v>
      </c>
      <c r="DH136" s="19">
        <v>0.44</v>
      </c>
      <c r="DI136" s="87">
        <v>169.18</v>
      </c>
      <c r="DJ136" s="87">
        <v>196.08</v>
      </c>
    </row>
    <row r="137" spans="1:120" s="19" customFormat="1" x14ac:dyDescent="0.3">
      <c r="A137" s="19" t="s">
        <v>2850</v>
      </c>
      <c r="B137" s="20" t="s">
        <v>978</v>
      </c>
      <c r="C137" s="19" t="s">
        <v>326</v>
      </c>
      <c r="D137" s="20" t="s">
        <v>980</v>
      </c>
      <c r="E137" s="109">
        <v>44939</v>
      </c>
      <c r="F137" s="113">
        <v>45006</v>
      </c>
      <c r="G137" s="19" t="s">
        <v>2230</v>
      </c>
      <c r="H137" s="19" t="s">
        <v>2195</v>
      </c>
      <c r="K137" s="19">
        <v>36.242542999999998</v>
      </c>
      <c r="L137" s="19">
        <v>-108.270921</v>
      </c>
      <c r="M137" s="20" t="s">
        <v>357</v>
      </c>
      <c r="N137" s="59"/>
      <c r="O137" s="20" t="s">
        <v>147</v>
      </c>
      <c r="P137" s="62" t="s">
        <v>2240</v>
      </c>
      <c r="Q137" s="20" t="s">
        <v>1549</v>
      </c>
      <c r="S137" s="20">
        <v>0</v>
      </c>
      <c r="Z137" s="83" t="s">
        <v>2249</v>
      </c>
      <c r="AA137" s="20" t="s">
        <v>142</v>
      </c>
      <c r="AG137" s="19">
        <v>51.15</v>
      </c>
      <c r="AH137" s="19">
        <v>0.34</v>
      </c>
      <c r="AI137" s="19">
        <v>9.42</v>
      </c>
      <c r="AK137" s="19">
        <v>2.06</v>
      </c>
      <c r="AL137" s="19">
        <v>7.0000000000000007E-2</v>
      </c>
      <c r="AM137" s="19">
        <v>0.83</v>
      </c>
      <c r="AN137" s="19">
        <v>13.7</v>
      </c>
      <c r="AO137" s="19">
        <v>1.22</v>
      </c>
      <c r="AP137" s="19">
        <v>1.21</v>
      </c>
      <c r="AQ137" s="19">
        <v>0.1</v>
      </c>
      <c r="AR137" s="19">
        <v>8.4700000000000006</v>
      </c>
      <c r="AS137" s="19">
        <v>900</v>
      </c>
      <c r="AT137" s="19">
        <v>4.1399999999999997</v>
      </c>
      <c r="AW137" s="19">
        <v>1.26</v>
      </c>
      <c r="AY137" s="20">
        <v>88.57</v>
      </c>
      <c r="AZ137" s="19">
        <v>1E-3</v>
      </c>
      <c r="BA137" s="19" t="s">
        <v>292</v>
      </c>
      <c r="BB137" s="19">
        <v>2.9</v>
      </c>
      <c r="BD137" s="19">
        <v>294</v>
      </c>
      <c r="BF137" s="19">
        <v>0.02</v>
      </c>
      <c r="BH137" s="19" t="s">
        <v>292</v>
      </c>
      <c r="BJ137" s="19">
        <v>6</v>
      </c>
      <c r="BK137" s="19">
        <v>15</v>
      </c>
      <c r="BL137" s="19">
        <v>3.36</v>
      </c>
      <c r="BM137" s="19">
        <v>13</v>
      </c>
      <c r="BN137" s="19">
        <v>9.4</v>
      </c>
      <c r="BO137" s="19">
        <v>0.9</v>
      </c>
      <c r="BP137" s="19">
        <v>4.1399999999999997</v>
      </c>
      <c r="BQ137" s="19" t="s">
        <v>296</v>
      </c>
      <c r="BR137" s="19">
        <v>2.1000000000000001E-2</v>
      </c>
      <c r="BT137" s="19">
        <v>20</v>
      </c>
      <c r="BU137" s="19">
        <v>1</v>
      </c>
      <c r="BV137" s="19">
        <v>7.03</v>
      </c>
      <c r="BW137" s="19">
        <v>5</v>
      </c>
      <c r="BY137" s="19">
        <v>11</v>
      </c>
      <c r="CB137" s="19">
        <v>52.7</v>
      </c>
      <c r="CC137" s="19">
        <v>1E-3</v>
      </c>
      <c r="CF137" s="19">
        <v>0.28999999999999998</v>
      </c>
      <c r="CG137" s="19">
        <v>3.3</v>
      </c>
      <c r="CH137" s="19">
        <v>0.7</v>
      </c>
      <c r="CI137" s="19">
        <v>1.3</v>
      </c>
      <c r="CJ137" s="19">
        <v>234</v>
      </c>
      <c r="CK137" s="19">
        <v>0.5</v>
      </c>
      <c r="CL137" s="19">
        <v>0.02</v>
      </c>
      <c r="CM137" s="19">
        <v>7.55</v>
      </c>
      <c r="CN137" s="19">
        <v>0.27</v>
      </c>
      <c r="CO137" s="19">
        <v>2.98</v>
      </c>
      <c r="CP137" s="19">
        <v>65</v>
      </c>
      <c r="CQ137" s="19">
        <v>1.1000000000000001</v>
      </c>
      <c r="CR137" s="19">
        <v>36.200000000000003</v>
      </c>
      <c r="CS137" s="19">
        <v>47</v>
      </c>
      <c r="CT137" s="19">
        <v>147</v>
      </c>
      <c r="CU137" s="19">
        <v>30.8</v>
      </c>
      <c r="CV137" s="19">
        <v>61.9</v>
      </c>
      <c r="CW137" s="19">
        <v>7.24</v>
      </c>
      <c r="CX137" s="19">
        <v>28.9</v>
      </c>
      <c r="CY137" s="19">
        <v>5.94</v>
      </c>
      <c r="CZ137" s="19">
        <v>1.2</v>
      </c>
      <c r="DA137" s="19">
        <v>6.71</v>
      </c>
      <c r="DB137" s="19">
        <v>1.02</v>
      </c>
      <c r="DC137" s="19">
        <v>5.62</v>
      </c>
      <c r="DD137" s="19">
        <v>1.23</v>
      </c>
      <c r="DE137" s="19">
        <v>3.12</v>
      </c>
      <c r="DF137" s="19">
        <v>0.45</v>
      </c>
      <c r="DG137" s="19">
        <v>2.7</v>
      </c>
      <c r="DH137" s="19">
        <v>0.39</v>
      </c>
      <c r="DI137" s="87">
        <v>157.21999999999997</v>
      </c>
      <c r="DJ137" s="87">
        <v>193.41999999999996</v>
      </c>
    </row>
    <row r="138" spans="1:120" s="19" customFormat="1" x14ac:dyDescent="0.3">
      <c r="A138" s="19" t="s">
        <v>2851</v>
      </c>
      <c r="B138" s="20" t="s">
        <v>978</v>
      </c>
      <c r="C138" s="19" t="s">
        <v>326</v>
      </c>
      <c r="D138" s="20" t="s">
        <v>980</v>
      </c>
      <c r="E138" s="109">
        <v>44939</v>
      </c>
      <c r="F138" s="113">
        <v>45006</v>
      </c>
      <c r="G138" s="19" t="s">
        <v>2230</v>
      </c>
      <c r="H138" s="19" t="s">
        <v>2195</v>
      </c>
      <c r="K138" s="19">
        <v>36.242542999999998</v>
      </c>
      <c r="L138" s="19">
        <v>-108.270921</v>
      </c>
      <c r="M138" s="20" t="s">
        <v>357</v>
      </c>
      <c r="N138" s="59"/>
      <c r="O138" s="20" t="s">
        <v>147</v>
      </c>
      <c r="P138" s="62" t="s">
        <v>324</v>
      </c>
      <c r="Q138" s="20" t="s">
        <v>1549</v>
      </c>
      <c r="S138" s="20">
        <v>0</v>
      </c>
      <c r="Z138" s="83" t="s">
        <v>2250</v>
      </c>
      <c r="AA138" s="20" t="s">
        <v>142</v>
      </c>
      <c r="AG138" s="19">
        <v>66.900000000000006</v>
      </c>
      <c r="AH138" s="19">
        <v>0.68</v>
      </c>
      <c r="AI138" s="19">
        <v>19.02</v>
      </c>
      <c r="AK138" s="19">
        <v>4.79</v>
      </c>
      <c r="AL138" s="19">
        <v>0.01</v>
      </c>
      <c r="AM138" s="19">
        <v>1.3</v>
      </c>
      <c r="AN138" s="19">
        <v>0.42</v>
      </c>
      <c r="AO138" s="19">
        <v>1.7</v>
      </c>
      <c r="AP138" s="19">
        <v>2.25</v>
      </c>
      <c r="AQ138" s="19">
        <v>0.04</v>
      </c>
      <c r="AR138" s="19">
        <v>2.56</v>
      </c>
      <c r="AS138" s="19">
        <v>500</v>
      </c>
      <c r="AT138" s="19">
        <v>0.28000000000000003</v>
      </c>
      <c r="AW138" s="19">
        <v>0.03</v>
      </c>
      <c r="AY138" s="20">
        <v>99.67000000000003</v>
      </c>
      <c r="AZ138" s="19">
        <v>1E-3</v>
      </c>
      <c r="BA138" s="19" t="s">
        <v>292</v>
      </c>
      <c r="BB138" s="19">
        <v>0.6</v>
      </c>
      <c r="BD138" s="19">
        <v>284</v>
      </c>
      <c r="BF138" s="19">
        <v>0.01</v>
      </c>
      <c r="BH138" s="19" t="s">
        <v>292</v>
      </c>
      <c r="BJ138" s="19">
        <v>7</v>
      </c>
      <c r="BK138" s="19">
        <v>46</v>
      </c>
      <c r="BL138" s="19">
        <v>11.3</v>
      </c>
      <c r="BM138" s="19">
        <v>23</v>
      </c>
      <c r="BN138" s="19">
        <v>23.7</v>
      </c>
      <c r="BO138" s="19">
        <v>1.2</v>
      </c>
      <c r="BP138" s="19">
        <v>5.85</v>
      </c>
      <c r="BQ138" s="19" t="s">
        <v>296</v>
      </c>
      <c r="BR138" s="19">
        <v>2.1999999999999999E-2</v>
      </c>
      <c r="BT138" s="19">
        <v>30</v>
      </c>
      <c r="BU138" s="19">
        <v>1</v>
      </c>
      <c r="BV138" s="19">
        <v>16.100000000000001</v>
      </c>
      <c r="BW138" s="19">
        <v>14</v>
      </c>
      <c r="BY138" s="19">
        <v>21</v>
      </c>
      <c r="CB138" s="19">
        <v>149.5</v>
      </c>
      <c r="CC138" s="19" t="s">
        <v>290</v>
      </c>
      <c r="CF138" s="19">
        <v>0.17</v>
      </c>
      <c r="CG138" s="19">
        <v>2.2999999999999998</v>
      </c>
      <c r="CH138" s="19" t="s">
        <v>291</v>
      </c>
      <c r="CI138" s="19">
        <v>2.7</v>
      </c>
      <c r="CJ138" s="19">
        <v>97.8</v>
      </c>
      <c r="CK138" s="19">
        <v>1.1000000000000001</v>
      </c>
      <c r="CL138" s="19">
        <v>0.02</v>
      </c>
      <c r="CM138" s="19">
        <v>15.5</v>
      </c>
      <c r="CN138" s="19">
        <v>0.1</v>
      </c>
      <c r="CO138" s="19">
        <v>4.68</v>
      </c>
      <c r="CP138" s="19">
        <v>97</v>
      </c>
      <c r="CQ138" s="19">
        <v>2.2000000000000002</v>
      </c>
      <c r="CR138" s="19">
        <v>27.7</v>
      </c>
      <c r="CS138" s="19">
        <v>82</v>
      </c>
      <c r="CT138" s="19">
        <v>199</v>
      </c>
      <c r="CU138" s="19">
        <v>36.200000000000003</v>
      </c>
      <c r="CV138" s="19">
        <v>75</v>
      </c>
      <c r="CW138" s="19">
        <v>8.65</v>
      </c>
      <c r="CX138" s="19">
        <v>32.299999999999997</v>
      </c>
      <c r="CY138" s="19">
        <v>5.81</v>
      </c>
      <c r="CZ138" s="19">
        <v>1.2</v>
      </c>
      <c r="DA138" s="19">
        <v>5.25</v>
      </c>
      <c r="DB138" s="19">
        <v>0.81</v>
      </c>
      <c r="DC138" s="19">
        <v>4.6100000000000003</v>
      </c>
      <c r="DD138" s="19">
        <v>1</v>
      </c>
      <c r="DE138" s="19">
        <v>2.95</v>
      </c>
      <c r="DF138" s="19">
        <v>0.42</v>
      </c>
      <c r="DG138" s="19">
        <v>2.82</v>
      </c>
      <c r="DH138" s="19">
        <v>0.44</v>
      </c>
      <c r="DI138" s="87">
        <v>177.45999999999998</v>
      </c>
      <c r="DJ138" s="87">
        <v>205.15999999999997</v>
      </c>
    </row>
    <row r="139" spans="1:120" s="19" customFormat="1" x14ac:dyDescent="0.3">
      <c r="A139" s="19" t="s">
        <v>2852</v>
      </c>
      <c r="B139" s="20" t="s">
        <v>978</v>
      </c>
      <c r="C139" s="19" t="s">
        <v>326</v>
      </c>
      <c r="D139" s="20" t="s">
        <v>980</v>
      </c>
      <c r="E139" s="109">
        <v>44939</v>
      </c>
      <c r="F139" s="113">
        <v>45006</v>
      </c>
      <c r="G139" s="19" t="s">
        <v>2230</v>
      </c>
      <c r="H139" s="19" t="s">
        <v>2195</v>
      </c>
      <c r="K139" s="19">
        <v>36.242542999999998</v>
      </c>
      <c r="L139" s="19">
        <v>-108.270921</v>
      </c>
      <c r="M139" s="20" t="s">
        <v>357</v>
      </c>
      <c r="N139" s="59"/>
      <c r="O139" s="20" t="s">
        <v>147</v>
      </c>
      <c r="P139" s="62" t="s">
        <v>1715</v>
      </c>
      <c r="Q139" s="20" t="s">
        <v>1549</v>
      </c>
      <c r="S139" s="20">
        <v>0</v>
      </c>
      <c r="Z139" s="83" t="s">
        <v>2251</v>
      </c>
      <c r="AA139" s="20" t="s">
        <v>142</v>
      </c>
      <c r="AG139" s="19">
        <v>64.760000000000005</v>
      </c>
      <c r="AH139" s="19">
        <v>0.66</v>
      </c>
      <c r="AI139" s="19">
        <v>17.75</v>
      </c>
      <c r="AK139" s="19">
        <v>5.23</v>
      </c>
      <c r="AL139" s="19">
        <v>0.02</v>
      </c>
      <c r="AM139" s="19">
        <v>1.34</v>
      </c>
      <c r="AN139" s="19">
        <v>0.67</v>
      </c>
      <c r="AO139" s="19">
        <v>1.39</v>
      </c>
      <c r="AP139" s="19">
        <v>2.71</v>
      </c>
      <c r="AQ139" s="19">
        <v>0.1</v>
      </c>
      <c r="AR139" s="19">
        <v>3.86</v>
      </c>
      <c r="AS139" s="19">
        <v>1020</v>
      </c>
      <c r="AT139" s="19">
        <v>0.25</v>
      </c>
      <c r="AW139" s="19">
        <v>0.05</v>
      </c>
      <c r="AY139" s="20">
        <v>98.49</v>
      </c>
      <c r="AZ139" s="19">
        <v>1E-3</v>
      </c>
      <c r="BA139" s="19" t="s">
        <v>292</v>
      </c>
      <c r="BB139" s="19">
        <v>3.4</v>
      </c>
      <c r="BD139" s="19">
        <v>308</v>
      </c>
      <c r="BF139" s="19">
        <v>0.25</v>
      </c>
      <c r="BH139" s="19" t="s">
        <v>292</v>
      </c>
      <c r="BJ139" s="19">
        <v>12</v>
      </c>
      <c r="BK139" s="19">
        <v>49</v>
      </c>
      <c r="BL139" s="19">
        <v>12.95</v>
      </c>
      <c r="BM139" s="19">
        <v>27</v>
      </c>
      <c r="BN139" s="19">
        <v>23.6</v>
      </c>
      <c r="BO139" s="19">
        <v>1.4</v>
      </c>
      <c r="BP139" s="19">
        <v>4.99</v>
      </c>
      <c r="BQ139" s="19" t="s">
        <v>296</v>
      </c>
      <c r="BR139" s="19">
        <v>5.3999999999999999E-2</v>
      </c>
      <c r="BT139" s="19">
        <v>40</v>
      </c>
      <c r="BU139" s="19" t="s">
        <v>251</v>
      </c>
      <c r="BV139" s="19">
        <v>13.8</v>
      </c>
      <c r="BW139" s="19">
        <v>18</v>
      </c>
      <c r="BY139" s="19">
        <v>17</v>
      </c>
      <c r="CB139" s="19">
        <v>154.5</v>
      </c>
      <c r="CC139" s="19">
        <v>1E-3</v>
      </c>
      <c r="CF139" s="19">
        <v>0.28000000000000003</v>
      </c>
      <c r="CG139" s="19">
        <v>7.9</v>
      </c>
      <c r="CH139" s="19">
        <v>0.3</v>
      </c>
      <c r="CI139" s="19">
        <v>2.2999999999999998</v>
      </c>
      <c r="CJ139" s="19">
        <v>133</v>
      </c>
      <c r="CK139" s="19">
        <v>0.9</v>
      </c>
      <c r="CL139" s="19">
        <v>0.02</v>
      </c>
      <c r="CM139" s="19">
        <v>12.95</v>
      </c>
      <c r="CN139" s="19">
        <v>0.6</v>
      </c>
      <c r="CO139" s="19">
        <v>4.8499999999999996</v>
      </c>
      <c r="CP139" s="19">
        <v>109</v>
      </c>
      <c r="CQ139" s="19">
        <v>1.8</v>
      </c>
      <c r="CR139" s="19">
        <v>30.5</v>
      </c>
      <c r="CS139" s="19">
        <v>70</v>
      </c>
      <c r="CT139" s="19">
        <v>181</v>
      </c>
      <c r="CU139" s="19">
        <v>36.6</v>
      </c>
      <c r="CV139" s="19">
        <v>74.8</v>
      </c>
      <c r="CW139" s="19">
        <v>8.4499999999999993</v>
      </c>
      <c r="CX139" s="19">
        <v>32.299999999999997</v>
      </c>
      <c r="CY139" s="19">
        <v>6.41</v>
      </c>
      <c r="CZ139" s="19">
        <v>1.26</v>
      </c>
      <c r="DA139" s="19">
        <v>5.52</v>
      </c>
      <c r="DB139" s="19">
        <v>0.85</v>
      </c>
      <c r="DC139" s="19">
        <v>4.9000000000000004</v>
      </c>
      <c r="DD139" s="19">
        <v>1.07</v>
      </c>
      <c r="DE139" s="19">
        <v>2.97</v>
      </c>
      <c r="DF139" s="19">
        <v>0.44</v>
      </c>
      <c r="DG139" s="19">
        <v>3.06</v>
      </c>
      <c r="DH139" s="19">
        <v>0.44</v>
      </c>
      <c r="DI139" s="87">
        <v>179.07</v>
      </c>
      <c r="DJ139" s="87">
        <v>209.57</v>
      </c>
    </row>
    <row r="140" spans="1:120" s="19" customFormat="1" x14ac:dyDescent="0.3">
      <c r="A140" s="19" t="s">
        <v>2853</v>
      </c>
      <c r="B140" s="20" t="s">
        <v>978</v>
      </c>
      <c r="C140" s="19" t="s">
        <v>326</v>
      </c>
      <c r="D140" s="20" t="s">
        <v>980</v>
      </c>
      <c r="E140" s="109">
        <v>44939</v>
      </c>
      <c r="F140" s="113">
        <v>45006</v>
      </c>
      <c r="G140" s="19" t="s">
        <v>2230</v>
      </c>
      <c r="H140" s="19" t="s">
        <v>2195</v>
      </c>
      <c r="K140" s="19">
        <v>36.242542999999998</v>
      </c>
      <c r="L140" s="19">
        <v>-108.270921</v>
      </c>
      <c r="M140" s="20" t="s">
        <v>357</v>
      </c>
      <c r="N140" s="59"/>
      <c r="O140" s="20" t="s">
        <v>147</v>
      </c>
      <c r="P140" s="62" t="s">
        <v>2240</v>
      </c>
      <c r="Q140" s="20" t="s">
        <v>1549</v>
      </c>
      <c r="S140" s="20">
        <v>0</v>
      </c>
      <c r="Z140" s="83" t="s">
        <v>2252</v>
      </c>
      <c r="AA140" s="20" t="s">
        <v>142</v>
      </c>
      <c r="AG140" s="19">
        <v>55.6</v>
      </c>
      <c r="AH140" s="19">
        <v>0.96</v>
      </c>
      <c r="AI140" s="19">
        <v>32.86</v>
      </c>
      <c r="AK140" s="19">
        <v>2.88</v>
      </c>
      <c r="AL140" s="19">
        <v>0.02</v>
      </c>
      <c r="AM140" s="19">
        <v>1.05</v>
      </c>
      <c r="AN140" s="19">
        <v>1.7</v>
      </c>
      <c r="AO140" s="19">
        <v>2.19</v>
      </c>
      <c r="AP140" s="19">
        <v>0.5</v>
      </c>
      <c r="AQ140" s="19">
        <v>7.0000000000000007E-2</v>
      </c>
      <c r="AR140" s="19">
        <v>1.4</v>
      </c>
      <c r="AS140" s="19">
        <v>40</v>
      </c>
      <c r="AT140" s="19">
        <v>0.34</v>
      </c>
      <c r="AW140" s="19">
        <v>0.03</v>
      </c>
      <c r="AY140" s="20">
        <v>99.22999999999999</v>
      </c>
      <c r="AZ140" s="19">
        <v>1E-3</v>
      </c>
      <c r="BA140" s="19" t="s">
        <v>292</v>
      </c>
      <c r="BB140" s="19">
        <v>0.9</v>
      </c>
      <c r="BD140" s="19">
        <v>568</v>
      </c>
      <c r="BF140" s="19">
        <v>0.01</v>
      </c>
      <c r="BH140" s="19" t="s">
        <v>292</v>
      </c>
      <c r="BJ140" s="19">
        <v>7</v>
      </c>
      <c r="BK140" s="19">
        <v>20</v>
      </c>
      <c r="BL140" s="19">
        <v>1.76</v>
      </c>
      <c r="BM140" s="19">
        <v>37</v>
      </c>
      <c r="BN140" s="19">
        <v>34.9</v>
      </c>
      <c r="BO140" s="19">
        <v>2.5</v>
      </c>
      <c r="BP140" s="19">
        <v>11.35</v>
      </c>
      <c r="BQ140" s="19" t="s">
        <v>296</v>
      </c>
      <c r="BR140" s="19">
        <v>1.2999999999999999E-2</v>
      </c>
      <c r="BT140" s="19">
        <v>40</v>
      </c>
      <c r="BU140" s="19">
        <v>1</v>
      </c>
      <c r="BV140" s="19">
        <v>26.2</v>
      </c>
      <c r="BW140" s="19">
        <v>9</v>
      </c>
      <c r="BY140" s="19">
        <v>39</v>
      </c>
      <c r="CB140" s="19">
        <v>25</v>
      </c>
      <c r="CC140" s="19">
        <v>1E-3</v>
      </c>
      <c r="CF140" s="19">
        <v>0.28999999999999998</v>
      </c>
      <c r="CG140" s="19">
        <v>1.9</v>
      </c>
      <c r="CH140" s="19" t="s">
        <v>291</v>
      </c>
      <c r="CI140" s="19">
        <v>2.8</v>
      </c>
      <c r="CJ140" s="19">
        <v>240</v>
      </c>
      <c r="CK140" s="19">
        <v>2.6</v>
      </c>
      <c r="CL140" s="19">
        <v>0.01</v>
      </c>
      <c r="CM140" s="19">
        <v>41.5</v>
      </c>
      <c r="CN140" s="19">
        <v>0.03</v>
      </c>
      <c r="CO140" s="19">
        <v>13</v>
      </c>
      <c r="CP140" s="19">
        <v>70</v>
      </c>
      <c r="CQ140" s="19">
        <v>1</v>
      </c>
      <c r="CR140" s="19">
        <v>34</v>
      </c>
      <c r="CS140" s="19">
        <v>140</v>
      </c>
      <c r="CT140" s="19">
        <v>409</v>
      </c>
      <c r="CU140" s="19">
        <v>79.3</v>
      </c>
      <c r="CV140" s="19">
        <v>151</v>
      </c>
      <c r="CW140" s="19">
        <v>15.5</v>
      </c>
      <c r="CX140" s="19">
        <v>53.4</v>
      </c>
      <c r="CY140" s="19">
        <v>8.4</v>
      </c>
      <c r="CZ140" s="19">
        <v>1.76</v>
      </c>
      <c r="DA140" s="19">
        <v>6.77</v>
      </c>
      <c r="DB140" s="19">
        <v>0.92</v>
      </c>
      <c r="DC140" s="19">
        <v>4.74</v>
      </c>
      <c r="DD140" s="19">
        <v>1.05</v>
      </c>
      <c r="DE140" s="19">
        <v>2.85</v>
      </c>
      <c r="DF140" s="19">
        <v>0.39</v>
      </c>
      <c r="DG140" s="19">
        <v>2.73</v>
      </c>
      <c r="DH140" s="19">
        <v>0.46</v>
      </c>
      <c r="DI140" s="87">
        <v>329.27</v>
      </c>
      <c r="DJ140" s="87">
        <v>363.27</v>
      </c>
    </row>
    <row r="141" spans="1:120" x14ac:dyDescent="0.3">
      <c r="A141" s="19" t="s">
        <v>2262</v>
      </c>
      <c r="B141" s="20" t="s">
        <v>978</v>
      </c>
      <c r="C141" s="19" t="s">
        <v>283</v>
      </c>
      <c r="D141" s="19" t="s">
        <v>980</v>
      </c>
      <c r="E141" s="109">
        <v>44762</v>
      </c>
      <c r="F141" s="113">
        <v>45010</v>
      </c>
      <c r="G141" s="19" t="s">
        <v>2260</v>
      </c>
      <c r="H141" s="19" t="s">
        <v>2195</v>
      </c>
      <c r="K141" s="19">
        <v>35.662593999999999</v>
      </c>
      <c r="L141" s="19">
        <v>-107.794893</v>
      </c>
      <c r="M141" s="20" t="s">
        <v>357</v>
      </c>
      <c r="O141" s="20" t="s">
        <v>147</v>
      </c>
      <c r="P141" s="62" t="s">
        <v>2234</v>
      </c>
      <c r="Q141" s="20" t="s">
        <v>1549</v>
      </c>
      <c r="S141" s="20">
        <v>0</v>
      </c>
      <c r="T141" s="20"/>
      <c r="Z141" s="62" t="s">
        <v>2274</v>
      </c>
      <c r="AA141" s="20" t="s">
        <v>142</v>
      </c>
      <c r="AG141" s="19">
        <v>44.38</v>
      </c>
      <c r="AH141" s="19">
        <v>1.01</v>
      </c>
      <c r="AI141" s="19">
        <v>33.58</v>
      </c>
      <c r="AK141" s="19">
        <v>0.15</v>
      </c>
      <c r="AL141" s="19" t="s">
        <v>261</v>
      </c>
      <c r="AM141" s="19">
        <v>0.05</v>
      </c>
      <c r="AN141" s="19">
        <v>0.24</v>
      </c>
      <c r="AO141" s="19">
        <v>0.13</v>
      </c>
      <c r="AP141" s="19">
        <v>0.05</v>
      </c>
      <c r="AQ141" s="19">
        <v>0.02</v>
      </c>
      <c r="AR141" s="19">
        <v>20.22</v>
      </c>
      <c r="AS141" s="19">
        <v>220</v>
      </c>
      <c r="AT141" s="19">
        <v>0.09</v>
      </c>
      <c r="AW141" s="19">
        <v>5.99</v>
      </c>
      <c r="AY141" s="20">
        <v>99.829999999999984</v>
      </c>
      <c r="AZ141" s="19" t="s">
        <v>290</v>
      </c>
      <c r="BA141" s="19" t="s">
        <v>292</v>
      </c>
      <c r="BB141" s="19" t="s">
        <v>321</v>
      </c>
      <c r="BD141" s="19">
        <v>87.8</v>
      </c>
      <c r="BF141" s="19">
        <v>0.39</v>
      </c>
      <c r="BH141" s="19" t="s">
        <v>292</v>
      </c>
      <c r="BJ141" s="19">
        <v>1</v>
      </c>
      <c r="BK141" s="19">
        <v>14</v>
      </c>
      <c r="BL141" s="19">
        <v>1</v>
      </c>
      <c r="BM141" s="19">
        <v>4</v>
      </c>
      <c r="BN141" s="19">
        <v>38.4</v>
      </c>
      <c r="BO141" s="19">
        <v>0.5</v>
      </c>
      <c r="BP141" s="19">
        <v>7.29</v>
      </c>
      <c r="BQ141" s="19">
        <v>1.6E-2</v>
      </c>
      <c r="BR141" s="19">
        <v>1.4E-2</v>
      </c>
      <c r="BT141" s="19">
        <v>90</v>
      </c>
      <c r="BU141" s="19">
        <v>2</v>
      </c>
      <c r="BV141" s="19">
        <v>25.7</v>
      </c>
      <c r="BW141" s="19" t="s">
        <v>251</v>
      </c>
      <c r="BY141" s="19">
        <v>22</v>
      </c>
      <c r="CB141" s="19">
        <v>3.5</v>
      </c>
      <c r="CC141" s="19" t="s">
        <v>290</v>
      </c>
      <c r="CF141" s="19" t="s">
        <v>307</v>
      </c>
      <c r="CG141" s="19">
        <v>0.6</v>
      </c>
      <c r="CH141" s="19">
        <v>0.8</v>
      </c>
      <c r="CI141" s="19">
        <v>2.1</v>
      </c>
      <c r="CJ141" s="19">
        <v>46.7</v>
      </c>
      <c r="CK141" s="19">
        <v>1.6</v>
      </c>
      <c r="CL141" s="19" t="s">
        <v>261</v>
      </c>
      <c r="CM141" s="19">
        <v>11.2</v>
      </c>
      <c r="CN141" s="19" t="s">
        <v>333</v>
      </c>
      <c r="CO141" s="19">
        <v>2.58</v>
      </c>
      <c r="CP141" s="19">
        <v>18</v>
      </c>
      <c r="CQ141" s="19">
        <v>4.8</v>
      </c>
      <c r="CR141" s="19">
        <v>3.8</v>
      </c>
      <c r="CS141" s="19">
        <v>14</v>
      </c>
      <c r="CT141" s="19">
        <v>314</v>
      </c>
      <c r="CU141" s="19">
        <v>12.3</v>
      </c>
      <c r="CV141" s="19">
        <v>21.9</v>
      </c>
      <c r="CW141" s="19">
        <v>2.21</v>
      </c>
      <c r="CX141" s="19">
        <v>7.7</v>
      </c>
      <c r="CY141" s="19">
        <v>1.25</v>
      </c>
      <c r="CZ141" s="19">
        <v>0.28000000000000003</v>
      </c>
      <c r="DA141" s="19">
        <v>0.87</v>
      </c>
      <c r="DB141" s="19">
        <v>0.12</v>
      </c>
      <c r="DC141" s="19">
        <v>0.62</v>
      </c>
      <c r="DD141" s="19">
        <v>0.13</v>
      </c>
      <c r="DE141" s="19">
        <v>0.3</v>
      </c>
      <c r="DF141" s="19">
        <v>0.06</v>
      </c>
      <c r="DG141" s="19">
        <v>0.39</v>
      </c>
      <c r="DH141" s="19">
        <v>0.06</v>
      </c>
      <c r="DI141" s="87">
        <v>48.190000000000005</v>
      </c>
      <c r="DJ141" s="85">
        <v>51.99</v>
      </c>
      <c r="DO141" s="19"/>
      <c r="DP141" s="19"/>
    </row>
    <row r="142" spans="1:120" x14ac:dyDescent="0.3">
      <c r="A142" s="19" t="s">
        <v>2263</v>
      </c>
      <c r="B142" s="20" t="s">
        <v>978</v>
      </c>
      <c r="C142" s="83" t="s">
        <v>325</v>
      </c>
      <c r="D142" s="19" t="s">
        <v>980</v>
      </c>
      <c r="E142" s="109">
        <v>44796</v>
      </c>
      <c r="F142" s="113">
        <v>45010</v>
      </c>
      <c r="G142" s="19" t="s">
        <v>2260</v>
      </c>
      <c r="H142" s="19" t="s">
        <v>2195</v>
      </c>
      <c r="K142" s="19">
        <v>35.899909000000001</v>
      </c>
      <c r="L142" s="19">
        <v>-107.376521</v>
      </c>
      <c r="M142" s="20" t="s">
        <v>357</v>
      </c>
      <c r="O142" s="20" t="s">
        <v>147</v>
      </c>
      <c r="P142" s="59" t="s">
        <v>2240</v>
      </c>
      <c r="Q142" s="20" t="s">
        <v>1549</v>
      </c>
      <c r="S142" s="20">
        <v>0</v>
      </c>
      <c r="T142" s="20"/>
      <c r="Z142" s="62" t="s">
        <v>2275</v>
      </c>
      <c r="AA142" s="20" t="s">
        <v>142</v>
      </c>
      <c r="AB142" s="20" t="s">
        <v>2217</v>
      </c>
      <c r="AG142" s="19">
        <v>1.26</v>
      </c>
      <c r="AH142" s="19">
        <v>0.02</v>
      </c>
      <c r="AI142" s="19">
        <v>0.88</v>
      </c>
      <c r="AK142" s="19">
        <v>0.94</v>
      </c>
      <c r="AL142" s="19">
        <v>0.22</v>
      </c>
      <c r="AM142" s="19">
        <v>0.22</v>
      </c>
      <c r="AN142" s="19">
        <v>37.799999999999997</v>
      </c>
      <c r="AO142" s="19">
        <v>0.01</v>
      </c>
      <c r="AP142" s="19" t="s">
        <v>261</v>
      </c>
      <c r="AQ142" s="19">
        <v>0.03</v>
      </c>
      <c r="AR142" s="19">
        <v>57.23</v>
      </c>
      <c r="AS142" s="19">
        <v>70</v>
      </c>
      <c r="AT142" s="19">
        <v>0.19</v>
      </c>
      <c r="AW142" s="19">
        <v>28.1</v>
      </c>
      <c r="AY142" s="20">
        <v>98.609999999999985</v>
      </c>
      <c r="AZ142" s="19" t="s">
        <v>290</v>
      </c>
      <c r="BA142" s="19" t="s">
        <v>292</v>
      </c>
      <c r="BB142" s="19">
        <v>0.2</v>
      </c>
      <c r="BD142" s="19">
        <v>70</v>
      </c>
      <c r="BF142" s="19">
        <v>7.0000000000000007E-2</v>
      </c>
      <c r="BH142" s="19" t="s">
        <v>292</v>
      </c>
      <c r="BJ142" s="19" t="s">
        <v>251</v>
      </c>
      <c r="BK142" s="19" t="s">
        <v>289</v>
      </c>
      <c r="BL142" s="19">
        <v>0.04</v>
      </c>
      <c r="BM142" s="19">
        <v>2</v>
      </c>
      <c r="BN142" s="19">
        <v>1.8</v>
      </c>
      <c r="BO142" s="19" t="s">
        <v>292</v>
      </c>
      <c r="BP142" s="19">
        <v>0.3</v>
      </c>
      <c r="BQ142" s="19">
        <v>0.01</v>
      </c>
      <c r="BR142" s="19">
        <v>7.0000000000000001E-3</v>
      </c>
      <c r="BT142" s="19">
        <v>10</v>
      </c>
      <c r="BU142" s="19" t="s">
        <v>251</v>
      </c>
      <c r="BV142" s="19">
        <v>0.85</v>
      </c>
      <c r="BW142" s="19">
        <v>1</v>
      </c>
      <c r="BY142" s="19">
        <v>4</v>
      </c>
      <c r="CB142" s="19">
        <v>0.4</v>
      </c>
      <c r="CC142" s="19">
        <v>1E-3</v>
      </c>
      <c r="CF142" s="19" t="s">
        <v>307</v>
      </c>
      <c r="CG142" s="19">
        <v>1</v>
      </c>
      <c r="CH142" s="19">
        <v>1.1000000000000001</v>
      </c>
      <c r="CI142" s="19" t="s">
        <v>292</v>
      </c>
      <c r="CJ142" s="19">
        <v>446</v>
      </c>
      <c r="CK142" s="19" t="s">
        <v>321</v>
      </c>
      <c r="CL142" s="19">
        <v>0.01</v>
      </c>
      <c r="CM142" s="19">
        <v>0.99</v>
      </c>
      <c r="CN142" s="19" t="s">
        <v>333</v>
      </c>
      <c r="CO142" s="19">
        <v>0.4</v>
      </c>
      <c r="CP142" s="19">
        <v>5</v>
      </c>
      <c r="CQ142" s="19">
        <v>1.1000000000000001</v>
      </c>
      <c r="CR142" s="19">
        <v>3.5</v>
      </c>
      <c r="CS142" s="19">
        <v>2</v>
      </c>
      <c r="CT142" s="19">
        <v>11</v>
      </c>
      <c r="CU142" s="19">
        <v>7.1</v>
      </c>
      <c r="CV142" s="19">
        <v>16.5</v>
      </c>
      <c r="CW142" s="19">
        <v>1.9</v>
      </c>
      <c r="CX142" s="19">
        <v>7</v>
      </c>
      <c r="CY142" s="19">
        <v>1.27</v>
      </c>
      <c r="CZ142" s="19">
        <v>0.25</v>
      </c>
      <c r="DA142" s="19">
        <v>0.77</v>
      </c>
      <c r="DB142" s="19">
        <v>0.12</v>
      </c>
      <c r="DC142" s="19">
        <v>0.59</v>
      </c>
      <c r="DD142" s="19">
        <v>0.1</v>
      </c>
      <c r="DE142" s="19">
        <v>0.27</v>
      </c>
      <c r="DF142" s="19">
        <v>0.05</v>
      </c>
      <c r="DG142" s="19">
        <v>0.27</v>
      </c>
      <c r="DH142" s="19">
        <v>0.04</v>
      </c>
      <c r="DI142" s="87">
        <v>36.230000000000011</v>
      </c>
      <c r="DJ142" s="85">
        <v>39.730000000000011</v>
      </c>
      <c r="DO142" s="19"/>
      <c r="DP142" s="19"/>
    </row>
    <row r="143" spans="1:120" x14ac:dyDescent="0.3">
      <c r="A143" s="19" t="s">
        <v>2854</v>
      </c>
      <c r="B143" s="20" t="s">
        <v>978</v>
      </c>
      <c r="C143" s="19" t="s">
        <v>1285</v>
      </c>
      <c r="D143" s="19" t="s">
        <v>980</v>
      </c>
      <c r="E143" s="109">
        <v>44940</v>
      </c>
      <c r="F143" s="113">
        <v>45009</v>
      </c>
      <c r="G143" s="19" t="s">
        <v>2276</v>
      </c>
      <c r="H143" s="19" t="s">
        <v>2195</v>
      </c>
      <c r="K143" s="19">
        <v>36.754486999999997</v>
      </c>
      <c r="L143" s="19">
        <v>-108.42255400000001</v>
      </c>
      <c r="M143" s="20" t="s">
        <v>357</v>
      </c>
      <c r="N143" s="59" t="s">
        <v>238</v>
      </c>
      <c r="O143" s="20" t="s">
        <v>147</v>
      </c>
      <c r="P143" s="59" t="s">
        <v>2240</v>
      </c>
      <c r="Q143" s="20" t="s">
        <v>1549</v>
      </c>
      <c r="S143" s="20">
        <v>0</v>
      </c>
      <c r="T143" s="20"/>
      <c r="Z143" s="62" t="s">
        <v>2277</v>
      </c>
      <c r="AA143" s="20" t="s">
        <v>142</v>
      </c>
      <c r="AG143" s="19">
        <v>35.31</v>
      </c>
      <c r="AH143" s="19">
        <v>0.59</v>
      </c>
      <c r="AI143" s="19">
        <v>26.19</v>
      </c>
      <c r="AK143" s="19">
        <v>0.96</v>
      </c>
      <c r="AL143" s="19">
        <v>0.14000000000000001</v>
      </c>
      <c r="AM143" s="19">
        <v>0.19</v>
      </c>
      <c r="AN143" s="19">
        <v>14.1</v>
      </c>
      <c r="AO143" s="19">
        <v>0.12</v>
      </c>
      <c r="AP143" s="19">
        <v>0.35</v>
      </c>
      <c r="AQ143" s="19">
        <v>0.04</v>
      </c>
      <c r="AR143" s="19">
        <v>21.67</v>
      </c>
      <c r="AS143" s="19">
        <v>250</v>
      </c>
      <c r="AT143" s="19">
        <v>0.12</v>
      </c>
      <c r="AW143" s="19">
        <v>4.6500000000000004</v>
      </c>
      <c r="AY143" s="20">
        <v>99.660000000000011</v>
      </c>
      <c r="AZ143" s="19">
        <v>1E-3</v>
      </c>
      <c r="BA143" s="19" t="s">
        <v>292</v>
      </c>
      <c r="BB143" s="19">
        <v>0.1</v>
      </c>
      <c r="BD143" s="19">
        <v>393</v>
      </c>
      <c r="BF143" s="19">
        <v>0.18</v>
      </c>
      <c r="BH143" s="19" t="s">
        <v>292</v>
      </c>
      <c r="BJ143" s="19" t="s">
        <v>251</v>
      </c>
      <c r="BK143" s="19">
        <v>11</v>
      </c>
      <c r="BL143" s="19">
        <v>0.81</v>
      </c>
      <c r="BM143" s="19">
        <v>5</v>
      </c>
      <c r="BN143" s="19">
        <v>27.2</v>
      </c>
      <c r="BO143" s="19">
        <v>0.9</v>
      </c>
      <c r="BP143" s="19">
        <v>4.5599999999999996</v>
      </c>
      <c r="BQ143" s="19">
        <v>0.02</v>
      </c>
      <c r="BR143" s="19">
        <v>2.1999999999999999E-2</v>
      </c>
      <c r="BT143" s="19">
        <v>70</v>
      </c>
      <c r="BU143" s="19">
        <v>1</v>
      </c>
      <c r="BV143" s="19">
        <v>12.25</v>
      </c>
      <c r="BW143" s="19" t="s">
        <v>251</v>
      </c>
      <c r="BY143" s="19">
        <v>13</v>
      </c>
      <c r="CB143" s="19">
        <v>11.3</v>
      </c>
      <c r="CC143" s="19">
        <v>1E-3</v>
      </c>
      <c r="CF143" s="19" t="s">
        <v>307</v>
      </c>
      <c r="CG143" s="19">
        <v>1.5</v>
      </c>
      <c r="CH143" s="19">
        <v>0.9</v>
      </c>
      <c r="CI143" s="19">
        <v>1.2</v>
      </c>
      <c r="CJ143" s="19">
        <v>141</v>
      </c>
      <c r="CK143" s="19">
        <v>0.8</v>
      </c>
      <c r="CL143" s="19" t="s">
        <v>261</v>
      </c>
      <c r="CM143" s="19">
        <v>4.12</v>
      </c>
      <c r="CN143" s="19" t="s">
        <v>333</v>
      </c>
      <c r="CO143" s="19">
        <v>2.4300000000000002</v>
      </c>
      <c r="CP143" s="19">
        <v>9</v>
      </c>
      <c r="CQ143" s="19">
        <v>3.3</v>
      </c>
      <c r="CR143" s="19">
        <v>4.7</v>
      </c>
      <c r="CS143" s="19">
        <v>5</v>
      </c>
      <c r="CT143" s="19">
        <v>198</v>
      </c>
      <c r="CU143" s="19">
        <v>12.3</v>
      </c>
      <c r="CV143" s="19">
        <v>24.7</v>
      </c>
      <c r="CW143" s="19">
        <v>2.68</v>
      </c>
      <c r="CX143" s="19">
        <v>9.8000000000000007</v>
      </c>
      <c r="CY143" s="19">
        <v>1.78</v>
      </c>
      <c r="CZ143" s="19">
        <v>0.28000000000000003</v>
      </c>
      <c r="DA143" s="19">
        <v>1.34</v>
      </c>
      <c r="DB143" s="19">
        <v>0.2</v>
      </c>
      <c r="DC143" s="19">
        <v>0.87</v>
      </c>
      <c r="DD143" s="19">
        <v>0.17</v>
      </c>
      <c r="DE143" s="19">
        <v>0.39</v>
      </c>
      <c r="DF143" s="19">
        <v>7.0000000000000007E-2</v>
      </c>
      <c r="DG143" s="19">
        <v>0.38</v>
      </c>
      <c r="DH143" s="19">
        <v>7.0000000000000007E-2</v>
      </c>
      <c r="DI143" s="87">
        <v>55.030000000000015</v>
      </c>
      <c r="DJ143" s="85">
        <v>59.730000000000018</v>
      </c>
      <c r="DO143" s="19"/>
      <c r="DP143" s="19"/>
    </row>
    <row r="144" spans="1:120" x14ac:dyDescent="0.3">
      <c r="A144" s="19" t="s">
        <v>2855</v>
      </c>
      <c r="B144" s="20" t="s">
        <v>978</v>
      </c>
      <c r="C144" s="19" t="s">
        <v>1294</v>
      </c>
      <c r="D144" s="19" t="s">
        <v>980</v>
      </c>
      <c r="E144" s="109">
        <v>44940</v>
      </c>
      <c r="F144" s="113">
        <v>45009</v>
      </c>
      <c r="G144" s="19" t="s">
        <v>2276</v>
      </c>
      <c r="H144" s="19" t="s">
        <v>2195</v>
      </c>
      <c r="K144" s="19">
        <v>35.515846000000003</v>
      </c>
      <c r="L144" s="19">
        <v>-108.845219</v>
      </c>
      <c r="M144" s="20" t="s">
        <v>357</v>
      </c>
      <c r="N144" s="59" t="s">
        <v>238</v>
      </c>
      <c r="O144" s="20" t="s">
        <v>147</v>
      </c>
      <c r="P144" s="59" t="s">
        <v>324</v>
      </c>
      <c r="Q144" s="20" t="s">
        <v>1549</v>
      </c>
      <c r="S144" s="20">
        <v>0</v>
      </c>
      <c r="T144" s="20"/>
      <c r="Z144" s="151" t="s">
        <v>2278</v>
      </c>
      <c r="AA144" s="20" t="s">
        <v>142</v>
      </c>
      <c r="AB144" s="19" t="s">
        <v>1294</v>
      </c>
      <c r="AG144" s="19">
        <v>79.25</v>
      </c>
      <c r="AH144" s="19">
        <v>0.47</v>
      </c>
      <c r="AI144" s="19">
        <v>10.6</v>
      </c>
      <c r="AK144" s="19">
        <v>2.12</v>
      </c>
      <c r="AL144" s="19">
        <v>0.01</v>
      </c>
      <c r="AM144" s="19">
        <v>0.1</v>
      </c>
      <c r="AN144" s="19">
        <v>0.18</v>
      </c>
      <c r="AO144" s="19">
        <v>0.09</v>
      </c>
      <c r="AP144" s="19">
        <v>1.39</v>
      </c>
      <c r="AQ144" s="19">
        <v>0.03</v>
      </c>
      <c r="AR144" s="19">
        <v>5.29</v>
      </c>
      <c r="AS144" s="19">
        <v>130</v>
      </c>
      <c r="AT144" s="19">
        <v>0.5</v>
      </c>
      <c r="AW144" s="19">
        <v>0.26</v>
      </c>
      <c r="AY144" s="20">
        <v>99.530000000000015</v>
      </c>
      <c r="AZ144" s="19">
        <v>1E-3</v>
      </c>
      <c r="BA144" s="19" t="s">
        <v>292</v>
      </c>
      <c r="BB144" s="19">
        <v>34.4</v>
      </c>
      <c r="BD144" s="19">
        <v>356</v>
      </c>
      <c r="BF144" s="19">
        <v>0.05</v>
      </c>
      <c r="BH144" s="19" t="s">
        <v>292</v>
      </c>
      <c r="BJ144" s="19">
        <v>2</v>
      </c>
      <c r="BK144" s="19">
        <v>14</v>
      </c>
      <c r="BL144" s="19">
        <v>1.34</v>
      </c>
      <c r="BM144" s="19">
        <v>6</v>
      </c>
      <c r="BN144" s="19">
        <v>10.6</v>
      </c>
      <c r="BO144" s="19">
        <v>0.9</v>
      </c>
      <c r="BP144" s="19">
        <v>13.45</v>
      </c>
      <c r="BQ144" s="19">
        <v>5.2999999999999999E-2</v>
      </c>
      <c r="BR144" s="19">
        <v>1.4999999999999999E-2</v>
      </c>
      <c r="BT144" s="19">
        <v>10</v>
      </c>
      <c r="BU144" s="19">
        <v>2</v>
      </c>
      <c r="BV144" s="19">
        <v>10.9</v>
      </c>
      <c r="BW144" s="19">
        <v>3</v>
      </c>
      <c r="BY144" s="19">
        <v>24</v>
      </c>
      <c r="CB144" s="19">
        <v>50</v>
      </c>
      <c r="CC144" s="19" t="s">
        <v>290</v>
      </c>
      <c r="CF144" s="19">
        <v>0.23</v>
      </c>
      <c r="CG144" s="19">
        <v>1.1000000000000001</v>
      </c>
      <c r="CH144" s="19">
        <v>0.7</v>
      </c>
      <c r="CI144" s="19">
        <v>1</v>
      </c>
      <c r="CJ144" s="19">
        <v>68.599999999999994</v>
      </c>
      <c r="CK144" s="19">
        <v>0.7</v>
      </c>
      <c r="CL144" s="19">
        <v>0.01</v>
      </c>
      <c r="CM144" s="19">
        <v>8.76</v>
      </c>
      <c r="CN144" s="19">
        <v>0.86</v>
      </c>
      <c r="CO144" s="19">
        <v>2.87</v>
      </c>
      <c r="CP144" s="19">
        <v>27</v>
      </c>
      <c r="CQ144" s="19">
        <v>2</v>
      </c>
      <c r="CR144" s="19">
        <v>12.5</v>
      </c>
      <c r="CS144" s="19">
        <v>10</v>
      </c>
      <c r="CT144" s="19">
        <v>557</v>
      </c>
      <c r="CU144" s="19">
        <v>26.3</v>
      </c>
      <c r="CV144" s="19">
        <v>50.7</v>
      </c>
      <c r="CW144" s="19">
        <v>5.18</v>
      </c>
      <c r="CX144" s="19">
        <v>19.2</v>
      </c>
      <c r="CY144" s="19">
        <v>3.46</v>
      </c>
      <c r="CZ144" s="19">
        <v>0.57999999999999996</v>
      </c>
      <c r="DA144" s="19">
        <v>2.44</v>
      </c>
      <c r="DB144" s="19">
        <v>0.41</v>
      </c>
      <c r="DC144" s="19">
        <v>2.14</v>
      </c>
      <c r="DD144" s="19">
        <v>0.47</v>
      </c>
      <c r="DE144" s="19">
        <v>1.36</v>
      </c>
      <c r="DF144" s="19">
        <v>0.25</v>
      </c>
      <c r="DG144" s="19">
        <v>1.61</v>
      </c>
      <c r="DH144" s="19">
        <v>0.28000000000000003</v>
      </c>
      <c r="DI144" s="87">
        <v>114.38</v>
      </c>
      <c r="DJ144" s="85">
        <v>126.88</v>
      </c>
      <c r="DO144" s="19"/>
      <c r="DP144" s="19"/>
    </row>
    <row r="145" spans="1:158" x14ac:dyDescent="0.3">
      <c r="A145" s="19" t="s">
        <v>2856</v>
      </c>
      <c r="B145" s="20" t="s">
        <v>978</v>
      </c>
      <c r="C145" s="19" t="s">
        <v>1294</v>
      </c>
      <c r="D145" s="19" t="s">
        <v>980</v>
      </c>
      <c r="E145" s="109">
        <v>44940</v>
      </c>
      <c r="F145" s="113">
        <v>45009</v>
      </c>
      <c r="G145" s="19" t="s">
        <v>2276</v>
      </c>
      <c r="H145" s="19" t="s">
        <v>2195</v>
      </c>
      <c r="K145" s="19">
        <v>35.515846000000003</v>
      </c>
      <c r="L145" s="19">
        <v>-108.845219</v>
      </c>
      <c r="M145" s="20" t="s">
        <v>357</v>
      </c>
      <c r="N145" s="59" t="s">
        <v>238</v>
      </c>
      <c r="O145" s="20" t="s">
        <v>147</v>
      </c>
      <c r="P145" s="59" t="s">
        <v>2240</v>
      </c>
      <c r="Q145" s="20" t="s">
        <v>1549</v>
      </c>
      <c r="S145" s="20">
        <v>0</v>
      </c>
      <c r="T145" s="20"/>
      <c r="Z145" s="151" t="s">
        <v>2279</v>
      </c>
      <c r="AA145" s="20" t="s">
        <v>142</v>
      </c>
      <c r="AB145" s="19" t="s">
        <v>1294</v>
      </c>
      <c r="AG145" s="19">
        <v>66.91</v>
      </c>
      <c r="AH145" s="19">
        <v>1.08</v>
      </c>
      <c r="AI145" s="19">
        <v>10.8</v>
      </c>
      <c r="AK145" s="19">
        <v>1.43</v>
      </c>
      <c r="AL145" s="19">
        <v>0.01</v>
      </c>
      <c r="AM145" s="19">
        <v>0.26</v>
      </c>
      <c r="AN145" s="19">
        <v>0.42</v>
      </c>
      <c r="AO145" s="19">
        <v>0.1</v>
      </c>
      <c r="AP145" s="19">
        <v>0.83</v>
      </c>
      <c r="AQ145" s="19">
        <v>0.03</v>
      </c>
      <c r="AR145" s="19">
        <v>16.559999999999999</v>
      </c>
      <c r="AS145" s="19">
        <v>230</v>
      </c>
      <c r="AT145" s="19">
        <v>0.41</v>
      </c>
      <c r="AW145" s="19">
        <v>7.03</v>
      </c>
      <c r="AY145" s="20">
        <v>98.43</v>
      </c>
      <c r="AZ145" s="19" t="s">
        <v>290</v>
      </c>
      <c r="BA145" s="19" t="s">
        <v>292</v>
      </c>
      <c r="BB145" s="19">
        <v>3.8</v>
      </c>
      <c r="BD145" s="19">
        <v>221</v>
      </c>
      <c r="BF145" s="19">
        <v>0.35</v>
      </c>
      <c r="BH145" s="19" t="s">
        <v>292</v>
      </c>
      <c r="BJ145" s="19">
        <v>5</v>
      </c>
      <c r="BK145" s="19">
        <v>38</v>
      </c>
      <c r="BL145" s="19">
        <v>3.2</v>
      </c>
      <c r="BM145" s="19">
        <v>27</v>
      </c>
      <c r="BN145" s="19">
        <v>15</v>
      </c>
      <c r="BO145" s="19">
        <v>0.6</v>
      </c>
      <c r="BP145" s="19">
        <v>8.0399999999999991</v>
      </c>
      <c r="BQ145" s="19">
        <v>0.14499999999999999</v>
      </c>
      <c r="BR145" s="19">
        <v>4.9000000000000002E-2</v>
      </c>
      <c r="BT145" s="19">
        <v>20</v>
      </c>
      <c r="BU145" s="19">
        <v>2</v>
      </c>
      <c r="BV145" s="19">
        <v>21.4</v>
      </c>
      <c r="BW145" s="19">
        <v>12</v>
      </c>
      <c r="BY145" s="19">
        <v>25</v>
      </c>
      <c r="CB145" s="19">
        <v>36.5</v>
      </c>
      <c r="CC145" s="19">
        <v>1E-3</v>
      </c>
      <c r="CF145" s="19">
        <v>0.57999999999999996</v>
      </c>
      <c r="CG145" s="19">
        <v>5.6</v>
      </c>
      <c r="CH145" s="19">
        <v>2.7</v>
      </c>
      <c r="CI145" s="19">
        <v>1.7</v>
      </c>
      <c r="CJ145" s="19">
        <v>80.599999999999994</v>
      </c>
      <c r="CK145" s="19">
        <v>1.4</v>
      </c>
      <c r="CL145" s="19">
        <v>0.01</v>
      </c>
      <c r="CM145" s="19">
        <v>13.9</v>
      </c>
      <c r="CN145" s="19">
        <v>0.18</v>
      </c>
      <c r="CO145" s="19">
        <v>5.74</v>
      </c>
      <c r="CP145" s="19">
        <v>62</v>
      </c>
      <c r="CQ145" s="19">
        <v>3.2</v>
      </c>
      <c r="CR145" s="19">
        <v>25.3</v>
      </c>
      <c r="CS145" s="19">
        <v>18</v>
      </c>
      <c r="CT145" s="19">
        <v>314</v>
      </c>
      <c r="CU145" s="19">
        <v>27.6</v>
      </c>
      <c r="CV145" s="19">
        <v>53.1</v>
      </c>
      <c r="CW145" s="19">
        <v>5.84</v>
      </c>
      <c r="CX145" s="19">
        <v>24.3</v>
      </c>
      <c r="CY145" s="19">
        <v>4.3099999999999996</v>
      </c>
      <c r="CZ145" s="19">
        <v>0.8</v>
      </c>
      <c r="DA145" s="19">
        <v>3.83</v>
      </c>
      <c r="DB145" s="19">
        <v>0.57999999999999996</v>
      </c>
      <c r="DC145" s="19">
        <v>4.01</v>
      </c>
      <c r="DD145" s="19">
        <v>0.81</v>
      </c>
      <c r="DE145" s="19">
        <v>2.69</v>
      </c>
      <c r="DF145" s="19">
        <v>0.37</v>
      </c>
      <c r="DG145" s="19">
        <v>2.61</v>
      </c>
      <c r="DH145" s="19">
        <v>0.41</v>
      </c>
      <c r="DI145" s="87">
        <v>131.26000000000002</v>
      </c>
      <c r="DJ145" s="85">
        <v>156.56000000000003</v>
      </c>
      <c r="DO145" s="19"/>
      <c r="DP145" s="19"/>
    </row>
    <row r="146" spans="1:158" x14ac:dyDescent="0.3">
      <c r="A146" s="19" t="s">
        <v>2857</v>
      </c>
      <c r="B146" s="20" t="s">
        <v>978</v>
      </c>
      <c r="C146" s="19" t="s">
        <v>1327</v>
      </c>
      <c r="D146" s="19" t="s">
        <v>980</v>
      </c>
      <c r="E146" s="109">
        <v>44965</v>
      </c>
      <c r="F146" s="113">
        <v>45022</v>
      </c>
      <c r="G146" s="19" t="s">
        <v>2308</v>
      </c>
      <c r="H146" s="19" t="s">
        <v>2004</v>
      </c>
      <c r="K146" s="19">
        <v>33.859703099999997</v>
      </c>
      <c r="L146" s="19">
        <v>-106.74743650000001</v>
      </c>
      <c r="M146" s="20" t="s">
        <v>357</v>
      </c>
      <c r="N146" s="59" t="s">
        <v>1273</v>
      </c>
      <c r="O146" s="20" t="s">
        <v>147</v>
      </c>
      <c r="P146" s="59" t="s">
        <v>336</v>
      </c>
      <c r="Q146" s="20" t="s">
        <v>1549</v>
      </c>
      <c r="S146" s="20">
        <v>0</v>
      </c>
      <c r="T146" s="20"/>
      <c r="X146" s="82" t="s">
        <v>1531</v>
      </c>
      <c r="Z146" s="43" t="s">
        <v>2312</v>
      </c>
      <c r="AA146" s="20" t="s">
        <v>142</v>
      </c>
      <c r="AB146" s="19"/>
      <c r="AC146" s="85">
        <v>0.65200000000000002</v>
      </c>
      <c r="AG146" s="84">
        <v>67.650000000000006</v>
      </c>
      <c r="AH146" s="84">
        <v>2.2400000000000002</v>
      </c>
      <c r="AI146" s="84">
        <v>20.88</v>
      </c>
      <c r="AK146" s="84">
        <v>2.54</v>
      </c>
      <c r="AL146" s="84">
        <v>0.02</v>
      </c>
      <c r="AM146" s="84">
        <v>0.31</v>
      </c>
      <c r="AN146" s="84">
        <v>0.78</v>
      </c>
      <c r="AO146" s="84" t="s">
        <v>2309</v>
      </c>
      <c r="AP146" s="84">
        <v>0.42</v>
      </c>
      <c r="AQ146" s="84">
        <v>0.05</v>
      </c>
      <c r="AR146" s="19"/>
      <c r="AS146" s="19"/>
      <c r="AT146" s="19"/>
      <c r="AU146" s="84">
        <v>0.95299999999999996</v>
      </c>
      <c r="AW146" s="19"/>
      <c r="AY146" s="20">
        <v>94.89</v>
      </c>
      <c r="AZ146" s="19"/>
      <c r="BA146" s="19"/>
      <c r="BB146" s="37">
        <v>2.9999999999999996</v>
      </c>
      <c r="BD146" s="20">
        <v>6</v>
      </c>
      <c r="BE146" s="84"/>
      <c r="BF146" s="19"/>
      <c r="BH146" s="19"/>
      <c r="BJ146" s="37">
        <v>2</v>
      </c>
      <c r="BK146" s="37">
        <v>16</v>
      </c>
      <c r="BL146" s="19"/>
      <c r="BM146" s="37">
        <v>10</v>
      </c>
      <c r="BN146" s="37">
        <v>8</v>
      </c>
      <c r="BO146" s="19"/>
      <c r="BP146" s="19"/>
      <c r="BQ146" s="19"/>
      <c r="BR146" s="19"/>
      <c r="BT146" s="85">
        <v>11.33502589641434</v>
      </c>
      <c r="BU146" s="37">
        <v>2.9999999999999996</v>
      </c>
      <c r="BV146" s="37">
        <v>4</v>
      </c>
      <c r="BW146" s="37">
        <v>2</v>
      </c>
      <c r="BY146" s="37">
        <v>7</v>
      </c>
      <c r="CB146" s="37">
        <v>1</v>
      </c>
      <c r="CC146" s="19"/>
      <c r="CF146" s="19"/>
      <c r="CG146" s="85">
        <v>2.6193067729083701</v>
      </c>
      <c r="CH146" s="37">
        <v>2</v>
      </c>
      <c r="CI146" s="19"/>
      <c r="CJ146" s="37">
        <v>41</v>
      </c>
      <c r="CK146" s="19"/>
      <c r="CL146" s="19"/>
      <c r="CM146" s="85">
        <v>4.5547908366533809</v>
      </c>
      <c r="CN146" s="19"/>
      <c r="CO146" s="37"/>
      <c r="CP146" s="37"/>
      <c r="CQ146" s="19"/>
      <c r="CR146" s="85">
        <v>4.7867589641434254</v>
      </c>
      <c r="CS146" s="37">
        <v>5</v>
      </c>
      <c r="CT146" s="37">
        <v>57.999999999999993</v>
      </c>
      <c r="CU146" s="85">
        <v>7.1378525896414313</v>
      </c>
      <c r="CV146" s="85">
        <v>13.369579681274891</v>
      </c>
      <c r="CW146" s="85">
        <v>1.2395796812749011</v>
      </c>
      <c r="CX146" s="85">
        <v>7.1668486055776883</v>
      </c>
      <c r="CY146" s="85">
        <v>1.5126254980079741</v>
      </c>
      <c r="CZ146" s="85">
        <v>0.24163346613545816</v>
      </c>
      <c r="DA146" s="85">
        <v>1.4087231075697249</v>
      </c>
      <c r="DB146" s="85">
        <v>0</v>
      </c>
      <c r="DC146" s="85">
        <v>1.2999880478087666</v>
      </c>
      <c r="DD146" s="85">
        <v>0.37936454183266966</v>
      </c>
      <c r="DE146" s="85">
        <v>0</v>
      </c>
      <c r="DF146" s="85">
        <v>0.14256374501992075</v>
      </c>
      <c r="DG146" s="85">
        <v>0.50501394422310808</v>
      </c>
      <c r="DH146" s="85">
        <v>0</v>
      </c>
      <c r="DI146" s="87">
        <v>34.403772908366534</v>
      </c>
      <c r="DJ146" s="85">
        <v>39.190531872509958</v>
      </c>
      <c r="DO146" s="19"/>
      <c r="DP146" s="19"/>
      <c r="DW146" s="85">
        <v>12.13</v>
      </c>
      <c r="DZ146" s="85">
        <v>71</v>
      </c>
      <c r="EB146" s="85">
        <v>54.339999999999996</v>
      </c>
      <c r="EI146" s="85">
        <v>2.54</v>
      </c>
      <c r="EQ146" s="85">
        <v>0.65200000000000002</v>
      </c>
      <c r="ET146" s="85">
        <v>33.53</v>
      </c>
      <c r="FB146" s="20">
        <v>500</v>
      </c>
    </row>
    <row r="147" spans="1:158" x14ac:dyDescent="0.3">
      <c r="A147" s="19" t="s">
        <v>2858</v>
      </c>
      <c r="B147" s="20" t="s">
        <v>978</v>
      </c>
      <c r="C147" s="19" t="s">
        <v>2310</v>
      </c>
      <c r="D147" s="19" t="s">
        <v>980</v>
      </c>
      <c r="E147" s="109">
        <v>44965</v>
      </c>
      <c r="F147" s="113">
        <v>45022</v>
      </c>
      <c r="G147" s="19" t="s">
        <v>2308</v>
      </c>
      <c r="H147" s="19" t="s">
        <v>2004</v>
      </c>
      <c r="K147" s="19">
        <v>33.859703099999997</v>
      </c>
      <c r="L147" s="19">
        <v>-106.74743650000001</v>
      </c>
      <c r="M147" s="20" t="s">
        <v>357</v>
      </c>
      <c r="N147" s="59" t="s">
        <v>1273</v>
      </c>
      <c r="O147" s="20" t="s">
        <v>147</v>
      </c>
      <c r="P147" s="59" t="s">
        <v>336</v>
      </c>
      <c r="Q147" s="20" t="s">
        <v>1549</v>
      </c>
      <c r="S147" s="20">
        <v>0</v>
      </c>
      <c r="T147" s="20"/>
      <c r="U147" s="20" t="s">
        <v>2313</v>
      </c>
      <c r="X147" s="82" t="s">
        <v>1531</v>
      </c>
      <c r="Z147" s="43" t="s">
        <v>2314</v>
      </c>
      <c r="AA147" s="20" t="s">
        <v>142</v>
      </c>
      <c r="AB147" s="19"/>
      <c r="AC147" s="85">
        <v>0.67</v>
      </c>
      <c r="AG147" s="84">
        <v>58.62</v>
      </c>
      <c r="AH147" s="84">
        <v>2.11</v>
      </c>
      <c r="AI147" s="84">
        <v>26.15</v>
      </c>
      <c r="AK147" s="84">
        <v>3.41</v>
      </c>
      <c r="AL147" s="84">
        <v>0.02</v>
      </c>
      <c r="AM147" s="84">
        <v>0.73</v>
      </c>
      <c r="AN147" s="84">
        <v>1.49</v>
      </c>
      <c r="AO147" s="84">
        <v>7.0000000000000007E-2</v>
      </c>
      <c r="AP147" s="84">
        <v>0.26</v>
      </c>
      <c r="AQ147" s="84">
        <v>0.04</v>
      </c>
      <c r="AR147" s="19"/>
      <c r="AS147" s="19"/>
      <c r="AT147" s="19"/>
      <c r="AU147" s="84">
        <v>1.49</v>
      </c>
      <c r="AW147" s="19"/>
      <c r="AY147" s="20">
        <v>92.899999999999991</v>
      </c>
      <c r="AZ147" s="19"/>
      <c r="BA147" s="19"/>
      <c r="BB147" s="37">
        <v>2</v>
      </c>
      <c r="BD147" s="20">
        <v>7</v>
      </c>
      <c r="BE147" s="84"/>
      <c r="BF147" s="19"/>
      <c r="BH147" s="19"/>
      <c r="BJ147" s="37">
        <v>2</v>
      </c>
      <c r="BK147" s="37"/>
      <c r="BL147" s="19"/>
      <c r="BM147" s="37">
        <v>9</v>
      </c>
      <c r="BN147" s="37">
        <v>8</v>
      </c>
      <c r="BO147" s="19"/>
      <c r="BP147" s="19"/>
      <c r="BQ147" s="19"/>
      <c r="BR147" s="19"/>
      <c r="BT147" s="85">
        <v>20.412228686058192</v>
      </c>
      <c r="BU147" s="37" t="s">
        <v>2309</v>
      </c>
      <c r="BV147" s="37">
        <v>2</v>
      </c>
      <c r="BW147" s="37">
        <v>2.9999999999999996</v>
      </c>
      <c r="BY147" s="37">
        <v>8</v>
      </c>
      <c r="CB147" s="37" t="s">
        <v>2309</v>
      </c>
      <c r="CC147" s="19"/>
      <c r="CF147" s="19"/>
      <c r="CG147" s="85">
        <v>2.9296128385155438</v>
      </c>
      <c r="CH147" s="37">
        <v>2.9999999999999996</v>
      </c>
      <c r="CI147" s="19"/>
      <c r="CJ147" s="37">
        <v>54</v>
      </c>
      <c r="CK147" s="19"/>
      <c r="CL147" s="19"/>
      <c r="CM147" s="85">
        <v>4.4052216649949827</v>
      </c>
      <c r="CN147" s="19"/>
      <c r="CO147" s="37"/>
      <c r="CP147" s="37"/>
      <c r="CQ147" s="19"/>
      <c r="CR147" s="85">
        <v>6.0752738214643989</v>
      </c>
      <c r="CS147" s="37">
        <v>5.9999999999999991</v>
      </c>
      <c r="CT147" s="37">
        <v>53</v>
      </c>
      <c r="CU147" s="85">
        <v>7.8014984954864568</v>
      </c>
      <c r="CV147" s="85">
        <v>15.021827482447367</v>
      </c>
      <c r="CW147" s="85">
        <v>1.4432016048144416</v>
      </c>
      <c r="CX147" s="85">
        <v>8.3675446339017014</v>
      </c>
      <c r="CY147" s="85">
        <v>1.7024593781344028</v>
      </c>
      <c r="CZ147" s="85">
        <v>0.30894884653961918</v>
      </c>
      <c r="DA147" s="85">
        <v>1.5793119358074239</v>
      </c>
      <c r="DB147" s="85">
        <v>1.2962888665997967E-2</v>
      </c>
      <c r="DC147" s="85">
        <v>1.4518435305917736</v>
      </c>
      <c r="DD147" s="85">
        <v>0.36512136409227636</v>
      </c>
      <c r="DE147" s="85">
        <v>0.15339418254764334</v>
      </c>
      <c r="DF147" s="85">
        <v>0.23117151454363072</v>
      </c>
      <c r="DG147" s="85">
        <v>0.50771313941825513</v>
      </c>
      <c r="DH147" s="85">
        <v>2.1604814443330018E-2</v>
      </c>
      <c r="DI147" s="87">
        <v>38.968603811434321</v>
      </c>
      <c r="DJ147" s="85">
        <v>45.04387763289872</v>
      </c>
      <c r="DO147" s="19"/>
      <c r="DP147" s="19"/>
      <c r="DW147" s="85">
        <v>10.77</v>
      </c>
      <c r="DZ147" s="85">
        <v>72.89</v>
      </c>
      <c r="EB147" s="85">
        <v>51.709999999999994</v>
      </c>
      <c r="EI147" s="85">
        <v>2.75</v>
      </c>
      <c r="EQ147" s="85">
        <v>0.67</v>
      </c>
      <c r="ET147" s="85">
        <v>37.520000000000003</v>
      </c>
      <c r="FB147" s="20">
        <v>500</v>
      </c>
    </row>
    <row r="148" spans="1:158" x14ac:dyDescent="0.3">
      <c r="A148" s="19" t="s">
        <v>2906</v>
      </c>
      <c r="B148" s="20" t="s">
        <v>978</v>
      </c>
      <c r="C148" s="19" t="s">
        <v>2310</v>
      </c>
      <c r="D148" s="19" t="s">
        <v>980</v>
      </c>
      <c r="E148" s="109"/>
      <c r="G148" s="19"/>
      <c r="H148" s="19" t="s">
        <v>2905</v>
      </c>
      <c r="K148" s="19">
        <v>33.859703099999997</v>
      </c>
      <c r="L148" s="19">
        <v>-106.74743650000001</v>
      </c>
      <c r="M148" s="20" t="s">
        <v>357</v>
      </c>
      <c r="N148" s="59" t="s">
        <v>1273</v>
      </c>
      <c r="O148" s="20" t="s">
        <v>147</v>
      </c>
      <c r="P148" s="59" t="s">
        <v>336</v>
      </c>
      <c r="Q148" s="20" t="s">
        <v>1549</v>
      </c>
      <c r="T148" s="20"/>
      <c r="X148" s="82" t="s">
        <v>1531</v>
      </c>
      <c r="Z148" s="43" t="s">
        <v>2315</v>
      </c>
      <c r="AA148" s="20" t="s">
        <v>142</v>
      </c>
      <c r="AB148" s="19"/>
      <c r="AC148" s="85">
        <v>1.33</v>
      </c>
      <c r="AG148" s="84">
        <v>60.680000000000007</v>
      </c>
      <c r="AH148" s="84">
        <v>0.72</v>
      </c>
      <c r="AI148" s="84">
        <v>15.445</v>
      </c>
      <c r="AK148" s="84">
        <v>5.1050000000000004</v>
      </c>
      <c r="AL148" s="84">
        <v>2.5000000000000001E-2</v>
      </c>
      <c r="AM148" s="84">
        <v>1.5350000000000001</v>
      </c>
      <c r="AN148" s="84">
        <v>0.87</v>
      </c>
      <c r="AO148" s="84">
        <v>0.37</v>
      </c>
      <c r="AP148" s="84">
        <v>2.2749999999999999</v>
      </c>
      <c r="AQ148" s="84">
        <v>0.105</v>
      </c>
      <c r="AR148" s="19">
        <v>16.8</v>
      </c>
      <c r="AS148" s="19">
        <v>540</v>
      </c>
      <c r="AT148" s="19">
        <v>1.35</v>
      </c>
      <c r="AU148" s="84"/>
      <c r="AW148" s="19">
        <v>5.3</v>
      </c>
      <c r="AY148" s="20">
        <v>96.205000000000013</v>
      </c>
      <c r="AZ148" s="19" t="s">
        <v>290</v>
      </c>
      <c r="BA148" s="19" t="s">
        <v>292</v>
      </c>
      <c r="BB148" s="37">
        <v>17.8</v>
      </c>
      <c r="BD148" s="20">
        <v>632</v>
      </c>
      <c r="BE148" s="84"/>
      <c r="BF148" s="19">
        <v>0.33</v>
      </c>
      <c r="BH148" s="19" t="s">
        <v>292</v>
      </c>
      <c r="BJ148" s="37">
        <v>13.5</v>
      </c>
      <c r="BK148" s="37">
        <v>34.5</v>
      </c>
      <c r="BL148" s="19">
        <v>8.82</v>
      </c>
      <c r="BM148" s="37">
        <v>33</v>
      </c>
      <c r="BN148" s="37">
        <v>18.600000000000001</v>
      </c>
      <c r="BO148" s="19" t="s">
        <v>292</v>
      </c>
      <c r="BP148" s="19">
        <v>4.6399999999999997</v>
      </c>
      <c r="BQ148" s="19">
        <v>0.29799999999999999</v>
      </c>
      <c r="BR148" s="19">
        <v>5.1999999999999998E-2</v>
      </c>
      <c r="BT148" s="85">
        <v>28.342158760890612</v>
      </c>
      <c r="BU148" s="37">
        <v>1</v>
      </c>
      <c r="BV148" s="37">
        <v>12.774999999999999</v>
      </c>
      <c r="BW148" s="37">
        <v>18.5</v>
      </c>
      <c r="BY148" s="37">
        <v>26</v>
      </c>
      <c r="CB148" s="37">
        <v>92.4</v>
      </c>
      <c r="CC148" s="19">
        <v>2E-3</v>
      </c>
      <c r="CF148" s="19">
        <v>0.73</v>
      </c>
      <c r="CG148" s="85">
        <v>8.4373930300096731</v>
      </c>
      <c r="CH148" s="37">
        <v>1.5</v>
      </c>
      <c r="CI148" s="19">
        <v>1.4</v>
      </c>
      <c r="CJ148" s="37">
        <v>144.5</v>
      </c>
      <c r="CK148" s="19">
        <v>0.9</v>
      </c>
      <c r="CL148" s="19">
        <v>0.06</v>
      </c>
      <c r="CM148" s="85">
        <v>15.221855759922571</v>
      </c>
      <c r="CN148" s="19">
        <v>0.3</v>
      </c>
      <c r="CO148" s="37">
        <v>5.09</v>
      </c>
      <c r="CP148" s="37">
        <v>112</v>
      </c>
      <c r="CQ148" s="19">
        <v>1.8</v>
      </c>
      <c r="CR148" s="85">
        <v>22.925210067763796</v>
      </c>
      <c r="CS148" s="37">
        <v>93.5</v>
      </c>
      <c r="CT148" s="37">
        <v>168.5</v>
      </c>
      <c r="CU148" s="85">
        <v>33.60815392061955</v>
      </c>
      <c r="CV148" s="85">
        <v>68.899994191674736</v>
      </c>
      <c r="CW148" s="85">
        <v>7.7385798644724124</v>
      </c>
      <c r="CX148" s="85">
        <v>31.308295256534368</v>
      </c>
      <c r="CY148" s="85">
        <v>7.1028170377541233</v>
      </c>
      <c r="CZ148" s="85">
        <v>1.1657202323330123</v>
      </c>
      <c r="DA148" s="85">
        <v>5.2737918683446292</v>
      </c>
      <c r="DB148" s="85">
        <v>0.36499999999999999</v>
      </c>
      <c r="DC148" s="85">
        <v>4.1897454017424982</v>
      </c>
      <c r="DD148" s="85">
        <v>0.89399709583736731</v>
      </c>
      <c r="DE148" s="85">
        <v>2.3447173281703755</v>
      </c>
      <c r="DF148" s="85">
        <v>0.42375701839303026</v>
      </c>
      <c r="DG148" s="85">
        <v>2.7678528557599225</v>
      </c>
      <c r="DH148" s="85">
        <v>0.5327047434656339</v>
      </c>
      <c r="DI148" s="87">
        <v>166.61512681510169</v>
      </c>
      <c r="DJ148" s="87">
        <v>189.54033688286549</v>
      </c>
      <c r="DO148" s="19"/>
      <c r="DP148" s="19"/>
      <c r="DW148" s="85">
        <v>83.53</v>
      </c>
      <c r="DY148" s="20">
        <v>6.51</v>
      </c>
      <c r="DZ148" s="85" t="s">
        <v>2309</v>
      </c>
      <c r="EB148" s="85">
        <v>4.0999999999999943</v>
      </c>
      <c r="EI148" s="85">
        <v>8.3699999999999992</v>
      </c>
      <c r="EQ148" s="85">
        <v>1.33</v>
      </c>
      <c r="ET148" s="85">
        <v>12.37</v>
      </c>
      <c r="FB148" s="20">
        <v>500</v>
      </c>
    </row>
    <row r="149" spans="1:158" x14ac:dyDescent="0.3">
      <c r="A149" s="19" t="s">
        <v>2859</v>
      </c>
      <c r="B149" s="20" t="s">
        <v>978</v>
      </c>
      <c r="C149" s="19" t="s">
        <v>143</v>
      </c>
      <c r="D149" s="19" t="s">
        <v>980</v>
      </c>
      <c r="E149" s="109">
        <v>44980</v>
      </c>
      <c r="F149" s="113">
        <v>45022</v>
      </c>
      <c r="G149" s="19" t="s">
        <v>2308</v>
      </c>
      <c r="H149" s="19" t="s">
        <v>2004</v>
      </c>
      <c r="K149" s="19">
        <v>36.947251059999999</v>
      </c>
      <c r="L149" s="19">
        <v>-104.4698787</v>
      </c>
      <c r="M149" s="20" t="s">
        <v>357</v>
      </c>
      <c r="N149" s="59" t="s">
        <v>239</v>
      </c>
      <c r="O149" s="20" t="s">
        <v>147</v>
      </c>
      <c r="P149" s="59" t="s">
        <v>336</v>
      </c>
      <c r="Q149" s="20" t="s">
        <v>1549</v>
      </c>
      <c r="S149" s="20">
        <v>0</v>
      </c>
      <c r="T149" s="20"/>
      <c r="X149" s="82" t="s">
        <v>1531</v>
      </c>
      <c r="Z149" s="83" t="s">
        <v>2316</v>
      </c>
      <c r="AA149" s="20" t="s">
        <v>143</v>
      </c>
      <c r="AB149" s="19"/>
      <c r="AC149" s="85">
        <v>0.16600000000000001</v>
      </c>
      <c r="AG149" s="84">
        <v>67.14</v>
      </c>
      <c r="AH149" s="84">
        <v>0.97</v>
      </c>
      <c r="AI149" s="84">
        <v>19.489999999999998</v>
      </c>
      <c r="AK149" s="84">
        <v>3.09</v>
      </c>
      <c r="AL149" s="84">
        <v>0.02</v>
      </c>
      <c r="AM149" s="84">
        <v>1.29</v>
      </c>
      <c r="AN149" s="84">
        <v>0.57999999999999996</v>
      </c>
      <c r="AO149" s="84">
        <v>0.31</v>
      </c>
      <c r="AP149" s="84">
        <v>2.98</v>
      </c>
      <c r="AQ149" s="84">
        <v>0.06</v>
      </c>
      <c r="AR149" s="19"/>
      <c r="AS149" s="19"/>
      <c r="AT149" s="19"/>
      <c r="AU149" s="84">
        <v>0.33</v>
      </c>
      <c r="AW149" s="19"/>
      <c r="AY149" s="20">
        <v>95.93</v>
      </c>
      <c r="AZ149" s="19"/>
      <c r="BA149" s="19"/>
      <c r="BB149" s="37">
        <v>7</v>
      </c>
      <c r="BD149" s="20">
        <v>9</v>
      </c>
      <c r="BE149" s="84"/>
      <c r="BF149" s="19"/>
      <c r="BH149" s="19"/>
      <c r="BJ149" s="37">
        <v>9</v>
      </c>
      <c r="BK149" s="37">
        <v>27</v>
      </c>
      <c r="BL149" s="19"/>
      <c r="BM149" s="37">
        <v>38</v>
      </c>
      <c r="BN149" s="37">
        <v>28.999999999999996</v>
      </c>
      <c r="BO149" s="19"/>
      <c r="BP149" s="19"/>
      <c r="BQ149" s="19"/>
      <c r="BR149" s="19"/>
      <c r="BT149" s="85">
        <v>22.954917395529609</v>
      </c>
      <c r="BU149" s="37" t="s">
        <v>2309</v>
      </c>
      <c r="BV149" s="37">
        <v>16</v>
      </c>
      <c r="BW149" s="37">
        <v>10</v>
      </c>
      <c r="BY149" s="37">
        <v>30</v>
      </c>
      <c r="CB149" s="37">
        <v>121</v>
      </c>
      <c r="CC149" s="19"/>
      <c r="CF149" s="19"/>
      <c r="CG149" s="85">
        <v>13.703440233236151</v>
      </c>
      <c r="CH149" s="37">
        <v>2.9999999999999996</v>
      </c>
      <c r="CI149" s="19"/>
      <c r="CJ149" s="37">
        <v>156</v>
      </c>
      <c r="CK149" s="19"/>
      <c r="CL149" s="19"/>
      <c r="CM149" s="85">
        <v>21.515063168124417</v>
      </c>
      <c r="CN149" s="19"/>
      <c r="CO149" s="37">
        <v>5</v>
      </c>
      <c r="CP149" s="37">
        <v>129</v>
      </c>
      <c r="CQ149" s="19"/>
      <c r="CR149" s="85">
        <v>21.266812439261415</v>
      </c>
      <c r="CS149" s="37">
        <v>47</v>
      </c>
      <c r="CT149" s="37">
        <v>191</v>
      </c>
      <c r="CU149" s="85">
        <v>41.325471331389743</v>
      </c>
      <c r="CV149" s="85">
        <v>79.374033041788167</v>
      </c>
      <c r="CW149" s="85">
        <v>8.4405247813411108</v>
      </c>
      <c r="CX149" s="85">
        <v>33.348347910592814</v>
      </c>
      <c r="CY149" s="85">
        <v>8.5563751214771671</v>
      </c>
      <c r="CZ149" s="85">
        <v>1.224703595724006</v>
      </c>
      <c r="DA149" s="85">
        <v>6.1400680272108881</v>
      </c>
      <c r="DB149" s="85">
        <v>0</v>
      </c>
      <c r="DC149" s="85">
        <v>5.4118658892128328</v>
      </c>
      <c r="DD149" s="85">
        <v>1.3240038872691959</v>
      </c>
      <c r="DE149" s="85">
        <v>1.7543051506316809</v>
      </c>
      <c r="DF149" s="85">
        <v>0.64545189504373157</v>
      </c>
      <c r="DG149" s="85">
        <v>2.7804081632653066</v>
      </c>
      <c r="DH149" s="85">
        <v>0.28135082604470396</v>
      </c>
      <c r="DI149" s="87">
        <v>190.60690962099139</v>
      </c>
      <c r="DJ149" s="85">
        <v>211.87372206025282</v>
      </c>
      <c r="DO149" s="19"/>
      <c r="DP149" s="19"/>
      <c r="DW149" s="85">
        <v>85.15</v>
      </c>
      <c r="DZ149" s="85">
        <v>10.42</v>
      </c>
      <c r="EB149" s="85">
        <v>7.1799999999999926</v>
      </c>
      <c r="EI149" s="85">
        <v>3.13</v>
      </c>
      <c r="EQ149" s="85">
        <v>0.16600000000000001</v>
      </c>
      <c r="ET149" s="85">
        <v>7.67</v>
      </c>
      <c r="FB149" s="20">
        <v>500</v>
      </c>
    </row>
    <row r="150" spans="1:158" x14ac:dyDescent="0.3">
      <c r="A150" s="19" t="s">
        <v>2907</v>
      </c>
      <c r="B150" s="20" t="s">
        <v>978</v>
      </c>
      <c r="C150" s="19" t="s">
        <v>2310</v>
      </c>
      <c r="D150" s="19" t="s">
        <v>980</v>
      </c>
      <c r="E150" s="109"/>
      <c r="G150" s="19"/>
      <c r="H150" s="19" t="s">
        <v>2908</v>
      </c>
      <c r="K150" s="19">
        <v>33.859703099999997</v>
      </c>
      <c r="L150" s="19">
        <v>-106.74743650000001</v>
      </c>
      <c r="M150" s="20" t="s">
        <v>357</v>
      </c>
      <c r="N150" s="59" t="s">
        <v>1273</v>
      </c>
      <c r="O150" s="20" t="s">
        <v>147</v>
      </c>
      <c r="P150" s="59" t="s">
        <v>336</v>
      </c>
      <c r="Q150" s="20" t="s">
        <v>1549</v>
      </c>
      <c r="T150" s="20"/>
      <c r="X150" s="82" t="s">
        <v>1531</v>
      </c>
      <c r="Z150" s="83" t="s">
        <v>2317</v>
      </c>
      <c r="AA150" s="20" t="s">
        <v>142</v>
      </c>
      <c r="AB150" s="19"/>
      <c r="AC150" s="85">
        <v>1.1499999999999999</v>
      </c>
      <c r="AG150" s="84">
        <v>60.980000000000004</v>
      </c>
      <c r="AH150" s="84">
        <v>0.7</v>
      </c>
      <c r="AI150" s="84">
        <v>15.164999999999999</v>
      </c>
      <c r="AK150" s="84">
        <v>5.72</v>
      </c>
      <c r="AL150" s="84">
        <v>0.04</v>
      </c>
      <c r="AM150" s="84">
        <v>1.5899999999999999</v>
      </c>
      <c r="AN150" s="84">
        <v>1.19</v>
      </c>
      <c r="AO150" s="84">
        <v>0.4</v>
      </c>
      <c r="AP150" s="84">
        <v>2.2349999999999999</v>
      </c>
      <c r="AQ150" s="84">
        <v>0.115</v>
      </c>
      <c r="AR150" s="19">
        <v>16.27</v>
      </c>
      <c r="AS150" s="19">
        <v>540</v>
      </c>
      <c r="AT150" s="19">
        <v>1.39</v>
      </c>
      <c r="AU150" s="84">
        <v>2.29</v>
      </c>
      <c r="AW150" s="19">
        <v>5</v>
      </c>
      <c r="AY150" s="131">
        <v>89.525000000000006</v>
      </c>
      <c r="AZ150" s="19">
        <v>1E-3</v>
      </c>
      <c r="BA150" s="19" t="s">
        <v>292</v>
      </c>
      <c r="BB150" s="37">
        <v>17.05</v>
      </c>
      <c r="BD150" s="1">
        <v>1225</v>
      </c>
      <c r="BE150" s="84"/>
      <c r="BF150" s="19">
        <v>0.32</v>
      </c>
      <c r="BH150" s="19" t="s">
        <v>292</v>
      </c>
      <c r="BJ150" s="37">
        <v>15</v>
      </c>
      <c r="BK150" s="37">
        <v>37.5</v>
      </c>
      <c r="BL150" s="19">
        <v>8.92</v>
      </c>
      <c r="BM150" s="37">
        <v>30.5</v>
      </c>
      <c r="BN150" s="37">
        <v>18.399999999999999</v>
      </c>
      <c r="BO150" s="19">
        <v>0.6</v>
      </c>
      <c r="BP150" s="19">
        <v>4.8099999999999996</v>
      </c>
      <c r="BQ150" s="19">
        <v>0.35199999999999998</v>
      </c>
      <c r="BR150" s="19">
        <v>5.1999999999999998E-2</v>
      </c>
      <c r="BT150" s="85">
        <v>28.553463636363638</v>
      </c>
      <c r="BU150" s="37">
        <v>1</v>
      </c>
      <c r="BV150" s="37">
        <v>11.775</v>
      </c>
      <c r="BW150" s="37">
        <v>18</v>
      </c>
      <c r="BY150" s="37">
        <v>22</v>
      </c>
      <c r="CB150" s="37">
        <v>88.350000000000009</v>
      </c>
      <c r="CC150" s="19">
        <v>1E-3</v>
      </c>
      <c r="CF150" s="19">
        <v>0.55000000000000004</v>
      </c>
      <c r="CG150" s="85">
        <v>8.5369484848484785</v>
      </c>
      <c r="CH150" s="37">
        <v>1</v>
      </c>
      <c r="CI150" s="19">
        <v>1.2</v>
      </c>
      <c r="CJ150" s="37">
        <v>146.75</v>
      </c>
      <c r="CK150" s="19">
        <v>0.9</v>
      </c>
      <c r="CL150" s="19">
        <v>0.06</v>
      </c>
      <c r="CM150" s="85">
        <v>14.881521212121225</v>
      </c>
      <c r="CN150" s="19">
        <v>0.32</v>
      </c>
      <c r="CO150" s="37">
        <v>3.28</v>
      </c>
      <c r="CP150" s="37">
        <v>111.5</v>
      </c>
      <c r="CQ150" s="19">
        <v>2</v>
      </c>
      <c r="CR150" s="85">
        <v>23.256090909090915</v>
      </c>
      <c r="CS150" s="37">
        <v>94.5</v>
      </c>
      <c r="CT150" s="37">
        <v>166.5</v>
      </c>
      <c r="CU150" s="85">
        <v>33.286333333333324</v>
      </c>
      <c r="CV150" s="85">
        <v>69.470254545454509</v>
      </c>
      <c r="CW150" s="85">
        <v>7.9984787878788008</v>
      </c>
      <c r="CX150" s="85">
        <v>31.4100696969697</v>
      </c>
      <c r="CY150" s="85">
        <v>7.3932060606060688</v>
      </c>
      <c r="CZ150" s="85">
        <v>1.2275303030303042</v>
      </c>
      <c r="DA150" s="85">
        <v>5.6989696969696961</v>
      </c>
      <c r="DB150" s="85">
        <v>0.38164848484848479</v>
      </c>
      <c r="DC150" s="85">
        <v>4.4928121212121201</v>
      </c>
      <c r="DD150" s="85">
        <v>0.81269393939393941</v>
      </c>
      <c r="DE150" s="85">
        <v>2.374345454545455</v>
      </c>
      <c r="DF150" s="85">
        <v>0.42527575757575747</v>
      </c>
      <c r="DG150" s="85">
        <v>2.7270939393939404</v>
      </c>
      <c r="DH150" s="85">
        <v>0.60851818181818174</v>
      </c>
      <c r="DI150" s="87">
        <v>168.30723030303025</v>
      </c>
      <c r="DJ150" s="87">
        <v>191.56332121212117</v>
      </c>
      <c r="DO150" s="19"/>
      <c r="DP150" s="19"/>
      <c r="DW150" s="85">
        <v>78.33</v>
      </c>
      <c r="DZ150" s="85">
        <v>13.05</v>
      </c>
      <c r="EB150" s="85">
        <v>7.25</v>
      </c>
      <c r="EI150" s="85">
        <v>7.45</v>
      </c>
      <c r="EQ150" s="85">
        <v>1.1499999999999999</v>
      </c>
      <c r="ET150" s="85">
        <v>14.42</v>
      </c>
      <c r="FB150" s="20">
        <v>500</v>
      </c>
    </row>
    <row r="151" spans="1:158" s="4" customFormat="1" x14ac:dyDescent="0.3">
      <c r="A151" s="16" t="s">
        <v>2437</v>
      </c>
      <c r="B151" s="4" t="s">
        <v>978</v>
      </c>
      <c r="C151" s="16" t="s">
        <v>2311</v>
      </c>
      <c r="D151" s="16" t="s">
        <v>980</v>
      </c>
      <c r="E151" s="195">
        <v>44987</v>
      </c>
      <c r="F151" s="196" t="s">
        <v>2380</v>
      </c>
      <c r="G151" s="16" t="s">
        <v>2380</v>
      </c>
      <c r="H151" s="16" t="s">
        <v>2380</v>
      </c>
      <c r="I151" s="16"/>
      <c r="J151" s="16"/>
      <c r="K151" s="16">
        <v>36.802</v>
      </c>
      <c r="L151" s="16">
        <v>-108.43899999999999</v>
      </c>
      <c r="M151" s="4" t="s">
        <v>357</v>
      </c>
      <c r="N151" s="197" t="s">
        <v>142</v>
      </c>
      <c r="O151" s="4" t="s">
        <v>147</v>
      </c>
      <c r="P151" s="197" t="s">
        <v>248</v>
      </c>
      <c r="Q151" s="4" t="s">
        <v>1549</v>
      </c>
      <c r="S151" s="4">
        <v>0</v>
      </c>
      <c r="U151" s="4" t="s">
        <v>360</v>
      </c>
      <c r="X151" s="4" t="s">
        <v>248</v>
      </c>
      <c r="Z151" s="198" t="s">
        <v>2319</v>
      </c>
      <c r="AB151" s="16" t="s">
        <v>1365</v>
      </c>
      <c r="AC151" s="86">
        <v>0.11600000000000001</v>
      </c>
      <c r="AG151" s="201">
        <v>60.55</v>
      </c>
      <c r="AH151" s="201">
        <v>0.71</v>
      </c>
      <c r="AI151" s="201">
        <v>21.675000000000001</v>
      </c>
      <c r="AK151" s="201">
        <v>5.54</v>
      </c>
      <c r="AL151" s="201">
        <v>3.5000000000000003E-2</v>
      </c>
      <c r="AM151" s="201">
        <v>0.89</v>
      </c>
      <c r="AN151" s="201">
        <v>3.8449999999999998</v>
      </c>
      <c r="AO151" s="201">
        <v>1.78</v>
      </c>
      <c r="AP151" s="201">
        <v>1.3250000000000002</v>
      </c>
      <c r="AQ151" s="201">
        <v>0.11499999999999999</v>
      </c>
      <c r="AR151" s="16">
        <v>2.86</v>
      </c>
      <c r="AS151" s="16">
        <v>160</v>
      </c>
      <c r="AT151" s="16">
        <v>0.17</v>
      </c>
      <c r="AU151" s="201">
        <v>0.42399999999999999</v>
      </c>
      <c r="AW151" s="16">
        <v>1.86</v>
      </c>
      <c r="AY151" s="4">
        <v>97.89500000000001</v>
      </c>
      <c r="AZ151" s="16">
        <v>3</v>
      </c>
      <c r="BA151" s="16" t="s">
        <v>292</v>
      </c>
      <c r="BB151" s="202">
        <v>6.9</v>
      </c>
      <c r="BD151" s="4">
        <v>380</v>
      </c>
      <c r="BE151" s="201"/>
      <c r="BF151" s="16">
        <v>0.1</v>
      </c>
      <c r="BH151" s="16">
        <v>0.5</v>
      </c>
      <c r="BJ151" s="202">
        <v>12.5</v>
      </c>
      <c r="BK151" s="202">
        <v>25</v>
      </c>
      <c r="BL151" s="16">
        <v>4.7300000000000004</v>
      </c>
      <c r="BM151" s="202">
        <v>35.5</v>
      </c>
      <c r="BN151" s="202">
        <v>18.600000000000001</v>
      </c>
      <c r="BO151" s="16">
        <v>0.9</v>
      </c>
      <c r="BP151" s="16">
        <v>8.15</v>
      </c>
      <c r="BQ151" s="16">
        <v>2.5999999999999999E-2</v>
      </c>
      <c r="BR151" s="16">
        <v>1.4E-2</v>
      </c>
      <c r="BT151" s="86">
        <v>66.763038834951445</v>
      </c>
      <c r="BU151" s="202">
        <v>4</v>
      </c>
      <c r="BV151" s="202">
        <v>15.475</v>
      </c>
      <c r="BW151" s="202">
        <v>12</v>
      </c>
      <c r="BY151" s="202">
        <v>21.5</v>
      </c>
      <c r="CB151" s="202">
        <v>55.3</v>
      </c>
      <c r="CC151" s="16">
        <v>2E-3</v>
      </c>
      <c r="CF151" s="16">
        <v>0.37</v>
      </c>
      <c r="CG151" s="86">
        <v>8.8356116504854274</v>
      </c>
      <c r="CH151" s="202">
        <v>1.4</v>
      </c>
      <c r="CI151" s="16">
        <v>1.2</v>
      </c>
      <c r="CJ151" s="202">
        <v>436</v>
      </c>
      <c r="CK151" s="16">
        <v>1.3</v>
      </c>
      <c r="CL151" s="16">
        <v>0.02</v>
      </c>
      <c r="CM151" s="86">
        <v>20.365523763336572</v>
      </c>
      <c r="CN151" s="16">
        <v>0.06</v>
      </c>
      <c r="CO151" s="202">
        <v>5.96</v>
      </c>
      <c r="CP151" s="202">
        <v>81</v>
      </c>
      <c r="CQ151" s="16">
        <v>2.1</v>
      </c>
      <c r="CR151" s="86">
        <v>27.159752427184465</v>
      </c>
      <c r="CS151" s="202">
        <v>100</v>
      </c>
      <c r="CT151" s="202">
        <v>284.5</v>
      </c>
      <c r="CU151" s="86">
        <v>49.795927184466017</v>
      </c>
      <c r="CV151" s="86">
        <v>96.211718446601907</v>
      </c>
      <c r="CW151" s="86">
        <v>10.399587378640796</v>
      </c>
      <c r="CX151" s="86">
        <v>42.6293786407767</v>
      </c>
      <c r="CY151" s="86">
        <v>8.4919029126213808</v>
      </c>
      <c r="CZ151" s="86">
        <v>1.3640242718446598</v>
      </c>
      <c r="DA151" s="86">
        <v>7.5622038834951439</v>
      </c>
      <c r="DB151" s="86">
        <v>0.47499999999999998</v>
      </c>
      <c r="DC151" s="86">
        <v>5.562067961165047</v>
      </c>
      <c r="DD151" s="86">
        <v>1.0635776699029147</v>
      </c>
      <c r="DE151" s="86">
        <v>2.8508106796116488</v>
      </c>
      <c r="DF151" s="86">
        <v>0.56671359223300954</v>
      </c>
      <c r="DG151" s="86">
        <v>3.1411067961165049</v>
      </c>
      <c r="DH151" s="86">
        <v>0.56231067961165049</v>
      </c>
      <c r="DI151" s="88">
        <v>230.6763300970874</v>
      </c>
      <c r="DJ151" s="86">
        <v>257.83608252427189</v>
      </c>
      <c r="DO151" s="16"/>
      <c r="DP151" s="16"/>
      <c r="DW151" s="86">
        <v>96.85</v>
      </c>
      <c r="DY151" s="4">
        <v>3.12</v>
      </c>
      <c r="DZ151" s="203"/>
      <c r="EB151" s="4">
        <v>0.48000000000000398</v>
      </c>
      <c r="EI151" s="86">
        <v>2.21</v>
      </c>
      <c r="EQ151" s="86">
        <v>0.12</v>
      </c>
      <c r="ET151" s="86">
        <v>2.67</v>
      </c>
      <c r="FB151" s="4">
        <v>500</v>
      </c>
    </row>
    <row r="152" spans="1:158" x14ac:dyDescent="0.3">
      <c r="A152" s="19" t="s">
        <v>2484</v>
      </c>
      <c r="B152" s="20" t="s">
        <v>978</v>
      </c>
      <c r="C152" s="19" t="s">
        <v>143</v>
      </c>
      <c r="D152" s="19" t="s">
        <v>980</v>
      </c>
      <c r="E152" s="109">
        <v>44980</v>
      </c>
      <c r="F152" s="113" t="s">
        <v>2380</v>
      </c>
      <c r="G152" s="19" t="s">
        <v>2308</v>
      </c>
      <c r="H152" s="19" t="s">
        <v>2004</v>
      </c>
      <c r="K152" s="19">
        <v>36.947251100000003</v>
      </c>
      <c r="L152" s="19">
        <v>-104.4699012</v>
      </c>
      <c r="M152" s="20" t="s">
        <v>357</v>
      </c>
      <c r="N152" s="59" t="s">
        <v>239</v>
      </c>
      <c r="O152" s="20" t="s">
        <v>147</v>
      </c>
      <c r="P152" s="59" t="s">
        <v>336</v>
      </c>
      <c r="Q152" s="20" t="s">
        <v>1549</v>
      </c>
      <c r="S152" s="20">
        <v>0</v>
      </c>
      <c r="T152" s="20"/>
      <c r="X152" s="82" t="s">
        <v>1531</v>
      </c>
      <c r="Z152" s="83" t="s">
        <v>2316</v>
      </c>
      <c r="AA152" s="20" t="s">
        <v>143</v>
      </c>
      <c r="AB152" s="19"/>
      <c r="AC152" s="85"/>
      <c r="AG152" s="84">
        <v>65.184861164288165</v>
      </c>
      <c r="AH152" s="84">
        <v>0.66999999999999993</v>
      </c>
      <c r="AI152" s="84">
        <v>21.998758891552509</v>
      </c>
      <c r="AK152" s="84">
        <v>2.73</v>
      </c>
      <c r="AL152" s="84">
        <v>1.7500000000000002E-2</v>
      </c>
      <c r="AM152" s="84">
        <v>0.39</v>
      </c>
      <c r="AN152" s="84">
        <v>1.73</v>
      </c>
      <c r="AO152" s="84">
        <v>0.32</v>
      </c>
      <c r="AP152" s="84">
        <v>0.43</v>
      </c>
      <c r="AQ152" s="84">
        <v>0.04</v>
      </c>
      <c r="AR152" s="19"/>
      <c r="AS152" s="19"/>
      <c r="AT152" s="19">
        <v>0.56000000000000005</v>
      </c>
      <c r="AU152" s="84">
        <v>2.2000000000000002</v>
      </c>
      <c r="AW152" s="19"/>
      <c r="AY152" s="131">
        <v>95.711120055840695</v>
      </c>
      <c r="AZ152" s="19"/>
      <c r="BA152" s="19"/>
      <c r="BB152" s="37">
        <v>2</v>
      </c>
      <c r="BD152" s="20">
        <v>5</v>
      </c>
      <c r="BE152" s="84"/>
      <c r="BF152" s="19"/>
      <c r="BH152" s="19"/>
      <c r="BJ152" s="37">
        <v>2.9999999999999996</v>
      </c>
      <c r="BK152" s="37"/>
      <c r="BL152" s="19"/>
      <c r="BM152" s="37"/>
      <c r="BN152" s="37">
        <v>7.5</v>
      </c>
      <c r="BO152" s="19"/>
      <c r="BP152" s="19"/>
      <c r="BQ152" s="19"/>
      <c r="BR152" s="19"/>
      <c r="BT152" s="85">
        <v>7.1269194198777566</v>
      </c>
      <c r="BU152" s="37">
        <v>2.5</v>
      </c>
      <c r="BV152" s="37">
        <v>2.9999999999999996</v>
      </c>
      <c r="BW152" s="37">
        <v>5</v>
      </c>
      <c r="BY152" s="37">
        <v>5.9999999999999991</v>
      </c>
      <c r="CB152" s="37">
        <v>2</v>
      </c>
      <c r="CC152" s="19"/>
      <c r="CF152" s="19"/>
      <c r="CG152" s="85">
        <v>1.6034557681033355</v>
      </c>
      <c r="CH152" s="37">
        <v>2</v>
      </c>
      <c r="CI152" s="19"/>
      <c r="CJ152" s="37">
        <v>67</v>
      </c>
      <c r="CK152" s="19"/>
      <c r="CL152" s="19"/>
      <c r="CM152" s="85">
        <v>3.3986021364041834</v>
      </c>
      <c r="CN152" s="19"/>
      <c r="CO152" s="37"/>
      <c r="CP152" s="37"/>
      <c r="CQ152" s="19"/>
      <c r="CR152" s="85">
        <v>10.75040839061074</v>
      </c>
      <c r="CS152" s="37">
        <v>4</v>
      </c>
      <c r="CT152" s="37">
        <v>35.5</v>
      </c>
      <c r="CU152" s="85">
        <v>4.5196997690657597</v>
      </c>
      <c r="CV152" s="85">
        <v>8.3026115677576833</v>
      </c>
      <c r="CW152" s="85">
        <v>1.2229289047606784</v>
      </c>
      <c r="CX152" s="85">
        <v>5.8171795690322377</v>
      </c>
      <c r="CY152" s="85">
        <v>1.7686899005958296</v>
      </c>
      <c r="CZ152" s="85">
        <v>0.24593553313902461</v>
      </c>
      <c r="DA152" s="85">
        <v>1.5070382029463361</v>
      </c>
      <c r="DB152" s="85">
        <v>6.6360236950677443E-2</v>
      </c>
      <c r="DC152" s="85">
        <v>1.6837625922244563</v>
      </c>
      <c r="DD152" s="85">
        <v>0.33081455659922165</v>
      </c>
      <c r="DE152" s="85">
        <v>0.85167477660585822</v>
      </c>
      <c r="DF152" s="85">
        <v>0.25561674730726602</v>
      </c>
      <c r="DG152" s="85">
        <v>0.91891266415842732</v>
      </c>
      <c r="DH152" s="85">
        <v>0.13404023857730557</v>
      </c>
      <c r="DI152" s="87">
        <v>27.625265259720766</v>
      </c>
      <c r="DJ152" s="85">
        <v>38.375673650331507</v>
      </c>
      <c r="DO152" s="19"/>
      <c r="DP152" s="19"/>
      <c r="DU152" s="20">
        <v>15.790000000000001</v>
      </c>
      <c r="DW152" s="85"/>
      <c r="DY152" s="20">
        <v>68.13</v>
      </c>
      <c r="DZ152" s="85"/>
      <c r="EB152" s="85">
        <v>54.599999999999994</v>
      </c>
      <c r="EI152" s="85">
        <v>4.3900000000000006</v>
      </c>
      <c r="EQ152" s="85">
        <v>0.57850000000000001</v>
      </c>
      <c r="ET152" s="85">
        <v>29.61</v>
      </c>
      <c r="FB152" s="20">
        <v>500</v>
      </c>
    </row>
    <row r="153" spans="1:158" x14ac:dyDescent="0.3">
      <c r="A153" s="19" t="s">
        <v>2860</v>
      </c>
      <c r="B153" s="20" t="s">
        <v>978</v>
      </c>
      <c r="C153" s="19" t="s">
        <v>143</v>
      </c>
      <c r="D153" s="19" t="s">
        <v>980</v>
      </c>
      <c r="E153" s="109">
        <v>44980</v>
      </c>
      <c r="F153" s="113">
        <v>45022</v>
      </c>
      <c r="G153" s="19" t="s">
        <v>2308</v>
      </c>
      <c r="H153" s="19" t="s">
        <v>2004</v>
      </c>
      <c r="K153" s="19">
        <v>36.947251059999999</v>
      </c>
      <c r="L153" s="19">
        <v>-104.4698787</v>
      </c>
      <c r="M153" s="20" t="s">
        <v>357</v>
      </c>
      <c r="N153" s="59" t="s">
        <v>239</v>
      </c>
      <c r="O153" s="20" t="s">
        <v>147</v>
      </c>
      <c r="P153" s="59" t="s">
        <v>336</v>
      </c>
      <c r="Q153" s="20" t="s">
        <v>1549</v>
      </c>
      <c r="S153" s="20">
        <v>0</v>
      </c>
      <c r="T153" s="20"/>
      <c r="X153" s="82" t="s">
        <v>1531</v>
      </c>
      <c r="Z153" s="83" t="s">
        <v>2320</v>
      </c>
      <c r="AA153" s="20" t="s">
        <v>143</v>
      </c>
      <c r="AB153" s="19"/>
      <c r="AC153" s="85">
        <v>0.03</v>
      </c>
      <c r="AG153" s="84">
        <v>62.32</v>
      </c>
      <c r="AH153" s="84">
        <v>0.89</v>
      </c>
      <c r="AI153" s="84">
        <v>18.73</v>
      </c>
      <c r="AK153" s="84">
        <v>5.89</v>
      </c>
      <c r="AL153" s="84">
        <v>5.6000000000000001E-2</v>
      </c>
      <c r="AM153" s="84">
        <v>1.8</v>
      </c>
      <c r="AN153" s="84">
        <v>0.55000000000000004</v>
      </c>
      <c r="AO153" s="84">
        <v>1.06</v>
      </c>
      <c r="AP153" s="84">
        <v>3.48</v>
      </c>
      <c r="AQ153" s="84">
        <v>0.13</v>
      </c>
      <c r="AR153" s="19"/>
      <c r="AS153" s="19"/>
      <c r="AT153" s="19"/>
      <c r="AU153" s="84">
        <v>0.126</v>
      </c>
      <c r="AW153" s="19"/>
      <c r="AY153" s="20">
        <v>94.905999999999992</v>
      </c>
      <c r="AZ153" s="19"/>
      <c r="BA153" s="19"/>
      <c r="BB153" s="37">
        <v>9</v>
      </c>
      <c r="BD153" s="20">
        <v>10</v>
      </c>
      <c r="BE153" s="84"/>
      <c r="BF153" s="19"/>
      <c r="BH153" s="19"/>
      <c r="BJ153" s="37">
        <v>19</v>
      </c>
      <c r="BK153" s="37">
        <v>31</v>
      </c>
      <c r="BL153" s="19"/>
      <c r="BM153" s="37">
        <v>38</v>
      </c>
      <c r="BN153" s="37">
        <v>26</v>
      </c>
      <c r="BO153" s="19"/>
      <c r="BP153" s="19"/>
      <c r="BQ153" s="19"/>
      <c r="BR153" s="19"/>
      <c r="BT153" s="85">
        <v>19.224664734299481</v>
      </c>
      <c r="BU153" s="37" t="s">
        <v>2309</v>
      </c>
      <c r="BV153" s="37">
        <v>19</v>
      </c>
      <c r="BW153" s="37">
        <v>19</v>
      </c>
      <c r="BY153" s="37">
        <v>28.999999999999996</v>
      </c>
      <c r="CB153" s="37">
        <v>157</v>
      </c>
      <c r="CC153" s="19"/>
      <c r="CF153" s="19"/>
      <c r="CG153" s="85">
        <v>15.277395169082144</v>
      </c>
      <c r="CH153" s="37" t="s">
        <v>2309</v>
      </c>
      <c r="CI153" s="19"/>
      <c r="CJ153" s="37">
        <v>199</v>
      </c>
      <c r="CK153" s="19"/>
      <c r="CL153" s="19"/>
      <c r="CM153" s="85">
        <v>4.4052216649949827</v>
      </c>
      <c r="CN153" s="19"/>
      <c r="CO153" s="37">
        <v>11.999999999999998</v>
      </c>
      <c r="CP153" s="37">
        <v>168</v>
      </c>
      <c r="CQ153" s="19"/>
      <c r="CR153" s="85">
        <v>32.162937198067638</v>
      </c>
      <c r="CS153" s="37">
        <v>123</v>
      </c>
      <c r="CT153" s="37">
        <v>177</v>
      </c>
      <c r="CU153" s="85">
        <v>59.446610628019307</v>
      </c>
      <c r="CV153" s="85">
        <v>128.72484637681205</v>
      </c>
      <c r="CW153" s="85">
        <v>13.5778763285024</v>
      </c>
      <c r="CX153" s="85">
        <v>53.105395169082136</v>
      </c>
      <c r="CY153" s="85">
        <v>17.83581062801931</v>
      </c>
      <c r="CZ153" s="85">
        <v>2.0832811594202916</v>
      </c>
      <c r="DA153" s="85">
        <v>9.996094685990295</v>
      </c>
      <c r="DB153" s="85">
        <v>0.10964637681159395</v>
      </c>
      <c r="DC153" s="85">
        <v>8.1503806763285063</v>
      </c>
      <c r="DD153" s="85">
        <v>1.5167748792270561</v>
      </c>
      <c r="DE153" s="85">
        <v>3.1614705314009699</v>
      </c>
      <c r="DF153" s="85">
        <v>0.73097584541062832</v>
      </c>
      <c r="DG153" s="85">
        <v>3.9655439613526609</v>
      </c>
      <c r="DH153" s="85">
        <v>0.87717101449275359</v>
      </c>
      <c r="DI153" s="87">
        <v>303.28187826086992</v>
      </c>
      <c r="DJ153" s="85">
        <v>335.44481545893757</v>
      </c>
      <c r="DO153" s="19"/>
      <c r="DP153" s="19"/>
      <c r="DW153" s="85">
        <v>94.57</v>
      </c>
      <c r="DY153" s="20">
        <v>1.34</v>
      </c>
      <c r="DZ153" s="85" t="s">
        <v>2309</v>
      </c>
      <c r="EB153" s="85">
        <v>1.0000000000005116E-2</v>
      </c>
      <c r="EI153" s="85">
        <v>2.94</v>
      </c>
      <c r="EQ153" s="85">
        <v>0.03</v>
      </c>
      <c r="ET153" s="85">
        <v>5.42</v>
      </c>
      <c r="FB153" s="20">
        <v>500</v>
      </c>
    </row>
    <row r="154" spans="1:158" x14ac:dyDescent="0.3">
      <c r="A154" s="19" t="s">
        <v>2861</v>
      </c>
      <c r="B154" s="20" t="s">
        <v>978</v>
      </c>
      <c r="C154" s="19" t="s">
        <v>1327</v>
      </c>
      <c r="D154" s="19" t="s">
        <v>980</v>
      </c>
      <c r="E154" s="109">
        <v>44965</v>
      </c>
      <c r="F154" s="113">
        <v>45022</v>
      </c>
      <c r="G154" s="19" t="s">
        <v>2308</v>
      </c>
      <c r="H154" s="19" t="s">
        <v>2004</v>
      </c>
      <c r="K154" s="19">
        <v>33.864119700000003</v>
      </c>
      <c r="L154" s="19">
        <v>-106.74821799999999</v>
      </c>
      <c r="M154" s="20" t="s">
        <v>357</v>
      </c>
      <c r="N154" s="59" t="s">
        <v>1273</v>
      </c>
      <c r="O154" s="20" t="s">
        <v>147</v>
      </c>
      <c r="P154" s="59" t="s">
        <v>336</v>
      </c>
      <c r="Q154" s="20" t="s">
        <v>1549</v>
      </c>
      <c r="S154" s="20">
        <v>0</v>
      </c>
      <c r="T154" s="20"/>
      <c r="X154" s="82" t="s">
        <v>1531</v>
      </c>
      <c r="Z154" s="153" t="s">
        <v>336</v>
      </c>
      <c r="AA154" s="20" t="s">
        <v>142</v>
      </c>
      <c r="AB154" s="19"/>
      <c r="AC154" s="85">
        <v>0.57999999999999996</v>
      </c>
      <c r="AG154" s="84">
        <v>58.87</v>
      </c>
      <c r="AH154" s="84">
        <v>2.2000000000000002</v>
      </c>
      <c r="AI154" s="84">
        <v>27.53</v>
      </c>
      <c r="AK154" s="84">
        <v>4.1500000000000004</v>
      </c>
      <c r="AL154" s="84">
        <v>0.03</v>
      </c>
      <c r="AM154" s="84">
        <v>0.62</v>
      </c>
      <c r="AN154" s="84">
        <v>1.46</v>
      </c>
      <c r="AO154" s="84">
        <v>0.15</v>
      </c>
      <c r="AP154" s="84">
        <v>0.23</v>
      </c>
      <c r="AQ154" s="84">
        <v>0.05</v>
      </c>
      <c r="AR154" s="19"/>
      <c r="AS154" s="19"/>
      <c r="AT154" s="19"/>
      <c r="AU154" s="84">
        <v>1.39</v>
      </c>
      <c r="AW154" s="19"/>
      <c r="AY154" s="20">
        <v>95.29</v>
      </c>
      <c r="AZ154" s="19"/>
      <c r="BA154" s="19"/>
      <c r="BB154" s="37">
        <v>2</v>
      </c>
      <c r="BD154" s="20">
        <v>6</v>
      </c>
      <c r="BE154" s="84"/>
      <c r="BF154" s="19"/>
      <c r="BH154" s="19"/>
      <c r="BJ154" s="37">
        <v>2.9999999999999996</v>
      </c>
      <c r="BK154" s="37">
        <v>23</v>
      </c>
      <c r="BL154" s="19"/>
      <c r="BM154" s="37">
        <v>13</v>
      </c>
      <c r="BN154" s="37">
        <v>5.9999999999999991</v>
      </c>
      <c r="BO154" s="19"/>
      <c r="BP154" s="19"/>
      <c r="BQ154" s="19"/>
      <c r="BR154" s="19"/>
      <c r="BT154" s="85">
        <v>15.505414538310383</v>
      </c>
      <c r="BU154" s="37" t="s">
        <v>2309</v>
      </c>
      <c r="BV154" s="37">
        <v>1</v>
      </c>
      <c r="BW154" s="37">
        <v>4</v>
      </c>
      <c r="BY154" s="37">
        <v>5.9999999999999991</v>
      </c>
      <c r="CB154" s="37" t="s">
        <v>2309</v>
      </c>
      <c r="CC154" s="19"/>
      <c r="CF154" s="19"/>
      <c r="CG154" s="85">
        <v>2.2567072691552101</v>
      </c>
      <c r="CH154" s="37">
        <v>2</v>
      </c>
      <c r="CI154" s="19"/>
      <c r="CJ154" s="37">
        <v>51.000000000000007</v>
      </c>
      <c r="CK154" s="19"/>
      <c r="CL154" s="19"/>
      <c r="CM154" s="85">
        <v>21.515063168124417</v>
      </c>
      <c r="CN154" s="19"/>
      <c r="CO154" s="37"/>
      <c r="CP154" s="37"/>
      <c r="CQ154" s="19"/>
      <c r="CR154" s="85">
        <v>3.7809744597249515</v>
      </c>
      <c r="CS154" s="37">
        <v>2.9999999999999996</v>
      </c>
      <c r="CT154" s="37">
        <v>49</v>
      </c>
      <c r="CU154" s="85">
        <v>6.3238192534381179</v>
      </c>
      <c r="CV154" s="85">
        <v>11.607465618860536</v>
      </c>
      <c r="CW154" s="85">
        <v>1.0851630648330055</v>
      </c>
      <c r="CX154" s="85">
        <v>6.1888487229862497</v>
      </c>
      <c r="CY154" s="85">
        <v>1.2759214145383131</v>
      </c>
      <c r="CZ154" s="85">
        <v>0.21055402750491137</v>
      </c>
      <c r="DA154" s="85">
        <v>1.1643457760314373</v>
      </c>
      <c r="DB154" s="85">
        <v>0</v>
      </c>
      <c r="DC154" s="85">
        <v>0.9303968565815347</v>
      </c>
      <c r="DD154" s="85">
        <v>0.27174066797642477</v>
      </c>
      <c r="DE154" s="85">
        <v>0</v>
      </c>
      <c r="DF154" s="85">
        <v>0.10617681728880114</v>
      </c>
      <c r="DG154" s="85">
        <v>0.35992141453831034</v>
      </c>
      <c r="DH154" s="85">
        <v>1.7996070726915562E-2</v>
      </c>
      <c r="DI154" s="87">
        <v>29.542349705304556</v>
      </c>
      <c r="DJ154" s="85">
        <v>33.323324165029504</v>
      </c>
      <c r="DO154" s="19"/>
      <c r="DP154" s="19"/>
      <c r="DW154" s="85">
        <v>9.16</v>
      </c>
      <c r="DZ154" s="85">
        <v>75.319999999999993</v>
      </c>
      <c r="EB154" s="85">
        <v>57.870000000000005</v>
      </c>
      <c r="EI154" s="85">
        <v>2.2400000000000002</v>
      </c>
      <c r="EQ154" s="85">
        <v>0.57999999999999996</v>
      </c>
      <c r="ET154" s="85">
        <v>32.97</v>
      </c>
      <c r="FB154" s="20">
        <v>500</v>
      </c>
    </row>
    <row r="155" spans="1:158" x14ac:dyDescent="0.3">
      <c r="A155" s="19" t="s">
        <v>2862</v>
      </c>
      <c r="B155" s="20" t="s">
        <v>978</v>
      </c>
      <c r="C155" s="146" t="s">
        <v>2310</v>
      </c>
      <c r="D155" s="123" t="s">
        <v>980</v>
      </c>
      <c r="E155" s="154">
        <v>44965</v>
      </c>
      <c r="F155" s="113">
        <v>45079</v>
      </c>
      <c r="G155" s="19" t="s">
        <v>2394</v>
      </c>
      <c r="H155" s="19" t="s">
        <v>2195</v>
      </c>
      <c r="K155" s="117">
        <v>33.859703099999997</v>
      </c>
      <c r="L155" s="117">
        <v>-106.74743650000001</v>
      </c>
      <c r="M155" s="62" t="s">
        <v>357</v>
      </c>
      <c r="N155" s="59" t="s">
        <v>1273</v>
      </c>
      <c r="O155" s="20" t="s">
        <v>147</v>
      </c>
      <c r="P155" s="59" t="s">
        <v>278</v>
      </c>
      <c r="Q155" s="20" t="s">
        <v>1549</v>
      </c>
      <c r="S155" s="19"/>
      <c r="T155" s="20"/>
      <c r="Z155" s="155" t="s">
        <v>2397</v>
      </c>
      <c r="AA155" s="20" t="s">
        <v>142</v>
      </c>
      <c r="AG155" s="19">
        <v>63.26</v>
      </c>
      <c r="AH155" s="19">
        <v>0.5</v>
      </c>
      <c r="AI155" s="19">
        <v>10.86</v>
      </c>
      <c r="AK155" s="19">
        <v>1.82</v>
      </c>
      <c r="AL155" s="19">
        <v>0.34</v>
      </c>
      <c r="AM155" s="19">
        <v>0.91</v>
      </c>
      <c r="AN155" s="19">
        <v>8.3000000000000007</v>
      </c>
      <c r="AO155" s="19">
        <v>1.07</v>
      </c>
      <c r="AP155" s="19">
        <v>1.48</v>
      </c>
      <c r="AQ155" s="19">
        <v>0.12</v>
      </c>
      <c r="AR155" s="19">
        <v>9.4499999999999993</v>
      </c>
      <c r="AS155" s="19">
        <v>230</v>
      </c>
      <c r="AT155" s="19">
        <v>0.3</v>
      </c>
      <c r="AW155" s="19">
        <v>1.9</v>
      </c>
      <c r="AY155" s="20">
        <v>100.31</v>
      </c>
      <c r="AZ155" s="19" t="s">
        <v>290</v>
      </c>
      <c r="BA155" s="19" t="s">
        <v>292</v>
      </c>
      <c r="BB155" s="19">
        <v>3.1</v>
      </c>
      <c r="BD155" s="19">
        <v>400</v>
      </c>
      <c r="BF155" s="19">
        <v>0.06</v>
      </c>
      <c r="BH155" s="19" t="s">
        <v>292</v>
      </c>
      <c r="BJ155" s="19">
        <v>5</v>
      </c>
      <c r="BK155" s="19">
        <v>37</v>
      </c>
      <c r="BL155" s="19">
        <v>1.4</v>
      </c>
      <c r="BM155" s="19">
        <v>8</v>
      </c>
      <c r="BN155" s="19">
        <v>9.5</v>
      </c>
      <c r="BO155" s="19">
        <v>0.8</v>
      </c>
      <c r="BP155" s="19">
        <v>5.65</v>
      </c>
      <c r="BQ155" s="19">
        <v>0.02</v>
      </c>
      <c r="BR155" s="19">
        <v>2.3E-2</v>
      </c>
      <c r="BT155" s="19">
        <v>20</v>
      </c>
      <c r="BU155" s="19">
        <v>1</v>
      </c>
      <c r="BV155" s="19">
        <v>9.36</v>
      </c>
      <c r="BW155" s="19">
        <v>9</v>
      </c>
      <c r="BY155" s="19">
        <v>13</v>
      </c>
      <c r="CB155" s="19">
        <v>49.9</v>
      </c>
      <c r="CC155" s="19" t="s">
        <v>290</v>
      </c>
      <c r="CF155" s="19">
        <v>0.27</v>
      </c>
      <c r="CG155" s="19">
        <v>3.3</v>
      </c>
      <c r="CH155" s="19">
        <v>0.4</v>
      </c>
      <c r="CI155" s="19">
        <v>0.9</v>
      </c>
      <c r="CJ155" s="19">
        <v>179.5</v>
      </c>
      <c r="CK155" s="19">
        <v>0.7</v>
      </c>
      <c r="CL155" s="19">
        <v>0.01</v>
      </c>
      <c r="CM155" s="19">
        <v>8.2200000000000006</v>
      </c>
      <c r="CN155" s="19">
        <v>0.06</v>
      </c>
      <c r="CO155" s="19">
        <v>2.58</v>
      </c>
      <c r="CP155" s="19">
        <v>60</v>
      </c>
      <c r="CQ155" s="19">
        <v>1.4</v>
      </c>
      <c r="CR155" s="19">
        <v>22.6</v>
      </c>
      <c r="CS155" s="19">
        <v>43</v>
      </c>
      <c r="CT155" s="19">
        <v>243</v>
      </c>
      <c r="CU155" s="19">
        <v>20.5</v>
      </c>
      <c r="CV155" s="19">
        <v>40.799999999999997</v>
      </c>
      <c r="CW155" s="19">
        <v>4.97</v>
      </c>
      <c r="CX155" s="19">
        <v>20.6</v>
      </c>
      <c r="CY155" s="19">
        <v>4.4800000000000004</v>
      </c>
      <c r="CZ155" s="19">
        <v>0.89</v>
      </c>
      <c r="DA155" s="19">
        <v>4.07</v>
      </c>
      <c r="DB155" s="19">
        <v>0.69</v>
      </c>
      <c r="DC155" s="19">
        <v>3.59</v>
      </c>
      <c r="DD155" s="19">
        <v>0.77</v>
      </c>
      <c r="DE155" s="19">
        <v>2.12</v>
      </c>
      <c r="DF155" s="19">
        <v>0.25</v>
      </c>
      <c r="DG155" s="19">
        <v>1.79</v>
      </c>
      <c r="DH155" s="19">
        <v>0.31</v>
      </c>
      <c r="DI155" s="87">
        <v>105.83000000000001</v>
      </c>
      <c r="DJ155" s="87">
        <v>128.43</v>
      </c>
      <c r="DO155" s="19"/>
      <c r="DP155" s="19"/>
    </row>
    <row r="156" spans="1:158" x14ac:dyDescent="0.3">
      <c r="A156" s="19" t="s">
        <v>2863</v>
      </c>
      <c r="B156" s="20" t="s">
        <v>978</v>
      </c>
      <c r="C156" s="146" t="s">
        <v>2310</v>
      </c>
      <c r="D156" s="123" t="s">
        <v>980</v>
      </c>
      <c r="E156" s="154">
        <v>44965</v>
      </c>
      <c r="F156" s="113">
        <v>45079</v>
      </c>
      <c r="G156" s="19" t="s">
        <v>2394</v>
      </c>
      <c r="H156" s="19" t="s">
        <v>2195</v>
      </c>
      <c r="K156" s="117">
        <v>33.859703099999997</v>
      </c>
      <c r="L156" s="117">
        <v>-106.74743650000001</v>
      </c>
      <c r="M156" s="62" t="s">
        <v>357</v>
      </c>
      <c r="N156" s="59" t="s">
        <v>1273</v>
      </c>
      <c r="O156" s="20" t="s">
        <v>147</v>
      </c>
      <c r="P156" s="59" t="s">
        <v>278</v>
      </c>
      <c r="Q156" s="20" t="s">
        <v>1549</v>
      </c>
      <c r="S156" s="19"/>
      <c r="T156" s="20"/>
      <c r="Z156" s="155" t="s">
        <v>2398</v>
      </c>
      <c r="AA156" s="20" t="s">
        <v>142</v>
      </c>
      <c r="AG156" s="19">
        <v>16.690000000000001</v>
      </c>
      <c r="AH156" s="19">
        <v>0.23</v>
      </c>
      <c r="AI156" s="19">
        <v>3.64</v>
      </c>
      <c r="AK156" s="19">
        <v>41.7</v>
      </c>
      <c r="AL156" s="19">
        <v>1.18</v>
      </c>
      <c r="AM156" s="19">
        <v>3.28</v>
      </c>
      <c r="AN156" s="19">
        <v>5.37</v>
      </c>
      <c r="AO156" s="19">
        <v>0.24</v>
      </c>
      <c r="AP156" s="19">
        <v>0.46</v>
      </c>
      <c r="AQ156" s="19">
        <v>0.15</v>
      </c>
      <c r="AR156" s="19">
        <v>26.43</v>
      </c>
      <c r="AS156" s="19">
        <v>170</v>
      </c>
      <c r="AT156" s="19">
        <v>7.0000000000000007E-2</v>
      </c>
      <c r="AW156" s="19">
        <v>7.87</v>
      </c>
      <c r="AY156" s="20">
        <v>99.37</v>
      </c>
      <c r="AZ156" s="19" t="s">
        <v>290</v>
      </c>
      <c r="BA156" s="19" t="s">
        <v>292</v>
      </c>
      <c r="BB156" s="19">
        <v>1.3</v>
      </c>
      <c r="BD156" s="19">
        <v>205</v>
      </c>
      <c r="BF156" s="19">
        <v>0.05</v>
      </c>
      <c r="BH156" s="19">
        <v>0.9</v>
      </c>
      <c r="BJ156" s="19">
        <v>4</v>
      </c>
      <c r="BK156" s="19">
        <v>16</v>
      </c>
      <c r="BL156" s="19">
        <v>1.04</v>
      </c>
      <c r="BM156" s="19">
        <v>6</v>
      </c>
      <c r="BN156" s="19">
        <v>4</v>
      </c>
      <c r="BO156" s="19" t="s">
        <v>292</v>
      </c>
      <c r="BP156" s="19">
        <v>2.09</v>
      </c>
      <c r="BQ156" s="19">
        <v>1.9E-2</v>
      </c>
      <c r="BR156" s="19">
        <v>1.4E-2</v>
      </c>
      <c r="BT156" s="19">
        <v>20</v>
      </c>
      <c r="BU156" s="19" t="s">
        <v>251</v>
      </c>
      <c r="BV156" s="19">
        <v>4.53</v>
      </c>
      <c r="BW156" s="19">
        <v>4</v>
      </c>
      <c r="BY156" s="19">
        <v>6</v>
      </c>
      <c r="CB156" s="19">
        <v>16.899999999999999</v>
      </c>
      <c r="CC156" s="19" t="s">
        <v>290</v>
      </c>
      <c r="CF156" s="19">
        <v>0.12</v>
      </c>
      <c r="CG156" s="19">
        <v>3.2</v>
      </c>
      <c r="CH156" s="19">
        <v>0.5</v>
      </c>
      <c r="CI156" s="19">
        <v>0.6</v>
      </c>
      <c r="CJ156" s="19">
        <v>86.9</v>
      </c>
      <c r="CK156" s="19">
        <v>0.3</v>
      </c>
      <c r="CL156" s="19">
        <v>0.01</v>
      </c>
      <c r="CM156" s="19">
        <v>3.1</v>
      </c>
      <c r="CN156" s="19">
        <v>0.03</v>
      </c>
      <c r="CO156" s="19">
        <v>1.07</v>
      </c>
      <c r="CP156" s="19">
        <v>26</v>
      </c>
      <c r="CQ156" s="19">
        <v>1</v>
      </c>
      <c r="CR156" s="19">
        <v>18.2</v>
      </c>
      <c r="CS156" s="19">
        <v>24</v>
      </c>
      <c r="CT156" s="19">
        <v>83</v>
      </c>
      <c r="CU156" s="19">
        <v>10</v>
      </c>
      <c r="CV156" s="19">
        <v>19.8</v>
      </c>
      <c r="CW156" s="19">
        <v>2.37</v>
      </c>
      <c r="CX156" s="19">
        <v>9.9</v>
      </c>
      <c r="CY156" s="19">
        <v>2.1</v>
      </c>
      <c r="CZ156" s="19">
        <v>0.49</v>
      </c>
      <c r="DA156" s="19">
        <v>2.2400000000000002</v>
      </c>
      <c r="DB156" s="19">
        <v>0.39</v>
      </c>
      <c r="DC156" s="19">
        <v>2.2799999999999998</v>
      </c>
      <c r="DD156" s="19">
        <v>0.54</v>
      </c>
      <c r="DE156" s="19">
        <v>1.68</v>
      </c>
      <c r="DF156" s="19">
        <v>0.26</v>
      </c>
      <c r="DG156" s="19">
        <v>1.55</v>
      </c>
      <c r="DH156" s="19">
        <v>0.26</v>
      </c>
      <c r="DI156" s="87">
        <v>53.86</v>
      </c>
      <c r="DJ156" s="87">
        <v>72.06</v>
      </c>
      <c r="DO156" s="19"/>
      <c r="DP156" s="19"/>
    </row>
    <row r="157" spans="1:158" x14ac:dyDescent="0.3">
      <c r="A157" s="19" t="s">
        <v>2864</v>
      </c>
      <c r="B157" s="20" t="s">
        <v>978</v>
      </c>
      <c r="C157" s="146" t="s">
        <v>2310</v>
      </c>
      <c r="D157" s="123" t="s">
        <v>980</v>
      </c>
      <c r="E157" s="154">
        <v>44965</v>
      </c>
      <c r="F157" s="113">
        <v>45079</v>
      </c>
      <c r="G157" s="19" t="s">
        <v>2394</v>
      </c>
      <c r="H157" s="19" t="s">
        <v>2195</v>
      </c>
      <c r="K157" s="117">
        <v>34.061330499999997</v>
      </c>
      <c r="L157" s="117">
        <v>-106.646764</v>
      </c>
      <c r="M157" s="62" t="s">
        <v>357</v>
      </c>
      <c r="N157" s="59" t="s">
        <v>1273</v>
      </c>
      <c r="O157" s="20" t="s">
        <v>147</v>
      </c>
      <c r="P157" s="59" t="s">
        <v>2406</v>
      </c>
      <c r="Q157" s="20" t="s">
        <v>1549</v>
      </c>
      <c r="S157" s="19"/>
      <c r="T157" s="20"/>
      <c r="Z157" s="155" t="s">
        <v>2399</v>
      </c>
      <c r="AA157" s="20" t="s">
        <v>142</v>
      </c>
      <c r="AG157" s="19">
        <v>23.11</v>
      </c>
      <c r="AH157" s="19">
        <v>0.1</v>
      </c>
      <c r="AI157" s="19">
        <v>1.53</v>
      </c>
      <c r="AK157" s="19">
        <v>63.16</v>
      </c>
      <c r="AL157" s="19">
        <v>0.04</v>
      </c>
      <c r="AM157" s="19">
        <v>0.48</v>
      </c>
      <c r="AN157" s="19">
        <v>0.8</v>
      </c>
      <c r="AO157" s="19" t="s">
        <v>261</v>
      </c>
      <c r="AP157" s="19">
        <v>0.14000000000000001</v>
      </c>
      <c r="AQ157" s="19">
        <v>0.15</v>
      </c>
      <c r="AR157" s="19">
        <v>9.02</v>
      </c>
      <c r="AS157" s="19">
        <v>200</v>
      </c>
      <c r="AT157" s="19">
        <v>0.08</v>
      </c>
      <c r="AW157" s="19">
        <v>0.31</v>
      </c>
      <c r="AY157" s="20">
        <v>98.920000000000016</v>
      </c>
      <c r="AZ157" s="19" t="s">
        <v>290</v>
      </c>
      <c r="BA157" s="19" t="s">
        <v>292</v>
      </c>
      <c r="BB157" s="19">
        <v>117.5</v>
      </c>
      <c r="BD157" s="19">
        <v>1795</v>
      </c>
      <c r="BF157" s="19">
        <v>0.04</v>
      </c>
      <c r="BH157" s="19">
        <v>1.6</v>
      </c>
      <c r="BJ157" s="19">
        <v>17</v>
      </c>
      <c r="BK157" s="19">
        <v>15</v>
      </c>
      <c r="BL157" s="19">
        <v>0.48</v>
      </c>
      <c r="BM157" s="19">
        <v>10</v>
      </c>
      <c r="BN157" s="19">
        <v>2.4</v>
      </c>
      <c r="BO157" s="19">
        <v>2.5</v>
      </c>
      <c r="BP157" s="19">
        <v>3.01</v>
      </c>
      <c r="BQ157" s="19">
        <v>9.2999999999999999E-2</v>
      </c>
      <c r="BR157" s="19">
        <v>8.0000000000000002E-3</v>
      </c>
      <c r="BT157" s="19">
        <v>10</v>
      </c>
      <c r="BU157" s="19">
        <v>194</v>
      </c>
      <c r="BV157" s="19">
        <v>2.42</v>
      </c>
      <c r="BW157" s="19">
        <v>62</v>
      </c>
      <c r="BY157" s="19">
        <v>25</v>
      </c>
      <c r="CB157" s="19">
        <v>5.5</v>
      </c>
      <c r="CC157" s="19">
        <v>1E-3</v>
      </c>
      <c r="CF157" s="19">
        <v>4.17</v>
      </c>
      <c r="CG157" s="19">
        <v>1.3</v>
      </c>
      <c r="CH157" s="19">
        <v>15.3</v>
      </c>
      <c r="CI157" s="19" t="s">
        <v>292</v>
      </c>
      <c r="CJ157" s="19">
        <v>84.2</v>
      </c>
      <c r="CK157" s="19">
        <v>0.2</v>
      </c>
      <c r="CL157" s="19">
        <v>0.01</v>
      </c>
      <c r="CM157" s="19">
        <v>1.89</v>
      </c>
      <c r="CN157" s="19">
        <v>0.14000000000000001</v>
      </c>
      <c r="CO157" s="19">
        <v>16.25</v>
      </c>
      <c r="CP157" s="19">
        <v>48</v>
      </c>
      <c r="CQ157" s="19">
        <v>0.6</v>
      </c>
      <c r="CR157" s="19">
        <v>10.9</v>
      </c>
      <c r="CS157" s="19">
        <v>347</v>
      </c>
      <c r="CT157" s="19">
        <v>131</v>
      </c>
      <c r="CU157" s="19">
        <v>9.9</v>
      </c>
      <c r="CV157" s="19">
        <v>20.7</v>
      </c>
      <c r="CW157" s="19">
        <v>2.99</v>
      </c>
      <c r="CX157" s="19">
        <v>13.3</v>
      </c>
      <c r="CY157" s="19">
        <v>3.09</v>
      </c>
      <c r="CZ157" s="19">
        <v>0.56000000000000005</v>
      </c>
      <c r="DA157" s="19">
        <v>2.63</v>
      </c>
      <c r="DB157" s="19">
        <v>0.39</v>
      </c>
      <c r="DC157" s="19">
        <v>2.21</v>
      </c>
      <c r="DD157" s="19">
        <v>0.39</v>
      </c>
      <c r="DE157" s="19">
        <v>0.88</v>
      </c>
      <c r="DF157" s="19">
        <v>0.12</v>
      </c>
      <c r="DG157" s="19">
        <v>0.71</v>
      </c>
      <c r="DH157" s="19">
        <v>0.1</v>
      </c>
      <c r="DI157" s="87">
        <v>57.970000000000013</v>
      </c>
      <c r="DJ157" s="87">
        <v>68.870000000000019</v>
      </c>
      <c r="DO157" s="19"/>
      <c r="DP157" s="19"/>
    </row>
    <row r="158" spans="1:158" x14ac:dyDescent="0.3">
      <c r="A158" s="19" t="s">
        <v>2865</v>
      </c>
      <c r="B158" s="20" t="s">
        <v>978</v>
      </c>
      <c r="C158" s="146" t="s">
        <v>369</v>
      </c>
      <c r="D158" s="20" t="s">
        <v>980</v>
      </c>
      <c r="E158" s="154">
        <v>45028</v>
      </c>
      <c r="F158" s="113">
        <v>45079</v>
      </c>
      <c r="G158" s="19" t="s">
        <v>2394</v>
      </c>
      <c r="H158" s="19" t="s">
        <v>2195</v>
      </c>
      <c r="K158" s="119">
        <v>35.779551322700001</v>
      </c>
      <c r="L158" s="119">
        <v>-107.2202051623</v>
      </c>
      <c r="M158" s="62" t="s">
        <v>357</v>
      </c>
      <c r="O158" s="20" t="s">
        <v>147</v>
      </c>
      <c r="P158" s="59" t="s">
        <v>324</v>
      </c>
      <c r="Q158" s="20" t="s">
        <v>1549</v>
      </c>
      <c r="S158" s="19"/>
      <c r="T158" s="20"/>
      <c r="Z158" s="155" t="s">
        <v>2400</v>
      </c>
      <c r="AA158" s="20" t="s">
        <v>142</v>
      </c>
      <c r="AG158" s="19">
        <v>67.13</v>
      </c>
      <c r="AH158" s="19">
        <v>0.78</v>
      </c>
      <c r="AI158" s="19">
        <v>21.49</v>
      </c>
      <c r="AK158" s="19">
        <v>3.34</v>
      </c>
      <c r="AL158" s="19">
        <v>0.01</v>
      </c>
      <c r="AM158" s="19">
        <v>1.22</v>
      </c>
      <c r="AN158" s="19">
        <v>0.45</v>
      </c>
      <c r="AO158" s="19">
        <v>0.25</v>
      </c>
      <c r="AP158" s="19">
        <v>2.42</v>
      </c>
      <c r="AQ158" s="19">
        <v>0.06</v>
      </c>
      <c r="AR158" s="19">
        <v>1.44</v>
      </c>
      <c r="AS158" s="19">
        <v>50</v>
      </c>
      <c r="AT158" s="19">
        <v>0.02</v>
      </c>
      <c r="AW158" s="19">
        <v>0.08</v>
      </c>
      <c r="AY158" s="20">
        <v>98.69</v>
      </c>
      <c r="AZ158" s="19" t="s">
        <v>290</v>
      </c>
      <c r="BA158" s="19" t="s">
        <v>292</v>
      </c>
      <c r="BB158" s="19">
        <v>1.7</v>
      </c>
      <c r="BD158" s="19">
        <v>444</v>
      </c>
      <c r="BF158" s="19">
        <v>0.02</v>
      </c>
      <c r="BH158" s="19" t="s">
        <v>292</v>
      </c>
      <c r="BJ158" s="19">
        <v>6</v>
      </c>
      <c r="BK158" s="19">
        <v>56</v>
      </c>
      <c r="BL158" s="19">
        <v>14.85</v>
      </c>
      <c r="BM158" s="19">
        <v>37</v>
      </c>
      <c r="BN158" s="19">
        <v>31.6</v>
      </c>
      <c r="BO158" s="19">
        <v>2.2000000000000002</v>
      </c>
      <c r="BP158" s="19">
        <v>5.95</v>
      </c>
      <c r="BQ158" s="19">
        <v>7.0000000000000001E-3</v>
      </c>
      <c r="BR158" s="19">
        <v>1.9E-2</v>
      </c>
      <c r="BT158" s="19">
        <v>30</v>
      </c>
      <c r="BU158" s="19">
        <v>3</v>
      </c>
      <c r="BV158" s="19">
        <v>17.95</v>
      </c>
      <c r="BW158" s="19">
        <v>14</v>
      </c>
      <c r="BY158" s="19">
        <v>28</v>
      </c>
      <c r="CB158" s="19">
        <v>152</v>
      </c>
      <c r="CC158" s="19" t="s">
        <v>290</v>
      </c>
      <c r="CF158" s="19">
        <v>0.41</v>
      </c>
      <c r="CG158" s="19">
        <v>2.2000000000000002</v>
      </c>
      <c r="CH158" s="19" t="s">
        <v>291</v>
      </c>
      <c r="CI158" s="19">
        <v>3.3</v>
      </c>
      <c r="CJ158" s="19">
        <v>122.5</v>
      </c>
      <c r="CK158" s="19">
        <v>1.3</v>
      </c>
      <c r="CL158" s="19">
        <v>0.01</v>
      </c>
      <c r="CM158" s="19">
        <v>18.149999999999999</v>
      </c>
      <c r="CN158" s="19">
        <v>0.09</v>
      </c>
      <c r="CO158" s="19">
        <v>5.93</v>
      </c>
      <c r="CP158" s="19">
        <v>127</v>
      </c>
      <c r="CQ158" s="19">
        <v>2</v>
      </c>
      <c r="CR158" s="19">
        <v>35.9</v>
      </c>
      <c r="CS158" s="19">
        <v>67</v>
      </c>
      <c r="CT158" s="19">
        <v>214</v>
      </c>
      <c r="CU158" s="19">
        <v>45.8</v>
      </c>
      <c r="CV158" s="19">
        <v>89.9</v>
      </c>
      <c r="CW158" s="19">
        <v>10.6</v>
      </c>
      <c r="CX158" s="19">
        <v>40.700000000000003</v>
      </c>
      <c r="CY158" s="19">
        <v>8.5299999999999994</v>
      </c>
      <c r="CZ158" s="19">
        <v>1.42</v>
      </c>
      <c r="DA158" s="19">
        <v>6.47</v>
      </c>
      <c r="DB158" s="19">
        <v>1.02</v>
      </c>
      <c r="DC158" s="19">
        <v>6.17</v>
      </c>
      <c r="DD158" s="19">
        <v>1.18</v>
      </c>
      <c r="DE158" s="19">
        <v>3.78</v>
      </c>
      <c r="DF158" s="19">
        <v>0.54</v>
      </c>
      <c r="DG158" s="19">
        <v>3.51</v>
      </c>
      <c r="DH158" s="19">
        <v>0.56000000000000005</v>
      </c>
      <c r="DI158" s="87">
        <v>220.17999999999998</v>
      </c>
      <c r="DJ158" s="87">
        <v>256.08</v>
      </c>
      <c r="DO158" s="19"/>
      <c r="DP158" s="19"/>
    </row>
    <row r="159" spans="1:158" x14ac:dyDescent="0.3">
      <c r="A159" s="19" t="s">
        <v>2866</v>
      </c>
      <c r="B159" s="20" t="s">
        <v>978</v>
      </c>
      <c r="C159" s="146" t="s">
        <v>369</v>
      </c>
      <c r="D159" s="20" t="s">
        <v>980</v>
      </c>
      <c r="E159" s="154">
        <v>45028</v>
      </c>
      <c r="F159" s="113">
        <v>45079</v>
      </c>
      <c r="G159" s="19" t="s">
        <v>2394</v>
      </c>
      <c r="H159" s="19" t="s">
        <v>2195</v>
      </c>
      <c r="K159" s="119">
        <v>35.779551322700001</v>
      </c>
      <c r="L159" s="119">
        <v>-107.2202051623</v>
      </c>
      <c r="M159" s="62" t="s">
        <v>357</v>
      </c>
      <c r="O159" s="20" t="s">
        <v>147</v>
      </c>
      <c r="P159" s="59" t="s">
        <v>324</v>
      </c>
      <c r="Q159" s="20" t="s">
        <v>1549</v>
      </c>
      <c r="S159" s="19"/>
      <c r="T159" s="20"/>
      <c r="Z159" s="155" t="s">
        <v>2401</v>
      </c>
      <c r="AA159" s="20" t="s">
        <v>142</v>
      </c>
      <c r="AG159" s="19">
        <v>47.36</v>
      </c>
      <c r="AH159" s="19">
        <v>0.87</v>
      </c>
      <c r="AI159" s="19">
        <v>21.87</v>
      </c>
      <c r="AK159" s="19">
        <v>4.45</v>
      </c>
      <c r="AL159" s="19">
        <v>0.05</v>
      </c>
      <c r="AM159" s="19">
        <v>3.73</v>
      </c>
      <c r="AN159" s="19">
        <v>15.85</v>
      </c>
      <c r="AO159" s="19">
        <v>1.84</v>
      </c>
      <c r="AP159" s="19">
        <v>0.44</v>
      </c>
      <c r="AQ159" s="19">
        <v>0.12</v>
      </c>
      <c r="AR159" s="19">
        <v>1.17</v>
      </c>
      <c r="AS159" s="19">
        <v>60</v>
      </c>
      <c r="AT159" s="19">
        <v>7.0000000000000007E-2</v>
      </c>
      <c r="AW159" s="19">
        <v>0.21</v>
      </c>
      <c r="AY159" s="20">
        <v>98.029999999999987</v>
      </c>
      <c r="AZ159" s="19" t="s">
        <v>290</v>
      </c>
      <c r="BA159" s="19" t="s">
        <v>292</v>
      </c>
      <c r="BB159" s="19">
        <v>1.6</v>
      </c>
      <c r="BD159" s="19">
        <v>10747</v>
      </c>
      <c r="BF159" s="19">
        <v>0.03</v>
      </c>
      <c r="BH159" s="19" t="s">
        <v>292</v>
      </c>
      <c r="BJ159" s="19">
        <v>51</v>
      </c>
      <c r="BK159" s="19">
        <v>49</v>
      </c>
      <c r="BL159" s="19">
        <v>1.6</v>
      </c>
      <c r="BM159" s="19">
        <v>47</v>
      </c>
      <c r="BN159" s="19">
        <v>17.899999999999999</v>
      </c>
      <c r="BO159" s="19">
        <v>1.2</v>
      </c>
      <c r="BP159" s="19">
        <v>8.4600000000000009</v>
      </c>
      <c r="BQ159" s="19">
        <v>0.01</v>
      </c>
      <c r="BR159" s="19">
        <v>7.0000000000000001E-3</v>
      </c>
      <c r="BT159" s="19">
        <v>20</v>
      </c>
      <c r="BU159" s="19">
        <v>7</v>
      </c>
      <c r="BV159" s="19">
        <v>22.4</v>
      </c>
      <c r="BW159" s="19">
        <v>108</v>
      </c>
      <c r="BY159" s="19">
        <v>3</v>
      </c>
      <c r="CB159" s="19">
        <v>20.5</v>
      </c>
      <c r="CC159" s="19">
        <v>1E-3</v>
      </c>
      <c r="CF159" s="19">
        <v>0.34</v>
      </c>
      <c r="CG159" s="19">
        <v>3.4</v>
      </c>
      <c r="CH159" s="19">
        <v>0.5</v>
      </c>
      <c r="CI159" s="19" t="s">
        <v>292</v>
      </c>
      <c r="CJ159" s="19">
        <v>3740</v>
      </c>
      <c r="CK159" s="19">
        <v>1.4</v>
      </c>
      <c r="CL159" s="19">
        <v>0.03</v>
      </c>
      <c r="CM159" s="19">
        <v>17</v>
      </c>
      <c r="CN159" s="19">
        <v>0.06</v>
      </c>
      <c r="CO159" s="19">
        <v>6.34</v>
      </c>
      <c r="CP159" s="19">
        <v>101</v>
      </c>
      <c r="CQ159" s="19">
        <v>8.4</v>
      </c>
      <c r="CR159" s="19">
        <v>83.5</v>
      </c>
      <c r="CS159" s="19">
        <v>9</v>
      </c>
      <c r="CT159" s="19">
        <v>311</v>
      </c>
      <c r="CU159" s="19">
        <v>72.599999999999994</v>
      </c>
      <c r="CV159" s="19">
        <v>126.5</v>
      </c>
      <c r="CW159" s="19">
        <v>14.3</v>
      </c>
      <c r="CX159" s="19">
        <v>54.1</v>
      </c>
      <c r="CY159" s="19">
        <v>11.25</v>
      </c>
      <c r="CZ159" s="19">
        <v>2.36</v>
      </c>
      <c r="DA159" s="19">
        <v>11.3</v>
      </c>
      <c r="DB159" s="19">
        <v>1.92</v>
      </c>
      <c r="DC159" s="19">
        <v>11.75</v>
      </c>
      <c r="DD159" s="19">
        <v>2.4900000000000002</v>
      </c>
      <c r="DE159" s="19">
        <v>7.03</v>
      </c>
      <c r="DF159" s="19">
        <v>0.95</v>
      </c>
      <c r="DG159" s="19">
        <v>5.77</v>
      </c>
      <c r="DH159" s="19">
        <v>0.89</v>
      </c>
      <c r="DI159" s="87">
        <v>323.20999999999998</v>
      </c>
      <c r="DJ159" s="87">
        <v>406.71</v>
      </c>
      <c r="DO159" s="19"/>
      <c r="DP159" s="19"/>
    </row>
    <row r="160" spans="1:158" x14ac:dyDescent="0.3">
      <c r="A160" s="19" t="s">
        <v>2867</v>
      </c>
      <c r="B160" s="20" t="s">
        <v>978</v>
      </c>
      <c r="C160" s="146" t="s">
        <v>325</v>
      </c>
      <c r="D160" s="20" t="s">
        <v>980</v>
      </c>
      <c r="E160" s="154">
        <v>45028</v>
      </c>
      <c r="F160" s="113">
        <v>45079</v>
      </c>
      <c r="G160" s="19" t="s">
        <v>2394</v>
      </c>
      <c r="H160" s="19" t="s">
        <v>2195</v>
      </c>
      <c r="K160" s="119">
        <v>35.895723702399998</v>
      </c>
      <c r="L160" s="119">
        <v>-107.4638413629</v>
      </c>
      <c r="M160" s="62" t="s">
        <v>357</v>
      </c>
      <c r="O160" s="20" t="s">
        <v>147</v>
      </c>
      <c r="P160" s="62" t="s">
        <v>2234</v>
      </c>
      <c r="Q160" s="20" t="s">
        <v>1373</v>
      </c>
      <c r="S160" s="19"/>
      <c r="T160" s="20"/>
      <c r="Z160" s="155" t="s">
        <v>2402</v>
      </c>
      <c r="AA160" s="20" t="s">
        <v>142</v>
      </c>
      <c r="AB160" s="146" t="s">
        <v>983</v>
      </c>
      <c r="AG160" s="19">
        <v>47.06</v>
      </c>
      <c r="AH160" s="19">
        <v>0.76</v>
      </c>
      <c r="AI160" s="19">
        <v>36.82</v>
      </c>
      <c r="AK160" s="19">
        <v>0.44</v>
      </c>
      <c r="AL160" s="19" t="s">
        <v>261</v>
      </c>
      <c r="AM160" s="19">
        <v>0.21</v>
      </c>
      <c r="AN160" s="19">
        <v>0.31</v>
      </c>
      <c r="AO160" s="19">
        <v>0.05</v>
      </c>
      <c r="AP160" s="19">
        <v>0.09</v>
      </c>
      <c r="AQ160" s="19">
        <v>0.03</v>
      </c>
      <c r="AR160" s="19">
        <v>13.68</v>
      </c>
      <c r="AS160" s="19">
        <v>270</v>
      </c>
      <c r="AT160" s="19">
        <v>0.01</v>
      </c>
      <c r="AW160" s="19">
        <v>0.34</v>
      </c>
      <c r="AY160" s="20">
        <v>99.8</v>
      </c>
      <c r="AZ160" s="19" t="s">
        <v>290</v>
      </c>
      <c r="BA160" s="19" t="s">
        <v>292</v>
      </c>
      <c r="BB160" s="19">
        <v>0.5</v>
      </c>
      <c r="BD160" s="19">
        <v>158</v>
      </c>
      <c r="BF160" s="19">
        <v>0.21</v>
      </c>
      <c r="BH160" s="19" t="s">
        <v>292</v>
      </c>
      <c r="BJ160" s="19">
        <v>1</v>
      </c>
      <c r="BK160" s="19" t="s">
        <v>289</v>
      </c>
      <c r="BL160" s="19">
        <v>1.05</v>
      </c>
      <c r="BM160" s="19">
        <v>3</v>
      </c>
      <c r="BN160" s="19">
        <v>43.6</v>
      </c>
      <c r="BO160" s="19">
        <v>3</v>
      </c>
      <c r="BP160" s="19">
        <v>6.18</v>
      </c>
      <c r="BQ160" s="19">
        <v>8.0000000000000002E-3</v>
      </c>
      <c r="BR160" s="19" t="s">
        <v>296</v>
      </c>
      <c r="BT160" s="19">
        <v>60</v>
      </c>
      <c r="BU160" s="19">
        <v>3</v>
      </c>
      <c r="BV160" s="19">
        <v>33.9</v>
      </c>
      <c r="BW160" s="19">
        <v>1</v>
      </c>
      <c r="BY160" s="19">
        <v>10</v>
      </c>
      <c r="CB160" s="19">
        <v>6.2</v>
      </c>
      <c r="CC160" s="19" t="s">
        <v>290</v>
      </c>
      <c r="CF160" s="19">
        <v>0.13</v>
      </c>
      <c r="CG160" s="19">
        <v>0.4</v>
      </c>
      <c r="CH160" s="19">
        <v>0.6</v>
      </c>
      <c r="CI160" s="19">
        <v>2.1</v>
      </c>
      <c r="CJ160" s="19">
        <v>59.1</v>
      </c>
      <c r="CK160" s="19">
        <v>2.9</v>
      </c>
      <c r="CL160" s="19">
        <v>0.03</v>
      </c>
      <c r="CM160" s="19">
        <v>10.55</v>
      </c>
      <c r="CN160" s="19">
        <v>0.04</v>
      </c>
      <c r="CO160" s="19">
        <v>7.56</v>
      </c>
      <c r="CP160" s="19">
        <v>12</v>
      </c>
      <c r="CQ160" s="19">
        <v>8.1</v>
      </c>
      <c r="CR160" s="19">
        <v>2.8</v>
      </c>
      <c r="CS160" s="19">
        <v>3</v>
      </c>
      <c r="CT160" s="19">
        <v>232</v>
      </c>
      <c r="CU160" s="19">
        <v>38</v>
      </c>
      <c r="CV160" s="19">
        <v>64.900000000000006</v>
      </c>
      <c r="CW160" s="19">
        <v>6.21</v>
      </c>
      <c r="CX160" s="19">
        <v>19.100000000000001</v>
      </c>
      <c r="CY160" s="19">
        <v>2.73</v>
      </c>
      <c r="CZ160" s="19">
        <v>0.36</v>
      </c>
      <c r="DA160" s="19">
        <v>1.46</v>
      </c>
      <c r="DB160" s="19">
        <v>0.18</v>
      </c>
      <c r="DC160" s="19">
        <v>0.65</v>
      </c>
      <c r="DD160" s="19">
        <v>0.1</v>
      </c>
      <c r="DE160" s="19">
        <v>0.27</v>
      </c>
      <c r="DF160" s="19">
        <v>0.04</v>
      </c>
      <c r="DG160" s="19">
        <v>0.34</v>
      </c>
      <c r="DH160" s="19">
        <v>0.05</v>
      </c>
      <c r="DI160" s="87">
        <v>134.39000000000004</v>
      </c>
      <c r="DJ160" s="87">
        <v>137.19000000000005</v>
      </c>
      <c r="DO160" s="19"/>
      <c r="DP160" s="19"/>
    </row>
    <row r="161" spans="1:158" x14ac:dyDescent="0.3">
      <c r="A161" s="19" t="s">
        <v>2868</v>
      </c>
      <c r="B161" s="20" t="s">
        <v>978</v>
      </c>
      <c r="C161" s="146" t="s">
        <v>325</v>
      </c>
      <c r="D161" s="123" t="s">
        <v>980</v>
      </c>
      <c r="E161" s="154">
        <v>45028</v>
      </c>
      <c r="F161" s="113">
        <v>45079</v>
      </c>
      <c r="G161" s="59" t="s">
        <v>2395</v>
      </c>
      <c r="H161" s="19" t="s">
        <v>2195</v>
      </c>
      <c r="K161" s="119">
        <v>35.895723702399998</v>
      </c>
      <c r="L161" s="119">
        <v>-107.4638413629</v>
      </c>
      <c r="M161" s="62" t="s">
        <v>357</v>
      </c>
      <c r="O161" s="20" t="s">
        <v>147</v>
      </c>
      <c r="P161" s="59" t="s">
        <v>278</v>
      </c>
      <c r="Q161" s="20" t="s">
        <v>1549</v>
      </c>
      <c r="T161" s="20"/>
      <c r="U161" s="19"/>
      <c r="Z161" s="155" t="s">
        <v>2405</v>
      </c>
      <c r="AA161" s="20" t="s">
        <v>142</v>
      </c>
      <c r="AB161" s="146" t="s">
        <v>983</v>
      </c>
      <c r="AG161" s="19">
        <v>69.37</v>
      </c>
      <c r="AH161" s="19">
        <v>0.42</v>
      </c>
      <c r="AI161" s="19">
        <v>17.78</v>
      </c>
      <c r="AK161" s="19">
        <v>1.64</v>
      </c>
      <c r="AL161" s="19">
        <v>0.02</v>
      </c>
      <c r="AM161" s="19">
        <v>0.43</v>
      </c>
      <c r="AN161" s="19">
        <v>0.74</v>
      </c>
      <c r="AO161" s="19">
        <v>0.89</v>
      </c>
      <c r="AP161" s="19">
        <v>1.55</v>
      </c>
      <c r="AQ161" s="19">
        <v>0.12</v>
      </c>
      <c r="AR161" s="19">
        <v>5.71</v>
      </c>
      <c r="AS161" s="19">
        <v>370</v>
      </c>
      <c r="AT161" s="19">
        <v>0.02</v>
      </c>
      <c r="AW161" s="19">
        <v>0.13</v>
      </c>
      <c r="AY161" s="20">
        <v>98.82</v>
      </c>
      <c r="AZ161" s="19" t="s">
        <v>290</v>
      </c>
      <c r="BA161" s="19" t="s">
        <v>292</v>
      </c>
      <c r="BB161" s="19">
        <v>2.4</v>
      </c>
      <c r="BD161" s="19">
        <v>416</v>
      </c>
      <c r="BF161" s="19">
        <v>0.23</v>
      </c>
      <c r="BH161" s="19" t="s">
        <v>292</v>
      </c>
      <c r="BJ161" s="19">
        <v>11</v>
      </c>
      <c r="BK161" s="19">
        <v>17</v>
      </c>
      <c r="BL161" s="19">
        <v>1.82</v>
      </c>
      <c r="BM161" s="19">
        <v>10</v>
      </c>
      <c r="BN161" s="19">
        <v>17.2</v>
      </c>
      <c r="BO161" s="19">
        <v>0.7</v>
      </c>
      <c r="BP161" s="19">
        <v>6.54</v>
      </c>
      <c r="BQ161" s="19">
        <v>7.0000000000000007E-2</v>
      </c>
      <c r="BR161" s="19">
        <v>4.2999999999999997E-2</v>
      </c>
      <c r="BT161" s="19">
        <v>30</v>
      </c>
      <c r="BU161" s="19">
        <v>3</v>
      </c>
      <c r="BV161" s="19">
        <v>8.39</v>
      </c>
      <c r="BW161" s="19">
        <v>10</v>
      </c>
      <c r="BY161" s="19">
        <v>26</v>
      </c>
      <c r="CB161" s="19">
        <v>56</v>
      </c>
      <c r="CC161" s="19" t="s">
        <v>290</v>
      </c>
      <c r="CF161" s="19">
        <v>0.38</v>
      </c>
      <c r="CG161" s="19">
        <v>2.5</v>
      </c>
      <c r="CH161" s="19">
        <v>0.4</v>
      </c>
      <c r="CI161" s="19">
        <v>2.7</v>
      </c>
      <c r="CJ161" s="19">
        <v>79.5</v>
      </c>
      <c r="CK161" s="19">
        <v>1</v>
      </c>
      <c r="CL161" s="19">
        <v>0.02</v>
      </c>
      <c r="CM161" s="19">
        <v>15.9</v>
      </c>
      <c r="CN161" s="19">
        <v>0.14000000000000001</v>
      </c>
      <c r="CO161" s="19">
        <v>3.81</v>
      </c>
      <c r="CP161" s="19">
        <v>45</v>
      </c>
      <c r="CQ161" s="19">
        <v>1.7</v>
      </c>
      <c r="CR161" s="19">
        <v>30.3</v>
      </c>
      <c r="CS161" s="19">
        <v>77</v>
      </c>
      <c r="CT161" s="19">
        <v>214</v>
      </c>
      <c r="CU161" s="19">
        <v>35.200000000000003</v>
      </c>
      <c r="CV161" s="19">
        <v>70.2</v>
      </c>
      <c r="CW161" s="19">
        <v>8.0299999999999994</v>
      </c>
      <c r="CX161" s="19">
        <v>31.1</v>
      </c>
      <c r="CY161" s="19">
        <v>6.29</v>
      </c>
      <c r="CZ161" s="19">
        <v>1.21</v>
      </c>
      <c r="DA161" s="19">
        <v>5.51</v>
      </c>
      <c r="DB161" s="19">
        <v>0.87</v>
      </c>
      <c r="DC161" s="19">
        <v>5.47</v>
      </c>
      <c r="DD161" s="19">
        <v>1.1100000000000001</v>
      </c>
      <c r="DE161" s="19">
        <v>3.31</v>
      </c>
      <c r="DF161" s="19">
        <v>0.47</v>
      </c>
      <c r="DG161" s="19">
        <v>3.03</v>
      </c>
      <c r="DH161" s="19">
        <v>0.41</v>
      </c>
      <c r="DI161" s="87">
        <v>172.21</v>
      </c>
      <c r="DJ161" s="87">
        <v>202.51000000000002</v>
      </c>
      <c r="DP161" s="19"/>
      <c r="DQ161" s="19"/>
    </row>
    <row r="162" spans="1:158" x14ac:dyDescent="0.3">
      <c r="A162" s="19" t="s">
        <v>2869</v>
      </c>
      <c r="B162" s="20" t="s">
        <v>978</v>
      </c>
      <c r="C162" s="146" t="s">
        <v>325</v>
      </c>
      <c r="D162" s="123" t="s">
        <v>980</v>
      </c>
      <c r="E162" s="154">
        <v>45028</v>
      </c>
      <c r="F162" s="113">
        <v>45079</v>
      </c>
      <c r="G162" s="59" t="s">
        <v>2395</v>
      </c>
      <c r="H162" s="19" t="s">
        <v>2195</v>
      </c>
      <c r="K162" s="119">
        <v>35.895488481599997</v>
      </c>
      <c r="L162" s="119">
        <v>-107.44758366089999</v>
      </c>
      <c r="M162" s="62" t="s">
        <v>357</v>
      </c>
      <c r="O162" s="20" t="s">
        <v>147</v>
      </c>
      <c r="P162" s="59" t="s">
        <v>324</v>
      </c>
      <c r="Q162" s="20" t="s">
        <v>1549</v>
      </c>
      <c r="T162" s="20"/>
      <c r="U162" s="19"/>
      <c r="Z162" s="155" t="s">
        <v>324</v>
      </c>
      <c r="AA162" s="20" t="s">
        <v>142</v>
      </c>
      <c r="AB162" s="146" t="s">
        <v>983</v>
      </c>
      <c r="AG162" s="19">
        <v>63.87</v>
      </c>
      <c r="AH162" s="19">
        <v>0.62</v>
      </c>
      <c r="AI162" s="19">
        <v>22.87</v>
      </c>
      <c r="AK162" s="19">
        <v>5.04</v>
      </c>
      <c r="AL162" s="19">
        <v>0.01</v>
      </c>
      <c r="AM162" s="19">
        <v>1.28</v>
      </c>
      <c r="AN162" s="19">
        <v>0.59</v>
      </c>
      <c r="AO162" s="19">
        <v>1.3</v>
      </c>
      <c r="AP162" s="19">
        <v>1.66</v>
      </c>
      <c r="AQ162" s="19">
        <v>0.03</v>
      </c>
      <c r="AR162" s="19">
        <v>1.54</v>
      </c>
      <c r="AS162" s="19">
        <v>520</v>
      </c>
      <c r="AT162" s="19">
        <v>0.03</v>
      </c>
      <c r="AW162" s="19">
        <v>0.12</v>
      </c>
      <c r="AY162" s="20">
        <v>98.960000000000022</v>
      </c>
      <c r="AZ162" s="19" t="s">
        <v>290</v>
      </c>
      <c r="BA162" s="19" t="s">
        <v>292</v>
      </c>
      <c r="BB162" s="19">
        <v>0.9</v>
      </c>
      <c r="BD162" s="19">
        <v>306</v>
      </c>
      <c r="BF162" s="19">
        <v>0.03</v>
      </c>
      <c r="BH162" s="19" t="s">
        <v>292</v>
      </c>
      <c r="BJ162" s="19">
        <v>5</v>
      </c>
      <c r="BK162" s="19">
        <v>31</v>
      </c>
      <c r="BL162" s="19">
        <v>10.35</v>
      </c>
      <c r="BM162" s="19">
        <v>20</v>
      </c>
      <c r="BN162" s="19">
        <v>28</v>
      </c>
      <c r="BO162" s="19">
        <v>0.6</v>
      </c>
      <c r="BP162" s="19">
        <v>6.1</v>
      </c>
      <c r="BQ162" s="19">
        <v>1.4E-2</v>
      </c>
      <c r="BR162" s="19">
        <v>1.7999999999999999E-2</v>
      </c>
      <c r="BT162" s="19">
        <v>30</v>
      </c>
      <c r="BU162" s="19">
        <v>1</v>
      </c>
      <c r="BV162" s="19">
        <v>20.6</v>
      </c>
      <c r="BW162" s="19">
        <v>8</v>
      </c>
      <c r="BY162" s="19">
        <v>33</v>
      </c>
      <c r="CB162" s="19">
        <v>95.9</v>
      </c>
      <c r="CC162" s="19" t="s">
        <v>290</v>
      </c>
      <c r="CF162" s="19">
        <v>0.3</v>
      </c>
      <c r="CG162" s="19">
        <v>1.9</v>
      </c>
      <c r="CH162" s="19" t="s">
        <v>291</v>
      </c>
      <c r="CI162" s="19">
        <v>3.6</v>
      </c>
      <c r="CJ162" s="19">
        <v>234</v>
      </c>
      <c r="CK162" s="19">
        <v>1.9</v>
      </c>
      <c r="CL162" s="19">
        <v>0.01</v>
      </c>
      <c r="CM162" s="19">
        <v>23.6</v>
      </c>
      <c r="CN162" s="19">
        <v>0.11</v>
      </c>
      <c r="CO162" s="19">
        <v>7.23</v>
      </c>
      <c r="CP162" s="19">
        <v>70</v>
      </c>
      <c r="CQ162" s="19">
        <v>2.9</v>
      </c>
      <c r="CR162" s="19">
        <v>21.2</v>
      </c>
      <c r="CS162" s="19">
        <v>86</v>
      </c>
      <c r="CT162" s="19">
        <v>201</v>
      </c>
      <c r="CU162" s="19">
        <v>37.1</v>
      </c>
      <c r="CV162" s="19">
        <v>73</v>
      </c>
      <c r="CW162" s="19">
        <v>7.98</v>
      </c>
      <c r="CX162" s="19">
        <v>28.9</v>
      </c>
      <c r="CY162" s="19">
        <v>5.67</v>
      </c>
      <c r="CZ162" s="19">
        <v>0.97</v>
      </c>
      <c r="DA162" s="19">
        <v>4.5</v>
      </c>
      <c r="DB162" s="19">
        <v>0.7</v>
      </c>
      <c r="DC162" s="19">
        <v>4.13</v>
      </c>
      <c r="DD162" s="19">
        <v>0.83</v>
      </c>
      <c r="DE162" s="19">
        <v>2.37</v>
      </c>
      <c r="DF162" s="19">
        <v>0.36</v>
      </c>
      <c r="DG162" s="19">
        <v>2.37</v>
      </c>
      <c r="DH162" s="19">
        <v>0.38</v>
      </c>
      <c r="DI162" s="87">
        <v>169.26</v>
      </c>
      <c r="DJ162" s="87">
        <v>190.45999999999998</v>
      </c>
      <c r="DN162" s="19"/>
      <c r="DO162" s="19"/>
    </row>
    <row r="163" spans="1:158" x14ac:dyDescent="0.3">
      <c r="A163" s="19" t="s">
        <v>2870</v>
      </c>
      <c r="B163" s="20" t="s">
        <v>978</v>
      </c>
      <c r="C163" s="146" t="s">
        <v>279</v>
      </c>
      <c r="D163" s="123" t="s">
        <v>980</v>
      </c>
      <c r="E163" s="154">
        <v>45029</v>
      </c>
      <c r="F163" s="113">
        <v>45079</v>
      </c>
      <c r="G163" s="59" t="s">
        <v>2395</v>
      </c>
      <c r="H163" s="19" t="s">
        <v>2195</v>
      </c>
      <c r="K163" s="119">
        <v>35.455732115799997</v>
      </c>
      <c r="L163" s="119">
        <v>-107.6337027476</v>
      </c>
      <c r="M163" s="62" t="s">
        <v>357</v>
      </c>
      <c r="O163" s="20" t="s">
        <v>147</v>
      </c>
      <c r="P163" s="62" t="s">
        <v>2234</v>
      </c>
      <c r="Q163" s="20" t="s">
        <v>1549</v>
      </c>
      <c r="T163" s="20"/>
      <c r="U163" s="19"/>
      <c r="Z163" s="155" t="s">
        <v>2407</v>
      </c>
      <c r="AA163" s="20" t="s">
        <v>142</v>
      </c>
      <c r="AG163" s="19">
        <v>48.32</v>
      </c>
      <c r="AH163" s="19">
        <v>0.56000000000000005</v>
      </c>
      <c r="AI163" s="19">
        <v>33.17</v>
      </c>
      <c r="AK163" s="19">
        <v>0.41</v>
      </c>
      <c r="AL163" s="19" t="s">
        <v>261</v>
      </c>
      <c r="AM163" s="19">
        <v>0.12</v>
      </c>
      <c r="AN163" s="19">
        <v>0.12</v>
      </c>
      <c r="AO163" s="19" t="s">
        <v>261</v>
      </c>
      <c r="AP163" s="19">
        <v>0.1</v>
      </c>
      <c r="AQ163" s="19">
        <v>0.02</v>
      </c>
      <c r="AR163" s="19">
        <v>15.6</v>
      </c>
      <c r="AS163" s="19">
        <v>130</v>
      </c>
      <c r="AT163" s="19">
        <v>0.02</v>
      </c>
      <c r="AW163" s="19">
        <v>2.2400000000000002</v>
      </c>
      <c r="AY163" s="20">
        <v>100.67999999999999</v>
      </c>
      <c r="AZ163" s="19" t="s">
        <v>290</v>
      </c>
      <c r="BA163" s="19" t="s">
        <v>292</v>
      </c>
      <c r="BB163" s="19">
        <v>0.2</v>
      </c>
      <c r="BD163" s="19">
        <v>36.299999999999997</v>
      </c>
      <c r="BF163" s="19">
        <v>0.24</v>
      </c>
      <c r="BH163" s="19" t="s">
        <v>292</v>
      </c>
      <c r="BJ163" s="19">
        <v>1</v>
      </c>
      <c r="BK163" s="19">
        <v>6</v>
      </c>
      <c r="BL163" s="19">
        <v>0.85</v>
      </c>
      <c r="BM163" s="19">
        <v>2</v>
      </c>
      <c r="BN163" s="19">
        <v>34.6</v>
      </c>
      <c r="BO163" s="19">
        <v>1.8</v>
      </c>
      <c r="BP163" s="19">
        <v>4.72</v>
      </c>
      <c r="BQ163" s="19">
        <v>7.0000000000000001E-3</v>
      </c>
      <c r="BR163" s="19">
        <v>6.0000000000000001E-3</v>
      </c>
      <c r="BT163" s="19">
        <v>90</v>
      </c>
      <c r="BU163" s="19">
        <v>3</v>
      </c>
      <c r="BV163" s="19">
        <v>21.9</v>
      </c>
      <c r="BW163" s="19" t="s">
        <v>251</v>
      </c>
      <c r="BY163" s="19">
        <v>6</v>
      </c>
      <c r="CB163" s="19">
        <v>4.7</v>
      </c>
      <c r="CC163" s="19" t="s">
        <v>290</v>
      </c>
      <c r="CF163" s="19">
        <v>0.12</v>
      </c>
      <c r="CG163" s="19">
        <v>0.8</v>
      </c>
      <c r="CH163" s="19">
        <v>0.4</v>
      </c>
      <c r="CI163" s="19">
        <v>1.8</v>
      </c>
      <c r="CJ163" s="19">
        <v>21.1</v>
      </c>
      <c r="CK163" s="19">
        <v>2</v>
      </c>
      <c r="CL163" s="19">
        <v>0.02</v>
      </c>
      <c r="CM163" s="19">
        <v>6.28</v>
      </c>
      <c r="CN163" s="19">
        <v>0.03</v>
      </c>
      <c r="CO163" s="19">
        <v>1.98</v>
      </c>
      <c r="CP163" s="19">
        <v>15</v>
      </c>
      <c r="CQ163" s="19">
        <v>4</v>
      </c>
      <c r="CR163" s="19">
        <v>2.2999999999999998</v>
      </c>
      <c r="CS163" s="19">
        <v>6</v>
      </c>
      <c r="CT163" s="19">
        <v>168</v>
      </c>
      <c r="CU163" s="19">
        <v>4.7</v>
      </c>
      <c r="CV163" s="19">
        <v>9.3000000000000007</v>
      </c>
      <c r="CW163" s="19">
        <v>1.06</v>
      </c>
      <c r="CX163" s="19">
        <v>3.4</v>
      </c>
      <c r="CY163" s="19">
        <v>0.8</v>
      </c>
      <c r="CZ163" s="19">
        <v>0.13</v>
      </c>
      <c r="DA163" s="19">
        <v>0.47</v>
      </c>
      <c r="DB163" s="19">
        <v>0.09</v>
      </c>
      <c r="DC163" s="19">
        <v>0.37</v>
      </c>
      <c r="DD163" s="19">
        <v>0.08</v>
      </c>
      <c r="DE163" s="19">
        <v>0.22</v>
      </c>
      <c r="DF163" s="19">
        <v>0.03</v>
      </c>
      <c r="DG163" s="19">
        <v>0.24</v>
      </c>
      <c r="DH163" s="19">
        <v>0.02</v>
      </c>
      <c r="DI163" s="87">
        <v>20.909999999999997</v>
      </c>
      <c r="DJ163" s="87">
        <v>23.209999999999997</v>
      </c>
      <c r="DN163" s="19"/>
      <c r="DO163" s="19"/>
    </row>
    <row r="164" spans="1:158" x14ac:dyDescent="0.3">
      <c r="A164" s="19" t="s">
        <v>2871</v>
      </c>
      <c r="B164" s="20" t="s">
        <v>978</v>
      </c>
      <c r="C164" s="146" t="s">
        <v>1291</v>
      </c>
      <c r="D164" s="123" t="s">
        <v>980</v>
      </c>
      <c r="E164" s="154">
        <v>45028</v>
      </c>
      <c r="F164" s="113">
        <v>45079</v>
      </c>
      <c r="G164" s="59" t="s">
        <v>2395</v>
      </c>
      <c r="H164" s="19" t="s">
        <v>2195</v>
      </c>
      <c r="K164" s="119">
        <v>35.5752610308</v>
      </c>
      <c r="L164" s="119">
        <v>-107.8385735438</v>
      </c>
      <c r="M164" s="62" t="s">
        <v>357</v>
      </c>
      <c r="O164" s="20" t="s">
        <v>147</v>
      </c>
      <c r="P164" s="59" t="s">
        <v>278</v>
      </c>
      <c r="Q164" s="20" t="s">
        <v>1549</v>
      </c>
      <c r="Z164" s="155" t="s">
        <v>2408</v>
      </c>
      <c r="AA164" s="20" t="s">
        <v>142</v>
      </c>
      <c r="AG164" s="19">
        <v>62.34</v>
      </c>
      <c r="AH164" s="19">
        <v>0.7</v>
      </c>
      <c r="AI164" s="19">
        <v>13.68</v>
      </c>
      <c r="AK164" s="19">
        <v>3.11</v>
      </c>
      <c r="AL164" s="19">
        <v>0.01</v>
      </c>
      <c r="AM164" s="19">
        <v>0.79</v>
      </c>
      <c r="AN164" s="19">
        <v>7.0000000000000007E-2</v>
      </c>
      <c r="AO164" s="19">
        <v>0.68</v>
      </c>
      <c r="AP164" s="19">
        <v>2.0099999999999998</v>
      </c>
      <c r="AQ164" s="19">
        <v>0.06</v>
      </c>
      <c r="AR164" s="19">
        <v>13.73</v>
      </c>
      <c r="AS164" s="19">
        <v>490</v>
      </c>
      <c r="AT164" s="19">
        <v>1.83</v>
      </c>
      <c r="AW164" s="19">
        <v>2.88</v>
      </c>
      <c r="AY164" s="20">
        <v>101.89000000000001</v>
      </c>
      <c r="AZ164" s="19">
        <v>1E-3</v>
      </c>
      <c r="BA164" s="19" t="s">
        <v>292</v>
      </c>
      <c r="BB164" s="19">
        <v>13.2</v>
      </c>
      <c r="BD164" s="19">
        <v>394</v>
      </c>
      <c r="BF164" s="19">
        <v>0.21</v>
      </c>
      <c r="BH164" s="19" t="s">
        <v>292</v>
      </c>
      <c r="BJ164" s="19">
        <v>32</v>
      </c>
      <c r="BK164" s="19">
        <v>38</v>
      </c>
      <c r="BL164" s="19">
        <v>7.43</v>
      </c>
      <c r="BM164" s="19">
        <v>17</v>
      </c>
      <c r="BN164" s="19">
        <v>17</v>
      </c>
      <c r="BO164" s="19">
        <v>0.9</v>
      </c>
      <c r="BP164" s="19">
        <v>8.17</v>
      </c>
      <c r="BQ164" s="19">
        <v>0.11</v>
      </c>
      <c r="BR164" s="19">
        <v>3.5999999999999997E-2</v>
      </c>
      <c r="BT164" s="19">
        <v>30</v>
      </c>
      <c r="BU164" s="19">
        <v>1</v>
      </c>
      <c r="BV164" s="19">
        <v>15.4</v>
      </c>
      <c r="BW164" s="19">
        <v>24</v>
      </c>
      <c r="BY164" s="19">
        <v>20</v>
      </c>
      <c r="CB164" s="19">
        <v>81</v>
      </c>
      <c r="CC164" s="19">
        <v>1E-3</v>
      </c>
      <c r="CF164" s="19">
        <v>0.52</v>
      </c>
      <c r="CG164" s="19">
        <v>4.7</v>
      </c>
      <c r="CH164" s="19">
        <v>0.4</v>
      </c>
      <c r="CI164" s="19">
        <v>1.6</v>
      </c>
      <c r="CJ164" s="19">
        <v>66.8</v>
      </c>
      <c r="CK164" s="19">
        <v>1</v>
      </c>
      <c r="CL164" s="19">
        <v>0.03</v>
      </c>
      <c r="CM164" s="19">
        <v>12.9</v>
      </c>
      <c r="CN164" s="19">
        <v>0.09</v>
      </c>
      <c r="CO164" s="19">
        <v>4.57</v>
      </c>
      <c r="CP164" s="19">
        <v>70</v>
      </c>
      <c r="CQ164" s="19">
        <v>1.7</v>
      </c>
      <c r="CR164" s="19">
        <v>29.6</v>
      </c>
      <c r="CS164" s="19">
        <v>139</v>
      </c>
      <c r="CT164" s="19">
        <v>320</v>
      </c>
      <c r="CU164" s="19">
        <v>51.6</v>
      </c>
      <c r="CV164" s="19">
        <v>113</v>
      </c>
      <c r="CW164" s="19">
        <v>12.25</v>
      </c>
      <c r="CX164" s="19">
        <v>47.6</v>
      </c>
      <c r="CY164" s="19">
        <v>9.07</v>
      </c>
      <c r="CZ164" s="19">
        <v>1.64</v>
      </c>
      <c r="DA164" s="19">
        <v>7</v>
      </c>
      <c r="DB164" s="19">
        <v>1.03</v>
      </c>
      <c r="DC164" s="19">
        <v>5.42</v>
      </c>
      <c r="DD164" s="19">
        <v>1.0900000000000001</v>
      </c>
      <c r="DE164" s="19">
        <v>3.09</v>
      </c>
      <c r="DF164" s="19">
        <v>0.47</v>
      </c>
      <c r="DG164" s="19">
        <v>2.78</v>
      </c>
      <c r="DH164" s="19">
        <v>0.4</v>
      </c>
      <c r="DI164" s="87">
        <v>256.43999999999994</v>
      </c>
      <c r="DJ164" s="87">
        <v>286.03999999999996</v>
      </c>
    </row>
    <row r="165" spans="1:158" x14ac:dyDescent="0.3">
      <c r="A165" s="19" t="s">
        <v>2872</v>
      </c>
      <c r="B165" s="20" t="s">
        <v>978</v>
      </c>
      <c r="C165" s="146" t="s">
        <v>279</v>
      </c>
      <c r="D165" s="123" t="s">
        <v>980</v>
      </c>
      <c r="E165" s="154">
        <v>45029</v>
      </c>
      <c r="F165" s="113">
        <v>45079</v>
      </c>
      <c r="G165" s="59" t="s">
        <v>2395</v>
      </c>
      <c r="H165" s="19" t="s">
        <v>2195</v>
      </c>
      <c r="K165" s="119">
        <v>35.455732115799997</v>
      </c>
      <c r="L165" s="119">
        <v>-107.6337027476</v>
      </c>
      <c r="M165" s="62" t="s">
        <v>357</v>
      </c>
      <c r="O165" s="20" t="s">
        <v>147</v>
      </c>
      <c r="P165" s="59" t="s">
        <v>278</v>
      </c>
      <c r="Q165" s="20" t="s">
        <v>1549</v>
      </c>
      <c r="Z165" s="155" t="s">
        <v>2409</v>
      </c>
      <c r="AA165" s="20" t="s">
        <v>142</v>
      </c>
      <c r="AG165" s="19">
        <v>43.79</v>
      </c>
      <c r="AH165" s="19">
        <v>0.3</v>
      </c>
      <c r="AI165" s="19">
        <v>7.6</v>
      </c>
      <c r="AK165" s="19">
        <v>29.19</v>
      </c>
      <c r="AL165" s="19">
        <v>0.71</v>
      </c>
      <c r="AM165" s="19">
        <v>0.86</v>
      </c>
      <c r="AN165" s="19">
        <v>4.22</v>
      </c>
      <c r="AO165" s="19">
        <v>0.98</v>
      </c>
      <c r="AP165" s="19">
        <v>1.68</v>
      </c>
      <c r="AQ165" s="19">
        <v>0.14000000000000001</v>
      </c>
      <c r="AR165" s="19">
        <v>8.8800000000000008</v>
      </c>
      <c r="AS165" s="19">
        <v>270</v>
      </c>
      <c r="AT165" s="19">
        <v>0.1</v>
      </c>
      <c r="AW165" s="19">
        <v>1.03</v>
      </c>
      <c r="AY165" s="20">
        <v>99.47999999999999</v>
      </c>
      <c r="AZ165" s="19" t="s">
        <v>290</v>
      </c>
      <c r="BA165" s="19" t="s">
        <v>292</v>
      </c>
      <c r="BB165" s="19">
        <v>4.5999999999999996</v>
      </c>
      <c r="BD165" s="19">
        <v>448</v>
      </c>
      <c r="BF165" s="19">
        <v>0.06</v>
      </c>
      <c r="BH165" s="19">
        <v>0.5</v>
      </c>
      <c r="BJ165" s="19">
        <v>9</v>
      </c>
      <c r="BK165" s="19">
        <v>28</v>
      </c>
      <c r="BL165" s="19">
        <v>1.63</v>
      </c>
      <c r="BM165" s="19">
        <v>6</v>
      </c>
      <c r="BN165" s="19">
        <v>10</v>
      </c>
      <c r="BO165" s="19">
        <v>0.7</v>
      </c>
      <c r="BP165" s="19">
        <v>3.12</v>
      </c>
      <c r="BQ165" s="19">
        <v>3.5000000000000003E-2</v>
      </c>
      <c r="BR165" s="19">
        <v>1.7000000000000001E-2</v>
      </c>
      <c r="BT165" s="19">
        <v>10</v>
      </c>
      <c r="BU165" s="19">
        <v>1</v>
      </c>
      <c r="BV165" s="19">
        <v>7.52</v>
      </c>
      <c r="BW165" s="19">
        <v>8</v>
      </c>
      <c r="BY165" s="19">
        <v>16</v>
      </c>
      <c r="CB165" s="19">
        <v>55.5</v>
      </c>
      <c r="CC165" s="19">
        <v>0.01</v>
      </c>
      <c r="CF165" s="19">
        <v>0.34</v>
      </c>
      <c r="CG165" s="19">
        <v>8.8000000000000007</v>
      </c>
      <c r="CH165" s="19">
        <v>0.4</v>
      </c>
      <c r="CI165" s="19">
        <v>0.8</v>
      </c>
      <c r="CJ165" s="19">
        <v>603</v>
      </c>
      <c r="CK165" s="19">
        <v>0.4</v>
      </c>
      <c r="CL165" s="19">
        <v>0.02</v>
      </c>
      <c r="CM165" s="19">
        <v>5.77</v>
      </c>
      <c r="CN165" s="19">
        <v>0.1</v>
      </c>
      <c r="CO165" s="19">
        <v>3.81</v>
      </c>
      <c r="CP165" s="19">
        <v>89</v>
      </c>
      <c r="CQ165" s="19">
        <v>0.7</v>
      </c>
      <c r="CR165" s="19">
        <v>22.4</v>
      </c>
      <c r="CS165" s="19">
        <v>47</v>
      </c>
      <c r="CT165" s="19">
        <v>118</v>
      </c>
      <c r="CU165" s="19">
        <v>22.2</v>
      </c>
      <c r="CV165" s="19">
        <v>42</v>
      </c>
      <c r="CW165" s="19">
        <v>5.03</v>
      </c>
      <c r="CX165" s="19">
        <v>19.399999999999999</v>
      </c>
      <c r="CY165" s="19">
        <v>3.36</v>
      </c>
      <c r="CZ165" s="19">
        <v>0.75</v>
      </c>
      <c r="DA165" s="19">
        <v>3.41</v>
      </c>
      <c r="DB165" s="19">
        <v>0.52</v>
      </c>
      <c r="DC165" s="19">
        <v>3.53</v>
      </c>
      <c r="DD165" s="19">
        <v>0.71</v>
      </c>
      <c r="DE165" s="19">
        <v>2.2400000000000002</v>
      </c>
      <c r="DF165" s="19">
        <v>0.35</v>
      </c>
      <c r="DG165" s="19">
        <v>2.21</v>
      </c>
      <c r="DH165" s="19">
        <v>0.36</v>
      </c>
      <c r="DI165" s="87">
        <v>106.06999999999996</v>
      </c>
      <c r="DJ165" s="87">
        <v>128.46999999999997</v>
      </c>
    </row>
    <row r="166" spans="1:158" x14ac:dyDescent="0.3">
      <c r="A166" s="19" t="s">
        <v>2873</v>
      </c>
      <c r="B166" s="20" t="s">
        <v>978</v>
      </c>
      <c r="C166" s="146" t="s">
        <v>279</v>
      </c>
      <c r="D166" s="123" t="s">
        <v>980</v>
      </c>
      <c r="E166" s="154">
        <v>45029</v>
      </c>
      <c r="F166" s="113">
        <v>45079</v>
      </c>
      <c r="G166" s="59" t="s">
        <v>2395</v>
      </c>
      <c r="H166" s="19" t="s">
        <v>2195</v>
      </c>
      <c r="K166" s="20">
        <v>35.455732115799997</v>
      </c>
      <c r="L166" s="20">
        <v>-107.6337027476</v>
      </c>
      <c r="M166" s="62" t="s">
        <v>357</v>
      </c>
      <c r="O166" s="20" t="s">
        <v>147</v>
      </c>
      <c r="P166" s="59" t="s">
        <v>275</v>
      </c>
      <c r="Q166" s="20" t="s">
        <v>1549</v>
      </c>
      <c r="Z166" s="155" t="s">
        <v>2410</v>
      </c>
      <c r="AA166" s="20" t="s">
        <v>142</v>
      </c>
      <c r="AG166" s="19">
        <v>64.08</v>
      </c>
      <c r="AH166" s="19">
        <v>0.76</v>
      </c>
      <c r="AI166" s="19">
        <v>18.18</v>
      </c>
      <c r="AK166" s="19">
        <v>3.07</v>
      </c>
      <c r="AL166" s="19">
        <v>0.02</v>
      </c>
      <c r="AM166" s="19">
        <v>1.44</v>
      </c>
      <c r="AN166" s="19">
        <v>0.23</v>
      </c>
      <c r="AO166" s="19">
        <v>0.8</v>
      </c>
      <c r="AP166" s="19">
        <v>3</v>
      </c>
      <c r="AQ166" s="19">
        <v>0.14000000000000001</v>
      </c>
      <c r="AR166" s="19">
        <v>6.77</v>
      </c>
      <c r="AS166" s="19">
        <v>820</v>
      </c>
      <c r="AT166" s="19">
        <v>0.03</v>
      </c>
      <c r="AW166" s="19">
        <v>0.94</v>
      </c>
      <c r="AY166" s="20">
        <v>99.46</v>
      </c>
      <c r="AZ166" s="19">
        <v>1E-3</v>
      </c>
      <c r="BA166" s="19" t="s">
        <v>292</v>
      </c>
      <c r="BB166" s="19">
        <v>2.4</v>
      </c>
      <c r="BD166" s="19">
        <v>543</v>
      </c>
      <c r="BF166" s="19">
        <v>0.32</v>
      </c>
      <c r="BH166" s="19" t="s">
        <v>292</v>
      </c>
      <c r="BJ166" s="19">
        <v>6</v>
      </c>
      <c r="BK166" s="19">
        <v>44</v>
      </c>
      <c r="BL166" s="19">
        <v>11.95</v>
      </c>
      <c r="BM166" s="19">
        <v>29</v>
      </c>
      <c r="BN166" s="19">
        <v>24.4</v>
      </c>
      <c r="BO166" s="19">
        <v>1.3</v>
      </c>
      <c r="BP166" s="19">
        <v>4.71</v>
      </c>
      <c r="BQ166" s="19">
        <v>8.4000000000000005E-2</v>
      </c>
      <c r="BR166" s="19">
        <v>4.2999999999999997E-2</v>
      </c>
      <c r="BT166" s="19">
        <v>30</v>
      </c>
      <c r="BU166" s="19">
        <v>1</v>
      </c>
      <c r="BV166" s="19">
        <v>15.7</v>
      </c>
      <c r="BW166" s="19">
        <v>9</v>
      </c>
      <c r="BY166" s="19">
        <v>26</v>
      </c>
      <c r="CB166" s="19">
        <v>132</v>
      </c>
      <c r="CC166" s="19">
        <v>1E-3</v>
      </c>
      <c r="CF166" s="19">
        <v>0.48</v>
      </c>
      <c r="CG166" s="19">
        <v>6.3</v>
      </c>
      <c r="CH166" s="19">
        <v>0.3</v>
      </c>
      <c r="CI166" s="19">
        <v>2.4</v>
      </c>
      <c r="CJ166" s="19">
        <v>111.5</v>
      </c>
      <c r="CK166" s="19">
        <v>1.1000000000000001</v>
      </c>
      <c r="CL166" s="19">
        <v>0.03</v>
      </c>
      <c r="CM166" s="19">
        <v>14.3</v>
      </c>
      <c r="CN166" s="19">
        <v>0.22</v>
      </c>
      <c r="CO166" s="19">
        <v>4.47</v>
      </c>
      <c r="CP166" s="19">
        <v>111</v>
      </c>
      <c r="CQ166" s="19">
        <v>2</v>
      </c>
      <c r="CR166" s="19">
        <v>25.2</v>
      </c>
      <c r="CS166" s="19">
        <v>81</v>
      </c>
      <c r="CT166" s="19">
        <v>172</v>
      </c>
      <c r="CU166" s="19">
        <v>46.2</v>
      </c>
      <c r="CV166" s="19">
        <v>91.2</v>
      </c>
      <c r="CW166" s="19">
        <v>10.35</v>
      </c>
      <c r="CX166" s="19">
        <v>37.6</v>
      </c>
      <c r="CY166" s="19">
        <v>7.12</v>
      </c>
      <c r="CZ166" s="19">
        <v>1.28</v>
      </c>
      <c r="DA166" s="19">
        <v>5.34</v>
      </c>
      <c r="DB166" s="19">
        <v>0.79</v>
      </c>
      <c r="DC166" s="19">
        <v>4.8499999999999996</v>
      </c>
      <c r="DD166" s="19">
        <v>1</v>
      </c>
      <c r="DE166" s="19">
        <v>2.74</v>
      </c>
      <c r="DF166" s="19">
        <v>0.39</v>
      </c>
      <c r="DG166" s="19">
        <v>2.66</v>
      </c>
      <c r="DH166" s="19">
        <v>0.42</v>
      </c>
      <c r="DI166" s="87">
        <v>211.93999999999997</v>
      </c>
      <c r="DJ166" s="87">
        <v>237.13999999999996</v>
      </c>
    </row>
    <row r="167" spans="1:158" x14ac:dyDescent="0.3">
      <c r="A167" s="19" t="s">
        <v>2874</v>
      </c>
      <c r="B167" s="20" t="s">
        <v>978</v>
      </c>
      <c r="C167" s="146" t="s">
        <v>279</v>
      </c>
      <c r="D167" s="123" t="s">
        <v>980</v>
      </c>
      <c r="E167" s="154">
        <v>45029</v>
      </c>
      <c r="F167" s="113">
        <v>45079</v>
      </c>
      <c r="G167" s="59" t="s">
        <v>2395</v>
      </c>
      <c r="H167" s="19" t="s">
        <v>2195</v>
      </c>
      <c r="K167" s="119">
        <v>35.492451855200002</v>
      </c>
      <c r="L167" s="119">
        <v>-107.5448359537</v>
      </c>
      <c r="M167" s="62" t="s">
        <v>357</v>
      </c>
      <c r="O167" s="20" t="s">
        <v>147</v>
      </c>
      <c r="P167" s="59" t="s">
        <v>275</v>
      </c>
      <c r="Q167" s="20" t="s">
        <v>1549</v>
      </c>
      <c r="Z167" s="155" t="s">
        <v>2416</v>
      </c>
      <c r="AA167" s="20" t="s">
        <v>142</v>
      </c>
      <c r="AG167" s="19">
        <v>59.92</v>
      </c>
      <c r="AH167" s="19">
        <v>1.04</v>
      </c>
      <c r="AI167" s="19">
        <v>21.63</v>
      </c>
      <c r="AK167" s="19">
        <v>2.75</v>
      </c>
      <c r="AL167" s="19">
        <v>0.01</v>
      </c>
      <c r="AM167" s="19">
        <v>0.95</v>
      </c>
      <c r="AN167" s="19">
        <v>0.44</v>
      </c>
      <c r="AO167" s="19">
        <v>0.45</v>
      </c>
      <c r="AP167" s="19">
        <v>1.1599999999999999</v>
      </c>
      <c r="AQ167" s="19">
        <v>0.04</v>
      </c>
      <c r="AR167" s="19">
        <v>11.02</v>
      </c>
      <c r="AS167" s="19">
        <v>600</v>
      </c>
      <c r="AT167" s="19">
        <v>0.01</v>
      </c>
      <c r="AW167" s="19">
        <v>2.2200000000000002</v>
      </c>
      <c r="AY167" s="20">
        <v>101.64000000000001</v>
      </c>
      <c r="AZ167" s="19" t="s">
        <v>290</v>
      </c>
      <c r="BA167" s="19" t="s">
        <v>292</v>
      </c>
      <c r="BB167" s="19">
        <v>0.5</v>
      </c>
      <c r="BD167" s="19">
        <v>240</v>
      </c>
      <c r="BF167" s="19">
        <v>0.36</v>
      </c>
      <c r="BH167" s="19" t="s">
        <v>292</v>
      </c>
      <c r="BJ167" s="19">
        <v>3</v>
      </c>
      <c r="BK167" s="19">
        <v>62</v>
      </c>
      <c r="BL167" s="19">
        <v>11.75</v>
      </c>
      <c r="BM167" s="19">
        <v>39</v>
      </c>
      <c r="BN167" s="19">
        <v>28.6</v>
      </c>
      <c r="BO167" s="19">
        <v>2.1</v>
      </c>
      <c r="BP167" s="19">
        <v>6.28</v>
      </c>
      <c r="BQ167" s="19">
        <v>0.151</v>
      </c>
      <c r="BR167" s="19">
        <v>0.05</v>
      </c>
      <c r="BT167" s="19">
        <v>40</v>
      </c>
      <c r="BU167" s="19">
        <v>2</v>
      </c>
      <c r="BV167" s="19">
        <v>20.8</v>
      </c>
      <c r="BW167" s="19">
        <v>7</v>
      </c>
      <c r="BY167" s="19">
        <v>28</v>
      </c>
      <c r="CB167" s="19">
        <v>76</v>
      </c>
      <c r="CC167" s="19" t="s">
        <v>290</v>
      </c>
      <c r="CF167" s="19">
        <v>0.37</v>
      </c>
      <c r="CG167" s="19">
        <v>6</v>
      </c>
      <c r="CH167" s="19">
        <v>0.6</v>
      </c>
      <c r="CI167" s="19">
        <v>3.3</v>
      </c>
      <c r="CJ167" s="19">
        <v>136</v>
      </c>
      <c r="CK167" s="19">
        <v>1.4</v>
      </c>
      <c r="CL167" s="19">
        <v>0.04</v>
      </c>
      <c r="CM167" s="19">
        <v>15.95</v>
      </c>
      <c r="CN167" s="19">
        <v>0.21</v>
      </c>
      <c r="CO167" s="19">
        <v>4.0199999999999996</v>
      </c>
      <c r="CP167" s="19">
        <v>152</v>
      </c>
      <c r="CQ167" s="19">
        <v>2.9</v>
      </c>
      <c r="CR167" s="19">
        <v>15.9</v>
      </c>
      <c r="CS167" s="19">
        <v>41</v>
      </c>
      <c r="CT167" s="19">
        <v>237</v>
      </c>
      <c r="CU167" s="19">
        <v>31.3</v>
      </c>
      <c r="CV167" s="19">
        <v>53.2</v>
      </c>
      <c r="CW167" s="19">
        <v>5.62</v>
      </c>
      <c r="CX167" s="19">
        <v>20.3</v>
      </c>
      <c r="CY167" s="19">
        <v>3.8</v>
      </c>
      <c r="CZ167" s="19">
        <v>0.64</v>
      </c>
      <c r="DA167" s="19">
        <v>2.5299999999999998</v>
      </c>
      <c r="DB167" s="19">
        <v>0.45</v>
      </c>
      <c r="DC167" s="19">
        <v>2.81</v>
      </c>
      <c r="DD167" s="19">
        <v>0.56999999999999995</v>
      </c>
      <c r="DE167" s="19">
        <v>1.98</v>
      </c>
      <c r="DF167" s="19">
        <v>0.28999999999999998</v>
      </c>
      <c r="DG167" s="19">
        <v>1.87</v>
      </c>
      <c r="DH167" s="19">
        <v>0.3</v>
      </c>
      <c r="DI167" s="87">
        <v>125.66000000000001</v>
      </c>
      <c r="DJ167" s="87">
        <v>141.56</v>
      </c>
    </row>
    <row r="168" spans="1:158" x14ac:dyDescent="0.3">
      <c r="A168" s="19" t="s">
        <v>2875</v>
      </c>
      <c r="B168" s="20" t="s">
        <v>978</v>
      </c>
      <c r="C168" s="146" t="s">
        <v>325</v>
      </c>
      <c r="D168" s="123" t="s">
        <v>980</v>
      </c>
      <c r="E168" s="154">
        <v>45030</v>
      </c>
      <c r="F168" s="113">
        <v>45079</v>
      </c>
      <c r="G168" s="59" t="s">
        <v>2395</v>
      </c>
      <c r="H168" s="19" t="s">
        <v>2195</v>
      </c>
      <c r="K168" s="119">
        <v>35.900431297799997</v>
      </c>
      <c r="L168" s="119">
        <v>-107.3774674725</v>
      </c>
      <c r="M168" s="62" t="s">
        <v>357</v>
      </c>
      <c r="O168" s="20" t="s">
        <v>147</v>
      </c>
      <c r="P168" s="62" t="s">
        <v>2234</v>
      </c>
      <c r="Q168" s="20" t="s">
        <v>1549</v>
      </c>
      <c r="Z168" s="155" t="s">
        <v>2414</v>
      </c>
      <c r="AA168" s="20" t="s">
        <v>142</v>
      </c>
      <c r="AG168" s="19">
        <v>46.36</v>
      </c>
      <c r="AH168" s="19">
        <v>0.77</v>
      </c>
      <c r="AI168" s="19">
        <v>34.74</v>
      </c>
      <c r="AK168" s="19">
        <v>1.86</v>
      </c>
      <c r="AL168" s="19" t="s">
        <v>261</v>
      </c>
      <c r="AM168" s="19">
        <v>0.1</v>
      </c>
      <c r="AN168" s="19">
        <v>0.03</v>
      </c>
      <c r="AO168" s="19">
        <v>0.01</v>
      </c>
      <c r="AP168" s="19">
        <v>0.23</v>
      </c>
      <c r="AQ168" s="19">
        <v>0.04</v>
      </c>
      <c r="AR168" s="19">
        <v>14.42</v>
      </c>
      <c r="AS168" s="19">
        <v>200</v>
      </c>
      <c r="AT168" s="19">
        <v>0.04</v>
      </c>
      <c r="AW168" s="19">
        <v>0.93</v>
      </c>
      <c r="AY168" s="20">
        <v>99.53000000000003</v>
      </c>
      <c r="AZ168" s="19">
        <v>2E-3</v>
      </c>
      <c r="BA168" s="19" t="s">
        <v>292</v>
      </c>
      <c r="BB168" s="19">
        <v>0.2</v>
      </c>
      <c r="BD168" s="19">
        <v>98.7</v>
      </c>
      <c r="BF168" s="19">
        <v>0.61</v>
      </c>
      <c r="BH168" s="19" t="s">
        <v>292</v>
      </c>
      <c r="BJ168" s="19" t="s">
        <v>251</v>
      </c>
      <c r="BK168" s="19" t="s">
        <v>289</v>
      </c>
      <c r="BL168" s="19">
        <v>1.1399999999999999</v>
      </c>
      <c r="BM168" s="19">
        <v>8</v>
      </c>
      <c r="BN168" s="19">
        <v>49.5</v>
      </c>
      <c r="BO168" s="19">
        <v>1.6</v>
      </c>
      <c r="BP168" s="19">
        <v>6.03</v>
      </c>
      <c r="BQ168" s="19">
        <v>2.5999999999999999E-2</v>
      </c>
      <c r="BR168" s="19">
        <v>0.02</v>
      </c>
      <c r="BT168" s="16">
        <v>100</v>
      </c>
      <c r="BU168" s="19">
        <v>1</v>
      </c>
      <c r="BV168" s="19">
        <v>24</v>
      </c>
      <c r="BW168" s="19" t="s">
        <v>251</v>
      </c>
      <c r="BY168" s="19">
        <v>12</v>
      </c>
      <c r="CB168" s="19">
        <v>8.5</v>
      </c>
      <c r="CC168" s="19" t="s">
        <v>290</v>
      </c>
      <c r="CF168" s="19">
        <v>0.11</v>
      </c>
      <c r="CG168" s="19">
        <v>0.9</v>
      </c>
      <c r="CH168" s="19">
        <v>2.1</v>
      </c>
      <c r="CI168" s="19">
        <v>2.2999999999999998</v>
      </c>
      <c r="CJ168" s="19">
        <v>11.7</v>
      </c>
      <c r="CK168" s="19">
        <v>2.7</v>
      </c>
      <c r="CL168" s="19">
        <v>0.09</v>
      </c>
      <c r="CM168" s="19">
        <v>9</v>
      </c>
      <c r="CN168" s="19">
        <v>0.05</v>
      </c>
      <c r="CO168" s="19">
        <v>6.44</v>
      </c>
      <c r="CP168" s="19">
        <v>13</v>
      </c>
      <c r="CQ168" s="19">
        <v>6.3</v>
      </c>
      <c r="CR168" s="19">
        <v>2.2000000000000002</v>
      </c>
      <c r="CS168" s="19">
        <v>10</v>
      </c>
      <c r="CT168" s="19">
        <v>224</v>
      </c>
      <c r="CU168" s="19">
        <v>23</v>
      </c>
      <c r="CV168" s="19">
        <v>42.2</v>
      </c>
      <c r="CW168" s="19">
        <v>3.94</v>
      </c>
      <c r="CX168" s="19">
        <v>12.6</v>
      </c>
      <c r="CY168" s="19">
        <v>1.84</v>
      </c>
      <c r="CZ168" s="19">
        <v>0.28000000000000003</v>
      </c>
      <c r="DA168" s="19">
        <v>0.85</v>
      </c>
      <c r="DB168" s="19">
        <v>0.09</v>
      </c>
      <c r="DC168" s="19">
        <v>0.61</v>
      </c>
      <c r="DD168" s="19">
        <v>0.09</v>
      </c>
      <c r="DE168" s="19">
        <v>0.28000000000000003</v>
      </c>
      <c r="DF168" s="19">
        <v>0.05</v>
      </c>
      <c r="DG168" s="19">
        <v>0.24</v>
      </c>
      <c r="DH168" s="19">
        <v>0.05</v>
      </c>
      <c r="DI168" s="87">
        <v>86.11999999999999</v>
      </c>
      <c r="DJ168" s="87">
        <v>88.32</v>
      </c>
    </row>
    <row r="169" spans="1:158" x14ac:dyDescent="0.3">
      <c r="A169" s="19" t="s">
        <v>2876</v>
      </c>
      <c r="B169" s="20" t="s">
        <v>978</v>
      </c>
      <c r="C169" s="146" t="s">
        <v>325</v>
      </c>
      <c r="D169" s="123" t="s">
        <v>980</v>
      </c>
      <c r="E169" s="154">
        <v>45030</v>
      </c>
      <c r="F169" s="113">
        <v>45079</v>
      </c>
      <c r="G169" s="59" t="s">
        <v>2395</v>
      </c>
      <c r="H169" s="19" t="s">
        <v>2195</v>
      </c>
      <c r="K169" s="117">
        <v>35.890546000000001</v>
      </c>
      <c r="L169" s="117">
        <v>-107.370947</v>
      </c>
      <c r="M169" s="62" t="s">
        <v>357</v>
      </c>
      <c r="O169" s="20" t="s">
        <v>147</v>
      </c>
      <c r="P169" s="59" t="s">
        <v>2240</v>
      </c>
      <c r="Q169" s="20" t="s">
        <v>1549</v>
      </c>
      <c r="Z169" s="155" t="s">
        <v>2412</v>
      </c>
      <c r="AA169" s="20" t="s">
        <v>142</v>
      </c>
      <c r="AG169" s="19">
        <v>68.39</v>
      </c>
      <c r="AH169" s="19">
        <v>1.17</v>
      </c>
      <c r="AI169" s="19">
        <v>19.940000000000001</v>
      </c>
      <c r="AK169" s="19">
        <v>2.35</v>
      </c>
      <c r="AL169" s="19">
        <v>0.01</v>
      </c>
      <c r="AM169" s="19">
        <v>0.41</v>
      </c>
      <c r="AN169" s="19">
        <v>1.58</v>
      </c>
      <c r="AO169" s="19">
        <v>1.18</v>
      </c>
      <c r="AP169" s="19">
        <v>0.21</v>
      </c>
      <c r="AQ169" s="19">
        <v>0.05</v>
      </c>
      <c r="AR169" s="19">
        <v>3.56</v>
      </c>
      <c r="AS169" s="19">
        <v>140</v>
      </c>
      <c r="AT169" s="19">
        <v>0.25</v>
      </c>
      <c r="AW169" s="19">
        <v>0.56999999999999995</v>
      </c>
      <c r="AY169" s="20">
        <v>99.669999999999987</v>
      </c>
      <c r="AZ169" s="19">
        <v>4.0000000000000001E-3</v>
      </c>
      <c r="BA169" s="19" t="s">
        <v>292</v>
      </c>
      <c r="BB169" s="19">
        <v>1.7</v>
      </c>
      <c r="BD169" s="19">
        <v>1050</v>
      </c>
      <c r="BF169" s="19">
        <v>0.04</v>
      </c>
      <c r="BH169" s="19" t="s">
        <v>292</v>
      </c>
      <c r="BJ169" s="19">
        <v>6</v>
      </c>
      <c r="BK169" s="19">
        <v>31</v>
      </c>
      <c r="BL169" s="19">
        <v>0.96</v>
      </c>
      <c r="BM169" s="19">
        <v>59</v>
      </c>
      <c r="BN169" s="19">
        <v>34.200000000000003</v>
      </c>
      <c r="BO169" s="19">
        <v>2.4</v>
      </c>
      <c r="BP169" s="19">
        <v>11.55</v>
      </c>
      <c r="BQ169" s="19" t="s">
        <v>296</v>
      </c>
      <c r="BR169" s="19">
        <v>3.4000000000000002E-2</v>
      </c>
      <c r="BT169" s="19">
        <v>90</v>
      </c>
      <c r="BU169" s="19">
        <v>6</v>
      </c>
      <c r="BV169" s="19">
        <v>34.1</v>
      </c>
      <c r="BW169" s="19">
        <v>12</v>
      </c>
      <c r="BY169" s="19">
        <v>46</v>
      </c>
      <c r="CB169" s="19">
        <v>10.6</v>
      </c>
      <c r="CC169" s="19">
        <v>1E-3</v>
      </c>
      <c r="CF169" s="19">
        <v>0.14000000000000001</v>
      </c>
      <c r="CG169" s="19">
        <v>3.5</v>
      </c>
      <c r="CH169" s="19">
        <v>0.3</v>
      </c>
      <c r="CI169" s="19">
        <v>4.7</v>
      </c>
      <c r="CJ169" s="19">
        <v>337</v>
      </c>
      <c r="CK169" s="19">
        <v>2.9</v>
      </c>
      <c r="CL169" s="19">
        <v>0.03</v>
      </c>
      <c r="CM169" s="19">
        <v>34.9</v>
      </c>
      <c r="CN169" s="19">
        <v>0.52</v>
      </c>
      <c r="CO169" s="19">
        <v>8.98</v>
      </c>
      <c r="CP169" s="19">
        <v>84</v>
      </c>
      <c r="CQ169" s="19">
        <v>5.9</v>
      </c>
      <c r="CR169" s="19">
        <v>37.299999999999997</v>
      </c>
      <c r="CS169" s="19">
        <v>34</v>
      </c>
      <c r="CT169" s="19">
        <v>417</v>
      </c>
      <c r="CU169" s="19">
        <v>56.9</v>
      </c>
      <c r="CV169" s="19">
        <v>106.5</v>
      </c>
      <c r="CW169" s="19">
        <v>12.15</v>
      </c>
      <c r="CX169" s="19">
        <v>44.5</v>
      </c>
      <c r="CY169" s="19">
        <v>8.9600000000000009</v>
      </c>
      <c r="CZ169" s="19">
        <v>1.61</v>
      </c>
      <c r="DA169" s="19">
        <v>6.58</v>
      </c>
      <c r="DB169" s="19">
        <v>1.04</v>
      </c>
      <c r="DC169" s="19">
        <v>6.6</v>
      </c>
      <c r="DD169" s="19">
        <v>1.31</v>
      </c>
      <c r="DE169" s="19">
        <v>3.97</v>
      </c>
      <c r="DF169" s="19">
        <v>0.56999999999999995</v>
      </c>
      <c r="DG169" s="19">
        <v>3.51</v>
      </c>
      <c r="DH169" s="19">
        <v>0.51</v>
      </c>
      <c r="DI169" s="87">
        <v>254.71</v>
      </c>
      <c r="DJ169" s="87">
        <v>292.01</v>
      </c>
    </row>
    <row r="170" spans="1:158" x14ac:dyDescent="0.3">
      <c r="A170" s="19" t="s">
        <v>2877</v>
      </c>
      <c r="B170" s="20" t="s">
        <v>978</v>
      </c>
      <c r="C170" s="146" t="s">
        <v>325</v>
      </c>
      <c r="D170" s="123" t="s">
        <v>980</v>
      </c>
      <c r="E170" s="154">
        <v>45030</v>
      </c>
      <c r="F170" s="113">
        <v>45079</v>
      </c>
      <c r="G170" s="59" t="s">
        <v>2395</v>
      </c>
      <c r="H170" s="19" t="s">
        <v>2195</v>
      </c>
      <c r="K170" s="117">
        <v>35.890546000000001</v>
      </c>
      <c r="L170" s="117">
        <v>-107.370947</v>
      </c>
      <c r="M170" s="62" t="s">
        <v>357</v>
      </c>
      <c r="O170" s="20" t="s">
        <v>147</v>
      </c>
      <c r="P170" s="59" t="s">
        <v>324</v>
      </c>
      <c r="Q170" s="20" t="s">
        <v>1549</v>
      </c>
      <c r="Z170" s="155" t="s">
        <v>2413</v>
      </c>
      <c r="AA170" s="20" t="s">
        <v>142</v>
      </c>
      <c r="AG170" s="19">
        <v>69.510000000000005</v>
      </c>
      <c r="AH170" s="19">
        <v>0.73</v>
      </c>
      <c r="AI170" s="19">
        <v>18.59</v>
      </c>
      <c r="AK170" s="19">
        <v>4.22</v>
      </c>
      <c r="AL170" s="19">
        <v>0.01</v>
      </c>
      <c r="AM170" s="19">
        <v>1.08</v>
      </c>
      <c r="AN170" s="19">
        <v>0.37</v>
      </c>
      <c r="AO170" s="19">
        <v>0.85</v>
      </c>
      <c r="AP170" s="19">
        <v>2.2000000000000002</v>
      </c>
      <c r="AQ170" s="19">
        <v>0.06</v>
      </c>
      <c r="AR170" s="19">
        <v>0.85</v>
      </c>
      <c r="AS170" s="19">
        <v>120</v>
      </c>
      <c r="AT170" s="19">
        <v>7.0000000000000007E-2</v>
      </c>
      <c r="AW170" s="19">
        <v>0.04</v>
      </c>
      <c r="AY170" s="20">
        <v>98.580000000000013</v>
      </c>
      <c r="AZ170" s="19" t="s">
        <v>290</v>
      </c>
      <c r="BA170" s="19" t="s">
        <v>292</v>
      </c>
      <c r="BB170" s="19">
        <v>0.7</v>
      </c>
      <c r="BD170" s="19">
        <v>328</v>
      </c>
      <c r="BF170" s="19">
        <v>0.02</v>
      </c>
      <c r="BH170" s="19" t="s">
        <v>292</v>
      </c>
      <c r="BJ170" s="19">
        <v>9</v>
      </c>
      <c r="BK170" s="19">
        <v>45</v>
      </c>
      <c r="BL170" s="19">
        <v>11.7</v>
      </c>
      <c r="BM170" s="19">
        <v>24</v>
      </c>
      <c r="BN170" s="19">
        <v>21.2</v>
      </c>
      <c r="BO170" s="19">
        <v>1.3</v>
      </c>
      <c r="BP170" s="19">
        <v>6.02</v>
      </c>
      <c r="BQ170" s="19" t="s">
        <v>296</v>
      </c>
      <c r="BR170" s="19">
        <v>2.3E-2</v>
      </c>
      <c r="BT170" s="19">
        <v>30</v>
      </c>
      <c r="BU170" s="19" t="s">
        <v>251</v>
      </c>
      <c r="BV170" s="19">
        <v>16.350000000000001</v>
      </c>
      <c r="BW170" s="19">
        <v>12</v>
      </c>
      <c r="BY170" s="19">
        <v>78</v>
      </c>
      <c r="CB170" s="19">
        <v>129</v>
      </c>
      <c r="CC170" s="19" t="s">
        <v>290</v>
      </c>
      <c r="CF170" s="19">
        <v>0.14000000000000001</v>
      </c>
      <c r="CG170" s="19">
        <v>2.1</v>
      </c>
      <c r="CH170" s="19">
        <v>0.3</v>
      </c>
      <c r="CI170" s="19">
        <v>4.4000000000000004</v>
      </c>
      <c r="CJ170" s="19">
        <v>151.5</v>
      </c>
      <c r="CK170" s="19">
        <v>1.1000000000000001</v>
      </c>
      <c r="CL170" s="19">
        <v>0.01</v>
      </c>
      <c r="CM170" s="19">
        <v>14</v>
      </c>
      <c r="CN170" s="19">
        <v>0.06</v>
      </c>
      <c r="CO170" s="19">
        <v>4.34</v>
      </c>
      <c r="CP170" s="19">
        <v>84</v>
      </c>
      <c r="CQ170" s="19">
        <v>2.2999999999999998</v>
      </c>
      <c r="CR170" s="19">
        <v>26.6</v>
      </c>
      <c r="CS170" s="19">
        <v>103</v>
      </c>
      <c r="CT170" s="19">
        <v>216</v>
      </c>
      <c r="CU170" s="19">
        <v>39.4</v>
      </c>
      <c r="CV170" s="19">
        <v>80.599999999999994</v>
      </c>
      <c r="CW170" s="19">
        <v>9.0399999999999991</v>
      </c>
      <c r="CX170" s="19">
        <v>33.700000000000003</v>
      </c>
      <c r="CY170" s="19">
        <v>7.03</v>
      </c>
      <c r="CZ170" s="19">
        <v>1.33</v>
      </c>
      <c r="DA170" s="19">
        <v>5.6</v>
      </c>
      <c r="DB170" s="19">
        <v>0.88</v>
      </c>
      <c r="DC170" s="19">
        <v>4.96</v>
      </c>
      <c r="DD170" s="19">
        <v>1.04</v>
      </c>
      <c r="DE170" s="19">
        <v>2.93</v>
      </c>
      <c r="DF170" s="19">
        <v>0.43</v>
      </c>
      <c r="DG170" s="19">
        <v>2.69</v>
      </c>
      <c r="DH170" s="19">
        <v>0.4</v>
      </c>
      <c r="DI170" s="87">
        <v>190.03000000000003</v>
      </c>
      <c r="DJ170" s="87">
        <v>216.63000000000002</v>
      </c>
    </row>
    <row r="171" spans="1:158" x14ac:dyDescent="0.3">
      <c r="A171" s="156" t="s">
        <v>2459</v>
      </c>
      <c r="B171" s="20" t="s">
        <v>978</v>
      </c>
      <c r="C171" s="19" t="s">
        <v>1321</v>
      </c>
      <c r="D171" s="20" t="s">
        <v>980</v>
      </c>
      <c r="E171" s="109">
        <v>44734</v>
      </c>
      <c r="F171" s="113">
        <v>45103</v>
      </c>
      <c r="G171" s="59" t="s">
        <v>2483</v>
      </c>
      <c r="H171" s="59" t="s">
        <v>2004</v>
      </c>
      <c r="I171" s="59"/>
      <c r="J171" s="59"/>
      <c r="K171" s="119">
        <v>34.275515925599997</v>
      </c>
      <c r="L171" s="119">
        <v>-107.4333672735</v>
      </c>
      <c r="M171" s="62" t="s">
        <v>357</v>
      </c>
      <c r="N171" s="59" t="s">
        <v>1273</v>
      </c>
      <c r="O171" s="20" t="s">
        <v>147</v>
      </c>
      <c r="P171" s="59" t="s">
        <v>336</v>
      </c>
      <c r="Q171" s="20" t="s">
        <v>1549</v>
      </c>
      <c r="Z171" s="155" t="s">
        <v>2511</v>
      </c>
      <c r="AC171" s="85"/>
      <c r="AG171" s="84">
        <v>65.961314872777251</v>
      </c>
      <c r="AH171" s="84">
        <v>0.99</v>
      </c>
      <c r="AI171" s="84">
        <v>17.443074881873859</v>
      </c>
      <c r="AK171" s="84">
        <v>5.18</v>
      </c>
      <c r="AL171" s="84">
        <v>1.4999999999999999E-2</v>
      </c>
      <c r="AM171" s="84">
        <v>0.76</v>
      </c>
      <c r="AN171" s="84">
        <v>0.82</v>
      </c>
      <c r="AO171" s="84">
        <v>0.08</v>
      </c>
      <c r="AP171" s="84">
        <v>2.74</v>
      </c>
      <c r="AQ171" s="84">
        <v>0.05</v>
      </c>
      <c r="AT171" s="85">
        <v>0.21</v>
      </c>
      <c r="AU171" s="84">
        <v>0.81</v>
      </c>
      <c r="AY171" s="20">
        <v>94.039389754651083</v>
      </c>
      <c r="BB171" s="37">
        <v>23</v>
      </c>
      <c r="BD171" s="37"/>
      <c r="BJ171" s="37">
        <v>13</v>
      </c>
      <c r="BK171" s="37">
        <v>103</v>
      </c>
      <c r="BL171" s="19"/>
      <c r="BM171" s="37">
        <v>21</v>
      </c>
      <c r="BN171" s="37">
        <v>19</v>
      </c>
      <c r="BT171" s="85">
        <v>0.50571647373721706</v>
      </c>
      <c r="BU171" s="37">
        <v>2.9999999999999996</v>
      </c>
      <c r="BV171" s="37">
        <v>11</v>
      </c>
      <c r="BW171" s="37">
        <v>11</v>
      </c>
      <c r="BY171" s="37">
        <v>28</v>
      </c>
      <c r="CB171" s="37">
        <v>82</v>
      </c>
      <c r="CG171" s="85">
        <v>0.24439371889674394</v>
      </c>
      <c r="CH171" s="37">
        <v>14</v>
      </c>
      <c r="CJ171" s="37">
        <v>87</v>
      </c>
      <c r="CM171" s="85">
        <v>0.26655536595035295</v>
      </c>
      <c r="CO171" s="37">
        <v>11</v>
      </c>
      <c r="CP171" s="37">
        <v>105</v>
      </c>
      <c r="CR171" s="85">
        <v>0.52880152275139314</v>
      </c>
      <c r="CS171" s="37">
        <v>40</v>
      </c>
      <c r="CT171" s="37">
        <v>154</v>
      </c>
      <c r="CU171" s="85">
        <v>0.53834334301058584</v>
      </c>
      <c r="CV171" s="85">
        <v>0.977976024533036</v>
      </c>
      <c r="CW171" s="85">
        <v>0.12989187578643066</v>
      </c>
      <c r="CX171" s="85">
        <v>0.47278180381032586</v>
      </c>
      <c r="CY171" s="85">
        <v>0.31087866005757109</v>
      </c>
      <c r="CZ171" s="85">
        <v>1.6929035943729114E-2</v>
      </c>
      <c r="DA171" s="85">
        <v>0.13019967643995303</v>
      </c>
      <c r="DB171" s="85">
        <v>1.3851029408505638E-2</v>
      </c>
      <c r="DC171" s="85">
        <v>5.263391175232144E-2</v>
      </c>
      <c r="DD171" s="85">
        <v>1.3851029408505638E-2</v>
      </c>
      <c r="DE171" s="85">
        <v>4.8016901949486226E-2</v>
      </c>
      <c r="DF171" s="85">
        <v>1.3543228754983292E-2</v>
      </c>
      <c r="DG171" s="85">
        <v>5.0479307177665002E-2</v>
      </c>
      <c r="DH171" s="85">
        <v>2.1546045746564327E-3</v>
      </c>
      <c r="DI171" s="87">
        <v>2.7715304326077552</v>
      </c>
      <c r="DJ171" s="87">
        <v>3.3003319553591481</v>
      </c>
      <c r="DW171" s="85">
        <v>64.08</v>
      </c>
      <c r="DZ171" s="85">
        <v>25.18</v>
      </c>
      <c r="EB171" s="85">
        <v>16.100000000000009</v>
      </c>
      <c r="EI171" s="85">
        <v>7</v>
      </c>
      <c r="EQ171" s="85">
        <v>0.21</v>
      </c>
      <c r="ET171" s="85">
        <v>19.82</v>
      </c>
      <c r="FB171" s="20">
        <v>500</v>
      </c>
    </row>
    <row r="172" spans="1:158" x14ac:dyDescent="0.3">
      <c r="A172" s="156" t="s">
        <v>2460</v>
      </c>
      <c r="B172" s="20" t="s">
        <v>978</v>
      </c>
      <c r="C172" s="19" t="s">
        <v>369</v>
      </c>
      <c r="D172" s="20" t="s">
        <v>980</v>
      </c>
      <c r="E172" s="109">
        <v>44734</v>
      </c>
      <c r="F172" s="113">
        <v>45103</v>
      </c>
      <c r="G172" s="59" t="s">
        <v>2483</v>
      </c>
      <c r="H172" s="59" t="s">
        <v>2004</v>
      </c>
      <c r="I172" s="59"/>
      <c r="J172" s="59"/>
      <c r="K172" s="119">
        <v>35.779551322700001</v>
      </c>
      <c r="L172" s="119">
        <v>-107.2202051623</v>
      </c>
      <c r="M172" s="62" t="s">
        <v>357</v>
      </c>
      <c r="O172" s="20" t="s">
        <v>147</v>
      </c>
      <c r="P172" s="59" t="s">
        <v>336</v>
      </c>
      <c r="Q172" s="20" t="s">
        <v>1549</v>
      </c>
      <c r="Z172" s="152" t="s">
        <v>2512</v>
      </c>
      <c r="AC172" s="85"/>
      <c r="AG172" s="84">
        <v>74.409932866751589</v>
      </c>
      <c r="AH172" s="84">
        <v>0.89</v>
      </c>
      <c r="AI172" s="84">
        <v>14.981387642093871</v>
      </c>
      <c r="AK172" s="84">
        <v>1.29</v>
      </c>
      <c r="AL172" s="84">
        <v>1.2E-2</v>
      </c>
      <c r="AM172" s="84">
        <v>0.44</v>
      </c>
      <c r="AN172" s="84">
        <v>0.27</v>
      </c>
      <c r="AO172" s="84">
        <v>0.19</v>
      </c>
      <c r="AP172" s="84">
        <v>1.24</v>
      </c>
      <c r="AQ172" s="84">
        <v>0.04</v>
      </c>
      <c r="AT172" s="85">
        <v>0.35</v>
      </c>
      <c r="AU172" s="84">
        <v>0.7</v>
      </c>
      <c r="AY172" s="20">
        <v>93.763320508845453</v>
      </c>
      <c r="BB172" s="37">
        <v>9</v>
      </c>
      <c r="BD172" s="37">
        <v>167</v>
      </c>
      <c r="BJ172" s="37">
        <v>2.9999999999999996</v>
      </c>
      <c r="BK172" s="37">
        <v>22</v>
      </c>
      <c r="BL172" s="19"/>
      <c r="BM172" s="37">
        <v>17</v>
      </c>
      <c r="BN172" s="37">
        <v>11.999999999999998</v>
      </c>
      <c r="BT172" s="85">
        <v>0.43127962085308058</v>
      </c>
      <c r="BU172" s="37"/>
      <c r="BV172" s="37">
        <v>11.999999999999998</v>
      </c>
      <c r="BW172" s="37">
        <v>8</v>
      </c>
      <c r="BY172" s="37">
        <v>15</v>
      </c>
      <c r="CB172" s="37">
        <v>41</v>
      </c>
      <c r="CG172" s="85">
        <v>0.18790075271814888</v>
      </c>
      <c r="CH172" s="37"/>
      <c r="CJ172" s="37">
        <v>98</v>
      </c>
      <c r="CM172" s="85">
        <v>0.22191246166713133</v>
      </c>
      <c r="CO172" s="37"/>
      <c r="CP172" s="37">
        <v>73</v>
      </c>
      <c r="CR172" s="85">
        <v>0.3529411764705882</v>
      </c>
      <c r="CS172" s="37">
        <v>30</v>
      </c>
      <c r="CT172" s="37">
        <v>197</v>
      </c>
      <c r="CU172" s="85">
        <v>0.4220797323668804</v>
      </c>
      <c r="CV172" s="85">
        <v>3.1917028627130546</v>
      </c>
      <c r="CW172" s="85">
        <v>0.10175634234736548</v>
      </c>
      <c r="CX172" s="85">
        <v>0.37440758293838866</v>
      </c>
      <c r="CY172" s="85">
        <v>0.16057987175913019</v>
      </c>
      <c r="CZ172" s="85">
        <v>1.282408698076387E-2</v>
      </c>
      <c r="DA172" s="85">
        <v>9.1441315862838046E-2</v>
      </c>
      <c r="DB172" s="85">
        <v>2.5090604962364092E-3</v>
      </c>
      <c r="DC172" s="85">
        <v>5.2690270420964587E-2</v>
      </c>
      <c r="DD172" s="85">
        <v>1.4775578477836634E-2</v>
      </c>
      <c r="DE172" s="85">
        <v>3.8193476442709789E-2</v>
      </c>
      <c r="DF172" s="85">
        <v>7.5271814887092276E-3</v>
      </c>
      <c r="DG172" s="85">
        <v>3.8472260942291607E-2</v>
      </c>
      <c r="DH172" s="85">
        <v>0</v>
      </c>
      <c r="DI172" s="87">
        <v>4.5089596232371694</v>
      </c>
      <c r="DJ172" s="87">
        <v>4.8619007997077572</v>
      </c>
      <c r="DW172" s="85">
        <v>71.739999999999995</v>
      </c>
      <c r="DZ172" s="85">
        <v>18.57</v>
      </c>
      <c r="EB172" s="85">
        <v>15.340000000000003</v>
      </c>
      <c r="EI172" s="85">
        <v>7.55</v>
      </c>
      <c r="EQ172" s="85">
        <v>0.35</v>
      </c>
      <c r="ET172" s="85">
        <v>12.92</v>
      </c>
      <c r="FB172" s="20">
        <v>500</v>
      </c>
    </row>
    <row r="173" spans="1:158" x14ac:dyDescent="0.3">
      <c r="A173" s="156" t="s">
        <v>2461</v>
      </c>
      <c r="B173" s="20" t="s">
        <v>978</v>
      </c>
      <c r="C173" s="19" t="s">
        <v>325</v>
      </c>
      <c r="D173" s="20" t="s">
        <v>980</v>
      </c>
      <c r="E173" s="109">
        <v>44734</v>
      </c>
      <c r="F173" s="113">
        <v>45103</v>
      </c>
      <c r="G173" s="59" t="s">
        <v>2483</v>
      </c>
      <c r="H173" s="59" t="s">
        <v>2004</v>
      </c>
      <c r="I173" s="59"/>
      <c r="J173" s="59"/>
      <c r="K173" s="119">
        <v>35.895723702399998</v>
      </c>
      <c r="L173" s="119">
        <v>-107.4638413629</v>
      </c>
      <c r="M173" s="62" t="s">
        <v>357</v>
      </c>
      <c r="O173" s="20" t="s">
        <v>147</v>
      </c>
      <c r="P173" s="59" t="s">
        <v>336</v>
      </c>
      <c r="Q173" s="20" t="s">
        <v>1549</v>
      </c>
      <c r="Z173" s="152" t="s">
        <v>2513</v>
      </c>
      <c r="AC173" s="85"/>
      <c r="AG173" s="84">
        <v>54.257438720768285</v>
      </c>
      <c r="AH173" s="84">
        <v>0.83</v>
      </c>
      <c r="AI173" s="84">
        <v>14.944646041500141</v>
      </c>
      <c r="AK173" s="84">
        <v>2.73</v>
      </c>
      <c r="AL173" s="84">
        <v>3.5999999999999997E-2</v>
      </c>
      <c r="AM173" s="84">
        <v>1.3</v>
      </c>
      <c r="AN173" s="84">
        <v>10.87</v>
      </c>
      <c r="AO173" s="84">
        <v>0.72</v>
      </c>
      <c r="AP173" s="84">
        <v>0.21</v>
      </c>
      <c r="AQ173" s="84">
        <v>0.04</v>
      </c>
      <c r="AT173" s="85">
        <v>0.49</v>
      </c>
      <c r="AU173" s="84">
        <v>3.83</v>
      </c>
      <c r="AY173" s="20">
        <v>85.938084762268431</v>
      </c>
      <c r="BB173" s="37">
        <v>2.9999999999999996</v>
      </c>
      <c r="BD173" s="37">
        <v>123</v>
      </c>
      <c r="BJ173" s="37">
        <v>4</v>
      </c>
      <c r="BK173" s="37">
        <v>32</v>
      </c>
      <c r="BL173" s="19"/>
      <c r="BM173" s="37">
        <v>4</v>
      </c>
      <c r="BN173" s="37">
        <v>10</v>
      </c>
      <c r="BT173" s="85">
        <v>0.840751730959446</v>
      </c>
      <c r="BU173" s="37">
        <v>2.9999999999999996</v>
      </c>
      <c r="BV173" s="37">
        <v>2.9999999999999996</v>
      </c>
      <c r="BW173" s="37">
        <v>5.9999999999999991</v>
      </c>
      <c r="BY173" s="37">
        <v>15</v>
      </c>
      <c r="CB173" s="37">
        <v>2.9999999999999996</v>
      </c>
      <c r="CG173" s="85">
        <v>1.0865981450422169</v>
      </c>
      <c r="CH173" s="37">
        <v>5</v>
      </c>
      <c r="CJ173" s="37">
        <v>322</v>
      </c>
      <c r="CM173" s="85">
        <v>0.61784142547914955</v>
      </c>
      <c r="CO173" s="37">
        <v>5</v>
      </c>
      <c r="CP173" s="37"/>
      <c r="CR173" s="85">
        <v>1.9230493556386987</v>
      </c>
      <c r="CS173" s="37">
        <v>20</v>
      </c>
      <c r="CT173" s="37">
        <v>53</v>
      </c>
      <c r="CU173" s="85">
        <v>1.6277469573818433</v>
      </c>
      <c r="CV173" s="85">
        <v>0.83487468816251897</v>
      </c>
      <c r="CW173" s="85">
        <v>0.35909345030748713</v>
      </c>
      <c r="CX173" s="85">
        <v>1.4213219799595753</v>
      </c>
      <c r="CY173" s="85">
        <v>0</v>
      </c>
      <c r="CZ173" s="85">
        <v>5.0172737567912379E-2</v>
      </c>
      <c r="DA173" s="85">
        <v>0.67518169698533526</v>
      </c>
      <c r="DB173" s="85">
        <v>2.2219355208646912E-2</v>
      </c>
      <c r="DC173" s="85">
        <v>0.2694992760790722</v>
      </c>
      <c r="DD173" s="85">
        <v>6.2357545262976821E-2</v>
      </c>
      <c r="DE173" s="85">
        <v>0.15481873306670108</v>
      </c>
      <c r="DF173" s="85">
        <v>6.6658065625940732E-2</v>
      </c>
      <c r="DG173" s="85">
        <v>0.17417107470003867</v>
      </c>
      <c r="DH173" s="85">
        <v>1.2184807695064437E-2</v>
      </c>
      <c r="DI173" s="87">
        <v>5.730300368003113</v>
      </c>
      <c r="DJ173" s="87">
        <v>7.6533497236418118</v>
      </c>
      <c r="DW173" s="85">
        <v>27.6</v>
      </c>
      <c r="DZ173" s="85">
        <v>49.12</v>
      </c>
      <c r="EB173" s="85">
        <v>31.75</v>
      </c>
      <c r="EI173" s="85">
        <v>17.149999999999999</v>
      </c>
      <c r="EQ173" s="85">
        <v>0.49</v>
      </c>
      <c r="ET173" s="85">
        <v>40.65</v>
      </c>
      <c r="FB173" s="20">
        <v>500</v>
      </c>
    </row>
    <row r="174" spans="1:158" x14ac:dyDescent="0.3">
      <c r="A174" s="156" t="s">
        <v>2462</v>
      </c>
      <c r="B174" s="20" t="s">
        <v>978</v>
      </c>
      <c r="C174" s="19" t="s">
        <v>325</v>
      </c>
      <c r="D174" s="20" t="s">
        <v>980</v>
      </c>
      <c r="E174" s="109">
        <v>44734</v>
      </c>
      <c r="F174" s="113">
        <v>45103</v>
      </c>
      <c r="G174" s="59" t="s">
        <v>2483</v>
      </c>
      <c r="H174" s="59" t="s">
        <v>2004</v>
      </c>
      <c r="I174" s="59"/>
      <c r="J174" s="59"/>
      <c r="K174" s="119">
        <v>35.895723702399998</v>
      </c>
      <c r="L174" s="119">
        <v>-107.4638413629</v>
      </c>
      <c r="M174" s="62" t="s">
        <v>357</v>
      </c>
      <c r="O174" s="20" t="s">
        <v>147</v>
      </c>
      <c r="P174" s="59" t="s">
        <v>1715</v>
      </c>
      <c r="Q174" s="20" t="s">
        <v>1549</v>
      </c>
      <c r="Z174" s="152" t="s">
        <v>2514</v>
      </c>
      <c r="AC174" s="85"/>
      <c r="AG174" s="84">
        <v>49.553308434591045</v>
      </c>
      <c r="AH174" s="84">
        <v>0.79</v>
      </c>
      <c r="AI174" s="84">
        <v>18.370800296865571</v>
      </c>
      <c r="AK174" s="84">
        <v>3.02</v>
      </c>
      <c r="AL174" s="84">
        <v>5.8999999999999997E-2</v>
      </c>
      <c r="AM174" s="84">
        <v>1.04</v>
      </c>
      <c r="AN174" s="84">
        <v>11.52</v>
      </c>
      <c r="AO174" s="84">
        <v>0.39</v>
      </c>
      <c r="AP174" s="84">
        <v>0.16</v>
      </c>
      <c r="AQ174" s="84">
        <v>0.03</v>
      </c>
      <c r="AT174" s="85">
        <v>0.37</v>
      </c>
      <c r="AU174" s="84">
        <v>1.8</v>
      </c>
      <c r="AY174" s="20">
        <v>84.933108731456613</v>
      </c>
      <c r="BB174" s="37">
        <v>5</v>
      </c>
      <c r="BD174" s="37">
        <v>80</v>
      </c>
      <c r="BJ174" s="37">
        <v>7</v>
      </c>
      <c r="BK174" s="37">
        <v>23.999999999999996</v>
      </c>
      <c r="BL174" s="19"/>
      <c r="BM174" s="37">
        <v>45</v>
      </c>
      <c r="BN174" s="37">
        <v>18</v>
      </c>
      <c r="BT174" s="85">
        <v>1.6040014439734573</v>
      </c>
      <c r="BU174" s="37"/>
      <c r="BV174" s="37">
        <v>8</v>
      </c>
      <c r="BW174" s="37">
        <v>11</v>
      </c>
      <c r="BY174" s="37">
        <v>22</v>
      </c>
      <c r="CB174" s="37">
        <v>5.9999999999999991</v>
      </c>
      <c r="CG174" s="85">
        <v>0.65623879649030092</v>
      </c>
      <c r="CH174" s="37"/>
      <c r="CJ174" s="37">
        <v>519</v>
      </c>
      <c r="CM174" s="85">
        <v>0.29938052215436545</v>
      </c>
      <c r="CO174" s="37">
        <v>5.9999999999999991</v>
      </c>
      <c r="CP174" s="37"/>
      <c r="CR174" s="85">
        <v>1.7123408042005901</v>
      </c>
      <c r="CS174" s="37">
        <v>62</v>
      </c>
      <c r="CT174" s="37">
        <v>109</v>
      </c>
      <c r="CU174" s="85">
        <v>0.49166221110710007</v>
      </c>
      <c r="CV174" s="85">
        <v>0.96052773156539961</v>
      </c>
      <c r="CW174" s="85">
        <v>0.13273639172866197</v>
      </c>
      <c r="CX174" s="85">
        <v>0.62067702175925765</v>
      </c>
      <c r="CY174" s="85">
        <v>0</v>
      </c>
      <c r="CZ174" s="85">
        <v>2.5224049518530783E-2</v>
      </c>
      <c r="DA174" s="85">
        <v>0.42053866164501325</v>
      </c>
      <c r="DB174" s="85">
        <v>2.6464576544032302E-2</v>
      </c>
      <c r="DC174" s="85">
        <v>0.20675450425025235</v>
      </c>
      <c r="DD174" s="85">
        <v>4.3004936884052478E-2</v>
      </c>
      <c r="DE174" s="85">
        <v>0.10172321609112414</v>
      </c>
      <c r="DF174" s="85">
        <v>6.1612842266575193E-2</v>
      </c>
      <c r="DG174" s="85">
        <v>9.9655671048621636E-2</v>
      </c>
      <c r="DH174" s="85">
        <v>6.2026351275075694E-3</v>
      </c>
      <c r="DI174" s="87">
        <v>3.1967844495361293</v>
      </c>
      <c r="DJ174" s="87">
        <v>4.9091252537367192</v>
      </c>
      <c r="DW174" s="85">
        <v>48.27</v>
      </c>
      <c r="DZ174" s="85">
        <v>32.340000000000003</v>
      </c>
      <c r="EB174" s="85">
        <v>17.009999999999998</v>
      </c>
      <c r="EI174" s="85">
        <v>23.89</v>
      </c>
      <c r="EQ174" s="85">
        <v>0.37</v>
      </c>
      <c r="ET174" s="85">
        <v>34.72</v>
      </c>
      <c r="FB174" s="20">
        <v>500</v>
      </c>
    </row>
    <row r="175" spans="1:158" x14ac:dyDescent="0.3">
      <c r="A175" s="156" t="s">
        <v>2463</v>
      </c>
      <c r="B175" s="20" t="s">
        <v>978</v>
      </c>
      <c r="C175" s="19" t="s">
        <v>325</v>
      </c>
      <c r="D175" s="20" t="s">
        <v>980</v>
      </c>
      <c r="E175" s="109">
        <v>44734</v>
      </c>
      <c r="F175" s="113">
        <v>45103</v>
      </c>
      <c r="G175" s="59" t="s">
        <v>2483</v>
      </c>
      <c r="H175" s="59" t="s">
        <v>2004</v>
      </c>
      <c r="I175" s="59"/>
      <c r="J175" s="59"/>
      <c r="K175" s="119">
        <v>35.895488481599997</v>
      </c>
      <c r="L175" s="119">
        <v>-107.44758366089999</v>
      </c>
      <c r="M175" s="62" t="s">
        <v>357</v>
      </c>
      <c r="O175" s="20" t="s">
        <v>147</v>
      </c>
      <c r="P175" s="59" t="s">
        <v>275</v>
      </c>
      <c r="Q175" s="20" t="s">
        <v>1549</v>
      </c>
      <c r="Z175" s="152" t="s">
        <v>2515</v>
      </c>
      <c r="AC175" s="85"/>
      <c r="AG175" s="84">
        <v>64.775874040660582</v>
      </c>
      <c r="AH175" s="84">
        <v>0.55000000000000004</v>
      </c>
      <c r="AI175" s="84">
        <v>20.777375135754962</v>
      </c>
      <c r="AK175" s="84">
        <v>5.04</v>
      </c>
      <c r="AL175" s="84">
        <v>1.4E-2</v>
      </c>
      <c r="AM175" s="84">
        <v>1.25</v>
      </c>
      <c r="AN175" s="84">
        <v>0.55000000000000004</v>
      </c>
      <c r="AO175" s="84">
        <v>0.77</v>
      </c>
      <c r="AP175" s="84">
        <v>1.79</v>
      </c>
      <c r="AQ175" s="84">
        <v>0.04</v>
      </c>
      <c r="AT175" s="85">
        <v>0.05</v>
      </c>
      <c r="AU175" s="84">
        <v>0.16</v>
      </c>
      <c r="AY175" s="20">
        <v>95.557249176415553</v>
      </c>
      <c r="BB175" s="37">
        <v>9</v>
      </c>
      <c r="BD175" s="37">
        <v>214.99999999999997</v>
      </c>
      <c r="BJ175" s="37">
        <v>17</v>
      </c>
      <c r="BK175" s="37"/>
      <c r="BL175" s="19"/>
      <c r="BM175" s="37">
        <v>18</v>
      </c>
      <c r="BN175" s="37">
        <v>23</v>
      </c>
      <c r="BT175" s="85">
        <v>0.24251152550509444</v>
      </c>
      <c r="BU175" s="37"/>
      <c r="BV175" s="37">
        <v>13</v>
      </c>
      <c r="BW175" s="37">
        <v>11.999999999999998</v>
      </c>
      <c r="BY175" s="37">
        <v>33</v>
      </c>
      <c r="CB175" s="37">
        <v>100</v>
      </c>
      <c r="CG175" s="85">
        <v>0.122911131527326</v>
      </c>
      <c r="CH175" s="37"/>
      <c r="CJ175" s="37">
        <v>225.99999999999997</v>
      </c>
      <c r="CM175" s="85">
        <v>0.25327142254115659</v>
      </c>
      <c r="CO175" s="37">
        <v>10</v>
      </c>
      <c r="CP175" s="37">
        <v>130</v>
      </c>
      <c r="CR175" s="85">
        <v>0.21292180865592333</v>
      </c>
      <c r="CS175" s="37">
        <v>90</v>
      </c>
      <c r="CT175" s="37">
        <v>178</v>
      </c>
      <c r="CU175" s="85">
        <v>0.42067058989066292</v>
      </c>
      <c r="CV175" s="85">
        <v>12.205988023952097</v>
      </c>
      <c r="CW175" s="85">
        <v>0.10221902184259098</v>
      </c>
      <c r="CX175" s="85">
        <v>0.33376372921477576</v>
      </c>
      <c r="CY175" s="85">
        <v>0.22492323227306968</v>
      </c>
      <c r="CZ175" s="85">
        <v>1.055297593921486E-2</v>
      </c>
      <c r="DA175" s="85">
        <v>7.0560094024946396E-2</v>
      </c>
      <c r="DB175" s="85">
        <v>3.5176586464049529E-3</v>
      </c>
      <c r="DC175" s="85">
        <v>2.4623610524834673E-2</v>
      </c>
      <c r="DD175" s="85">
        <v>4.1384219369470033E-3</v>
      </c>
      <c r="DE175" s="85">
        <v>2.0278267491040315E-2</v>
      </c>
      <c r="DF175" s="85">
        <v>1.4484476779314511E-3</v>
      </c>
      <c r="DG175" s="85">
        <v>2.7313584783850223E-2</v>
      </c>
      <c r="DH175" s="85">
        <v>2.0692109684735016E-3</v>
      </c>
      <c r="DI175" s="87">
        <v>13.452066869166842</v>
      </c>
      <c r="DJ175" s="87">
        <v>13.664988677822766</v>
      </c>
      <c r="DW175" s="85">
        <v>93.84</v>
      </c>
      <c r="DY175" s="20">
        <v>1.08</v>
      </c>
      <c r="DZ175" s="121"/>
      <c r="EB175" s="85">
        <v>0</v>
      </c>
      <c r="EI175" s="85">
        <v>3.23</v>
      </c>
      <c r="EQ175" s="85">
        <v>0.05</v>
      </c>
      <c r="ET175" s="85">
        <v>6.2</v>
      </c>
      <c r="FB175" s="20">
        <v>500</v>
      </c>
    </row>
    <row r="176" spans="1:158" x14ac:dyDescent="0.3">
      <c r="A176" s="156" t="s">
        <v>2464</v>
      </c>
      <c r="B176" s="20" t="s">
        <v>978</v>
      </c>
      <c r="C176" s="19" t="s">
        <v>1291</v>
      </c>
      <c r="D176" s="20" t="s">
        <v>980</v>
      </c>
      <c r="E176" s="109">
        <v>44734</v>
      </c>
      <c r="F176" s="113">
        <v>45103</v>
      </c>
      <c r="G176" s="59" t="s">
        <v>2483</v>
      </c>
      <c r="H176" s="59" t="s">
        <v>2004</v>
      </c>
      <c r="I176" s="59"/>
      <c r="J176" s="59"/>
      <c r="K176" s="119">
        <v>35.5752610308</v>
      </c>
      <c r="L176" s="119">
        <v>-107.8385735438</v>
      </c>
      <c r="M176" s="62" t="s">
        <v>357</v>
      </c>
      <c r="O176" s="20" t="s">
        <v>147</v>
      </c>
      <c r="P176" s="59" t="s">
        <v>336</v>
      </c>
      <c r="Q176" s="20" t="s">
        <v>1549</v>
      </c>
      <c r="Z176" s="155" t="s">
        <v>2512</v>
      </c>
      <c r="AC176" s="85"/>
      <c r="AG176" s="84">
        <v>62.404992376427266</v>
      </c>
      <c r="AH176" s="84">
        <v>1.81</v>
      </c>
      <c r="AI176" s="84">
        <v>15.119168644320364</v>
      </c>
      <c r="AK176" s="84">
        <v>5.26</v>
      </c>
      <c r="AL176" s="84">
        <v>0.04</v>
      </c>
      <c r="AM176" s="84">
        <v>0.75</v>
      </c>
      <c r="AN176" s="84">
        <v>1.23</v>
      </c>
      <c r="AO176" s="84">
        <v>1.04</v>
      </c>
      <c r="AP176" s="84">
        <v>0.17</v>
      </c>
      <c r="AQ176" s="84">
        <v>0.04</v>
      </c>
      <c r="AT176" s="85">
        <v>1.31</v>
      </c>
      <c r="AU176" s="84">
        <v>3.82</v>
      </c>
      <c r="AY176" s="20">
        <v>87.864161020747659</v>
      </c>
      <c r="BB176" s="37">
        <v>9</v>
      </c>
      <c r="BD176" s="37"/>
      <c r="BJ176" s="37">
        <v>2.9999999999999996</v>
      </c>
      <c r="BK176" s="37"/>
      <c r="BL176" s="19"/>
      <c r="BM176" s="37">
        <v>8</v>
      </c>
      <c r="BN176" s="37">
        <v>5</v>
      </c>
      <c r="BT176" s="85">
        <v>8.3065868263473046</v>
      </c>
      <c r="BU176" s="37">
        <v>2.9999999999999996</v>
      </c>
      <c r="BV176" s="37"/>
      <c r="BW176" s="37">
        <v>2.9999999999999996</v>
      </c>
      <c r="BY176" s="37"/>
      <c r="CB176" s="37"/>
      <c r="CG176" s="85">
        <v>3.0179640718562877</v>
      </c>
      <c r="CH176" s="37">
        <v>4</v>
      </c>
      <c r="CJ176" s="37">
        <v>28.999999999999996</v>
      </c>
      <c r="CM176" s="85">
        <v>2.9269461077844316</v>
      </c>
      <c r="CO176" s="37"/>
      <c r="CP176" s="37"/>
      <c r="CR176" s="85">
        <v>4.4910179640718564</v>
      </c>
      <c r="CS176" s="37">
        <v>2.9999999999999996</v>
      </c>
      <c r="CT176" s="37">
        <v>31</v>
      </c>
      <c r="CU176" s="85">
        <v>5.7077844311377248</v>
      </c>
      <c r="CV176" s="85">
        <v>4.7463945042555205</v>
      </c>
      <c r="CW176" s="85">
        <v>1.4802395209580836</v>
      </c>
      <c r="CX176" s="85">
        <v>5.5856287425149693</v>
      </c>
      <c r="CY176" s="85">
        <v>2.4479041916167668</v>
      </c>
      <c r="CZ176" s="85">
        <v>0.21796407185628747</v>
      </c>
      <c r="DA176" s="85">
        <v>1.5257485029940121</v>
      </c>
      <c r="DB176" s="85">
        <v>0.14610778443113773</v>
      </c>
      <c r="DC176" s="85">
        <v>0.47904191616766467</v>
      </c>
      <c r="DD176" s="85">
        <v>0.19161676646706585</v>
      </c>
      <c r="DE176" s="85">
        <v>0.55089820359281438</v>
      </c>
      <c r="DF176" s="85">
        <v>8.6227544910179643E-2</v>
      </c>
      <c r="DG176" s="85">
        <v>0.54131736526946095</v>
      </c>
      <c r="DH176" s="85">
        <v>0</v>
      </c>
      <c r="DI176" s="87">
        <v>23.706873546171689</v>
      </c>
      <c r="DJ176" s="87">
        <v>28.197891510243544</v>
      </c>
      <c r="DW176" s="85">
        <v>8.35</v>
      </c>
      <c r="DZ176" s="85">
        <v>64.34</v>
      </c>
      <c r="EB176" s="85">
        <v>47.559999999999995</v>
      </c>
      <c r="EI176" s="85">
        <v>9.9499999999999993</v>
      </c>
      <c r="EQ176" s="85">
        <v>1.31</v>
      </c>
      <c r="ET176" s="85">
        <v>44.09</v>
      </c>
      <c r="FB176" s="20">
        <v>500</v>
      </c>
    </row>
    <row r="177" spans="1:158" x14ac:dyDescent="0.3">
      <c r="A177" s="156" t="s">
        <v>2465</v>
      </c>
      <c r="B177" s="20" t="s">
        <v>978</v>
      </c>
      <c r="C177" s="19" t="s">
        <v>1291</v>
      </c>
      <c r="D177" s="20" t="s">
        <v>980</v>
      </c>
      <c r="E177" s="109">
        <v>44734</v>
      </c>
      <c r="F177" s="113">
        <v>45103</v>
      </c>
      <c r="G177" s="59" t="s">
        <v>2483</v>
      </c>
      <c r="H177" s="59" t="s">
        <v>2004</v>
      </c>
      <c r="I177" s="59"/>
      <c r="J177" s="59"/>
      <c r="K177" s="119">
        <v>35.5752610308</v>
      </c>
      <c r="L177" s="119">
        <v>-107.8385735438</v>
      </c>
      <c r="M177" s="62" t="s">
        <v>357</v>
      </c>
      <c r="O177" s="20" t="s">
        <v>147</v>
      </c>
      <c r="P177" s="59" t="s">
        <v>336</v>
      </c>
      <c r="Q177" s="20" t="s">
        <v>1549</v>
      </c>
      <c r="Z177" s="155" t="s">
        <v>2516</v>
      </c>
      <c r="AC177" s="85"/>
      <c r="AG177" s="84">
        <v>45.413673782755076</v>
      </c>
      <c r="AH177" s="84">
        <v>0.69</v>
      </c>
      <c r="AI177" s="84">
        <v>14.549673835117531</v>
      </c>
      <c r="AK177" s="84">
        <v>16</v>
      </c>
      <c r="AL177" s="84">
        <v>3.4000000000000002E-2</v>
      </c>
      <c r="AM177" s="84">
        <v>0.93</v>
      </c>
      <c r="AN177" s="84">
        <v>3.95</v>
      </c>
      <c r="AO177" s="84">
        <v>0.64</v>
      </c>
      <c r="AP177" s="84">
        <v>1.28</v>
      </c>
      <c r="AQ177" s="84">
        <v>0.05</v>
      </c>
      <c r="AT177" s="85">
        <v>3.91</v>
      </c>
      <c r="AU177" s="84">
        <v>7.88</v>
      </c>
      <c r="AY177" s="20">
        <v>83.537347617872626</v>
      </c>
      <c r="BB177" s="37">
        <v>34</v>
      </c>
      <c r="BD177" s="37"/>
      <c r="BJ177" s="37">
        <v>16</v>
      </c>
      <c r="BK177" s="37">
        <v>41</v>
      </c>
      <c r="BL177" s="19"/>
      <c r="BM177" s="37"/>
      <c r="BN177" s="37">
        <v>10</v>
      </c>
      <c r="BT177" s="85">
        <v>2.3035289244999855</v>
      </c>
      <c r="BU177" s="37">
        <v>4</v>
      </c>
      <c r="BV177" s="37">
        <v>4</v>
      </c>
      <c r="BW177" s="37">
        <v>9</v>
      </c>
      <c r="BY177" s="37"/>
      <c r="CB177" s="37">
        <v>10</v>
      </c>
      <c r="CG177" s="85">
        <v>2.81613441768783</v>
      </c>
      <c r="CH177" s="37"/>
      <c r="CJ177" s="37">
        <v>223</v>
      </c>
      <c r="CM177" s="85">
        <v>0.92166723338761902</v>
      </c>
      <c r="CO177" s="37"/>
      <c r="CP177" s="37">
        <v>47</v>
      </c>
      <c r="CR177" s="85">
        <v>5.3484822531120653</v>
      </c>
      <c r="CS177" s="37">
        <v>14</v>
      </c>
      <c r="CT177" s="37">
        <v>30</v>
      </c>
      <c r="CU177" s="85">
        <v>2.1105029158432167</v>
      </c>
      <c r="CV177" s="85">
        <v>0.84636238058728586</v>
      </c>
      <c r="CW177" s="85">
        <v>0.73758945029772038</v>
      </c>
      <c r="CX177" s="85">
        <v>2.3815063187255681</v>
      </c>
      <c r="CY177" s="85">
        <v>1.9379299941964367</v>
      </c>
      <c r="CZ177" s="85">
        <v>0.13294506556492702</v>
      </c>
      <c r="DA177" s="85">
        <v>0.95362518184072664</v>
      </c>
      <c r="DB177" s="85">
        <v>0.19686096247114196</v>
      </c>
      <c r="DC177" s="85">
        <v>0.65705542019588947</v>
      </c>
      <c r="DD177" s="85">
        <v>8.8203937730576595E-2</v>
      </c>
      <c r="DE177" s="85">
        <v>0.45763782184849883</v>
      </c>
      <c r="DF177" s="85">
        <v>0.20708750597613637</v>
      </c>
      <c r="DG177" s="85">
        <v>0.63404569730965199</v>
      </c>
      <c r="DH177" s="85">
        <v>0.17640787546115319</v>
      </c>
      <c r="DI177" s="87">
        <v>11.51776052804893</v>
      </c>
      <c r="DJ177" s="87">
        <v>16.866242781160995</v>
      </c>
      <c r="DW177" s="85">
        <v>15.74</v>
      </c>
      <c r="DZ177" s="85">
        <v>57.3</v>
      </c>
      <c r="EB177" s="85">
        <v>43.76</v>
      </c>
      <c r="EI177" s="85">
        <v>14.77</v>
      </c>
      <c r="EQ177" s="85">
        <v>3.91</v>
      </c>
      <c r="ET177" s="85">
        <v>40.5</v>
      </c>
      <c r="FB177" s="20">
        <v>500</v>
      </c>
    </row>
    <row r="178" spans="1:158" x14ac:dyDescent="0.3">
      <c r="A178" s="156" t="s">
        <v>2466</v>
      </c>
      <c r="B178" s="20" t="s">
        <v>978</v>
      </c>
      <c r="C178" s="19" t="s">
        <v>1291</v>
      </c>
      <c r="D178" s="20" t="s">
        <v>980</v>
      </c>
      <c r="E178" s="109">
        <v>44734</v>
      </c>
      <c r="F178" s="113">
        <v>45103</v>
      </c>
      <c r="G178" s="59" t="s">
        <v>2483</v>
      </c>
      <c r="H178" s="59" t="s">
        <v>2004</v>
      </c>
      <c r="I178" s="59"/>
      <c r="J178" s="59"/>
      <c r="K178" s="119">
        <v>35.5752610308</v>
      </c>
      <c r="L178" s="119">
        <v>-107.8385735438</v>
      </c>
      <c r="M178" s="62" t="s">
        <v>357</v>
      </c>
      <c r="O178" s="20" t="s">
        <v>147</v>
      </c>
      <c r="P178" s="59" t="s">
        <v>336</v>
      </c>
      <c r="Q178" s="20" t="s">
        <v>1549</v>
      </c>
      <c r="Z178" s="155" t="s">
        <v>2517</v>
      </c>
      <c r="AC178" s="85"/>
      <c r="AG178" s="84">
        <v>57.860802519980048</v>
      </c>
      <c r="AH178" s="84">
        <v>1.3</v>
      </c>
      <c r="AI178" s="84">
        <v>18.940295106068405</v>
      </c>
      <c r="AK178" s="84">
        <v>7.97</v>
      </c>
      <c r="AL178" s="84">
        <v>1.9E-2</v>
      </c>
      <c r="AM178" s="84">
        <v>0.67</v>
      </c>
      <c r="AN178" s="84">
        <v>1.21</v>
      </c>
      <c r="AO178" s="84">
        <v>0.31</v>
      </c>
      <c r="AP178" s="84">
        <v>1.1399999999999999</v>
      </c>
      <c r="AQ178" s="84">
        <v>0.04</v>
      </c>
      <c r="AT178" s="85">
        <v>3.38</v>
      </c>
      <c r="AU178" s="84">
        <v>2.78</v>
      </c>
      <c r="AY178" s="20">
        <v>89.460097626048452</v>
      </c>
      <c r="BB178" s="37">
        <v>17</v>
      </c>
      <c r="BD178" s="37"/>
      <c r="BJ178" s="37">
        <v>20</v>
      </c>
      <c r="BK178" s="37">
        <v>32</v>
      </c>
      <c r="BL178" s="19"/>
      <c r="BM178" s="37">
        <v>5.9999999999999991</v>
      </c>
      <c r="BN178" s="37">
        <v>17</v>
      </c>
      <c r="BT178" s="85">
        <v>1.3109922780047683</v>
      </c>
      <c r="BU178" s="37"/>
      <c r="BV178" s="37">
        <v>8</v>
      </c>
      <c r="BW178" s="37">
        <v>11</v>
      </c>
      <c r="BY178" s="37">
        <v>14</v>
      </c>
      <c r="CB178" s="37">
        <v>38</v>
      </c>
      <c r="CG178" s="85">
        <v>0.27538116635448706</v>
      </c>
      <c r="CH178" s="37"/>
      <c r="CJ178" s="37">
        <v>122.00000000000001</v>
      </c>
      <c r="CM178" s="85">
        <v>0.23494340330683849</v>
      </c>
      <c r="CO178" s="37"/>
      <c r="CP178" s="37">
        <v>85</v>
      </c>
      <c r="CR178" s="85">
        <v>0.47716560396225383</v>
      </c>
      <c r="CS178" s="37">
        <v>19</v>
      </c>
      <c r="CT178" s="37">
        <v>105</v>
      </c>
      <c r="CU178" s="85">
        <v>0.46382114215652975</v>
      </c>
      <c r="CV178" s="85">
        <v>10.220347968398752</v>
      </c>
      <c r="CW178" s="85">
        <v>0.11565200231627508</v>
      </c>
      <c r="CX178" s="85">
        <v>0.37849746212599111</v>
      </c>
      <c r="CY178" s="85">
        <v>0.33158965699071868</v>
      </c>
      <c r="CZ178" s="85">
        <v>1.3748839436200535E-2</v>
      </c>
      <c r="DA178" s="85">
        <v>0.13870152725343479</v>
      </c>
      <c r="DB178" s="85">
        <v>2.8306434133354035E-2</v>
      </c>
      <c r="DC178" s="85">
        <v>0</v>
      </c>
      <c r="DD178" s="85">
        <v>7.2787973485767526E-3</v>
      </c>
      <c r="DE178" s="85">
        <v>5.459098011432565E-2</v>
      </c>
      <c r="DF178" s="85">
        <v>1.17269512838181E-2</v>
      </c>
      <c r="DG178" s="85">
        <v>6.3891665615284837E-2</v>
      </c>
      <c r="DH178" s="85">
        <v>3.6393986742883763E-3</v>
      </c>
      <c r="DI178" s="87">
        <v>11.831792825847547</v>
      </c>
      <c r="DJ178" s="87">
        <v>12.308958429809801</v>
      </c>
      <c r="DW178" s="85">
        <v>49.36</v>
      </c>
      <c r="DZ178" s="85">
        <v>31.07</v>
      </c>
      <c r="EB178" s="85">
        <v>19.870000000000005</v>
      </c>
      <c r="EI178" s="85">
        <v>12.91</v>
      </c>
      <c r="EQ178" s="85">
        <v>3.38</v>
      </c>
      <c r="ET178" s="85">
        <v>30.77</v>
      </c>
      <c r="FB178" s="20">
        <v>500</v>
      </c>
    </row>
    <row r="179" spans="1:158" x14ac:dyDescent="0.3">
      <c r="A179" s="156" t="s">
        <v>2467</v>
      </c>
      <c r="B179" s="20" t="s">
        <v>978</v>
      </c>
      <c r="C179" s="19" t="s">
        <v>279</v>
      </c>
      <c r="D179" s="20" t="s">
        <v>980</v>
      </c>
      <c r="E179" s="109">
        <v>44734</v>
      </c>
      <c r="F179" s="113">
        <v>45103</v>
      </c>
      <c r="G179" s="59" t="s">
        <v>2483</v>
      </c>
      <c r="H179" s="59" t="s">
        <v>2004</v>
      </c>
      <c r="I179" s="59"/>
      <c r="J179" s="59"/>
      <c r="K179" s="119">
        <v>35.455732115799997</v>
      </c>
      <c r="L179" s="119">
        <v>-107.6337027476</v>
      </c>
      <c r="M179" s="62" t="s">
        <v>357</v>
      </c>
      <c r="O179" s="20" t="s">
        <v>147</v>
      </c>
      <c r="P179" s="59" t="s">
        <v>336</v>
      </c>
      <c r="Q179" s="20" t="s">
        <v>1549</v>
      </c>
      <c r="Z179" s="155" t="s">
        <v>2518</v>
      </c>
      <c r="AC179" s="85"/>
      <c r="AG179" s="84">
        <v>49.675615822031652</v>
      </c>
      <c r="AH179" s="84">
        <v>0.96</v>
      </c>
      <c r="AI179" s="84">
        <v>14.329224231555145</v>
      </c>
      <c r="AK179" s="84">
        <v>4.18</v>
      </c>
      <c r="AL179" s="84">
        <v>6.6000000000000003E-2</v>
      </c>
      <c r="AM179" s="84">
        <v>2.5299999999999998</v>
      </c>
      <c r="AN179" s="84">
        <v>11.07</v>
      </c>
      <c r="AO179" s="84">
        <v>0.68</v>
      </c>
      <c r="AP179" s="84">
        <v>0.54</v>
      </c>
      <c r="AQ179" s="84">
        <v>0.05</v>
      </c>
      <c r="AT179" s="85">
        <v>0.51</v>
      </c>
      <c r="AU179" s="84">
        <v>8.9499999999999993</v>
      </c>
      <c r="AY179" s="20">
        <v>84.080840053586797</v>
      </c>
      <c r="BB179" s="37">
        <v>2</v>
      </c>
      <c r="BD179" s="37">
        <v>92.999999999999986</v>
      </c>
      <c r="BJ179" s="37">
        <v>2</v>
      </c>
      <c r="BK179" s="37"/>
      <c r="BL179" s="19"/>
      <c r="BM179" s="37">
        <v>8</v>
      </c>
      <c r="BN179" s="37">
        <v>4</v>
      </c>
      <c r="BT179" s="85">
        <v>1.9967822436000451</v>
      </c>
      <c r="BU179" s="37"/>
      <c r="BV179" s="37"/>
      <c r="BW179" s="37">
        <v>5</v>
      </c>
      <c r="BY179" s="37"/>
      <c r="CB179" s="37">
        <v>2</v>
      </c>
      <c r="CG179" s="85">
        <v>2.7966034383075562</v>
      </c>
      <c r="CH179" s="37"/>
      <c r="CJ179" s="37">
        <v>216</v>
      </c>
      <c r="CM179" s="85">
        <v>1.6421271180022574</v>
      </c>
      <c r="CO179" s="37"/>
      <c r="CP179" s="37"/>
      <c r="CR179" s="85">
        <v>4.0175775946624404</v>
      </c>
      <c r="CS179" s="37">
        <v>23.999999999999996</v>
      </c>
      <c r="CT179" s="37">
        <v>14</v>
      </c>
      <c r="CU179" s="85">
        <v>5.1591237801803214</v>
      </c>
      <c r="CV179" s="85">
        <v>5.2879252808757311</v>
      </c>
      <c r="CW179" s="85">
        <v>1.2117383457924422</v>
      </c>
      <c r="CX179" s="85">
        <v>4.2189182649236843</v>
      </c>
      <c r="CY179" s="85">
        <v>0</v>
      </c>
      <c r="CZ179" s="85">
        <v>0.13299567209917046</v>
      </c>
      <c r="DA179" s="85">
        <v>1.6642930633521191</v>
      </c>
      <c r="DB179" s="85">
        <v>2.2165945349861743E-2</v>
      </c>
      <c r="DC179" s="85">
        <v>0.47287350079705054</v>
      </c>
      <c r="DD179" s="85">
        <v>0.12191269942423959</v>
      </c>
      <c r="DE179" s="85">
        <v>0.32325336968548379</v>
      </c>
      <c r="DF179" s="85">
        <v>0.11637121308677414</v>
      </c>
      <c r="DG179" s="85">
        <v>0.33064201813543764</v>
      </c>
      <c r="DH179" s="85">
        <v>2.7707431687327179E-2</v>
      </c>
      <c r="DI179" s="87">
        <v>19.089920585389649</v>
      </c>
      <c r="DJ179" s="87">
        <v>23.10749818005209</v>
      </c>
      <c r="DW179" s="85">
        <v>10.86</v>
      </c>
      <c r="DZ179" s="85">
        <v>61.57</v>
      </c>
      <c r="EB179" s="85">
        <v>41.04</v>
      </c>
      <c r="EI179" s="85">
        <v>18.72</v>
      </c>
      <c r="EQ179" s="85">
        <v>0.51</v>
      </c>
      <c r="ET179" s="85">
        <v>48.1</v>
      </c>
      <c r="FB179" s="20">
        <v>500</v>
      </c>
    </row>
    <row r="180" spans="1:158" x14ac:dyDescent="0.3">
      <c r="A180" s="156" t="s">
        <v>2468</v>
      </c>
      <c r="B180" s="20" t="s">
        <v>978</v>
      </c>
      <c r="C180" s="19" t="s">
        <v>279</v>
      </c>
      <c r="D180" s="20" t="s">
        <v>980</v>
      </c>
      <c r="E180" s="109">
        <v>44734</v>
      </c>
      <c r="F180" s="113">
        <v>45103</v>
      </c>
      <c r="G180" s="59" t="s">
        <v>2483</v>
      </c>
      <c r="H180" s="59" t="s">
        <v>2004</v>
      </c>
      <c r="I180" s="59"/>
      <c r="J180" s="59"/>
      <c r="K180" s="119">
        <v>35.455732115799997</v>
      </c>
      <c r="L180" s="119">
        <v>-107.6337027476</v>
      </c>
      <c r="M180" s="62" t="s">
        <v>357</v>
      </c>
      <c r="O180" s="20" t="s">
        <v>147</v>
      </c>
      <c r="P180" s="59" t="s">
        <v>336</v>
      </c>
      <c r="Q180" s="20" t="s">
        <v>1549</v>
      </c>
      <c r="Z180" s="152" t="s">
        <v>2519</v>
      </c>
      <c r="AC180" s="85"/>
      <c r="AG180" s="84">
        <v>56.317847786113916</v>
      </c>
      <c r="AH180" s="84">
        <v>1.17</v>
      </c>
      <c r="AI180" s="84">
        <v>29.237128672461555</v>
      </c>
      <c r="AK180" s="84">
        <v>3.06</v>
      </c>
      <c r="AL180" s="84">
        <v>1.6E-2</v>
      </c>
      <c r="AM180" s="84">
        <v>0.35</v>
      </c>
      <c r="AN180" s="84">
        <v>1.71</v>
      </c>
      <c r="AO180" s="84">
        <v>0.15</v>
      </c>
      <c r="AP180" s="84">
        <v>0.25</v>
      </c>
      <c r="AQ180" s="84">
        <v>0.05</v>
      </c>
      <c r="AT180" s="85">
        <v>0.28999999999999998</v>
      </c>
      <c r="AU180" s="84">
        <v>2.06</v>
      </c>
      <c r="AY180" s="20">
        <v>92.310976458575468</v>
      </c>
      <c r="BB180" s="37">
        <v>5</v>
      </c>
      <c r="BD180" s="37">
        <v>82</v>
      </c>
      <c r="BJ180" s="37">
        <v>4</v>
      </c>
      <c r="BK180" s="37"/>
      <c r="BL180" s="19"/>
      <c r="BM180" s="37">
        <v>8</v>
      </c>
      <c r="BN180" s="37">
        <v>15</v>
      </c>
      <c r="BT180" s="85">
        <v>2.3139918304568017</v>
      </c>
      <c r="BU180" s="37">
        <v>2.9999999999999996</v>
      </c>
      <c r="BV180" s="37">
        <v>5</v>
      </c>
      <c r="BW180" s="37">
        <v>2.9999999999999996</v>
      </c>
      <c r="BY180" s="37">
        <v>15</v>
      </c>
      <c r="CB180" s="37">
        <v>2</v>
      </c>
      <c r="CG180" s="85">
        <v>0.61721707577960849</v>
      </c>
      <c r="CH180" s="37">
        <v>4</v>
      </c>
      <c r="CJ180" s="37">
        <v>147</v>
      </c>
      <c r="CM180" s="85">
        <v>1.6105627280231811</v>
      </c>
      <c r="CO180" s="37"/>
      <c r="CP180" s="37"/>
      <c r="CR180" s="85">
        <v>1.3618448458178014</v>
      </c>
      <c r="CS180" s="37">
        <v>20</v>
      </c>
      <c r="CT180" s="37">
        <v>70</v>
      </c>
      <c r="CU180" s="85">
        <v>2.3826562764644219</v>
      </c>
      <c r="CV180" s="85">
        <v>4.6105529703865686</v>
      </c>
      <c r="CW180" s="85">
        <v>0.52032391307996662</v>
      </c>
      <c r="CX180" s="85">
        <v>1.9638031558179387</v>
      </c>
      <c r="CY180" s="85">
        <v>0.82702510524733697</v>
      </c>
      <c r="CZ180" s="85">
        <v>7.4767952319408693E-2</v>
      </c>
      <c r="DA180" s="85">
        <v>0.47759936889744736</v>
      </c>
      <c r="DB180" s="85">
        <v>7.6293828897355809E-3</v>
      </c>
      <c r="DC180" s="85">
        <v>0.21896328893541114</v>
      </c>
      <c r="DD180" s="85">
        <v>6.4849754562752437E-2</v>
      </c>
      <c r="DE180" s="85">
        <v>0.13580301543729331</v>
      </c>
      <c r="DF180" s="85">
        <v>2.8991654980995207E-2</v>
      </c>
      <c r="DG180" s="85">
        <v>0.1274106942585842</v>
      </c>
      <c r="DH180" s="85">
        <v>0</v>
      </c>
      <c r="DI180" s="87">
        <v>11.440376533277862</v>
      </c>
      <c r="DJ180" s="87">
        <v>12.802221379095663</v>
      </c>
      <c r="DW180" s="85">
        <v>26.11</v>
      </c>
      <c r="DZ180" s="85">
        <v>48.11</v>
      </c>
      <c r="EB180" s="85">
        <v>32.950000000000003</v>
      </c>
      <c r="EI180" s="85">
        <v>14.69</v>
      </c>
      <c r="EQ180" s="85">
        <v>0.28999999999999998</v>
      </c>
      <c r="ET180" s="85">
        <v>40.94</v>
      </c>
      <c r="FB180" s="20">
        <v>500</v>
      </c>
    </row>
    <row r="181" spans="1:158" x14ac:dyDescent="0.3">
      <c r="A181" s="156" t="s">
        <v>2469</v>
      </c>
      <c r="B181" s="20" t="s">
        <v>978</v>
      </c>
      <c r="C181" s="19" t="s">
        <v>279</v>
      </c>
      <c r="D181" s="20" t="s">
        <v>980</v>
      </c>
      <c r="E181" s="109">
        <v>44734</v>
      </c>
      <c r="F181" s="113">
        <v>45103</v>
      </c>
      <c r="G181" s="59" t="s">
        <v>2483</v>
      </c>
      <c r="H181" s="59" t="s">
        <v>2004</v>
      </c>
      <c r="I181" s="59"/>
      <c r="J181" s="59"/>
      <c r="K181" s="119">
        <v>35.492451855200002</v>
      </c>
      <c r="L181" s="119">
        <v>-107.5448359537</v>
      </c>
      <c r="M181" s="62" t="s">
        <v>357</v>
      </c>
      <c r="O181" s="20" t="s">
        <v>147</v>
      </c>
      <c r="P181" s="59" t="s">
        <v>336</v>
      </c>
      <c r="Q181" s="20" t="s">
        <v>1549</v>
      </c>
      <c r="Z181" s="155" t="s">
        <v>2520</v>
      </c>
      <c r="AC181" s="85"/>
      <c r="AG181" s="84">
        <v>47.991537179580199</v>
      </c>
      <c r="AH181" s="84">
        <v>0.96</v>
      </c>
      <c r="AI181" s="84">
        <v>7.228909916816602</v>
      </c>
      <c r="AK181" s="84">
        <v>5.16</v>
      </c>
      <c r="AL181" s="84">
        <v>3.9E-2</v>
      </c>
      <c r="AM181" s="84">
        <v>2.83</v>
      </c>
      <c r="AN181" s="84">
        <v>14.1</v>
      </c>
      <c r="AO181" s="84">
        <v>5.49</v>
      </c>
      <c r="AP181" s="84">
        <v>0.09</v>
      </c>
      <c r="AQ181" s="84">
        <v>0.03</v>
      </c>
      <c r="AT181" s="85">
        <v>0.34</v>
      </c>
      <c r="AU181" s="84">
        <v>5.04</v>
      </c>
      <c r="AY181" s="20">
        <v>83.919447096396794</v>
      </c>
      <c r="BB181" s="37"/>
      <c r="BD181" s="37"/>
      <c r="BJ181" s="37">
        <v>5</v>
      </c>
      <c r="BK181" s="37"/>
      <c r="BL181" s="19"/>
      <c r="BM181" s="37">
        <v>8</v>
      </c>
      <c r="BN181" s="37"/>
      <c r="BT181" s="85">
        <v>1.6061298650048508</v>
      </c>
      <c r="BU181" s="37"/>
      <c r="BV181" s="37">
        <v>2</v>
      </c>
      <c r="BW181" s="37">
        <v>8</v>
      </c>
      <c r="BY181" s="37">
        <v>7</v>
      </c>
      <c r="CB181" s="37">
        <v>4</v>
      </c>
      <c r="CG181" s="85">
        <v>2.3217192561290423</v>
      </c>
      <c r="CH181" s="37">
        <v>2</v>
      </c>
      <c r="CJ181" s="37">
        <v>473</v>
      </c>
      <c r="CM181" s="85">
        <v>0.86686288373316678</v>
      </c>
      <c r="CO181" s="37">
        <v>7</v>
      </c>
      <c r="CP181" s="37"/>
      <c r="CR181" s="85">
        <v>2.5045628689346735</v>
      </c>
      <c r="CS181" s="37">
        <v>37</v>
      </c>
      <c r="CT181" s="37">
        <v>32</v>
      </c>
      <c r="CU181" s="85">
        <v>2.7413387704095893</v>
      </c>
      <c r="CV181" s="85">
        <v>5.9116071428571431</v>
      </c>
      <c r="CW181" s="85">
        <v>0.62614071723366838</v>
      </c>
      <c r="CX181" s="85">
        <v>2.3059341960307154</v>
      </c>
      <c r="CY181" s="85">
        <v>0</v>
      </c>
      <c r="CZ181" s="85">
        <v>9.0764095565384686E-2</v>
      </c>
      <c r="DA181" s="85">
        <v>1.3298913132841146</v>
      </c>
      <c r="DB181" s="85">
        <v>5.9193975368729133E-2</v>
      </c>
      <c r="DC181" s="85">
        <v>0.29070819014420313</v>
      </c>
      <c r="DD181" s="85">
        <v>7.2348192117335605E-2</v>
      </c>
      <c r="DE181" s="85">
        <v>0.24203758817435916</v>
      </c>
      <c r="DF181" s="85">
        <v>4.4724336945262018E-2</v>
      </c>
      <c r="DG181" s="85">
        <v>0.22888337142575269</v>
      </c>
      <c r="DH181" s="85">
        <v>2.3677590147491656E-2</v>
      </c>
      <c r="DI181" s="87">
        <v>13.967249479703748</v>
      </c>
      <c r="DJ181" s="87">
        <v>16.471812348638423</v>
      </c>
      <c r="DW181" s="85">
        <v>15.25</v>
      </c>
      <c r="DZ181" s="85">
        <v>58.89</v>
      </c>
      <c r="EB181" s="85">
        <v>40.58</v>
      </c>
      <c r="EI181" s="85">
        <v>14.96</v>
      </c>
      <c r="EQ181" s="85">
        <v>0.34</v>
      </c>
      <c r="ET181" s="85">
        <v>44.17</v>
      </c>
      <c r="FB181" s="20">
        <v>500</v>
      </c>
    </row>
    <row r="182" spans="1:158" x14ac:dyDescent="0.3">
      <c r="A182" s="156" t="s">
        <v>2470</v>
      </c>
      <c r="B182" s="20" t="s">
        <v>978</v>
      </c>
      <c r="C182" s="19" t="s">
        <v>279</v>
      </c>
      <c r="D182" s="20" t="s">
        <v>980</v>
      </c>
      <c r="E182" s="109">
        <v>44734</v>
      </c>
      <c r="F182" s="113">
        <v>45103</v>
      </c>
      <c r="G182" s="59" t="s">
        <v>2483</v>
      </c>
      <c r="H182" s="59" t="s">
        <v>2004</v>
      </c>
      <c r="I182" s="59"/>
      <c r="J182" s="59"/>
      <c r="K182" s="119">
        <v>35.230466422900001</v>
      </c>
      <c r="L182" s="119">
        <v>-107.71911369190001</v>
      </c>
      <c r="M182" s="62" t="s">
        <v>357</v>
      </c>
      <c r="O182" s="20" t="s">
        <v>147</v>
      </c>
      <c r="P182" s="59" t="s">
        <v>336</v>
      </c>
      <c r="Q182" s="20" t="s">
        <v>1549</v>
      </c>
      <c r="Z182" s="155" t="s">
        <v>336</v>
      </c>
      <c r="AC182" s="85"/>
      <c r="AG182" s="84">
        <v>61.831088481513639</v>
      </c>
      <c r="AH182" s="84">
        <v>1.65</v>
      </c>
      <c r="AI182" s="84">
        <v>19.03214910755273</v>
      </c>
      <c r="AK182" s="84">
        <v>3.34</v>
      </c>
      <c r="AL182" s="84">
        <v>2.7E-2</v>
      </c>
      <c r="AM182" s="84">
        <v>0.38</v>
      </c>
      <c r="AN182" s="84">
        <v>2.91</v>
      </c>
      <c r="AO182" s="84">
        <v>0.17</v>
      </c>
      <c r="AP182" s="84">
        <v>0.71</v>
      </c>
      <c r="AQ182" s="84">
        <v>0.05</v>
      </c>
      <c r="AT182" s="85">
        <v>0.48</v>
      </c>
      <c r="AU182" s="84">
        <v>2.82</v>
      </c>
      <c r="AY182" s="20">
        <v>90.100237589066353</v>
      </c>
      <c r="BB182" s="37">
        <v>4</v>
      </c>
      <c r="BD182" s="37">
        <v>141</v>
      </c>
      <c r="BJ182" s="37">
        <v>2.9999999999999996</v>
      </c>
      <c r="BK182" s="37">
        <v>23</v>
      </c>
      <c r="BL182" s="19"/>
      <c r="BM182" s="37">
        <v>16</v>
      </c>
      <c r="BN182" s="37">
        <v>8</v>
      </c>
      <c r="BT182" s="85">
        <v>1.6392857142857147</v>
      </c>
      <c r="BU182" s="37"/>
      <c r="BV182" s="37">
        <v>4</v>
      </c>
      <c r="BW182" s="37">
        <v>7</v>
      </c>
      <c r="BY182" s="37">
        <v>10</v>
      </c>
      <c r="CB182" s="37">
        <v>7</v>
      </c>
      <c r="CG182" s="85">
        <v>1.3401785714285717</v>
      </c>
      <c r="CH182" s="37">
        <v>4</v>
      </c>
      <c r="CJ182" s="37">
        <v>54</v>
      </c>
      <c r="CM182" s="85">
        <v>1.1125</v>
      </c>
      <c r="CO182" s="37">
        <v>5.9999999999999991</v>
      </c>
      <c r="CP182" s="37"/>
      <c r="CR182" s="85">
        <v>2.965178571428571</v>
      </c>
      <c r="CS182" s="37">
        <v>37</v>
      </c>
      <c r="CT182" s="37">
        <v>69</v>
      </c>
      <c r="CU182" s="85">
        <v>2.4803571428571423</v>
      </c>
      <c r="CV182" s="85">
        <v>5.6352439602084319</v>
      </c>
      <c r="CW182" s="85">
        <v>0.6785714285714286</v>
      </c>
      <c r="CX182" s="85">
        <v>2.5553571428571433</v>
      </c>
      <c r="CY182" s="85">
        <v>0.91607142857142865</v>
      </c>
      <c r="CZ182" s="85">
        <v>0.10982142857142858</v>
      </c>
      <c r="DA182" s="85">
        <v>0.77410714285714277</v>
      </c>
      <c r="DB182" s="85">
        <v>4.2857142857142864E-2</v>
      </c>
      <c r="DC182" s="85">
        <v>0.47321428571428564</v>
      </c>
      <c r="DD182" s="85">
        <v>0.12053571428571429</v>
      </c>
      <c r="DE182" s="85">
        <v>0.30892857142857144</v>
      </c>
      <c r="DF182" s="85">
        <v>6.6964285714285712E-2</v>
      </c>
      <c r="DG182" s="85">
        <v>0.27053571428571427</v>
      </c>
      <c r="DH182" s="85">
        <v>0</v>
      </c>
      <c r="DI182" s="87">
        <v>14.43256538877986</v>
      </c>
      <c r="DJ182" s="87">
        <v>17.39774396020843</v>
      </c>
      <c r="DW182" s="85">
        <v>22.4</v>
      </c>
      <c r="DZ182" s="85">
        <v>52.82</v>
      </c>
      <c r="EB182" s="85">
        <v>38.120000000000005</v>
      </c>
      <c r="EI182" s="85">
        <v>18.52</v>
      </c>
      <c r="EQ182" s="85">
        <v>0.48</v>
      </c>
      <c r="ET182" s="85">
        <v>39.479999999999997</v>
      </c>
      <c r="FB182" s="20">
        <v>500</v>
      </c>
    </row>
    <row r="183" spans="1:158" x14ac:dyDescent="0.3">
      <c r="A183" s="156" t="s">
        <v>2471</v>
      </c>
      <c r="B183" s="20" t="s">
        <v>978</v>
      </c>
      <c r="C183" s="19" t="s">
        <v>325</v>
      </c>
      <c r="D183" s="20" t="s">
        <v>980</v>
      </c>
      <c r="E183" s="109">
        <v>44734</v>
      </c>
      <c r="F183" s="113">
        <v>45103</v>
      </c>
      <c r="G183" s="59" t="s">
        <v>2483</v>
      </c>
      <c r="H183" s="59" t="s">
        <v>2004</v>
      </c>
      <c r="I183" s="59"/>
      <c r="J183" s="59"/>
      <c r="K183" s="117">
        <v>35.987673999999998</v>
      </c>
      <c r="L183" s="117">
        <v>-106.954925</v>
      </c>
      <c r="M183" s="62" t="s">
        <v>357</v>
      </c>
      <c r="O183" s="20" t="s">
        <v>147</v>
      </c>
      <c r="P183" s="59" t="s">
        <v>1715</v>
      </c>
      <c r="Q183" s="20" t="s">
        <v>1549</v>
      </c>
      <c r="Z183" s="155" t="s">
        <v>2521</v>
      </c>
      <c r="AC183" s="85"/>
      <c r="AG183" s="84">
        <v>50.117804068932315</v>
      </c>
      <c r="AH183" s="84">
        <v>1.18</v>
      </c>
      <c r="AI183" s="84">
        <v>28.4931112604385</v>
      </c>
      <c r="AK183" s="84">
        <v>4.1900000000000004</v>
      </c>
      <c r="AL183" s="84">
        <v>8.2000000000000003E-2</v>
      </c>
      <c r="AM183" s="84">
        <v>0.22</v>
      </c>
      <c r="AN183" s="84">
        <v>3.68</v>
      </c>
      <c r="AO183" s="84">
        <v>0.57999999999999996</v>
      </c>
      <c r="AP183" s="84">
        <v>0.49</v>
      </c>
      <c r="AQ183" s="84">
        <v>0.3</v>
      </c>
      <c r="AT183" s="85">
        <v>0.57999999999999996</v>
      </c>
      <c r="AU183" s="84">
        <v>4.25</v>
      </c>
      <c r="AY183" s="20">
        <v>89.332915329370806</v>
      </c>
      <c r="BB183" s="37">
        <v>5</v>
      </c>
      <c r="BD183" s="37"/>
      <c r="BJ183" s="37">
        <v>4</v>
      </c>
      <c r="BK183" s="37">
        <v>26</v>
      </c>
      <c r="BL183" s="19"/>
      <c r="BM183" s="37">
        <v>18</v>
      </c>
      <c r="BN183" s="37">
        <v>15</v>
      </c>
      <c r="BT183" s="85">
        <v>4.2766461392704889</v>
      </c>
      <c r="BU183" s="37">
        <v>2</v>
      </c>
      <c r="BV183" s="37">
        <v>5</v>
      </c>
      <c r="BW183" s="37">
        <v>2.9999999999999996</v>
      </c>
      <c r="BY183" s="37">
        <v>18</v>
      </c>
      <c r="CB183" s="37">
        <v>2</v>
      </c>
      <c r="CG183" s="85">
        <v>0.91804831833254374</v>
      </c>
      <c r="CH183" s="37">
        <v>2.9999999999999996</v>
      </c>
      <c r="CJ183" s="37">
        <v>54</v>
      </c>
      <c r="CM183" s="85">
        <v>1.6750355281856937</v>
      </c>
      <c r="CO183" s="37"/>
      <c r="CP183" s="37"/>
      <c r="CR183" s="85">
        <v>1.2638559924206536</v>
      </c>
      <c r="CS183" s="37">
        <v>11</v>
      </c>
      <c r="CT183" s="37">
        <v>70</v>
      </c>
      <c r="CU183" s="85">
        <v>2.9332070108953099</v>
      </c>
      <c r="CV183" s="85">
        <v>6.3985271527966034</v>
      </c>
      <c r="CW183" s="85">
        <v>0.58455708195168155</v>
      </c>
      <c r="CX183" s="85">
        <v>2.2633822832780672</v>
      </c>
      <c r="CY183" s="85">
        <v>0.5513974419706299</v>
      </c>
      <c r="CZ183" s="85">
        <v>7.1056371387967776E-2</v>
      </c>
      <c r="DA183" s="85">
        <v>0.57792515395547128</v>
      </c>
      <c r="DB183" s="85">
        <v>0</v>
      </c>
      <c r="DC183" s="85">
        <v>0.17243012790146853</v>
      </c>
      <c r="DD183" s="85">
        <v>6.2529606821411662E-2</v>
      </c>
      <c r="DE183" s="85">
        <v>9.2846991946944582E-2</v>
      </c>
      <c r="DF183" s="85">
        <v>3.0317385125532923E-2</v>
      </c>
      <c r="DG183" s="85">
        <v>0.14400757934628139</v>
      </c>
      <c r="DH183" s="85">
        <v>0</v>
      </c>
      <c r="DI183" s="87">
        <v>13.882184187377371</v>
      </c>
      <c r="DJ183" s="87">
        <v>15.146040179798025</v>
      </c>
      <c r="DW183" s="85">
        <v>21.11</v>
      </c>
      <c r="DZ183" s="85">
        <v>56.12</v>
      </c>
      <c r="EB183" s="85">
        <v>38.799999999999997</v>
      </c>
      <c r="EI183" s="85">
        <v>15.39</v>
      </c>
      <c r="EQ183" s="85">
        <v>0.57999999999999996</v>
      </c>
      <c r="ET183" s="85">
        <v>40.090000000000003</v>
      </c>
      <c r="FB183" s="20">
        <v>500</v>
      </c>
    </row>
    <row r="184" spans="1:158" x14ac:dyDescent="0.3">
      <c r="A184" s="156" t="s">
        <v>2472</v>
      </c>
      <c r="B184" s="20" t="s">
        <v>978</v>
      </c>
      <c r="C184" s="19" t="s">
        <v>325</v>
      </c>
      <c r="D184" s="20" t="s">
        <v>980</v>
      </c>
      <c r="E184" s="109">
        <v>44734</v>
      </c>
      <c r="F184" s="113">
        <v>45103</v>
      </c>
      <c r="G184" s="59" t="s">
        <v>2483</v>
      </c>
      <c r="H184" s="59" t="s">
        <v>2004</v>
      </c>
      <c r="I184" s="59"/>
      <c r="J184" s="59"/>
      <c r="K184" s="117">
        <v>35.987673999999998</v>
      </c>
      <c r="L184" s="117">
        <v>-106.954925</v>
      </c>
      <c r="M184" s="62" t="s">
        <v>357</v>
      </c>
      <c r="O184" s="20" t="s">
        <v>147</v>
      </c>
      <c r="P184" s="59" t="s">
        <v>1715</v>
      </c>
      <c r="Q184" s="20" t="s">
        <v>1549</v>
      </c>
      <c r="Z184" s="155" t="s">
        <v>2522</v>
      </c>
      <c r="AC184" s="85"/>
      <c r="AG184" s="84">
        <v>50.644666660984164</v>
      </c>
      <c r="AH184" s="84">
        <v>1.1399999999999999</v>
      </c>
      <c r="AI184" s="84">
        <v>28.180807655391785</v>
      </c>
      <c r="AK184" s="84">
        <v>3.89</v>
      </c>
      <c r="AL184" s="84">
        <v>7.0000000000000007E-2</v>
      </c>
      <c r="AM184" s="84">
        <v>0.19</v>
      </c>
      <c r="AN184" s="84">
        <v>3.79</v>
      </c>
      <c r="AO184" s="84">
        <v>0.39</v>
      </c>
      <c r="AP184" s="84">
        <v>0.46</v>
      </c>
      <c r="AQ184" s="84">
        <v>0.26</v>
      </c>
      <c r="AT184" s="85">
        <v>0.56999999999999995</v>
      </c>
      <c r="AU184" s="84">
        <v>4.28</v>
      </c>
      <c r="AY184" s="20">
        <v>89.015474316375943</v>
      </c>
      <c r="BB184" s="37">
        <v>4</v>
      </c>
      <c r="BD184" s="37"/>
      <c r="BJ184" s="37">
        <v>2.9999999999999996</v>
      </c>
      <c r="BK184" s="37"/>
      <c r="BM184" s="37">
        <v>11.999999999999998</v>
      </c>
      <c r="BN184" s="37">
        <v>13</v>
      </c>
      <c r="BT184" s="85">
        <v>5.3661787295563386</v>
      </c>
      <c r="BU184" s="37">
        <v>2</v>
      </c>
      <c r="BV184" s="37">
        <v>4</v>
      </c>
      <c r="BW184" s="37">
        <v>2.9999999999999996</v>
      </c>
      <c r="BY184" s="37">
        <v>19</v>
      </c>
      <c r="CB184" s="37">
        <v>2</v>
      </c>
      <c r="CG184" s="85">
        <v>1.1724044456492275</v>
      </c>
      <c r="CH184" s="37">
        <v>2.9999999999999996</v>
      </c>
      <c r="CJ184" s="37">
        <v>40</v>
      </c>
      <c r="CM184" s="85">
        <v>2.0726032348423238</v>
      </c>
      <c r="CO184" s="37"/>
      <c r="CP184" s="37"/>
      <c r="CR184" s="85">
        <v>1.7179452426131745</v>
      </c>
      <c r="CS184" s="37">
        <v>9</v>
      </c>
      <c r="CT184" s="37">
        <v>65</v>
      </c>
      <c r="CU184" s="85">
        <v>3.354567633505015</v>
      </c>
      <c r="CV184" s="85">
        <v>4.4778709290392316</v>
      </c>
      <c r="CW184" s="85">
        <v>0.68898527152796596</v>
      </c>
      <c r="CX184" s="85">
        <v>2.7593295382669196</v>
      </c>
      <c r="CY184" s="85">
        <v>0.66865455859763268</v>
      </c>
      <c r="CZ184" s="85">
        <v>8.1322851721333689E-2</v>
      </c>
      <c r="DA184" s="85">
        <v>0.70140959609650311</v>
      </c>
      <c r="DB184" s="85">
        <v>2.3719165085388991E-2</v>
      </c>
      <c r="DC184" s="85">
        <v>0.27672359266287166</v>
      </c>
      <c r="DD184" s="85">
        <v>8.3581819824704084E-2</v>
      </c>
      <c r="DE184" s="85">
        <v>9.7135628444926361E-2</v>
      </c>
      <c r="DF184" s="85">
        <v>3.9531941808981647E-2</v>
      </c>
      <c r="DG184" s="85">
        <v>0.19427125688985272</v>
      </c>
      <c r="DH184" s="85">
        <v>0</v>
      </c>
      <c r="DI184" s="87">
        <v>13.447103783471327</v>
      </c>
      <c r="DJ184" s="87">
        <v>15.165049026084501</v>
      </c>
      <c r="DW184" s="85">
        <v>17.850000000000001</v>
      </c>
      <c r="DZ184" s="85">
        <v>60.65</v>
      </c>
      <c r="EB184" s="85">
        <v>41.379999999999995</v>
      </c>
      <c r="EI184" s="85">
        <v>17.16</v>
      </c>
      <c r="EQ184" s="85">
        <v>0.56999999999999995</v>
      </c>
      <c r="ET184" s="85">
        <v>40.770000000000003</v>
      </c>
      <c r="FB184" s="20">
        <v>500</v>
      </c>
    </row>
    <row r="185" spans="1:158" x14ac:dyDescent="0.3">
      <c r="A185" s="156" t="s">
        <v>2473</v>
      </c>
      <c r="B185" s="20" t="s">
        <v>978</v>
      </c>
      <c r="C185" s="19" t="s">
        <v>325</v>
      </c>
      <c r="D185" s="20" t="s">
        <v>980</v>
      </c>
      <c r="E185" s="109">
        <v>44734</v>
      </c>
      <c r="F185" s="113">
        <v>45103</v>
      </c>
      <c r="G185" s="59" t="s">
        <v>2483</v>
      </c>
      <c r="H185" s="59" t="s">
        <v>2004</v>
      </c>
      <c r="I185" s="59"/>
      <c r="J185" s="59"/>
      <c r="K185" s="117">
        <v>35.899728000000003</v>
      </c>
      <c r="L185" s="117">
        <v>-107.377458</v>
      </c>
      <c r="M185" s="62" t="s">
        <v>357</v>
      </c>
      <c r="O185" s="20" t="s">
        <v>147</v>
      </c>
      <c r="P185" s="59" t="s">
        <v>1715</v>
      </c>
      <c r="Q185" s="20" t="s">
        <v>1549</v>
      </c>
      <c r="Z185" s="155" t="s">
        <v>2523</v>
      </c>
      <c r="AC185" s="85"/>
      <c r="AG185" s="84">
        <v>60.551565043673435</v>
      </c>
      <c r="AH185" s="84">
        <v>2.66</v>
      </c>
      <c r="AI185" s="84">
        <v>24.883249002104414</v>
      </c>
      <c r="AK185" s="84">
        <v>1.59</v>
      </c>
      <c r="AL185" s="84">
        <v>2.5999999999999999E-2</v>
      </c>
      <c r="AM185" s="84">
        <v>0.11</v>
      </c>
      <c r="AN185" s="84">
        <v>2.8</v>
      </c>
      <c r="AO185" s="84">
        <v>0.21</v>
      </c>
      <c r="AP185" s="84">
        <v>0.26</v>
      </c>
      <c r="AQ185" s="84">
        <v>0.64</v>
      </c>
      <c r="AT185" s="85">
        <v>0.56999999999999995</v>
      </c>
      <c r="AU185" s="84">
        <v>2.44</v>
      </c>
      <c r="AY185" s="20">
        <v>93.730814045777834</v>
      </c>
      <c r="BB185" s="37">
        <v>5</v>
      </c>
      <c r="BD185" s="37">
        <v>80</v>
      </c>
      <c r="BJ185" s="37">
        <v>2</v>
      </c>
      <c r="BK185" s="37"/>
      <c r="BM185" s="37">
        <v>38</v>
      </c>
      <c r="BN185" s="37">
        <v>11.999999999999998</v>
      </c>
      <c r="BT185" s="85">
        <v>3.8561647570933504</v>
      </c>
      <c r="BU185" s="37"/>
      <c r="BV185" s="37">
        <v>5</v>
      </c>
      <c r="BW185" s="37">
        <v>2</v>
      </c>
      <c r="BY185" s="37">
        <v>13</v>
      </c>
      <c r="CB185" s="37">
        <v>2</v>
      </c>
      <c r="CG185" s="85">
        <v>0.81704287987784019</v>
      </c>
      <c r="CH185" s="37">
        <v>5</v>
      </c>
      <c r="CJ185" s="37">
        <v>50</v>
      </c>
      <c r="CM185" s="85">
        <v>1.8978398933084784</v>
      </c>
      <c r="CO185" s="37"/>
      <c r="CP185" s="37"/>
      <c r="CR185" s="85">
        <v>1.0341938394570236</v>
      </c>
      <c r="CS185" s="37">
        <v>7</v>
      </c>
      <c r="CT185" s="37">
        <v>90</v>
      </c>
      <c r="CU185" s="85">
        <v>1.9513839655334824</v>
      </c>
      <c r="CV185" s="85">
        <v>1.7753013690432655</v>
      </c>
      <c r="CW185" s="85">
        <v>0.46702329662920239</v>
      </c>
      <c r="CX185" s="85">
        <v>1.9027976777737561</v>
      </c>
      <c r="CY185" s="85">
        <v>0.43628503294447774</v>
      </c>
      <c r="CZ185" s="85">
        <v>6.2468084262504768E-2</v>
      </c>
      <c r="DA185" s="85">
        <v>0.67425868727782934</v>
      </c>
      <c r="DB185" s="85">
        <v>0</v>
      </c>
      <c r="DC185" s="85">
        <v>0</v>
      </c>
      <c r="DD185" s="85">
        <v>0.10312191687778564</v>
      </c>
      <c r="DE185" s="85">
        <v>0.23202431297501774</v>
      </c>
      <c r="DF185" s="85">
        <v>2.8755149898613303E-2</v>
      </c>
      <c r="DG185" s="85">
        <v>0.11601215648750887</v>
      </c>
      <c r="DH185" s="85">
        <v>0</v>
      </c>
      <c r="DI185" s="87">
        <v>7.7494316497034434</v>
      </c>
      <c r="DJ185" s="87">
        <v>8.7836254891604675</v>
      </c>
      <c r="DW185" s="85">
        <v>20.05</v>
      </c>
      <c r="DZ185" s="85">
        <v>62.28</v>
      </c>
      <c r="EB185" s="85">
        <v>39.929999999999993</v>
      </c>
      <c r="EI185" s="85">
        <v>7.91</v>
      </c>
      <c r="EQ185" s="85">
        <v>0.56999999999999995</v>
      </c>
      <c r="ET185" s="85">
        <v>40.020000000000003</v>
      </c>
      <c r="FB185" s="20">
        <v>500</v>
      </c>
    </row>
    <row r="186" spans="1:158" x14ac:dyDescent="0.3">
      <c r="A186" s="156" t="s">
        <v>2474</v>
      </c>
      <c r="B186" s="20" t="s">
        <v>978</v>
      </c>
      <c r="C186" s="19" t="s">
        <v>325</v>
      </c>
      <c r="D186" s="20" t="s">
        <v>980</v>
      </c>
      <c r="E186" s="109">
        <v>44734</v>
      </c>
      <c r="F186" s="113">
        <v>45103</v>
      </c>
      <c r="G186" s="59" t="s">
        <v>2483</v>
      </c>
      <c r="H186" s="59" t="s">
        <v>2004</v>
      </c>
      <c r="I186" s="59"/>
      <c r="J186" s="59"/>
      <c r="K186" s="119">
        <v>35.900431297799997</v>
      </c>
      <c r="L186" s="119">
        <v>-107.3774674725</v>
      </c>
      <c r="M186" s="62" t="s">
        <v>357</v>
      </c>
      <c r="O186" s="20" t="s">
        <v>147</v>
      </c>
      <c r="P186" s="59" t="s">
        <v>1715</v>
      </c>
      <c r="Q186" s="20" t="s">
        <v>1549</v>
      </c>
      <c r="Z186" s="155" t="s">
        <v>2524</v>
      </c>
      <c r="AC186" s="85"/>
      <c r="AG186" s="84">
        <v>61.219551544310598</v>
      </c>
      <c r="AH186" s="84">
        <v>1.33</v>
      </c>
      <c r="AI186" s="84">
        <v>27.299009241142237</v>
      </c>
      <c r="AK186" s="84">
        <v>0.93</v>
      </c>
      <c r="AL186" s="84">
        <v>4.7E-2</v>
      </c>
      <c r="AM186" s="84">
        <v>0.09</v>
      </c>
      <c r="AN186" s="84">
        <v>1.56</v>
      </c>
      <c r="AO186" s="84">
        <v>0.24</v>
      </c>
      <c r="AP186" s="84">
        <v>0.25</v>
      </c>
      <c r="AQ186" s="84">
        <v>0.08</v>
      </c>
      <c r="AT186" s="85">
        <v>0.36</v>
      </c>
      <c r="AU186" s="84">
        <v>1.5</v>
      </c>
      <c r="AY186" s="20">
        <v>93.045560785452835</v>
      </c>
      <c r="BB186" s="37">
        <v>5</v>
      </c>
      <c r="BD186" s="37">
        <v>73</v>
      </c>
      <c r="BJ186" s="37">
        <v>1</v>
      </c>
      <c r="BK186" s="37"/>
      <c r="BM186" s="37">
        <v>17</v>
      </c>
      <c r="BN186" s="37">
        <v>14</v>
      </c>
      <c r="BT186" s="85">
        <v>2.301131893145032</v>
      </c>
      <c r="BU186" s="37"/>
      <c r="BV186" s="37">
        <v>5</v>
      </c>
      <c r="BW186" s="37">
        <v>2</v>
      </c>
      <c r="BY186" s="37">
        <v>23</v>
      </c>
      <c r="CB186" s="37">
        <v>2</v>
      </c>
      <c r="CG186" s="85">
        <v>0.36071198228688073</v>
      </c>
      <c r="CH186" s="37">
        <v>4</v>
      </c>
      <c r="CJ186" s="37">
        <v>41</v>
      </c>
      <c r="CM186" s="85">
        <v>1.372478617702924</v>
      </c>
      <c r="CO186" s="37"/>
      <c r="CP186" s="37"/>
      <c r="CR186" s="85">
        <v>0.43329764999745118</v>
      </c>
      <c r="CS186" s="37">
        <v>5</v>
      </c>
      <c r="CT186" s="37">
        <v>133</v>
      </c>
      <c r="CU186" s="85">
        <v>0.93641052237300826</v>
      </c>
      <c r="CV186" s="85">
        <v>5.1158978651425784</v>
      </c>
      <c r="CW186" s="85">
        <v>0.1640103636818997</v>
      </c>
      <c r="CX186" s="85">
        <v>0.84332355920220048</v>
      </c>
      <c r="CY186" s="85">
        <v>0.20944566713431781</v>
      </c>
      <c r="CZ186" s="85">
        <v>1.8839028260758749E-2</v>
      </c>
      <c r="DA186" s="85">
        <v>0.2293928735280624</v>
      </c>
      <c r="DB186" s="85">
        <v>0</v>
      </c>
      <c r="DC186" s="85">
        <v>4.2110769053460735E-2</v>
      </c>
      <c r="DD186" s="85">
        <v>3.8786234654503295E-2</v>
      </c>
      <c r="DE186" s="85">
        <v>4.0448501853982015E-2</v>
      </c>
      <c r="DF186" s="85">
        <v>7.7572469309006601E-3</v>
      </c>
      <c r="DG186" s="85">
        <v>4.488121438592526E-2</v>
      </c>
      <c r="DH186" s="85">
        <v>0</v>
      </c>
      <c r="DI186" s="87">
        <v>7.6913038462015981</v>
      </c>
      <c r="DJ186" s="87">
        <v>8.12460149619905</v>
      </c>
      <c r="DW186" s="85">
        <v>35.880000000000003</v>
      </c>
      <c r="DZ186" s="85">
        <v>44.06</v>
      </c>
      <c r="EB186" s="85">
        <v>29.390000000000008</v>
      </c>
      <c r="EI186" s="85">
        <v>14.33</v>
      </c>
      <c r="EQ186" s="85">
        <v>0.36</v>
      </c>
      <c r="ET186" s="85">
        <v>34.729999999999997</v>
      </c>
      <c r="FB186" s="20">
        <v>500</v>
      </c>
    </row>
    <row r="187" spans="1:158" x14ac:dyDescent="0.3">
      <c r="A187" s="156" t="s">
        <v>2475</v>
      </c>
      <c r="B187" s="20" t="s">
        <v>978</v>
      </c>
      <c r="C187" s="19" t="s">
        <v>325</v>
      </c>
      <c r="D187" s="20" t="s">
        <v>980</v>
      </c>
      <c r="E187" s="109">
        <v>44734</v>
      </c>
      <c r="F187" s="113">
        <v>45103</v>
      </c>
      <c r="G187" s="59" t="s">
        <v>2483</v>
      </c>
      <c r="H187" s="59" t="s">
        <v>2004</v>
      </c>
      <c r="I187" s="59"/>
      <c r="J187" s="59"/>
      <c r="K187" s="119">
        <v>35.900431297799997</v>
      </c>
      <c r="L187" s="119">
        <v>-107.3774674725</v>
      </c>
      <c r="M187" s="62" t="s">
        <v>357</v>
      </c>
      <c r="O187" s="20" t="s">
        <v>147</v>
      </c>
      <c r="P187" s="59" t="s">
        <v>1715</v>
      </c>
      <c r="Q187" s="20" t="s">
        <v>1549</v>
      </c>
      <c r="Z187" s="155" t="s">
        <v>2525</v>
      </c>
      <c r="AC187" s="85"/>
      <c r="AG187" s="84">
        <v>55.89447606035796</v>
      </c>
      <c r="AH187" s="84">
        <v>1.25</v>
      </c>
      <c r="AI187" s="84">
        <v>31.276287505413631</v>
      </c>
      <c r="AK187" s="84">
        <v>1.99</v>
      </c>
      <c r="AL187" s="84">
        <v>1.6E-2</v>
      </c>
      <c r="AM187" s="84">
        <v>7.0000000000000007E-2</v>
      </c>
      <c r="AN187" s="84">
        <v>0.98</v>
      </c>
      <c r="AO187" s="84">
        <v>0.74</v>
      </c>
      <c r="AP187" s="84">
        <v>0.77</v>
      </c>
      <c r="AQ187" s="84">
        <v>0.06</v>
      </c>
      <c r="AT187" s="85">
        <v>0.5</v>
      </c>
      <c r="AU187" s="84">
        <v>1.8</v>
      </c>
      <c r="AY187" s="20">
        <v>93.046763565771585</v>
      </c>
      <c r="BB187" s="37">
        <v>5.9999999999999991</v>
      </c>
      <c r="BD187" s="37"/>
      <c r="BJ187" s="37">
        <v>2</v>
      </c>
      <c r="BK187" s="37">
        <v>27</v>
      </c>
      <c r="BM187" s="37">
        <v>19</v>
      </c>
      <c r="BN187" s="37">
        <v>16</v>
      </c>
      <c r="BT187" s="85">
        <v>2.8656584547823214</v>
      </c>
      <c r="BU187" s="37">
        <v>2</v>
      </c>
      <c r="BV187" s="37">
        <v>4</v>
      </c>
      <c r="BW187" s="37">
        <v>2.9999999999999996</v>
      </c>
      <c r="BY187" s="37">
        <v>23</v>
      </c>
      <c r="CB187" s="37">
        <v>4</v>
      </c>
      <c r="CG187" s="85">
        <v>0.47010167856089297</v>
      </c>
      <c r="CH187" s="37">
        <v>4</v>
      </c>
      <c r="CJ187" s="37">
        <v>35</v>
      </c>
      <c r="CM187" s="85">
        <v>1.0688092259089239</v>
      </c>
      <c r="CO187" s="37"/>
      <c r="CP187" s="37"/>
      <c r="CR187" s="85">
        <v>1.0295735371264072</v>
      </c>
      <c r="CS187" s="37">
        <v>13</v>
      </c>
      <c r="CT187" s="37">
        <v>95</v>
      </c>
      <c r="CU187" s="85">
        <v>2.3672198898785002</v>
      </c>
      <c r="CV187" s="85">
        <v>1.9574166841058911</v>
      </c>
      <c r="CW187" s="85">
        <v>0.48390682831770448</v>
      </c>
      <c r="CX187" s="85">
        <v>1.7794111449700571</v>
      </c>
      <c r="CY187" s="85">
        <v>0.57690994246885485</v>
      </c>
      <c r="CZ187" s="85">
        <v>5.8126946344469001E-2</v>
      </c>
      <c r="DA187" s="85">
        <v>0.36910610928737819</v>
      </c>
      <c r="DB187" s="85">
        <v>0</v>
      </c>
      <c r="DC187" s="85">
        <v>0.16493521025243085</v>
      </c>
      <c r="DD187" s="85">
        <v>6.3939640978915899E-2</v>
      </c>
      <c r="DE187" s="85">
        <v>9.663604829767973E-2</v>
      </c>
      <c r="DF187" s="85">
        <v>2.0344431220564153E-2</v>
      </c>
      <c r="DG187" s="85">
        <v>0.1068082639079618</v>
      </c>
      <c r="DH187" s="85">
        <v>0</v>
      </c>
      <c r="DI187" s="87">
        <v>8.0447611400304062</v>
      </c>
      <c r="DJ187" s="87">
        <v>9.0743346771568127</v>
      </c>
      <c r="DW187" s="85">
        <v>27.72</v>
      </c>
      <c r="DZ187" s="85">
        <v>48.57</v>
      </c>
      <c r="EB187" s="85">
        <v>32.54</v>
      </c>
      <c r="EI187" s="85">
        <v>20.11</v>
      </c>
      <c r="EQ187" s="85">
        <v>0.5</v>
      </c>
      <c r="ET187" s="85">
        <v>39.74</v>
      </c>
      <c r="FB187" s="20">
        <v>500</v>
      </c>
    </row>
    <row r="188" spans="1:158" x14ac:dyDescent="0.3">
      <c r="A188" s="156" t="s">
        <v>2476</v>
      </c>
      <c r="B188" s="20" t="s">
        <v>978</v>
      </c>
      <c r="C188" s="19" t="s">
        <v>2142</v>
      </c>
      <c r="D188" s="20" t="s">
        <v>980</v>
      </c>
      <c r="E188" s="109">
        <v>44734</v>
      </c>
      <c r="F188" s="113">
        <v>45103</v>
      </c>
      <c r="G188" s="59" t="s">
        <v>2483</v>
      </c>
      <c r="H188" s="59" t="s">
        <v>2004</v>
      </c>
      <c r="I188" s="59"/>
      <c r="J188" s="59"/>
      <c r="K188" s="119">
        <v>35.467633793700003</v>
      </c>
      <c r="L188" s="119">
        <v>-108.13058981170001</v>
      </c>
      <c r="M188" s="62" t="s">
        <v>357</v>
      </c>
      <c r="N188" s="59" t="s">
        <v>238</v>
      </c>
      <c r="O188" s="20" t="s">
        <v>147</v>
      </c>
      <c r="P188" s="59" t="s">
        <v>336</v>
      </c>
      <c r="Q188" s="20" t="s">
        <v>1549</v>
      </c>
      <c r="Z188" s="155" t="s">
        <v>2526</v>
      </c>
      <c r="AC188" s="85"/>
      <c r="AG188" s="84">
        <v>71.380472962453439</v>
      </c>
      <c r="AH188" s="84">
        <v>2.5</v>
      </c>
      <c r="AI188" s="84">
        <v>17.277737679202069</v>
      </c>
      <c r="AK188" s="84">
        <v>2.1</v>
      </c>
      <c r="AL188" s="84">
        <v>1.4999999999999999E-2</v>
      </c>
      <c r="AM188" s="84">
        <v>0.33</v>
      </c>
      <c r="AN188" s="84">
        <v>0.56999999999999995</v>
      </c>
      <c r="AO188" s="84">
        <v>0.17</v>
      </c>
      <c r="AP188" s="84">
        <v>0.35</v>
      </c>
      <c r="AQ188" s="84">
        <v>0.03</v>
      </c>
      <c r="AT188" s="85">
        <v>0.39</v>
      </c>
      <c r="AU188" s="84">
        <v>1.1100000000000001</v>
      </c>
      <c r="AY188" s="20">
        <v>94.723210641655484</v>
      </c>
      <c r="BB188" s="37">
        <v>19</v>
      </c>
      <c r="BD188" s="37"/>
      <c r="BJ188" s="37">
        <v>4</v>
      </c>
      <c r="BK188" s="37">
        <v>23</v>
      </c>
      <c r="BM188" s="37">
        <v>13</v>
      </c>
      <c r="BN188" s="37">
        <v>19</v>
      </c>
      <c r="BT188" s="85">
        <v>1.5033156325206654</v>
      </c>
      <c r="BU188" s="37">
        <v>7</v>
      </c>
      <c r="BV188" s="37">
        <v>25</v>
      </c>
      <c r="BW188" s="37">
        <v>5</v>
      </c>
      <c r="BY188" s="37">
        <v>41</v>
      </c>
      <c r="CB188" s="37">
        <v>4</v>
      </c>
      <c r="CG188" s="85">
        <v>0.28039002825154336</v>
      </c>
      <c r="CH188" s="37"/>
      <c r="CJ188" s="37">
        <v>28</v>
      </c>
      <c r="CM188" s="85">
        <v>0.50437506539709109</v>
      </c>
      <c r="CO188" s="37">
        <v>7</v>
      </c>
      <c r="CP188" s="37"/>
      <c r="CR188" s="85">
        <v>0.68707818876216387</v>
      </c>
      <c r="CS188" s="37">
        <v>11</v>
      </c>
      <c r="CT188" s="37">
        <v>289</v>
      </c>
      <c r="CU188" s="85">
        <v>0.77536426179763529</v>
      </c>
      <c r="CV188" s="85">
        <v>3.3108648835437959</v>
      </c>
      <c r="CW188" s="85">
        <v>0.1953738097729413</v>
      </c>
      <c r="CX188" s="85">
        <v>0.85547569844093341</v>
      </c>
      <c r="CY188" s="85">
        <v>0.30123535105158528</v>
      </c>
      <c r="CZ188" s="85">
        <v>2.2888981898085171E-2</v>
      </c>
      <c r="DA188" s="85">
        <v>0.26281456000837078</v>
      </c>
      <c r="DB188" s="85">
        <v>1.2261954588259915E-3</v>
      </c>
      <c r="DC188" s="85">
        <v>4.8230354713822331E-2</v>
      </c>
      <c r="DD188" s="85">
        <v>4.3734304698127023E-2</v>
      </c>
      <c r="DE188" s="85">
        <v>9.9730563984513979E-2</v>
      </c>
      <c r="DF188" s="85">
        <v>3.5968400125562419E-2</v>
      </c>
      <c r="DG188" s="85">
        <v>6.6623286596212208E-2</v>
      </c>
      <c r="DH188" s="85">
        <v>0</v>
      </c>
      <c r="DI188" s="87">
        <v>6.0195306520904115</v>
      </c>
      <c r="DJ188" s="87">
        <v>6.7066088408525752</v>
      </c>
      <c r="DW188" s="85">
        <v>48.64</v>
      </c>
      <c r="DZ188" s="85">
        <v>34.479999999999997</v>
      </c>
      <c r="EB188" s="85">
        <v>25.709999999999994</v>
      </c>
      <c r="EI188" s="85">
        <v>13.35</v>
      </c>
      <c r="EQ188" s="85">
        <v>0.39</v>
      </c>
      <c r="ET188" s="85">
        <v>25.65</v>
      </c>
      <c r="FB188" s="20">
        <v>500</v>
      </c>
    </row>
    <row r="189" spans="1:158" x14ac:dyDescent="0.3">
      <c r="A189" s="156" t="s">
        <v>2477</v>
      </c>
      <c r="B189" s="20" t="s">
        <v>978</v>
      </c>
      <c r="C189" s="19" t="s">
        <v>2142</v>
      </c>
      <c r="D189" s="20" t="s">
        <v>980</v>
      </c>
      <c r="E189" s="109">
        <v>44734</v>
      </c>
      <c r="F189" s="113">
        <v>45103</v>
      </c>
      <c r="G189" s="59" t="s">
        <v>2483</v>
      </c>
      <c r="H189" s="59" t="s">
        <v>2004</v>
      </c>
      <c r="I189" s="59"/>
      <c r="J189" s="59"/>
      <c r="K189" s="119">
        <v>35.467633793700003</v>
      </c>
      <c r="L189" s="119">
        <v>-108.13058981170001</v>
      </c>
      <c r="M189" s="62" t="s">
        <v>357</v>
      </c>
      <c r="N189" s="59" t="s">
        <v>238</v>
      </c>
      <c r="O189" s="20" t="s">
        <v>147</v>
      </c>
      <c r="P189" s="59" t="s">
        <v>336</v>
      </c>
      <c r="Q189" s="20" t="s">
        <v>1549</v>
      </c>
      <c r="Z189" s="155" t="s">
        <v>2527</v>
      </c>
      <c r="AC189" s="85"/>
      <c r="AG189" s="84">
        <v>60.372808092798699</v>
      </c>
      <c r="AH189" s="84">
        <v>1.58</v>
      </c>
      <c r="AI189" s="84">
        <v>22.651196766035248</v>
      </c>
      <c r="AK189" s="84">
        <v>4.97</v>
      </c>
      <c r="AL189" s="84">
        <v>1.6E-2</v>
      </c>
      <c r="AM189" s="84">
        <v>0.43</v>
      </c>
      <c r="AN189" s="84">
        <v>0.7</v>
      </c>
      <c r="AO189" s="84">
        <v>0.19</v>
      </c>
      <c r="AP189" s="84">
        <v>0.81</v>
      </c>
      <c r="AQ189" s="84">
        <v>0.04</v>
      </c>
      <c r="AT189" s="85">
        <v>0.55000000000000004</v>
      </c>
      <c r="AU189" s="84">
        <v>1.64</v>
      </c>
      <c r="AY189" s="20">
        <v>91.760004858833966</v>
      </c>
      <c r="BB189" s="37">
        <v>20</v>
      </c>
      <c r="BD189" s="37"/>
      <c r="BJ189" s="37">
        <v>8</v>
      </c>
      <c r="BK189" s="37"/>
      <c r="BM189" s="37">
        <v>11.999999999999998</v>
      </c>
      <c r="BN189" s="37">
        <v>15</v>
      </c>
      <c r="BT189" s="85">
        <v>1.9829004985595629</v>
      </c>
      <c r="BU189" s="37">
        <v>4</v>
      </c>
      <c r="BV189" s="37">
        <v>11.999999999999998</v>
      </c>
      <c r="BW189" s="37">
        <v>5</v>
      </c>
      <c r="BY189" s="37">
        <v>17</v>
      </c>
      <c r="CB189" s="37">
        <v>5</v>
      </c>
      <c r="CG189" s="85">
        <v>0.37571381101052542</v>
      </c>
      <c r="CH189" s="37"/>
      <c r="CJ189" s="37">
        <v>28.999999999999996</v>
      </c>
      <c r="CM189" s="85">
        <v>0.98964103349642418</v>
      </c>
      <c r="CO189" s="37"/>
      <c r="CP189" s="37"/>
      <c r="CR189" s="85">
        <v>1.3508811182400915</v>
      </c>
      <c r="CS189" s="37">
        <v>10</v>
      </c>
      <c r="CT189" s="37">
        <v>172</v>
      </c>
      <c r="CU189" s="85">
        <v>1.2212206537661543</v>
      </c>
      <c r="CV189" s="85">
        <v>1.1671734862946079</v>
      </c>
      <c r="CW189" s="85">
        <v>0.347369430404595</v>
      </c>
      <c r="CX189" s="85">
        <v>1.4546094898192414</v>
      </c>
      <c r="CY189" s="85">
        <v>0.73996925539312153</v>
      </c>
      <c r="CZ189" s="85">
        <v>4.5230394583931625E-2</v>
      </c>
      <c r="DA189" s="85">
        <v>0.37088923558823944</v>
      </c>
      <c r="DB189" s="85">
        <v>2.2313661328072942E-2</v>
      </c>
      <c r="DC189" s="85">
        <v>0.17066935556336871</v>
      </c>
      <c r="DD189" s="85">
        <v>5.5482617356289468E-2</v>
      </c>
      <c r="DE189" s="85">
        <v>0.10975909085700745</v>
      </c>
      <c r="DF189" s="85">
        <v>5.7894905067432501E-2</v>
      </c>
      <c r="DG189" s="85">
        <v>0.12302667326829407</v>
      </c>
      <c r="DH189" s="85">
        <v>0</v>
      </c>
      <c r="DI189" s="87">
        <v>5.8856082492903568</v>
      </c>
      <c r="DJ189" s="87">
        <v>7.2364893675304485</v>
      </c>
      <c r="DW189" s="85">
        <v>33.229999999999997</v>
      </c>
      <c r="DZ189" s="85">
        <v>45</v>
      </c>
      <c r="EB189" s="85">
        <v>32.920000000000009</v>
      </c>
      <c r="EI189" s="85">
        <v>9.58</v>
      </c>
      <c r="EQ189" s="85">
        <v>0.55000000000000004</v>
      </c>
      <c r="ET189" s="85">
        <v>33.85</v>
      </c>
      <c r="FB189" s="20">
        <v>500</v>
      </c>
    </row>
    <row r="190" spans="1:158" x14ac:dyDescent="0.3">
      <c r="A190" s="156" t="s">
        <v>2478</v>
      </c>
      <c r="B190" s="20" t="s">
        <v>978</v>
      </c>
      <c r="C190" s="19" t="s">
        <v>2142</v>
      </c>
      <c r="D190" s="20" t="s">
        <v>980</v>
      </c>
      <c r="E190" s="109">
        <v>44734</v>
      </c>
      <c r="F190" s="113">
        <v>45103</v>
      </c>
      <c r="G190" s="59" t="s">
        <v>2483</v>
      </c>
      <c r="H190" s="59" t="s">
        <v>2004</v>
      </c>
      <c r="I190" s="59"/>
      <c r="J190" s="59"/>
      <c r="K190" s="119">
        <v>35.467633793700003</v>
      </c>
      <c r="L190" s="119">
        <v>-108.13058981170001</v>
      </c>
      <c r="M190" s="62" t="s">
        <v>357</v>
      </c>
      <c r="N190" s="59" t="s">
        <v>238</v>
      </c>
      <c r="O190" s="20" t="s">
        <v>147</v>
      </c>
      <c r="P190" s="59" t="s">
        <v>336</v>
      </c>
      <c r="Q190" s="20" t="s">
        <v>1549</v>
      </c>
      <c r="Z190" s="152" t="s">
        <v>2528</v>
      </c>
      <c r="AC190" s="85"/>
      <c r="AG190" s="84">
        <v>83.338372149915983</v>
      </c>
      <c r="AH190" s="84">
        <v>0.72</v>
      </c>
      <c r="AI190" s="84">
        <v>10.563210170697703</v>
      </c>
      <c r="AK190" s="84">
        <v>2.94</v>
      </c>
      <c r="AL190" s="84">
        <v>1.0999999999999999E-2</v>
      </c>
      <c r="AM190" s="84">
        <v>0.21</v>
      </c>
      <c r="AN190" s="84">
        <v>0.11</v>
      </c>
      <c r="AO190" s="84">
        <v>0.19</v>
      </c>
      <c r="AP190" s="84">
        <v>1.21</v>
      </c>
      <c r="AQ190" s="84">
        <v>0.04</v>
      </c>
      <c r="AT190" s="85">
        <v>0.21</v>
      </c>
      <c r="AU190" s="84">
        <v>0.37</v>
      </c>
      <c r="AY190" s="20">
        <v>99.332582320613668</v>
      </c>
      <c r="BB190" s="37">
        <v>21</v>
      </c>
      <c r="BD190" s="37">
        <v>168.99999999999997</v>
      </c>
      <c r="BJ190" s="37">
        <v>10</v>
      </c>
      <c r="BK190" s="37"/>
      <c r="BM190" s="37">
        <v>11</v>
      </c>
      <c r="BN190" s="37">
        <v>19</v>
      </c>
      <c r="BT190" s="85">
        <v>0.31825900239902832</v>
      </c>
      <c r="BU190" s="37">
        <v>2.9999999999999996</v>
      </c>
      <c r="BV190" s="37">
        <v>14</v>
      </c>
      <c r="BW190" s="37">
        <v>8</v>
      </c>
      <c r="BY190" s="37">
        <v>20</v>
      </c>
      <c r="CB190" s="37">
        <v>40</v>
      </c>
      <c r="CG190" s="85">
        <v>7.2738520238877794E-2</v>
      </c>
      <c r="CH190" s="37"/>
      <c r="CJ190" s="37">
        <v>35</v>
      </c>
      <c r="CM190" s="85">
        <v>0.18464393599099746</v>
      </c>
      <c r="CO190" s="37">
        <v>10</v>
      </c>
      <c r="CP190" s="37">
        <v>54</v>
      </c>
      <c r="CR190" s="85">
        <v>0.29274456760754508</v>
      </c>
      <c r="CS190" s="37">
        <v>17</v>
      </c>
      <c r="CT190" s="37">
        <v>749</v>
      </c>
      <c r="CU190" s="85">
        <v>0.50491723587356396</v>
      </c>
      <c r="CV190" s="85">
        <v>3.5408772484310047</v>
      </c>
      <c r="CW190" s="85">
        <v>0.12600549813688675</v>
      </c>
      <c r="CX190" s="85">
        <v>0.44896452799750414</v>
      </c>
      <c r="CY190" s="85">
        <v>0.23970140054104028</v>
      </c>
      <c r="CZ190" s="85">
        <v>1.2757217395741642E-2</v>
      </c>
      <c r="DA190" s="85">
        <v>8.5719548466123674E-2</v>
      </c>
      <c r="DB190" s="85">
        <v>8.9524332601695735E-4</v>
      </c>
      <c r="DC190" s="85">
        <v>4.5433598795360575E-2</v>
      </c>
      <c r="DD190" s="85">
        <v>9.6238657546822912E-3</v>
      </c>
      <c r="DE190" s="85">
        <v>2.3276326476440887E-2</v>
      </c>
      <c r="DF190" s="85">
        <v>3.8047841355720686E-3</v>
      </c>
      <c r="DG190" s="85">
        <v>3.5362111377669814E-2</v>
      </c>
      <c r="DH190" s="85">
        <v>1.5666758205296753E-3</v>
      </c>
      <c r="DI190" s="87">
        <v>5.0789052825281384</v>
      </c>
      <c r="DJ190" s="87">
        <v>5.3716498501356833</v>
      </c>
      <c r="DW190" s="85">
        <v>88.74</v>
      </c>
      <c r="DY190" s="20">
        <v>4.43</v>
      </c>
      <c r="DZ190" s="85"/>
      <c r="EB190" s="85">
        <v>1.0700000000000074</v>
      </c>
      <c r="EI190" s="85">
        <v>3.98</v>
      </c>
      <c r="EQ190" s="85">
        <v>0.21</v>
      </c>
      <c r="ET190" s="85">
        <v>10.19</v>
      </c>
      <c r="FB190" s="20">
        <v>500</v>
      </c>
    </row>
    <row r="191" spans="1:158" x14ac:dyDescent="0.3">
      <c r="A191" s="156" t="s">
        <v>2479</v>
      </c>
      <c r="B191" s="20" t="s">
        <v>978</v>
      </c>
      <c r="C191" s="19" t="s">
        <v>2142</v>
      </c>
      <c r="D191" s="20" t="s">
        <v>980</v>
      </c>
      <c r="E191" s="109">
        <v>44734</v>
      </c>
      <c r="F191" s="113">
        <v>45103</v>
      </c>
      <c r="G191" s="59" t="s">
        <v>2483</v>
      </c>
      <c r="H191" s="59" t="s">
        <v>2004</v>
      </c>
      <c r="I191" s="59"/>
      <c r="J191" s="59"/>
      <c r="K191" s="20">
        <v>35.467633793700003</v>
      </c>
      <c r="L191" s="20">
        <v>-108.13058981170001</v>
      </c>
      <c r="M191" s="62" t="s">
        <v>357</v>
      </c>
      <c r="N191" s="59" t="s">
        <v>238</v>
      </c>
      <c r="O191" s="20" t="s">
        <v>147</v>
      </c>
      <c r="P191" s="59" t="s">
        <v>336</v>
      </c>
      <c r="Q191" s="20" t="s">
        <v>1549</v>
      </c>
      <c r="Z191" s="152" t="s">
        <v>2529</v>
      </c>
      <c r="AC191" s="85"/>
      <c r="AG191" s="84">
        <v>44.162375126631929</v>
      </c>
      <c r="AH191" s="84">
        <v>0.93</v>
      </c>
      <c r="AI191" s="84">
        <v>24.414793594534341</v>
      </c>
      <c r="AK191" s="84">
        <v>3.68</v>
      </c>
      <c r="AL191" s="84">
        <v>1.4E-2</v>
      </c>
      <c r="AM191" s="84">
        <v>1.64</v>
      </c>
      <c r="AN191" s="84">
        <v>10.64</v>
      </c>
      <c r="AO191" s="84">
        <v>0.27</v>
      </c>
      <c r="AP191" s="84">
        <v>0.87</v>
      </c>
      <c r="AQ191" s="84">
        <v>0.05</v>
      </c>
      <c r="AT191" s="85">
        <v>0.36</v>
      </c>
      <c r="AU191" s="84">
        <v>2.2000000000000002</v>
      </c>
      <c r="AY191" s="20">
        <v>86.671168721166268</v>
      </c>
      <c r="BB191" s="37">
        <v>11.999999999999998</v>
      </c>
      <c r="BD191" s="37">
        <v>265</v>
      </c>
      <c r="BJ191" s="37">
        <v>5.9999999999999991</v>
      </c>
      <c r="BK191" s="37"/>
      <c r="BM191" s="37">
        <v>16</v>
      </c>
      <c r="BN191" s="37">
        <v>14</v>
      </c>
      <c r="BT191" s="85">
        <v>2.034108656365301</v>
      </c>
      <c r="BU191" s="37">
        <v>13</v>
      </c>
      <c r="BV191" s="37">
        <v>10</v>
      </c>
      <c r="BW191" s="37">
        <v>35</v>
      </c>
      <c r="BY191" s="37">
        <v>25</v>
      </c>
      <c r="CB191" s="37">
        <v>16</v>
      </c>
      <c r="CG191" s="85">
        <v>0.92848898258677981</v>
      </c>
      <c r="CH191" s="37">
        <v>4</v>
      </c>
      <c r="CJ191" s="37">
        <v>140</v>
      </c>
      <c r="CM191" s="85">
        <v>0.79882468576668086</v>
      </c>
      <c r="CO191" s="37"/>
      <c r="CP191" s="37"/>
      <c r="CR191" s="85">
        <v>3.9136621017887876</v>
      </c>
      <c r="CS191" s="37">
        <v>66</v>
      </c>
      <c r="CT191" s="37">
        <v>88</v>
      </c>
      <c r="CU191" s="85">
        <v>1.4153089541300972</v>
      </c>
      <c r="CV191" s="85">
        <v>4.5384677441809158</v>
      </c>
      <c r="CW191" s="85">
        <v>0.44803645419087745</v>
      </c>
      <c r="CX191" s="85">
        <v>1.9212312551156618</v>
      </c>
      <c r="CY191" s="85">
        <v>0.23733197185821672</v>
      </c>
      <c r="CZ191" s="85">
        <v>8.9144204063817997E-2</v>
      </c>
      <c r="DA191" s="85">
        <v>0.86597226804851757</v>
      </c>
      <c r="DB191" s="85">
        <v>6.7726440749783803E-2</v>
      </c>
      <c r="DC191" s="85">
        <v>0.619378560703151</v>
      </c>
      <c r="DD191" s="85">
        <v>0.11287740124963967</v>
      </c>
      <c r="DE191" s="85">
        <v>0.27553663074271023</v>
      </c>
      <c r="DF191" s="85">
        <v>9.2617354871499205E-2</v>
      </c>
      <c r="DG191" s="85">
        <v>0.26222288597993221</v>
      </c>
      <c r="DH191" s="85">
        <v>3.3573791140918463E-2</v>
      </c>
      <c r="DI191" s="87">
        <v>10.97942591702574</v>
      </c>
      <c r="DJ191" s="87">
        <v>14.893088018814527</v>
      </c>
      <c r="DW191" s="85">
        <v>34.619999999999997</v>
      </c>
      <c r="DZ191" s="85">
        <v>42.64</v>
      </c>
      <c r="EB191" s="85">
        <v>27.700000000000003</v>
      </c>
      <c r="EI191" s="85">
        <v>17.87</v>
      </c>
      <c r="EQ191" s="85">
        <v>0.36</v>
      </c>
      <c r="ET191" s="85">
        <v>37.68</v>
      </c>
      <c r="FB191" s="20">
        <v>500</v>
      </c>
    </row>
    <row r="192" spans="1:158" x14ac:dyDescent="0.3">
      <c r="A192" s="156" t="s">
        <v>2480</v>
      </c>
      <c r="B192" s="20" t="s">
        <v>978</v>
      </c>
      <c r="C192" s="19" t="s">
        <v>1291</v>
      </c>
      <c r="D192" s="20" t="s">
        <v>980</v>
      </c>
      <c r="E192" s="109">
        <v>44734</v>
      </c>
      <c r="F192" s="113">
        <v>45103</v>
      </c>
      <c r="G192" s="59" t="s">
        <v>2483</v>
      </c>
      <c r="H192" s="59" t="s">
        <v>2004</v>
      </c>
      <c r="I192" s="59"/>
      <c r="J192" s="59"/>
      <c r="K192" s="119">
        <v>35.6680281179</v>
      </c>
      <c r="L192" s="119">
        <v>-108.24612608220001</v>
      </c>
      <c r="M192" s="62" t="s">
        <v>357</v>
      </c>
      <c r="O192" s="20" t="s">
        <v>147</v>
      </c>
      <c r="P192" s="59" t="s">
        <v>336</v>
      </c>
      <c r="Q192" s="20" t="s">
        <v>1549</v>
      </c>
      <c r="Z192" s="152" t="s">
        <v>2512</v>
      </c>
      <c r="AC192" s="85"/>
      <c r="AG192" s="84">
        <v>65.396819238435995</v>
      </c>
      <c r="AH192" s="84">
        <v>1.36</v>
      </c>
      <c r="AI192" s="84">
        <v>19.858835120911682</v>
      </c>
      <c r="AK192" s="84">
        <v>4.32</v>
      </c>
      <c r="AL192" s="84">
        <v>1.4999999999999999E-2</v>
      </c>
      <c r="AM192" s="84">
        <v>0.2</v>
      </c>
      <c r="AN192" s="84">
        <v>0.51</v>
      </c>
      <c r="AO192" s="84">
        <v>0.16</v>
      </c>
      <c r="AP192" s="84">
        <v>0.48</v>
      </c>
      <c r="AQ192" s="84">
        <v>0.05</v>
      </c>
      <c r="AT192" s="85">
        <v>0.93</v>
      </c>
      <c r="AU192" s="84">
        <v>1.43</v>
      </c>
      <c r="AY192" s="20">
        <v>92.350654359347672</v>
      </c>
      <c r="BB192" s="37">
        <v>5.9999999999999991</v>
      </c>
      <c r="BD192" s="37">
        <v>585</v>
      </c>
      <c r="BJ192" s="37">
        <v>5.9999999999999991</v>
      </c>
      <c r="BK192" s="37">
        <v>22</v>
      </c>
      <c r="BM192" s="37">
        <v>9</v>
      </c>
      <c r="BN192" s="37">
        <v>14</v>
      </c>
      <c r="BT192" s="85">
        <v>5.7057470837649653</v>
      </c>
      <c r="BU192" s="37">
        <v>2</v>
      </c>
      <c r="BV192" s="37">
        <v>5.9999999999999991</v>
      </c>
      <c r="BW192" s="37">
        <v>5.9999999999999991</v>
      </c>
      <c r="BY192" s="37">
        <v>17</v>
      </c>
      <c r="CB192" s="37">
        <v>5</v>
      </c>
      <c r="CG192" s="85">
        <v>0.6589595293187015</v>
      </c>
      <c r="CH192" s="37">
        <v>4</v>
      </c>
      <c r="CJ192" s="37">
        <v>33</v>
      </c>
      <c r="CM192" s="85">
        <v>1.1994062938845271</v>
      </c>
      <c r="CO192" s="37"/>
      <c r="CP192" s="37">
        <v>35</v>
      </c>
      <c r="CR192" s="85">
        <v>1.115162280385495</v>
      </c>
      <c r="CS192" s="37">
        <v>13</v>
      </c>
      <c r="CT192" s="37">
        <v>92</v>
      </c>
      <c r="CU192" s="85">
        <v>2.0311374441080234</v>
      </c>
      <c r="CV192" s="85">
        <v>12.282118193220972</v>
      </c>
      <c r="CW192" s="85">
        <v>0.45691668338458175</v>
      </c>
      <c r="CX192" s="85">
        <v>1.63347714309988</v>
      </c>
      <c r="CY192" s="85">
        <v>0.89527112650666496</v>
      </c>
      <c r="CZ192" s="85">
        <v>5.3544923834130669E-2</v>
      </c>
      <c r="DA192" s="85">
        <v>0.36910300829660742</v>
      </c>
      <c r="DB192" s="85">
        <v>1.9276172580287042E-2</v>
      </c>
      <c r="DC192" s="85">
        <v>0.15563724527787318</v>
      </c>
      <c r="DD192" s="85">
        <v>5.7114585423072718E-2</v>
      </c>
      <c r="DE192" s="85">
        <v>0.13564714037979772</v>
      </c>
      <c r="DF192" s="85">
        <v>2.3559766487017499E-2</v>
      </c>
      <c r="DG192" s="85">
        <v>0.13707500501537453</v>
      </c>
      <c r="DH192" s="85">
        <v>0</v>
      </c>
      <c r="DI192" s="87">
        <v>18.249878437614289</v>
      </c>
      <c r="DJ192" s="87">
        <v>19.365040717999783</v>
      </c>
      <c r="DW192" s="85">
        <v>28.07</v>
      </c>
      <c r="DZ192" s="85">
        <v>49.01</v>
      </c>
      <c r="EB192" s="85">
        <v>35.71</v>
      </c>
      <c r="EI192" s="85">
        <v>12.52</v>
      </c>
      <c r="EQ192" s="85">
        <v>0.93</v>
      </c>
      <c r="ET192" s="85">
        <v>36.22</v>
      </c>
      <c r="FB192" s="20">
        <v>500</v>
      </c>
    </row>
    <row r="193" spans="1:158" x14ac:dyDescent="0.3">
      <c r="A193" s="156" t="s">
        <v>2481</v>
      </c>
      <c r="B193" s="20" t="s">
        <v>978</v>
      </c>
      <c r="C193" s="19" t="s">
        <v>1291</v>
      </c>
      <c r="D193" s="20" t="s">
        <v>980</v>
      </c>
      <c r="E193" s="109">
        <v>44734</v>
      </c>
      <c r="F193" s="113">
        <v>45103</v>
      </c>
      <c r="G193" s="59" t="s">
        <v>2483</v>
      </c>
      <c r="H193" s="59" t="s">
        <v>2004</v>
      </c>
      <c r="I193" s="59"/>
      <c r="J193" s="59"/>
      <c r="K193" s="119">
        <v>35.660343073900002</v>
      </c>
      <c r="L193" s="119">
        <v>-108.2517905919</v>
      </c>
      <c r="M193" s="62" t="s">
        <v>357</v>
      </c>
      <c r="O193" s="20" t="s">
        <v>147</v>
      </c>
      <c r="P193" s="59" t="s">
        <v>336</v>
      </c>
      <c r="Q193" s="20" t="s">
        <v>1549</v>
      </c>
      <c r="Z193" s="152" t="s">
        <v>2512</v>
      </c>
      <c r="AC193" s="85"/>
      <c r="AG193" s="84">
        <v>65.810782703619594</v>
      </c>
      <c r="AH193" s="84">
        <v>1.62</v>
      </c>
      <c r="AI193" s="84">
        <v>11.004109377822477</v>
      </c>
      <c r="AK193" s="84">
        <v>6.08</v>
      </c>
      <c r="AL193" s="84">
        <v>0.02</v>
      </c>
      <c r="AM193" s="84">
        <v>0.21</v>
      </c>
      <c r="AN193" s="84">
        <v>3.39</v>
      </c>
      <c r="AO193" s="84">
        <v>0.25</v>
      </c>
      <c r="AP193" s="84">
        <v>0.7</v>
      </c>
      <c r="AQ193" s="84">
        <v>0.05</v>
      </c>
      <c r="AT193" s="85">
        <v>0.91</v>
      </c>
      <c r="AU193" s="84">
        <v>5.28</v>
      </c>
      <c r="AY193" s="20">
        <v>89.134892081442061</v>
      </c>
      <c r="BB193" s="37">
        <v>8</v>
      </c>
      <c r="BD193" s="37"/>
      <c r="BJ193" s="37">
        <v>2.9999999999999996</v>
      </c>
      <c r="BK193" s="37">
        <v>19</v>
      </c>
      <c r="BM193" s="37">
        <v>8</v>
      </c>
      <c r="BN193" s="37">
        <v>4</v>
      </c>
      <c r="BT193" s="85">
        <v>3.7110191606234046</v>
      </c>
      <c r="BU193" s="37"/>
      <c r="BV193" s="37"/>
      <c r="BW193" s="37">
        <v>8</v>
      </c>
      <c r="BY193" s="37"/>
      <c r="CB193" s="37">
        <v>2</v>
      </c>
      <c r="CG193" s="85">
        <v>5.0258992805755396</v>
      </c>
      <c r="CH193" s="37">
        <v>2</v>
      </c>
      <c r="CJ193" s="37">
        <v>5.9999999999999991</v>
      </c>
      <c r="CM193" s="85">
        <v>3.6705035971223023</v>
      </c>
      <c r="CO193" s="37"/>
      <c r="CP193" s="37"/>
      <c r="CR193" s="85">
        <v>11.194244604316546</v>
      </c>
      <c r="CS193" s="37">
        <v>9</v>
      </c>
      <c r="CT193" s="37">
        <v>23.999999999999996</v>
      </c>
      <c r="CU193" s="85">
        <v>4.6135436340306519</v>
      </c>
      <c r="CV193" s="85">
        <v>85.360721442885762</v>
      </c>
      <c r="CW193" s="85">
        <v>2.0040080160320639</v>
      </c>
      <c r="CX193" s="85">
        <v>10.067617248886261</v>
      </c>
      <c r="CY193" s="85">
        <v>5.1138247718458496</v>
      </c>
      <c r="CZ193" s="85">
        <v>0.54641657415550515</v>
      </c>
      <c r="DA193" s="85">
        <v>3.402488430097605</v>
      </c>
      <c r="DB193" s="85">
        <v>0.43972837761854644</v>
      </c>
      <c r="DC193" s="85">
        <v>2.3125387465578635</v>
      </c>
      <c r="DD193" s="85">
        <v>0.43540318046164261</v>
      </c>
      <c r="DE193" s="85">
        <v>1.1879874857628927</v>
      </c>
      <c r="DF193" s="85">
        <v>0.29267167428381941</v>
      </c>
      <c r="DG193" s="85">
        <v>1.2139386687043152</v>
      </c>
      <c r="DH193" s="85">
        <v>0.1009212669944205</v>
      </c>
      <c r="DI193" s="87">
        <v>117.09180951831721</v>
      </c>
      <c r="DJ193" s="87">
        <v>128.28605412263374</v>
      </c>
      <c r="DW193" s="85">
        <v>6.95</v>
      </c>
      <c r="DZ193" s="85">
        <v>66.459999999999994</v>
      </c>
      <c r="EB193" s="85">
        <v>48.529999999999994</v>
      </c>
      <c r="EI193" s="85">
        <v>13.55</v>
      </c>
      <c r="EQ193" s="85">
        <v>0.91</v>
      </c>
      <c r="ET193" s="85">
        <v>44.52</v>
      </c>
      <c r="FB193" s="20">
        <v>500</v>
      </c>
    </row>
    <row r="194" spans="1:158" x14ac:dyDescent="0.3">
      <c r="A194" s="19" t="s">
        <v>2535</v>
      </c>
      <c r="B194" s="20" t="s">
        <v>978</v>
      </c>
      <c r="C194" s="19" t="s">
        <v>1315</v>
      </c>
      <c r="D194" s="20" t="s">
        <v>980</v>
      </c>
      <c r="E194" s="167">
        <v>45050</v>
      </c>
      <c r="F194" s="113">
        <v>45118</v>
      </c>
      <c r="G194" s="59" t="s">
        <v>2455</v>
      </c>
      <c r="H194" s="19" t="s">
        <v>2195</v>
      </c>
      <c r="K194" s="141">
        <v>36.285155778300002</v>
      </c>
      <c r="L194" s="141">
        <v>-108.69733262</v>
      </c>
      <c r="M194" s="62" t="s">
        <v>357</v>
      </c>
      <c r="O194" s="20" t="s">
        <v>147</v>
      </c>
      <c r="P194" s="59" t="s">
        <v>2531</v>
      </c>
      <c r="Q194" s="20" t="s">
        <v>1549</v>
      </c>
      <c r="Z194" s="83" t="s">
        <v>2503</v>
      </c>
      <c r="AG194" s="19">
        <v>44.47</v>
      </c>
      <c r="AH194" s="19">
        <v>3.62</v>
      </c>
      <c r="AI194" s="19">
        <v>8.44</v>
      </c>
      <c r="AK194" s="19">
        <v>10.4</v>
      </c>
      <c r="AL194" s="19">
        <v>0.1</v>
      </c>
      <c r="AM194" s="19">
        <v>12.6</v>
      </c>
      <c r="AN194" s="19">
        <v>9.42</v>
      </c>
      <c r="AO194" s="19">
        <v>1.24</v>
      </c>
      <c r="AP194" s="19">
        <v>4.58</v>
      </c>
      <c r="AQ194" s="19">
        <v>1.1000000000000001</v>
      </c>
      <c r="AR194" s="19">
        <v>3.56</v>
      </c>
      <c r="AS194" s="19">
        <v>2030</v>
      </c>
      <c r="AT194" s="19">
        <v>0.02</v>
      </c>
      <c r="AW194" s="19">
        <v>0.3</v>
      </c>
      <c r="AY194" s="20">
        <v>99.849999999999966</v>
      </c>
      <c r="AZ194" s="19" t="s">
        <v>290</v>
      </c>
      <c r="BA194" s="19" t="s">
        <v>292</v>
      </c>
      <c r="BB194" s="19">
        <v>0.1</v>
      </c>
      <c r="BD194" s="19">
        <v>1765</v>
      </c>
      <c r="BF194" s="19" t="s">
        <v>261</v>
      </c>
      <c r="BH194" s="19" t="s">
        <v>292</v>
      </c>
      <c r="BJ194" s="19">
        <v>50</v>
      </c>
      <c r="BK194" s="19">
        <v>446</v>
      </c>
      <c r="BL194" s="19">
        <v>1.1200000000000001</v>
      </c>
      <c r="BM194" s="19">
        <v>73</v>
      </c>
      <c r="BN194" s="19">
        <v>17.899999999999999</v>
      </c>
      <c r="BO194" s="19">
        <v>1.2</v>
      </c>
      <c r="BP194" s="19">
        <v>12.55</v>
      </c>
      <c r="BQ194" s="19" t="s">
        <v>296</v>
      </c>
      <c r="BR194" s="19">
        <v>0.03</v>
      </c>
      <c r="BT194" s="19">
        <v>30</v>
      </c>
      <c r="BU194" s="19" t="s">
        <v>251</v>
      </c>
      <c r="BV194" s="19">
        <v>77.400000000000006</v>
      </c>
      <c r="BW194" s="19">
        <v>326</v>
      </c>
      <c r="BY194" s="19">
        <v>20</v>
      </c>
      <c r="CB194" s="19">
        <v>124.5</v>
      </c>
      <c r="CC194" s="19" t="s">
        <v>290</v>
      </c>
      <c r="CF194" s="19" t="s">
        <v>307</v>
      </c>
      <c r="CG194" s="19">
        <v>16</v>
      </c>
      <c r="CH194" s="19">
        <v>0.2</v>
      </c>
      <c r="CI194" s="19">
        <v>2.9</v>
      </c>
      <c r="CJ194" s="19">
        <v>1030</v>
      </c>
      <c r="CK194" s="19">
        <v>5</v>
      </c>
      <c r="CL194" s="19">
        <v>0.02</v>
      </c>
      <c r="CM194" s="19">
        <v>25.5</v>
      </c>
      <c r="CN194" s="19" t="s">
        <v>333</v>
      </c>
      <c r="CO194" s="19">
        <v>7.22</v>
      </c>
      <c r="CP194" s="19">
        <v>262</v>
      </c>
      <c r="CQ194" s="19">
        <v>0.7</v>
      </c>
      <c r="CR194" s="19">
        <v>24</v>
      </c>
      <c r="CS194" s="19">
        <v>107</v>
      </c>
      <c r="CT194" s="19">
        <v>497</v>
      </c>
      <c r="CU194" s="19">
        <v>115.5</v>
      </c>
      <c r="CV194" s="19">
        <v>240</v>
      </c>
      <c r="CW194" s="19">
        <v>29.5</v>
      </c>
      <c r="CX194" s="19">
        <v>118.5</v>
      </c>
      <c r="CY194" s="19">
        <v>22</v>
      </c>
      <c r="CZ194" s="19">
        <v>5.28</v>
      </c>
      <c r="DA194" s="19">
        <v>13.95</v>
      </c>
      <c r="DB194" s="19">
        <v>1.5</v>
      </c>
      <c r="DC194" s="19">
        <v>6.35</v>
      </c>
      <c r="DD194" s="19">
        <v>0.98</v>
      </c>
      <c r="DE194" s="19">
        <v>1.94</v>
      </c>
      <c r="DF194" s="19">
        <v>0.23</v>
      </c>
      <c r="DG194" s="19">
        <v>1.21</v>
      </c>
      <c r="DH194" s="19">
        <v>0.17</v>
      </c>
      <c r="DI194" s="87">
        <v>557.11000000000013</v>
      </c>
      <c r="DJ194" s="87">
        <v>581.11000000000013</v>
      </c>
    </row>
    <row r="195" spans="1:158" x14ac:dyDescent="0.3">
      <c r="A195" s="19" t="s">
        <v>2536</v>
      </c>
      <c r="B195" s="20" t="s">
        <v>978</v>
      </c>
      <c r="C195" s="19" t="s">
        <v>1315</v>
      </c>
      <c r="D195" s="20" t="s">
        <v>980</v>
      </c>
      <c r="E195" s="167">
        <v>45050</v>
      </c>
      <c r="F195" s="113">
        <v>45118</v>
      </c>
      <c r="G195" s="59" t="s">
        <v>2455</v>
      </c>
      <c r="H195" s="19" t="s">
        <v>2195</v>
      </c>
      <c r="K195" s="141">
        <v>36.285155778300002</v>
      </c>
      <c r="L195" s="141">
        <v>-108.69733262</v>
      </c>
      <c r="M195" s="62" t="s">
        <v>357</v>
      </c>
      <c r="O195" s="20" t="s">
        <v>147</v>
      </c>
      <c r="P195" s="59" t="s">
        <v>278</v>
      </c>
      <c r="Q195" s="20" t="s">
        <v>1549</v>
      </c>
      <c r="Z195" s="83" t="s">
        <v>2504</v>
      </c>
      <c r="AG195" s="19">
        <v>66.95</v>
      </c>
      <c r="AH195" s="19">
        <v>0.4</v>
      </c>
      <c r="AI195" s="19">
        <v>9.32</v>
      </c>
      <c r="AK195" s="19">
        <v>2.96</v>
      </c>
      <c r="AL195" s="19">
        <v>0.08</v>
      </c>
      <c r="AM195" s="19">
        <v>0.86</v>
      </c>
      <c r="AN195" s="19">
        <v>7.39</v>
      </c>
      <c r="AO195" s="19">
        <v>1.87</v>
      </c>
      <c r="AP195" s="19">
        <v>2.4</v>
      </c>
      <c r="AQ195" s="19">
        <v>0.09</v>
      </c>
      <c r="AR195" s="19">
        <v>6.52</v>
      </c>
      <c r="AS195" s="19">
        <v>280</v>
      </c>
      <c r="AT195" s="19">
        <v>0.09</v>
      </c>
      <c r="AW195" s="19">
        <v>1.43</v>
      </c>
      <c r="AY195" s="20">
        <v>100.36000000000003</v>
      </c>
      <c r="AZ195" s="19" t="s">
        <v>290</v>
      </c>
      <c r="BA195" s="19" t="s">
        <v>292</v>
      </c>
      <c r="BB195" s="19">
        <v>2.2999999999999998</v>
      </c>
      <c r="BD195" s="19">
        <v>612</v>
      </c>
      <c r="BF195" s="19">
        <v>7.0000000000000007E-2</v>
      </c>
      <c r="BH195" s="19" t="s">
        <v>292</v>
      </c>
      <c r="BJ195" s="19">
        <v>5</v>
      </c>
      <c r="BK195" s="19">
        <v>24</v>
      </c>
      <c r="BL195" s="19">
        <v>1.08</v>
      </c>
      <c r="BM195" s="19">
        <v>6</v>
      </c>
      <c r="BN195" s="19">
        <v>9.6</v>
      </c>
      <c r="BO195" s="19">
        <v>1.1000000000000001</v>
      </c>
      <c r="BP195" s="19">
        <v>5.45</v>
      </c>
      <c r="BQ195" s="19">
        <v>6.0000000000000001E-3</v>
      </c>
      <c r="BR195" s="19">
        <v>2.1000000000000001E-2</v>
      </c>
      <c r="BT195" s="19">
        <v>20</v>
      </c>
      <c r="BU195" s="19">
        <v>3</v>
      </c>
      <c r="BV195" s="19">
        <v>10.050000000000001</v>
      </c>
      <c r="BW195" s="19">
        <v>10</v>
      </c>
      <c r="BY195" s="19">
        <v>11</v>
      </c>
      <c r="CB195" s="19">
        <v>79.599999999999994</v>
      </c>
      <c r="CC195" s="19">
        <v>1E-3</v>
      </c>
      <c r="CF195" s="19">
        <v>0.16</v>
      </c>
      <c r="CG195" s="19">
        <v>4</v>
      </c>
      <c r="CH195" s="19">
        <v>0.3</v>
      </c>
      <c r="CI195" s="19">
        <v>1</v>
      </c>
      <c r="CJ195" s="19">
        <v>182.5</v>
      </c>
      <c r="CK195" s="19">
        <v>0.7</v>
      </c>
      <c r="CL195" s="19">
        <v>0.02</v>
      </c>
      <c r="CM195" s="19">
        <v>8.7100000000000009</v>
      </c>
      <c r="CN195" s="19">
        <v>0.09</v>
      </c>
      <c r="CO195" s="19">
        <v>2.57</v>
      </c>
      <c r="CP195" s="19">
        <v>43</v>
      </c>
      <c r="CQ195" s="19">
        <v>2</v>
      </c>
      <c r="CR195" s="19">
        <v>17.3</v>
      </c>
      <c r="CS195" s="19">
        <v>51</v>
      </c>
      <c r="CT195" s="19">
        <v>220</v>
      </c>
      <c r="CU195" s="19">
        <v>25.8</v>
      </c>
      <c r="CV195" s="19">
        <v>50.6</v>
      </c>
      <c r="CW195" s="19">
        <v>5.98</v>
      </c>
      <c r="CX195" s="19">
        <v>21.6</v>
      </c>
      <c r="CY195" s="19">
        <v>4.03</v>
      </c>
      <c r="CZ195" s="19">
        <v>0.9</v>
      </c>
      <c r="DA195" s="19">
        <v>3.52</v>
      </c>
      <c r="DB195" s="19">
        <v>0.52</v>
      </c>
      <c r="DC195" s="19">
        <v>2.87</v>
      </c>
      <c r="DD195" s="19">
        <v>0.59</v>
      </c>
      <c r="DE195" s="19">
        <v>1.73</v>
      </c>
      <c r="DF195" s="19">
        <v>0.27</v>
      </c>
      <c r="DG195" s="19">
        <v>1.7</v>
      </c>
      <c r="DH195" s="19">
        <v>0.24</v>
      </c>
      <c r="DI195" s="87">
        <v>120.35000000000002</v>
      </c>
      <c r="DJ195" s="87">
        <v>137.65000000000003</v>
      </c>
    </row>
    <row r="196" spans="1:158" x14ac:dyDescent="0.3">
      <c r="A196" s="19" t="s">
        <v>2537</v>
      </c>
      <c r="B196" s="20" t="s">
        <v>978</v>
      </c>
      <c r="C196" s="19" t="s">
        <v>1315</v>
      </c>
      <c r="D196" s="20" t="s">
        <v>980</v>
      </c>
      <c r="E196" s="167">
        <v>45050</v>
      </c>
      <c r="F196" s="113">
        <v>45118</v>
      </c>
      <c r="G196" s="59" t="s">
        <v>2455</v>
      </c>
      <c r="H196" s="19" t="s">
        <v>2195</v>
      </c>
      <c r="K196" s="141">
        <v>36.284488600000003</v>
      </c>
      <c r="L196" s="141">
        <v>-108.69218669999999</v>
      </c>
      <c r="M196" s="62" t="s">
        <v>357</v>
      </c>
      <c r="O196" s="20" t="s">
        <v>147</v>
      </c>
      <c r="P196" s="59" t="s">
        <v>278</v>
      </c>
      <c r="Q196" s="20" t="s">
        <v>1549</v>
      </c>
      <c r="Z196" s="83" t="s">
        <v>2405</v>
      </c>
      <c r="AG196" s="19">
        <v>76.94</v>
      </c>
      <c r="AH196" s="19">
        <v>0.35</v>
      </c>
      <c r="AI196" s="19">
        <v>8.31</v>
      </c>
      <c r="AK196" s="19">
        <v>1.39</v>
      </c>
      <c r="AL196" s="19">
        <v>0.03</v>
      </c>
      <c r="AM196" s="19">
        <v>0.33</v>
      </c>
      <c r="AN196" s="19">
        <v>3.64</v>
      </c>
      <c r="AO196" s="19">
        <v>1.17</v>
      </c>
      <c r="AP196" s="19">
        <v>1.9</v>
      </c>
      <c r="AQ196" s="19">
        <v>0.06</v>
      </c>
      <c r="AR196" s="19">
        <v>4.28</v>
      </c>
      <c r="AS196" s="19">
        <v>210</v>
      </c>
      <c r="AT196" s="19">
        <v>0.11</v>
      </c>
      <c r="AW196" s="19">
        <v>0.77</v>
      </c>
      <c r="AY196" s="20">
        <v>99.28</v>
      </c>
      <c r="AZ196" s="19" t="s">
        <v>290</v>
      </c>
      <c r="BA196" s="19" t="s">
        <v>292</v>
      </c>
      <c r="BB196" s="19">
        <v>3.6</v>
      </c>
      <c r="BD196" s="19">
        <v>494</v>
      </c>
      <c r="BF196" s="19">
        <v>0.05</v>
      </c>
      <c r="BH196" s="19" t="s">
        <v>292</v>
      </c>
      <c r="BJ196" s="19">
        <v>3</v>
      </c>
      <c r="BK196" s="19">
        <v>21</v>
      </c>
      <c r="BL196" s="19">
        <v>1.68</v>
      </c>
      <c r="BM196" s="19">
        <v>5</v>
      </c>
      <c r="BN196" s="19">
        <v>8.1999999999999993</v>
      </c>
      <c r="BO196" s="19">
        <v>0.9</v>
      </c>
      <c r="BP196" s="19">
        <v>6.44</v>
      </c>
      <c r="BQ196" s="19">
        <v>1.2E-2</v>
      </c>
      <c r="BR196" s="19">
        <v>1.2E-2</v>
      </c>
      <c r="BT196" s="19">
        <v>10</v>
      </c>
      <c r="BU196" s="19">
        <v>1</v>
      </c>
      <c r="BV196" s="19">
        <v>8.57</v>
      </c>
      <c r="BW196" s="19">
        <v>5</v>
      </c>
      <c r="BY196" s="19">
        <v>12</v>
      </c>
      <c r="CB196" s="19">
        <v>67.900000000000006</v>
      </c>
      <c r="CC196" s="19" t="s">
        <v>290</v>
      </c>
      <c r="CF196" s="19">
        <v>0.19</v>
      </c>
      <c r="CG196" s="19">
        <v>3</v>
      </c>
      <c r="CH196" s="19" t="s">
        <v>291</v>
      </c>
      <c r="CI196" s="19">
        <v>1</v>
      </c>
      <c r="CJ196" s="19">
        <v>108</v>
      </c>
      <c r="CK196" s="19">
        <v>0.6</v>
      </c>
      <c r="CL196" s="19">
        <v>0.02</v>
      </c>
      <c r="CM196" s="19">
        <v>8.06</v>
      </c>
      <c r="CN196" s="19">
        <v>0.08</v>
      </c>
      <c r="CO196" s="19">
        <v>2.21</v>
      </c>
      <c r="CP196" s="19">
        <v>31</v>
      </c>
      <c r="CQ196" s="19">
        <v>1.3</v>
      </c>
      <c r="CR196" s="19">
        <v>15.2</v>
      </c>
      <c r="CS196" s="19">
        <v>23</v>
      </c>
      <c r="CT196" s="19">
        <v>261</v>
      </c>
      <c r="CU196" s="19">
        <v>26.2</v>
      </c>
      <c r="CV196" s="19">
        <v>51.9</v>
      </c>
      <c r="CW196" s="19">
        <v>6.02</v>
      </c>
      <c r="CX196" s="19">
        <v>22.2</v>
      </c>
      <c r="CY196" s="19">
        <v>3.96</v>
      </c>
      <c r="CZ196" s="19">
        <v>0.91</v>
      </c>
      <c r="DA196" s="19">
        <v>3.52</v>
      </c>
      <c r="DB196" s="19">
        <v>0.51</v>
      </c>
      <c r="DC196" s="19">
        <v>2.9</v>
      </c>
      <c r="DD196" s="19">
        <v>0.56000000000000005</v>
      </c>
      <c r="DE196" s="19">
        <v>1.72</v>
      </c>
      <c r="DF196" s="19">
        <v>0.26</v>
      </c>
      <c r="DG196" s="19">
        <v>1.7</v>
      </c>
      <c r="DH196" s="19">
        <v>0.27</v>
      </c>
      <c r="DI196" s="87">
        <v>122.63</v>
      </c>
      <c r="DJ196" s="87">
        <v>137.82999999999998</v>
      </c>
    </row>
    <row r="197" spans="1:158" x14ac:dyDescent="0.3">
      <c r="A197" s="19" t="s">
        <v>2538</v>
      </c>
      <c r="B197" s="20" t="s">
        <v>978</v>
      </c>
      <c r="C197" s="19" t="s">
        <v>1315</v>
      </c>
      <c r="D197" s="20" t="s">
        <v>980</v>
      </c>
      <c r="E197" s="167">
        <v>45050</v>
      </c>
      <c r="F197" s="113">
        <v>45118</v>
      </c>
      <c r="G197" s="59" t="s">
        <v>2455</v>
      </c>
      <c r="H197" s="19" t="s">
        <v>2195</v>
      </c>
      <c r="K197" s="141">
        <v>36.342719600000002</v>
      </c>
      <c r="L197" s="141">
        <v>-108.6867925</v>
      </c>
      <c r="M197" s="62" t="s">
        <v>357</v>
      </c>
      <c r="O197" s="20" t="s">
        <v>147</v>
      </c>
      <c r="P197" s="59" t="s">
        <v>324</v>
      </c>
      <c r="Q197" s="20" t="s">
        <v>1549</v>
      </c>
      <c r="Z197" s="130" t="s">
        <v>2505</v>
      </c>
      <c r="AG197" s="19">
        <v>40.450000000000003</v>
      </c>
      <c r="AH197" s="19">
        <v>0.35</v>
      </c>
      <c r="AI197" s="19">
        <v>7.01</v>
      </c>
      <c r="AK197" s="19">
        <v>4.1399999999999997</v>
      </c>
      <c r="AL197" s="19">
        <v>0.11</v>
      </c>
      <c r="AM197" s="19">
        <v>3.48</v>
      </c>
      <c r="AN197" s="19">
        <v>21.8</v>
      </c>
      <c r="AO197" s="19">
        <v>0.43</v>
      </c>
      <c r="AP197" s="19">
        <v>1.1599999999999999</v>
      </c>
      <c r="AQ197" s="19">
        <v>0.17</v>
      </c>
      <c r="AR197" s="19">
        <v>20.22</v>
      </c>
      <c r="AS197" s="19">
        <v>680</v>
      </c>
      <c r="AT197" s="19">
        <v>0.28000000000000003</v>
      </c>
      <c r="AW197" s="19">
        <v>4.6399999999999997</v>
      </c>
      <c r="AY197" s="20">
        <v>99.600000000000009</v>
      </c>
      <c r="AZ197" s="19" t="s">
        <v>290</v>
      </c>
      <c r="BA197" s="19" t="s">
        <v>292</v>
      </c>
      <c r="BB197" s="19">
        <v>2.5</v>
      </c>
      <c r="BD197" s="19">
        <v>798</v>
      </c>
      <c r="BF197" s="19">
        <v>0.12</v>
      </c>
      <c r="BH197" s="19" t="s">
        <v>292</v>
      </c>
      <c r="BJ197" s="19">
        <v>4</v>
      </c>
      <c r="BK197" s="19">
        <v>24</v>
      </c>
      <c r="BL197" s="19">
        <v>2.84</v>
      </c>
      <c r="BM197" s="19">
        <v>17</v>
      </c>
      <c r="BN197" s="19">
        <v>7.9</v>
      </c>
      <c r="BO197" s="19">
        <v>0.6</v>
      </c>
      <c r="BP197" s="19">
        <v>4.03</v>
      </c>
      <c r="BQ197" s="19">
        <v>3.9E-2</v>
      </c>
      <c r="BR197" s="19">
        <v>2.3E-2</v>
      </c>
      <c r="BT197" s="19">
        <v>20</v>
      </c>
      <c r="BU197" s="19">
        <v>1</v>
      </c>
      <c r="BV197" s="19">
        <v>7.62</v>
      </c>
      <c r="BW197" s="19">
        <v>9</v>
      </c>
      <c r="BY197" s="19">
        <v>13</v>
      </c>
      <c r="CB197" s="19">
        <v>48.8</v>
      </c>
      <c r="CC197" s="19">
        <v>1E-3</v>
      </c>
      <c r="CF197" s="19">
        <v>0.24</v>
      </c>
      <c r="CG197" s="19">
        <v>6</v>
      </c>
      <c r="CH197" s="19">
        <v>0.9</v>
      </c>
      <c r="CI197" s="19">
        <v>0.9</v>
      </c>
      <c r="CJ197" s="19">
        <v>182</v>
      </c>
      <c r="CK197" s="19">
        <v>0.5</v>
      </c>
      <c r="CL197" s="19">
        <v>0.03</v>
      </c>
      <c r="CM197" s="19">
        <v>6.06</v>
      </c>
      <c r="CN197" s="19">
        <v>0.14000000000000001</v>
      </c>
      <c r="CO197" s="19">
        <v>2.21</v>
      </c>
      <c r="CP197" s="19">
        <v>53</v>
      </c>
      <c r="CQ197" s="19">
        <v>2.6</v>
      </c>
      <c r="CR197" s="19">
        <v>21.6</v>
      </c>
      <c r="CS197" s="19">
        <v>52</v>
      </c>
      <c r="CT197" s="19">
        <v>161</v>
      </c>
      <c r="CU197" s="19">
        <v>25.4</v>
      </c>
      <c r="CV197" s="19">
        <v>51.7</v>
      </c>
      <c r="CW197" s="19">
        <v>5.94</v>
      </c>
      <c r="CX197" s="19">
        <v>22.5</v>
      </c>
      <c r="CY197" s="19">
        <v>4.47</v>
      </c>
      <c r="CZ197" s="19">
        <v>0.93</v>
      </c>
      <c r="DA197" s="19">
        <v>4.01</v>
      </c>
      <c r="DB197" s="19">
        <v>0.64</v>
      </c>
      <c r="DC197" s="19">
        <v>3.64</v>
      </c>
      <c r="DD197" s="19">
        <v>0.73</v>
      </c>
      <c r="DE197" s="19">
        <v>2</v>
      </c>
      <c r="DF197" s="19">
        <v>0.3</v>
      </c>
      <c r="DG197" s="19">
        <v>1.77</v>
      </c>
      <c r="DH197" s="19">
        <v>0.26</v>
      </c>
      <c r="DI197" s="87">
        <v>124.29</v>
      </c>
      <c r="DJ197" s="87">
        <v>145.89000000000001</v>
      </c>
    </row>
    <row r="198" spans="1:158" x14ac:dyDescent="0.3">
      <c r="A198" s="19" t="s">
        <v>2539</v>
      </c>
      <c r="B198" s="20" t="s">
        <v>978</v>
      </c>
      <c r="C198" s="19" t="s">
        <v>2311</v>
      </c>
      <c r="D198" s="20" t="s">
        <v>980</v>
      </c>
      <c r="E198" s="167">
        <v>45050</v>
      </c>
      <c r="F198" s="113">
        <v>45118</v>
      </c>
      <c r="G198" s="59" t="s">
        <v>2455</v>
      </c>
      <c r="H198" s="19" t="s">
        <v>2195</v>
      </c>
      <c r="K198" s="141">
        <v>36.354710339999997</v>
      </c>
      <c r="L198" s="141">
        <v>-108.62177806</v>
      </c>
      <c r="M198" s="62" t="s">
        <v>357</v>
      </c>
      <c r="O198" s="20" t="s">
        <v>147</v>
      </c>
      <c r="P198" s="59" t="s">
        <v>2531</v>
      </c>
      <c r="Z198" s="130" t="s">
        <v>2506</v>
      </c>
      <c r="AG198" s="19">
        <v>44.51</v>
      </c>
      <c r="AH198" s="19">
        <v>2.8</v>
      </c>
      <c r="AI198" s="19">
        <v>9.2899999999999991</v>
      </c>
      <c r="AK198" s="19">
        <v>9.86</v>
      </c>
      <c r="AL198" s="19">
        <v>0.13</v>
      </c>
      <c r="AM198" s="19">
        <v>12.6</v>
      </c>
      <c r="AN198" s="19">
        <v>11</v>
      </c>
      <c r="AO198" s="19">
        <v>1.99</v>
      </c>
      <c r="AP198" s="19">
        <v>3.68</v>
      </c>
      <c r="AQ198" s="19">
        <v>1.37</v>
      </c>
      <c r="AR198" s="19">
        <v>2.38</v>
      </c>
      <c r="AS198" s="19">
        <v>1750</v>
      </c>
      <c r="AT198" s="19">
        <v>0.02</v>
      </c>
      <c r="AW198" s="19">
        <v>0.08</v>
      </c>
      <c r="AY198" s="20">
        <v>99.70999999999998</v>
      </c>
      <c r="AZ198" s="19" t="s">
        <v>290</v>
      </c>
      <c r="BA198" s="19" t="s">
        <v>292</v>
      </c>
      <c r="BB198" s="19">
        <v>2.7</v>
      </c>
      <c r="BD198" s="19">
        <v>2600</v>
      </c>
      <c r="BF198" s="19">
        <v>0.48</v>
      </c>
      <c r="BH198" s="19" t="s">
        <v>292</v>
      </c>
      <c r="BJ198" s="19">
        <v>52</v>
      </c>
      <c r="BK198" s="19">
        <v>606</v>
      </c>
      <c r="BL198" s="19">
        <v>2.82</v>
      </c>
      <c r="BM198" s="19">
        <v>73</v>
      </c>
      <c r="BN198" s="19">
        <v>17</v>
      </c>
      <c r="BO198" s="19">
        <v>1.6</v>
      </c>
      <c r="BP198" s="19">
        <v>8.9</v>
      </c>
      <c r="BQ198" s="19" t="s">
        <v>296</v>
      </c>
      <c r="BR198" s="19">
        <v>1.6E-2</v>
      </c>
      <c r="BT198" s="19">
        <v>30</v>
      </c>
      <c r="BU198" s="19" t="s">
        <v>251</v>
      </c>
      <c r="BV198" s="19">
        <v>57.1</v>
      </c>
      <c r="BW198" s="19">
        <v>364</v>
      </c>
      <c r="BY198" s="19">
        <v>31</v>
      </c>
      <c r="CB198" s="19">
        <v>104</v>
      </c>
      <c r="CC198" s="19">
        <v>1E-3</v>
      </c>
      <c r="CF198" s="19">
        <v>0.09</v>
      </c>
      <c r="CG198" s="19">
        <v>20</v>
      </c>
      <c r="CH198" s="19">
        <v>0.2</v>
      </c>
      <c r="CI198" s="19">
        <v>2.2999999999999998</v>
      </c>
      <c r="CJ198" s="19">
        <v>1180</v>
      </c>
      <c r="CK198" s="19">
        <v>3.4</v>
      </c>
      <c r="CL198" s="19">
        <v>0.02</v>
      </c>
      <c r="CM198" s="19">
        <v>49.9</v>
      </c>
      <c r="CN198" s="19">
        <v>0.23</v>
      </c>
      <c r="CO198" s="19">
        <v>11.6</v>
      </c>
      <c r="CP198" s="19">
        <v>222</v>
      </c>
      <c r="CQ198" s="19">
        <v>0.9</v>
      </c>
      <c r="CR198" s="19">
        <v>29.7</v>
      </c>
      <c r="CS198" s="19">
        <v>114</v>
      </c>
      <c r="CT198" s="19">
        <v>366</v>
      </c>
      <c r="CU198" s="19">
        <v>163</v>
      </c>
      <c r="CV198" s="19">
        <v>329</v>
      </c>
      <c r="CW198" s="19">
        <v>38.4</v>
      </c>
      <c r="CX198" s="19">
        <v>151</v>
      </c>
      <c r="CY198" s="19">
        <v>26.8</v>
      </c>
      <c r="CZ198" s="19">
        <v>6.1</v>
      </c>
      <c r="DA198" s="19">
        <v>17.600000000000001</v>
      </c>
      <c r="DB198" s="19">
        <v>1.87</v>
      </c>
      <c r="DC198" s="19">
        <v>7.99</v>
      </c>
      <c r="DD198" s="19">
        <v>1.19</v>
      </c>
      <c r="DE198" s="19">
        <v>2.44</v>
      </c>
      <c r="DF198" s="19">
        <v>0.32</v>
      </c>
      <c r="DG198" s="19">
        <v>1.59</v>
      </c>
      <c r="DH198" s="19">
        <v>0.2</v>
      </c>
      <c r="DI198" s="87">
        <v>747.50000000000023</v>
      </c>
      <c r="DJ198" s="87">
        <v>777.20000000000027</v>
      </c>
    </row>
    <row r="199" spans="1:158" x14ac:dyDescent="0.3">
      <c r="A199" s="19" t="s">
        <v>2540</v>
      </c>
      <c r="B199" s="20" t="s">
        <v>978</v>
      </c>
      <c r="C199" s="19" t="s">
        <v>2311</v>
      </c>
      <c r="D199" s="20" t="s">
        <v>980</v>
      </c>
      <c r="E199" s="167">
        <v>45050</v>
      </c>
      <c r="F199" s="113">
        <v>45118</v>
      </c>
      <c r="G199" s="59" t="s">
        <v>2455</v>
      </c>
      <c r="H199" s="19" t="s">
        <v>2195</v>
      </c>
      <c r="K199" s="141">
        <v>36.354710339999997</v>
      </c>
      <c r="L199" s="141">
        <v>-108.62177806</v>
      </c>
      <c r="M199" s="62" t="s">
        <v>357</v>
      </c>
      <c r="O199" s="20" t="s">
        <v>147</v>
      </c>
      <c r="P199" s="59" t="s">
        <v>2531</v>
      </c>
      <c r="Z199" s="130" t="s">
        <v>2507</v>
      </c>
      <c r="AG199" s="19">
        <v>71.900000000000006</v>
      </c>
      <c r="AH199" s="19">
        <v>0.18</v>
      </c>
      <c r="AI199" s="19">
        <v>13.18</v>
      </c>
      <c r="AK199" s="19">
        <v>1.56</v>
      </c>
      <c r="AL199" s="19">
        <v>0.02</v>
      </c>
      <c r="AM199" s="19">
        <v>0.45</v>
      </c>
      <c r="AN199" s="19">
        <v>1.18</v>
      </c>
      <c r="AO199" s="19">
        <v>2.17</v>
      </c>
      <c r="AP199" s="19">
        <v>7.19</v>
      </c>
      <c r="AQ199" s="19">
        <v>0.04</v>
      </c>
      <c r="AR199" s="19">
        <v>0.83</v>
      </c>
      <c r="AS199" s="19">
        <v>210</v>
      </c>
      <c r="AT199" s="19">
        <v>0.01</v>
      </c>
      <c r="AW199" s="19">
        <v>0.15</v>
      </c>
      <c r="AY199" s="20">
        <v>98.860000000000042</v>
      </c>
      <c r="AZ199" s="19" t="s">
        <v>290</v>
      </c>
      <c r="BA199" s="19" t="s">
        <v>292</v>
      </c>
      <c r="BB199" s="19">
        <v>6.1</v>
      </c>
      <c r="BD199" s="19">
        <v>873</v>
      </c>
      <c r="BF199" s="19">
        <v>0.02</v>
      </c>
      <c r="BH199" s="19" t="s">
        <v>292</v>
      </c>
      <c r="BJ199" s="19">
        <v>2</v>
      </c>
      <c r="BK199" s="19">
        <v>22</v>
      </c>
      <c r="BL199" s="19">
        <v>0.67</v>
      </c>
      <c r="BM199" s="19">
        <v>3</v>
      </c>
      <c r="BN199" s="19">
        <v>17.399999999999999</v>
      </c>
      <c r="BO199" s="19">
        <v>1.2</v>
      </c>
      <c r="BP199" s="19">
        <v>5.12</v>
      </c>
      <c r="BQ199" s="19" t="s">
        <v>296</v>
      </c>
      <c r="BR199" s="19">
        <v>2.5000000000000001E-2</v>
      </c>
      <c r="BT199" s="19">
        <v>10</v>
      </c>
      <c r="BU199" s="19">
        <v>3</v>
      </c>
      <c r="BV199" s="19">
        <v>25.4</v>
      </c>
      <c r="BW199" s="19">
        <v>6</v>
      </c>
      <c r="BY199" s="19">
        <v>28</v>
      </c>
      <c r="CB199" s="19">
        <v>181.5</v>
      </c>
      <c r="CC199" s="19" t="s">
        <v>290</v>
      </c>
      <c r="CF199" s="19">
        <v>0.28000000000000003</v>
      </c>
      <c r="CG199" s="19">
        <v>3</v>
      </c>
      <c r="CH199" s="19" t="s">
        <v>291</v>
      </c>
      <c r="CI199" s="19">
        <v>3.8</v>
      </c>
      <c r="CJ199" s="19">
        <v>266</v>
      </c>
      <c r="CK199" s="19">
        <v>1.2</v>
      </c>
      <c r="CL199" s="19">
        <v>0.01</v>
      </c>
      <c r="CM199" s="19">
        <v>28</v>
      </c>
      <c r="CN199" s="19">
        <v>0.1</v>
      </c>
      <c r="CO199" s="19">
        <v>6.33</v>
      </c>
      <c r="CP199" s="19">
        <v>15</v>
      </c>
      <c r="CQ199" s="19">
        <v>1.4</v>
      </c>
      <c r="CR199" s="19">
        <v>12.4</v>
      </c>
      <c r="CS199" s="19">
        <v>42</v>
      </c>
      <c r="CT199" s="19">
        <v>177</v>
      </c>
      <c r="CU199" s="19">
        <v>56</v>
      </c>
      <c r="CV199" s="19">
        <v>103</v>
      </c>
      <c r="CW199" s="19">
        <v>10.3</v>
      </c>
      <c r="CX199" s="19">
        <v>34.5</v>
      </c>
      <c r="CY199" s="19">
        <v>6.09</v>
      </c>
      <c r="CZ199" s="19">
        <v>0.68</v>
      </c>
      <c r="DA199" s="19">
        <v>4.38</v>
      </c>
      <c r="DB199" s="19">
        <v>0.65</v>
      </c>
      <c r="DC199" s="19">
        <v>2.98</v>
      </c>
      <c r="DD199" s="19">
        <v>0.42</v>
      </c>
      <c r="DE199" s="19">
        <v>0.95</v>
      </c>
      <c r="DF199" s="19">
        <v>0.14000000000000001</v>
      </c>
      <c r="DG199" s="19">
        <v>0.79</v>
      </c>
      <c r="DH199" s="19">
        <v>0.13</v>
      </c>
      <c r="DI199" s="87">
        <v>221.00999999999996</v>
      </c>
      <c r="DJ199" s="87">
        <v>233.40999999999997</v>
      </c>
    </row>
    <row r="200" spans="1:158" x14ac:dyDescent="0.3">
      <c r="A200" s="19" t="s">
        <v>2541</v>
      </c>
      <c r="B200" s="20" t="s">
        <v>978</v>
      </c>
      <c r="C200" s="19" t="s">
        <v>280</v>
      </c>
      <c r="D200" s="20" t="s">
        <v>980</v>
      </c>
      <c r="E200" s="167">
        <v>45050</v>
      </c>
      <c r="F200" s="113">
        <v>45118</v>
      </c>
      <c r="G200" s="59" t="s">
        <v>2455</v>
      </c>
      <c r="H200" s="19" t="s">
        <v>2195</v>
      </c>
      <c r="K200" s="141">
        <v>36.381801729999999</v>
      </c>
      <c r="L200" s="141">
        <v>-108.5029159635</v>
      </c>
      <c r="M200" s="62" t="s">
        <v>357</v>
      </c>
      <c r="O200" s="20" t="s">
        <v>147</v>
      </c>
      <c r="P200" s="59" t="s">
        <v>324</v>
      </c>
      <c r="Q200" s="20" t="s">
        <v>1549</v>
      </c>
      <c r="Z200" s="130" t="s">
        <v>2508</v>
      </c>
      <c r="AG200" s="19">
        <v>58.27</v>
      </c>
      <c r="AH200" s="19">
        <v>0.46</v>
      </c>
      <c r="AI200" s="19">
        <v>13.4</v>
      </c>
      <c r="AK200" s="19">
        <v>21.31</v>
      </c>
      <c r="AL200" s="19">
        <v>0.74</v>
      </c>
      <c r="AM200" s="19">
        <v>1.59</v>
      </c>
      <c r="AN200" s="19">
        <v>1</v>
      </c>
      <c r="AO200" s="19">
        <v>0.64</v>
      </c>
      <c r="AP200" s="19">
        <v>2.74</v>
      </c>
      <c r="AQ200" s="19">
        <v>0.25</v>
      </c>
      <c r="AR200" s="19">
        <v>-1.1000000000000001</v>
      </c>
      <c r="AS200" s="19">
        <v>120</v>
      </c>
      <c r="AT200" s="19">
        <v>0.01</v>
      </c>
      <c r="AW200" s="19">
        <v>0.06</v>
      </c>
      <c r="AY200" s="20">
        <v>99.370000000000019</v>
      </c>
      <c r="AZ200" s="19" t="s">
        <v>290</v>
      </c>
      <c r="BA200" s="19" t="s">
        <v>292</v>
      </c>
      <c r="BB200" s="19">
        <v>0.8</v>
      </c>
      <c r="BD200" s="19">
        <v>539</v>
      </c>
      <c r="BF200" s="19">
        <v>0.02</v>
      </c>
      <c r="BH200" s="19" t="s">
        <v>292</v>
      </c>
      <c r="BJ200" s="19">
        <v>36</v>
      </c>
      <c r="BK200" s="19">
        <v>27</v>
      </c>
      <c r="BL200" s="19">
        <v>12.7</v>
      </c>
      <c r="BM200" s="19">
        <v>35</v>
      </c>
      <c r="BN200" s="19">
        <v>20.6</v>
      </c>
      <c r="BO200" s="19">
        <v>0.8</v>
      </c>
      <c r="BP200" s="19">
        <v>3.63</v>
      </c>
      <c r="BQ200" s="19" t="s">
        <v>296</v>
      </c>
      <c r="BR200" s="19">
        <v>1.6E-2</v>
      </c>
      <c r="BT200" s="19">
        <v>20</v>
      </c>
      <c r="BU200" s="19">
        <v>3</v>
      </c>
      <c r="BV200" s="19">
        <v>10.15</v>
      </c>
      <c r="BW200" s="19">
        <v>31</v>
      </c>
      <c r="BY200" s="19">
        <v>18</v>
      </c>
      <c r="CB200" s="19">
        <v>146.5</v>
      </c>
      <c r="CC200" s="19">
        <v>1E-3</v>
      </c>
      <c r="CF200" s="19">
        <v>0.06</v>
      </c>
      <c r="CG200" s="19">
        <v>13</v>
      </c>
      <c r="CH200" s="19" t="s">
        <v>291</v>
      </c>
      <c r="CI200" s="19">
        <v>1.4</v>
      </c>
      <c r="CJ200" s="19">
        <v>165.5</v>
      </c>
      <c r="CK200" s="19">
        <v>0.8</v>
      </c>
      <c r="CL200" s="19">
        <v>0.02</v>
      </c>
      <c r="CM200" s="19">
        <v>17.95</v>
      </c>
      <c r="CN200" s="19">
        <v>0.08</v>
      </c>
      <c r="CO200" s="19">
        <v>8.14</v>
      </c>
      <c r="CP200" s="19">
        <v>83</v>
      </c>
      <c r="CQ200" s="19">
        <v>1.9</v>
      </c>
      <c r="CR200" s="19">
        <v>48.3</v>
      </c>
      <c r="CS200" s="19">
        <v>189</v>
      </c>
      <c r="CT200" s="19">
        <v>141</v>
      </c>
      <c r="CU200" s="19">
        <v>44.9</v>
      </c>
      <c r="CV200" s="19">
        <v>92.7</v>
      </c>
      <c r="CW200" s="19">
        <v>11.45</v>
      </c>
      <c r="CX200" s="19">
        <v>44.8</v>
      </c>
      <c r="CY200" s="19">
        <v>9.5299999999999994</v>
      </c>
      <c r="CZ200" s="19">
        <v>1.97</v>
      </c>
      <c r="DA200" s="19">
        <v>9.11</v>
      </c>
      <c r="DB200" s="19">
        <v>1.41</v>
      </c>
      <c r="DC200" s="19">
        <v>8.31</v>
      </c>
      <c r="DD200" s="19">
        <v>1.79</v>
      </c>
      <c r="DE200" s="19">
        <v>4.7</v>
      </c>
      <c r="DF200" s="19">
        <v>0.72</v>
      </c>
      <c r="DG200" s="19">
        <v>5.09</v>
      </c>
      <c r="DH200" s="19">
        <v>0.79</v>
      </c>
      <c r="DI200" s="87">
        <v>237.26999999999995</v>
      </c>
      <c r="DJ200" s="87">
        <v>285.56999999999994</v>
      </c>
    </row>
    <row r="201" spans="1:158" x14ac:dyDescent="0.3">
      <c r="A201" s="19" t="s">
        <v>2542</v>
      </c>
      <c r="B201" s="20" t="s">
        <v>978</v>
      </c>
      <c r="C201" s="19" t="s">
        <v>280</v>
      </c>
      <c r="D201" s="20" t="s">
        <v>980</v>
      </c>
      <c r="E201" s="167">
        <v>45050</v>
      </c>
      <c r="F201" s="113">
        <v>45118</v>
      </c>
      <c r="G201" s="59" t="s">
        <v>2455</v>
      </c>
      <c r="H201" s="19" t="s">
        <v>2195</v>
      </c>
      <c r="K201" s="141">
        <v>36.381801729999999</v>
      </c>
      <c r="L201" s="141">
        <v>-108.5029159635</v>
      </c>
      <c r="M201" s="62" t="s">
        <v>357</v>
      </c>
      <c r="O201" s="20" t="s">
        <v>147</v>
      </c>
      <c r="P201" s="59" t="s">
        <v>324</v>
      </c>
      <c r="Q201" s="20" t="s">
        <v>1549</v>
      </c>
      <c r="Z201" s="130" t="s">
        <v>2509</v>
      </c>
      <c r="AG201" s="19">
        <v>75.709999999999994</v>
      </c>
      <c r="AH201" s="19">
        <v>0.54</v>
      </c>
      <c r="AI201" s="19">
        <v>12.84</v>
      </c>
      <c r="AK201" s="19">
        <v>2.72</v>
      </c>
      <c r="AL201" s="19">
        <v>0.06</v>
      </c>
      <c r="AM201" s="19">
        <v>0.74</v>
      </c>
      <c r="AN201" s="19">
        <v>2.68</v>
      </c>
      <c r="AO201" s="19">
        <v>0.88</v>
      </c>
      <c r="AP201" s="19">
        <v>1.18</v>
      </c>
      <c r="AQ201" s="19">
        <v>0.04</v>
      </c>
      <c r="AR201" s="19">
        <v>2.11</v>
      </c>
      <c r="AS201" s="19">
        <v>440</v>
      </c>
      <c r="AT201" s="19">
        <v>0.05</v>
      </c>
      <c r="AW201" s="19">
        <v>0.44</v>
      </c>
      <c r="AY201" s="20">
        <v>99.990000000000009</v>
      </c>
      <c r="AZ201" s="19" t="s">
        <v>290</v>
      </c>
      <c r="BA201" s="19" t="s">
        <v>292</v>
      </c>
      <c r="BB201" s="19">
        <v>2.8</v>
      </c>
      <c r="BD201" s="19">
        <v>886</v>
      </c>
      <c r="BF201" s="19">
        <v>0.01</v>
      </c>
      <c r="BH201" s="19" t="s">
        <v>292</v>
      </c>
      <c r="BJ201" s="19">
        <v>8</v>
      </c>
      <c r="BK201" s="19">
        <v>27</v>
      </c>
      <c r="BL201" s="19">
        <v>3.94</v>
      </c>
      <c r="BM201" s="19">
        <v>15</v>
      </c>
      <c r="BN201" s="19">
        <v>14</v>
      </c>
      <c r="BO201" s="19">
        <v>1.5</v>
      </c>
      <c r="BP201" s="19">
        <v>10.55</v>
      </c>
      <c r="BQ201" s="19">
        <v>0.01</v>
      </c>
      <c r="BR201" s="19">
        <v>8.0000000000000002E-3</v>
      </c>
      <c r="BT201" s="19">
        <v>50</v>
      </c>
      <c r="BU201" s="19">
        <v>1</v>
      </c>
      <c r="BV201" s="19">
        <v>12.6</v>
      </c>
      <c r="BW201" s="19">
        <v>9</v>
      </c>
      <c r="BY201" s="19">
        <v>18</v>
      </c>
      <c r="CB201" s="19">
        <v>59.4</v>
      </c>
      <c r="CC201" s="19">
        <v>1E-3</v>
      </c>
      <c r="CF201" s="19">
        <v>0.17</v>
      </c>
      <c r="CG201" s="19">
        <v>6</v>
      </c>
      <c r="CH201" s="19">
        <v>0.2</v>
      </c>
      <c r="CI201" s="19">
        <v>1.4</v>
      </c>
      <c r="CJ201" s="19">
        <v>138.5</v>
      </c>
      <c r="CK201" s="19">
        <v>0.9</v>
      </c>
      <c r="CL201" s="19" t="s">
        <v>261</v>
      </c>
      <c r="CM201" s="19">
        <v>11.6</v>
      </c>
      <c r="CN201" s="19">
        <v>0.04</v>
      </c>
      <c r="CO201" s="19">
        <v>4.04</v>
      </c>
      <c r="CP201" s="19">
        <v>49</v>
      </c>
      <c r="CQ201" s="19">
        <v>2.2999999999999998</v>
      </c>
      <c r="CR201" s="19">
        <v>24.9</v>
      </c>
      <c r="CS201" s="19">
        <v>50</v>
      </c>
      <c r="CT201" s="19">
        <v>413</v>
      </c>
      <c r="CU201" s="19">
        <v>36.4</v>
      </c>
      <c r="CV201" s="19">
        <v>76.5</v>
      </c>
      <c r="CW201" s="19">
        <v>8.11</v>
      </c>
      <c r="CX201" s="19">
        <v>31.6</v>
      </c>
      <c r="CY201" s="19">
        <v>6.4</v>
      </c>
      <c r="CZ201" s="19">
        <v>1.29</v>
      </c>
      <c r="DA201" s="19">
        <v>5.0199999999999996</v>
      </c>
      <c r="DB201" s="19">
        <v>0.77</v>
      </c>
      <c r="DC201" s="19">
        <v>4.45</v>
      </c>
      <c r="DD201" s="19">
        <v>0.96</v>
      </c>
      <c r="DE201" s="19">
        <v>2.67</v>
      </c>
      <c r="DF201" s="19">
        <v>0.4</v>
      </c>
      <c r="DG201" s="19">
        <v>2.65</v>
      </c>
      <c r="DH201" s="19">
        <v>0.42</v>
      </c>
      <c r="DI201" s="87">
        <v>177.64000000000001</v>
      </c>
      <c r="DJ201" s="87">
        <v>202.54000000000002</v>
      </c>
    </row>
    <row r="202" spans="1:158" x14ac:dyDescent="0.3">
      <c r="A202" s="19" t="s">
        <v>2543</v>
      </c>
      <c r="B202" s="20" t="s">
        <v>978</v>
      </c>
      <c r="C202" s="19" t="s">
        <v>1310</v>
      </c>
      <c r="D202" s="20" t="s">
        <v>980</v>
      </c>
      <c r="E202" s="167">
        <v>45056</v>
      </c>
      <c r="F202" s="113">
        <v>45118</v>
      </c>
      <c r="G202" s="59" t="s">
        <v>2455</v>
      </c>
      <c r="H202" s="19" t="s">
        <v>2195</v>
      </c>
      <c r="K202" s="141">
        <v>35.775694280000003</v>
      </c>
      <c r="L202" s="141">
        <v>-108.3435478</v>
      </c>
      <c r="M202" s="62" t="s">
        <v>357</v>
      </c>
      <c r="O202" s="20" t="s">
        <v>147</v>
      </c>
      <c r="P202" s="59" t="s">
        <v>275</v>
      </c>
      <c r="Q202" s="20" t="s">
        <v>1549</v>
      </c>
      <c r="Z202" s="130" t="s">
        <v>2510</v>
      </c>
      <c r="AG202" s="19">
        <v>66.98</v>
      </c>
      <c r="AH202" s="19">
        <v>0.85</v>
      </c>
      <c r="AI202" s="19">
        <v>12.18</v>
      </c>
      <c r="AK202" s="19">
        <v>2.0699999999999998</v>
      </c>
      <c r="AL202" s="19">
        <v>0.01</v>
      </c>
      <c r="AM202" s="19">
        <v>0.42</v>
      </c>
      <c r="AN202" s="19">
        <v>0.33</v>
      </c>
      <c r="AO202" s="19">
        <v>0.68</v>
      </c>
      <c r="AP202" s="19">
        <v>2.06</v>
      </c>
      <c r="AQ202" s="19">
        <v>0.03</v>
      </c>
      <c r="AR202" s="19">
        <v>12.79</v>
      </c>
      <c r="AS202" s="19">
        <v>370</v>
      </c>
      <c r="AT202" s="19">
        <v>0.17</v>
      </c>
      <c r="AW202" s="19">
        <v>5.43</v>
      </c>
      <c r="AY202" s="20">
        <v>98.570000000000007</v>
      </c>
      <c r="AZ202" s="19">
        <v>1E-3</v>
      </c>
      <c r="BA202" s="19" t="s">
        <v>292</v>
      </c>
      <c r="BB202" s="19">
        <v>50.4</v>
      </c>
      <c r="BD202" s="19">
        <v>612</v>
      </c>
      <c r="BF202" s="19">
        <v>0.24</v>
      </c>
      <c r="BH202" s="19" t="s">
        <v>292</v>
      </c>
      <c r="BJ202" s="19">
        <v>3</v>
      </c>
      <c r="BK202" s="19">
        <v>37</v>
      </c>
      <c r="BL202" s="19">
        <v>8.56</v>
      </c>
      <c r="BM202" s="19">
        <v>32</v>
      </c>
      <c r="BN202" s="19">
        <v>16.100000000000001</v>
      </c>
      <c r="BO202" s="19">
        <v>2.4</v>
      </c>
      <c r="BP202" s="19">
        <v>7.24</v>
      </c>
      <c r="BQ202" s="19">
        <v>0.23699999999999999</v>
      </c>
      <c r="BR202" s="19">
        <v>2.9000000000000001E-2</v>
      </c>
      <c r="BT202" s="19">
        <v>20</v>
      </c>
      <c r="BU202" s="19">
        <v>1</v>
      </c>
      <c r="BV202" s="19">
        <v>20.2</v>
      </c>
      <c r="BW202" s="19">
        <v>8</v>
      </c>
      <c r="BY202" s="19">
        <v>20</v>
      </c>
      <c r="CB202" s="19">
        <v>89</v>
      </c>
      <c r="CC202" s="19">
        <v>1E-3</v>
      </c>
      <c r="CF202" s="19">
        <v>1.9</v>
      </c>
      <c r="CG202" s="19">
        <v>10</v>
      </c>
      <c r="CH202" s="19">
        <v>1.5</v>
      </c>
      <c r="CI202" s="19">
        <v>2.2000000000000002</v>
      </c>
      <c r="CJ202" s="19">
        <v>123.5</v>
      </c>
      <c r="CK202" s="19">
        <v>1.3</v>
      </c>
      <c r="CL202" s="19">
        <v>0.04</v>
      </c>
      <c r="CM202" s="19">
        <v>16.25</v>
      </c>
      <c r="CN202" s="19">
        <v>0.34</v>
      </c>
      <c r="CO202" s="19">
        <v>4.92</v>
      </c>
      <c r="CP202" s="19">
        <v>67</v>
      </c>
      <c r="CQ202" s="19">
        <v>2.2000000000000002</v>
      </c>
      <c r="CR202" s="19">
        <v>34.799999999999997</v>
      </c>
      <c r="CS202" s="19">
        <v>27</v>
      </c>
      <c r="CT202" s="19">
        <v>273</v>
      </c>
      <c r="CU202" s="19">
        <v>71.3</v>
      </c>
      <c r="CV202" s="19">
        <v>146.5</v>
      </c>
      <c r="CW202" s="19">
        <v>17.100000000000001</v>
      </c>
      <c r="CX202" s="19">
        <v>64.3</v>
      </c>
      <c r="CY202" s="19">
        <v>12.5</v>
      </c>
      <c r="CZ202" s="19">
        <v>2.4700000000000002</v>
      </c>
      <c r="DA202" s="19">
        <v>10.35</v>
      </c>
      <c r="DB202" s="19">
        <v>1.44</v>
      </c>
      <c r="DC202" s="19">
        <v>7.65</v>
      </c>
      <c r="DD202" s="19">
        <v>1.34</v>
      </c>
      <c r="DE202" s="19">
        <v>3.61</v>
      </c>
      <c r="DF202" s="19">
        <v>0.54</v>
      </c>
      <c r="DG202" s="19">
        <v>3.56</v>
      </c>
      <c r="DH202" s="19">
        <v>0.54</v>
      </c>
      <c r="DI202" s="87">
        <v>343.20000000000005</v>
      </c>
      <c r="DJ202" s="87">
        <v>378.00000000000006</v>
      </c>
    </row>
    <row r="203" spans="1:158" x14ac:dyDescent="0.3">
      <c r="A203" s="139" t="s">
        <v>2556</v>
      </c>
      <c r="B203" s="20" t="s">
        <v>978</v>
      </c>
      <c r="C203" s="19" t="s">
        <v>1446</v>
      </c>
      <c r="D203" s="19" t="s">
        <v>980</v>
      </c>
      <c r="E203" s="14">
        <v>45050</v>
      </c>
      <c r="F203" s="113">
        <v>45103</v>
      </c>
      <c r="G203" s="19" t="s">
        <v>2587</v>
      </c>
      <c r="H203" s="19" t="s">
        <v>2004</v>
      </c>
      <c r="K203" s="141">
        <v>36.452266391999999</v>
      </c>
      <c r="L203" s="141">
        <v>-108.9011764</v>
      </c>
      <c r="M203" s="62" t="s">
        <v>357</v>
      </c>
      <c r="O203" s="62" t="s">
        <v>147</v>
      </c>
      <c r="P203" s="59" t="s">
        <v>275</v>
      </c>
      <c r="Q203" s="20" t="s">
        <v>1549</v>
      </c>
      <c r="Z203" s="22" t="s">
        <v>2658</v>
      </c>
      <c r="AA203" s="20" t="s">
        <v>142</v>
      </c>
      <c r="AG203" s="32">
        <v>73.102184647194306</v>
      </c>
      <c r="AH203" s="32">
        <v>1.04</v>
      </c>
      <c r="AI203" s="32">
        <v>13.796471022946044</v>
      </c>
      <c r="AK203" s="32">
        <v>2.0299999999999998</v>
      </c>
      <c r="AL203" s="32">
        <v>1.2E-2</v>
      </c>
      <c r="AM203" s="32">
        <v>0.32</v>
      </c>
      <c r="AN203" s="32">
        <v>0.17</v>
      </c>
      <c r="AO203" s="32">
        <v>1.72</v>
      </c>
      <c r="AP203" s="32">
        <v>2.77</v>
      </c>
      <c r="AQ203" s="32">
        <v>0.05</v>
      </c>
      <c r="AU203" s="32">
        <v>0.32</v>
      </c>
      <c r="AY203" s="20">
        <v>95.010655670140338</v>
      </c>
      <c r="BB203" s="18">
        <v>11</v>
      </c>
      <c r="BD203" s="18">
        <v>287</v>
      </c>
      <c r="BJ203" s="18">
        <v>5.9999999999999991</v>
      </c>
      <c r="BK203" s="18">
        <v>61.000000000000007</v>
      </c>
      <c r="BM203" s="18">
        <v>19</v>
      </c>
      <c r="BN203" s="18">
        <v>19</v>
      </c>
      <c r="BT203" s="165">
        <v>26.037932405566604</v>
      </c>
      <c r="BU203" s="18" t="s">
        <v>2309</v>
      </c>
      <c r="BV203" s="18">
        <v>21</v>
      </c>
      <c r="BW203" s="18">
        <v>7</v>
      </c>
      <c r="BY203" s="18">
        <v>21</v>
      </c>
      <c r="CB203" s="18">
        <v>103</v>
      </c>
      <c r="CF203" s="18"/>
      <c r="CG203" s="2">
        <v>9.4040392644135213</v>
      </c>
      <c r="CH203" s="18" t="s">
        <v>2309</v>
      </c>
      <c r="CJ203" s="18">
        <v>73</v>
      </c>
      <c r="CL203" s="165"/>
      <c r="CM203" s="18">
        <v>20.19562624254473</v>
      </c>
      <c r="CO203" s="18">
        <v>10</v>
      </c>
      <c r="CP203" s="18">
        <v>40</v>
      </c>
      <c r="CQ203" s="2"/>
      <c r="CR203" s="2">
        <v>23.405288270377739</v>
      </c>
      <c r="CS203" s="18">
        <v>47.999999999999993</v>
      </c>
      <c r="CT203" s="18">
        <v>277</v>
      </c>
      <c r="CU203" s="2">
        <v>35.760048923679065</v>
      </c>
      <c r="CV203" s="2">
        <v>115.07900596421474</v>
      </c>
      <c r="CW203" s="2">
        <v>11.143658051689862</v>
      </c>
      <c r="CX203" s="2">
        <v>40.445347912524859</v>
      </c>
      <c r="CY203" s="2">
        <v>17.941650099403581</v>
      </c>
      <c r="CZ203" s="2">
        <v>1.2802584493041751</v>
      </c>
      <c r="DA203" s="2">
        <v>8.2946322067594433</v>
      </c>
      <c r="DB203" s="2">
        <v>0</v>
      </c>
      <c r="DC203" s="2">
        <v>4.2915705765407566</v>
      </c>
      <c r="DD203" s="2">
        <v>1.4064811133200796</v>
      </c>
      <c r="DE203" s="2">
        <v>3.1735984095427439</v>
      </c>
      <c r="DF203" s="2">
        <v>0.34260437375745534</v>
      </c>
      <c r="DG203" s="2">
        <v>2.722803180914513</v>
      </c>
      <c r="DH203" s="2">
        <v>0</v>
      </c>
      <c r="DI203" s="88">
        <v>241.88165926165127</v>
      </c>
      <c r="DJ203" s="87">
        <v>265.28694753202899</v>
      </c>
      <c r="DW203" s="2">
        <v>90.7</v>
      </c>
      <c r="DX203" s="2" t="s">
        <v>2309</v>
      </c>
      <c r="DY203" s="2">
        <v>3.65</v>
      </c>
      <c r="EB203" s="20">
        <v>0.61999999999999034</v>
      </c>
      <c r="EI203" s="2">
        <v>4.1900000000000004</v>
      </c>
      <c r="EQ203" s="2">
        <v>0.13100000000000001</v>
      </c>
      <c r="ET203" s="20">
        <v>8.68</v>
      </c>
    </row>
    <row r="204" spans="1:158" x14ac:dyDescent="0.3">
      <c r="A204" s="139" t="s">
        <v>2614</v>
      </c>
      <c r="B204" s="20" t="s">
        <v>978</v>
      </c>
      <c r="C204" s="19" t="s">
        <v>1315</v>
      </c>
      <c r="D204" s="19" t="s">
        <v>980</v>
      </c>
      <c r="E204" s="167"/>
      <c r="F204" s="113" t="s">
        <v>2380</v>
      </c>
      <c r="G204" s="19" t="s">
        <v>2587</v>
      </c>
      <c r="H204" s="19" t="s">
        <v>2772</v>
      </c>
      <c r="K204" s="117">
        <v>36.317177360000002</v>
      </c>
      <c r="L204" s="117">
        <v>-108.68921829999999</v>
      </c>
      <c r="M204" s="62" t="s">
        <v>357</v>
      </c>
      <c r="O204" s="62" t="s">
        <v>147</v>
      </c>
      <c r="P204" s="59" t="s">
        <v>275</v>
      </c>
      <c r="Q204" s="20" t="s">
        <v>1549</v>
      </c>
      <c r="Z204" s="118" t="s">
        <v>2659</v>
      </c>
      <c r="AA204" s="20" t="s">
        <v>142</v>
      </c>
      <c r="AG204" s="32">
        <v>64.358705488931818</v>
      </c>
      <c r="AH204" s="32">
        <v>0.74</v>
      </c>
      <c r="AI204" s="32">
        <v>15.718909916816603</v>
      </c>
      <c r="AK204" s="32">
        <v>3.45</v>
      </c>
      <c r="AL204" s="32">
        <v>4.2499999999999996E-2</v>
      </c>
      <c r="AM204" s="32">
        <v>1.48</v>
      </c>
      <c r="AN204" s="32">
        <v>1.5350000000000001</v>
      </c>
      <c r="AO204" s="32">
        <v>2.165</v>
      </c>
      <c r="AP204" s="32">
        <v>2.5249999999999999</v>
      </c>
      <c r="AQ204" s="32">
        <v>0.13500000000000001</v>
      </c>
      <c r="AR204" s="20">
        <v>7.62</v>
      </c>
      <c r="AS204" s="20">
        <v>760</v>
      </c>
      <c r="AT204" s="20">
        <v>0.16</v>
      </c>
      <c r="AU204" s="32">
        <v>0.28000000000000003</v>
      </c>
      <c r="AW204" s="20">
        <v>1.03</v>
      </c>
      <c r="AY204" s="20">
        <v>99.770115405748442</v>
      </c>
      <c r="AZ204" s="20">
        <v>2E-3</v>
      </c>
      <c r="BA204" s="20" t="s">
        <v>292</v>
      </c>
      <c r="BB204" s="18">
        <v>6.9</v>
      </c>
      <c r="BD204" s="18">
        <v>350</v>
      </c>
      <c r="BF204" s="20">
        <v>0.28999999999999998</v>
      </c>
      <c r="BH204" s="20" t="s">
        <v>292</v>
      </c>
      <c r="BJ204" s="18">
        <v>11.5</v>
      </c>
      <c r="BK204" s="18">
        <v>46</v>
      </c>
      <c r="BL204" s="20">
        <v>8.86</v>
      </c>
      <c r="BM204" s="18">
        <v>26.5</v>
      </c>
      <c r="BN204" s="18">
        <v>20.149999999999999</v>
      </c>
      <c r="BO204" s="20">
        <v>0.9</v>
      </c>
      <c r="BP204" s="20">
        <v>5.44</v>
      </c>
      <c r="BQ204" s="20">
        <v>4.9000000000000002E-2</v>
      </c>
      <c r="BR204" s="20">
        <v>4.4999999999999998E-2</v>
      </c>
      <c r="BT204" s="165">
        <v>36.184050421421787</v>
      </c>
      <c r="BU204" s="18">
        <v>4</v>
      </c>
      <c r="BV204" s="18">
        <v>15.074999999999999</v>
      </c>
      <c r="BW204" s="18">
        <v>16.5</v>
      </c>
      <c r="BY204" s="18">
        <v>20.5</v>
      </c>
      <c r="CB204" s="18">
        <v>120</v>
      </c>
      <c r="CC204" s="20">
        <v>8.0000000000000002E-3</v>
      </c>
      <c r="CF204" s="18">
        <v>0.16</v>
      </c>
      <c r="CG204" s="2">
        <v>9.262901399672355</v>
      </c>
      <c r="CH204" s="18">
        <v>2.7</v>
      </c>
      <c r="CI204" s="20">
        <v>2.5</v>
      </c>
      <c r="CJ204" s="18">
        <v>81.2</v>
      </c>
      <c r="CK204" s="20">
        <v>1.1000000000000001</v>
      </c>
      <c r="CL204" s="165">
        <v>0.02</v>
      </c>
      <c r="CM204" s="18">
        <v>14.451141893201061</v>
      </c>
      <c r="CN204" s="20">
        <v>0.19</v>
      </c>
      <c r="CO204" s="18">
        <v>4.1900000000000004</v>
      </c>
      <c r="CP204" s="18">
        <v>107</v>
      </c>
      <c r="CQ204" s="2">
        <v>2.1</v>
      </c>
      <c r="CR204" s="2">
        <v>31.99152919726415</v>
      </c>
      <c r="CS204" s="18">
        <v>78</v>
      </c>
      <c r="CT204" s="18">
        <v>209.5</v>
      </c>
      <c r="CU204" s="2">
        <v>41.910260410239836</v>
      </c>
      <c r="CV204" s="2">
        <v>90.455519066671826</v>
      </c>
      <c r="CW204" s="2">
        <v>10.525398510976341</v>
      </c>
      <c r="CX204" s="2">
        <v>40.287926170777553</v>
      </c>
      <c r="CY204" s="2">
        <v>11.379839541958109</v>
      </c>
      <c r="CZ204" s="2">
        <v>1.4926896194609678</v>
      </c>
      <c r="DA204" s="2">
        <v>8.2260037046366072</v>
      </c>
      <c r="DB204" s="2">
        <v>0.56243737769080238</v>
      </c>
      <c r="DC204" s="2">
        <v>5.4966005512390765</v>
      </c>
      <c r="DD204" s="2">
        <v>1.2719984063474841</v>
      </c>
      <c r="DE204" s="2">
        <v>3.2776099387727422</v>
      </c>
      <c r="DF204" s="2">
        <v>0.41300186006859002</v>
      </c>
      <c r="DG204" s="2">
        <v>3.1925012758907987</v>
      </c>
      <c r="DH204" s="2">
        <v>0.33328255120032552</v>
      </c>
      <c r="DI204" s="87">
        <v>218.82506898593104</v>
      </c>
      <c r="DJ204" s="87">
        <v>250.8165981831952</v>
      </c>
      <c r="DW204" s="2">
        <v>93.47</v>
      </c>
      <c r="DX204" s="2" t="s">
        <v>2309</v>
      </c>
      <c r="DY204" s="2">
        <v>0.74</v>
      </c>
      <c r="EB204" s="20">
        <v>7.000000000000739E-2</v>
      </c>
      <c r="EI204" s="2">
        <v>2.96</v>
      </c>
      <c r="EQ204" s="2">
        <v>0.08</v>
      </c>
      <c r="ET204" s="20">
        <v>6.46</v>
      </c>
    </row>
    <row r="205" spans="1:158" x14ac:dyDescent="0.3">
      <c r="A205" s="139" t="s">
        <v>2558</v>
      </c>
      <c r="B205" s="20" t="s">
        <v>978</v>
      </c>
      <c r="C205" s="116" t="s">
        <v>1315</v>
      </c>
      <c r="D205" s="19" t="s">
        <v>980</v>
      </c>
      <c r="E205" s="167">
        <v>45050</v>
      </c>
      <c r="F205" s="113">
        <v>45103</v>
      </c>
      <c r="G205" s="19" t="s">
        <v>2587</v>
      </c>
      <c r="H205" s="19" t="s">
        <v>2004</v>
      </c>
      <c r="K205" s="117">
        <v>36.317177360000002</v>
      </c>
      <c r="L205" s="117">
        <v>-108.68921829999999</v>
      </c>
      <c r="M205" s="62" t="s">
        <v>357</v>
      </c>
      <c r="O205" s="62" t="s">
        <v>147</v>
      </c>
      <c r="P205" s="59" t="s">
        <v>336</v>
      </c>
      <c r="Q205" s="20" t="s">
        <v>1549</v>
      </c>
      <c r="Z205" s="118" t="s">
        <v>2660</v>
      </c>
      <c r="AA205" s="20" t="s">
        <v>142</v>
      </c>
      <c r="AG205" s="32">
        <v>59.686005071016815</v>
      </c>
      <c r="AH205" s="32">
        <v>0.8</v>
      </c>
      <c r="AI205" s="32">
        <v>17.957457290186095</v>
      </c>
      <c r="AK205" s="32">
        <v>3.32</v>
      </c>
      <c r="AL205" s="32">
        <v>2.3E-2</v>
      </c>
      <c r="AM205" s="32">
        <v>1.19</v>
      </c>
      <c r="AN205" s="32">
        <v>0.35</v>
      </c>
      <c r="AO205" s="32">
        <v>2.96</v>
      </c>
      <c r="AP205" s="32">
        <v>1.25</v>
      </c>
      <c r="AQ205" s="32">
        <v>0.04</v>
      </c>
      <c r="AU205" s="32">
        <v>1.83</v>
      </c>
      <c r="AY205" s="20">
        <v>87.576462361202886</v>
      </c>
      <c r="BB205" s="18">
        <v>7</v>
      </c>
      <c r="BD205" s="18">
        <v>65</v>
      </c>
      <c r="BJ205" s="18">
        <v>8</v>
      </c>
      <c r="BK205" s="18">
        <v>30</v>
      </c>
      <c r="BM205" s="18">
        <v>27</v>
      </c>
      <c r="BN205" s="18">
        <v>17</v>
      </c>
      <c r="BT205" s="165">
        <v>25.402492581602374</v>
      </c>
      <c r="BU205" s="18" t="s">
        <v>2309</v>
      </c>
      <c r="BV205" s="18">
        <v>7</v>
      </c>
      <c r="BW205" s="18">
        <v>13</v>
      </c>
      <c r="BY205" s="18">
        <v>15</v>
      </c>
      <c r="CB205" s="18">
        <v>41</v>
      </c>
      <c r="CF205" s="18"/>
      <c r="CG205" s="2">
        <v>5.1202868415430274</v>
      </c>
      <c r="CH205" s="18">
        <v>2</v>
      </c>
      <c r="CJ205" s="18">
        <v>57.999999999999993</v>
      </c>
      <c r="CL205" s="165"/>
      <c r="CM205" s="18">
        <v>11.119161226508409</v>
      </c>
      <c r="CO205" s="18">
        <v>7</v>
      </c>
      <c r="CP205" s="18">
        <v>117</v>
      </c>
      <c r="CQ205" s="2"/>
      <c r="CR205" s="2">
        <v>23.096213649851634</v>
      </c>
      <c r="CS205" s="18">
        <v>63</v>
      </c>
      <c r="CT205" s="18">
        <v>101</v>
      </c>
      <c r="CU205" s="2">
        <v>42.269225680933857</v>
      </c>
      <c r="CV205" s="2">
        <v>59.662433234421357</v>
      </c>
      <c r="CW205" s="2">
        <v>6.8185637982195839</v>
      </c>
      <c r="CX205" s="2">
        <v>25.20194658753709</v>
      </c>
      <c r="CY205" s="2">
        <v>14.361321463897129</v>
      </c>
      <c r="CZ205" s="2">
        <v>0.99158852621167159</v>
      </c>
      <c r="DA205" s="2">
        <v>5.6041463897131552</v>
      </c>
      <c r="DB205" s="2">
        <v>0.2005459940652819</v>
      </c>
      <c r="DC205" s="2">
        <v>4.0554856577645904</v>
      </c>
      <c r="DD205" s="2">
        <v>0.88017408506429307</v>
      </c>
      <c r="DE205" s="2">
        <v>2.3285618199802176</v>
      </c>
      <c r="DF205" s="2">
        <v>0.55707220573689431</v>
      </c>
      <c r="DG205" s="2">
        <v>2.4845420375865479</v>
      </c>
      <c r="DH205" s="2">
        <v>0.13369732937685461</v>
      </c>
      <c r="DI205" s="87">
        <v>165.54930481050852</v>
      </c>
      <c r="DJ205" s="87">
        <v>188.64551846036017</v>
      </c>
      <c r="DW205" s="2">
        <v>56.32</v>
      </c>
      <c r="DX205" s="2">
        <v>25.91</v>
      </c>
      <c r="DY205" s="2"/>
      <c r="EB205" s="20">
        <v>17.110000000000007</v>
      </c>
      <c r="EI205" s="2">
        <v>7.33</v>
      </c>
      <c r="EQ205" s="2">
        <v>0.74</v>
      </c>
      <c r="ET205" s="20">
        <v>26.57</v>
      </c>
    </row>
    <row r="206" spans="1:158" x14ac:dyDescent="0.3">
      <c r="A206" s="139" t="s">
        <v>2559</v>
      </c>
      <c r="B206" s="20" t="s">
        <v>978</v>
      </c>
      <c r="C206" s="116" t="s">
        <v>1315</v>
      </c>
      <c r="D206" s="19" t="s">
        <v>980</v>
      </c>
      <c r="E206" s="167">
        <v>45050</v>
      </c>
      <c r="F206" s="113">
        <v>45103</v>
      </c>
      <c r="G206" s="19" t="s">
        <v>2587</v>
      </c>
      <c r="H206" s="19" t="s">
        <v>2004</v>
      </c>
      <c r="K206" s="117">
        <v>36.317177360000002</v>
      </c>
      <c r="L206" s="117">
        <v>-108.68921829999999</v>
      </c>
      <c r="M206" s="62" t="s">
        <v>357</v>
      </c>
      <c r="O206" s="62" t="s">
        <v>147</v>
      </c>
      <c r="P206" s="59" t="s">
        <v>275</v>
      </c>
      <c r="Q206" s="20" t="s">
        <v>1549</v>
      </c>
      <c r="Z206" s="118" t="s">
        <v>2661</v>
      </c>
      <c r="AA206" s="20" t="s">
        <v>142</v>
      </c>
      <c r="AG206" s="32">
        <v>61.492391100908883</v>
      </c>
      <c r="AH206" s="32">
        <v>0.87</v>
      </c>
      <c r="AI206" s="32">
        <v>19.555716916013399</v>
      </c>
      <c r="AK206" s="32">
        <v>3.23</v>
      </c>
      <c r="AL206" s="32">
        <v>2.1000000000000001E-2</v>
      </c>
      <c r="AM206" s="32">
        <v>1.1100000000000001</v>
      </c>
      <c r="AN206" s="32">
        <v>0.11</v>
      </c>
      <c r="AO206" s="32">
        <v>2.4700000000000002</v>
      </c>
      <c r="AP206" s="32">
        <v>1.71</v>
      </c>
      <c r="AQ206" s="32">
        <v>0.05</v>
      </c>
      <c r="AU206" s="32">
        <v>0.79</v>
      </c>
      <c r="AY206" s="20">
        <v>90.619108016922269</v>
      </c>
      <c r="BB206" s="18">
        <v>8</v>
      </c>
      <c r="BD206" s="18">
        <v>100</v>
      </c>
      <c r="BJ206" s="18">
        <v>10</v>
      </c>
      <c r="BK206" s="18">
        <v>43</v>
      </c>
      <c r="BM206" s="18">
        <v>42</v>
      </c>
      <c r="BN206" s="18">
        <v>23</v>
      </c>
      <c r="BT206" s="165">
        <v>27.981696498054475</v>
      </c>
      <c r="BU206" s="18" t="s">
        <v>2309</v>
      </c>
      <c r="BV206" s="18">
        <v>11.999999999999998</v>
      </c>
      <c r="BW206" s="18">
        <v>15</v>
      </c>
      <c r="BY206" s="18">
        <v>31</v>
      </c>
      <c r="CB206" s="18">
        <v>95</v>
      </c>
      <c r="CF206" s="18"/>
      <c r="CG206" s="2">
        <v>9.3742555735408573</v>
      </c>
      <c r="CH206" s="18" t="s">
        <v>2309</v>
      </c>
      <c r="CJ206" s="18">
        <v>55</v>
      </c>
      <c r="CL206" s="165"/>
      <c r="CM206" s="18">
        <v>16.333066147859924</v>
      </c>
      <c r="CO206" s="18">
        <v>7</v>
      </c>
      <c r="CP206" s="18">
        <v>148</v>
      </c>
      <c r="CQ206" s="2"/>
      <c r="CR206" s="2">
        <v>28.793665369649808</v>
      </c>
      <c r="CS206" s="18">
        <v>102.00000000000001</v>
      </c>
      <c r="CT206" s="18">
        <v>166</v>
      </c>
      <c r="CU206" s="2">
        <v>36.75963277393879</v>
      </c>
      <c r="CV206" s="2">
        <v>90.612603112840503</v>
      </c>
      <c r="CW206" s="2">
        <v>10.274529182879379</v>
      </c>
      <c r="CX206" s="2">
        <v>37.975159533073935</v>
      </c>
      <c r="CY206" s="2">
        <v>20.986272373540857</v>
      </c>
      <c r="CZ206" s="2">
        <v>1.4365603112840468</v>
      </c>
      <c r="DA206" s="2">
        <v>8.0259999999999998</v>
      </c>
      <c r="DB206" s="2">
        <v>0</v>
      </c>
      <c r="DC206" s="2">
        <v>5.184108949416343</v>
      </c>
      <c r="DD206" s="2">
        <v>1.2023385214007782</v>
      </c>
      <c r="DE206" s="2">
        <v>3.04488326848249</v>
      </c>
      <c r="DF206" s="2">
        <v>0.51528793774319082</v>
      </c>
      <c r="DG206" s="2">
        <v>3.2010311284046691</v>
      </c>
      <c r="DH206" s="2">
        <v>9.3688715953307397E-2</v>
      </c>
      <c r="DI206" s="88">
        <v>219.3120958089583</v>
      </c>
      <c r="DJ206" s="87">
        <v>248.10576117860811</v>
      </c>
      <c r="DW206" s="2">
        <v>80.260000000000005</v>
      </c>
      <c r="DX206" s="2">
        <v>9.2799999999999994</v>
      </c>
      <c r="DY206" s="2"/>
      <c r="EB206" s="20">
        <v>4.3299999999999983</v>
      </c>
      <c r="EI206" s="2">
        <v>4.6900000000000004</v>
      </c>
      <c r="EQ206" s="2">
        <v>0.35</v>
      </c>
      <c r="ET206" s="20">
        <v>15.41</v>
      </c>
    </row>
    <row r="207" spans="1:158" x14ac:dyDescent="0.3">
      <c r="A207" s="139" t="s">
        <v>2560</v>
      </c>
      <c r="B207" s="20" t="s">
        <v>978</v>
      </c>
      <c r="C207" s="116" t="s">
        <v>280</v>
      </c>
      <c r="D207" s="19" t="s">
        <v>980</v>
      </c>
      <c r="E207" s="167">
        <v>45050</v>
      </c>
      <c r="F207" s="113">
        <v>45103</v>
      </c>
      <c r="G207" s="19" t="s">
        <v>2587</v>
      </c>
      <c r="H207" s="19" t="s">
        <v>2004</v>
      </c>
      <c r="K207" s="117">
        <v>36.376987020000001</v>
      </c>
      <c r="L207" s="117">
        <v>-108.49895737</v>
      </c>
      <c r="M207" s="62" t="s">
        <v>357</v>
      </c>
      <c r="O207" s="62" t="s">
        <v>147</v>
      </c>
      <c r="P207" s="59" t="s">
        <v>336</v>
      </c>
      <c r="Q207" s="20" t="s">
        <v>1549</v>
      </c>
      <c r="Z207" s="118" t="s">
        <v>2662</v>
      </c>
      <c r="AA207" s="20" t="s">
        <v>142</v>
      </c>
      <c r="AG207" s="32">
        <v>64.145520582312855</v>
      </c>
      <c r="AH207" s="32">
        <v>0.83</v>
      </c>
      <c r="AI207" s="32">
        <v>20.988639339168916</v>
      </c>
      <c r="AK207" s="32">
        <v>1.68</v>
      </c>
      <c r="AL207" s="32">
        <v>1.2E-2</v>
      </c>
      <c r="AM207" s="32">
        <v>0.37</v>
      </c>
      <c r="AN207" s="32">
        <v>0.44</v>
      </c>
      <c r="AO207" s="32">
        <v>1.47</v>
      </c>
      <c r="AP207" s="32">
        <v>0.45</v>
      </c>
      <c r="AQ207" s="32">
        <v>0.04</v>
      </c>
      <c r="AU207" s="32">
        <v>0.52</v>
      </c>
      <c r="AY207" s="20">
        <v>90.426159921481783</v>
      </c>
      <c r="BB207" s="18">
        <v>7</v>
      </c>
      <c r="BD207" s="18" t="s">
        <v>2309</v>
      </c>
      <c r="BJ207" s="18">
        <v>4</v>
      </c>
      <c r="BK207" s="18" t="s">
        <v>2309</v>
      </c>
      <c r="BM207" s="18">
        <v>35</v>
      </c>
      <c r="BN207" s="18">
        <v>15</v>
      </c>
      <c r="BT207" s="165">
        <v>36.162511352418562</v>
      </c>
      <c r="BU207" s="18" t="s">
        <v>2309</v>
      </c>
      <c r="BV207" s="18">
        <v>5</v>
      </c>
      <c r="BW207" s="18">
        <v>2.9999999999999996</v>
      </c>
      <c r="BY207" s="18">
        <v>23</v>
      </c>
      <c r="CB207" s="18">
        <v>5.9999999999999991</v>
      </c>
      <c r="CF207" s="18"/>
      <c r="CG207" s="2">
        <v>1.5452538614017768</v>
      </c>
      <c r="CH207" s="18">
        <v>4</v>
      </c>
      <c r="CJ207" s="18">
        <v>51.000000000000007</v>
      </c>
      <c r="CL207" s="165"/>
      <c r="CM207" s="18">
        <v>12.780493583415597</v>
      </c>
      <c r="CO207" s="18" t="s">
        <v>2309</v>
      </c>
      <c r="CP207" s="18">
        <v>31</v>
      </c>
      <c r="CQ207" s="2"/>
      <c r="CR207" s="2">
        <v>8.6739743336623913</v>
      </c>
      <c r="CS207" s="18">
        <v>28.999999999999996</v>
      </c>
      <c r="CT207" s="18">
        <v>105</v>
      </c>
      <c r="CU207" s="2">
        <v>34.173312127236578</v>
      </c>
      <c r="CV207" s="2">
        <v>77.112469891411649</v>
      </c>
      <c r="CW207" s="2">
        <v>6.9559407699901286</v>
      </c>
      <c r="CX207" s="2">
        <v>22.271581441263578</v>
      </c>
      <c r="CY207" s="2">
        <v>8.8415873642645604</v>
      </c>
      <c r="CZ207" s="2">
        <v>0.54474234945705813</v>
      </c>
      <c r="DA207" s="2">
        <v>3.802720631786773</v>
      </c>
      <c r="DB207" s="2">
        <v>0</v>
      </c>
      <c r="DC207" s="2">
        <v>1.2570977295162882</v>
      </c>
      <c r="DD207" s="2">
        <v>0.59712142152023706</v>
      </c>
      <c r="DE207" s="2">
        <v>1.2570977295162882</v>
      </c>
      <c r="DF207" s="2">
        <v>8.3806515301085904E-2</v>
      </c>
      <c r="DG207" s="2">
        <v>0.78568608094768011</v>
      </c>
      <c r="DH207" s="2">
        <v>0</v>
      </c>
      <c r="DI207" s="87">
        <v>157.68316405221191</v>
      </c>
      <c r="DJ207" s="87">
        <v>166.35713838587429</v>
      </c>
      <c r="DW207" s="2">
        <v>53.06</v>
      </c>
      <c r="DX207" s="2">
        <v>29.24</v>
      </c>
      <c r="DY207" s="2"/>
      <c r="EB207" s="20">
        <v>18.340000000000003</v>
      </c>
      <c r="EI207" s="2">
        <v>10.15</v>
      </c>
      <c r="EQ207" s="2">
        <v>0.31</v>
      </c>
      <c r="ET207" s="20">
        <v>28.6</v>
      </c>
    </row>
    <row r="208" spans="1:158" x14ac:dyDescent="0.3">
      <c r="A208" s="139" t="s">
        <v>2561</v>
      </c>
      <c r="B208" s="20" t="s">
        <v>978</v>
      </c>
      <c r="C208" s="116" t="s">
        <v>280</v>
      </c>
      <c r="D208" s="19" t="s">
        <v>980</v>
      </c>
      <c r="E208" s="167">
        <v>45050</v>
      </c>
      <c r="F208" s="113">
        <v>45103</v>
      </c>
      <c r="G208" s="19" t="s">
        <v>2587</v>
      </c>
      <c r="H208" s="19" t="s">
        <v>2004</v>
      </c>
      <c r="K208" s="117">
        <v>36.376987020000001</v>
      </c>
      <c r="L208" s="117">
        <v>-108.49895737</v>
      </c>
      <c r="M208" s="62" t="s">
        <v>357</v>
      </c>
      <c r="O208" s="62" t="s">
        <v>147</v>
      </c>
      <c r="P208" s="59" t="s">
        <v>336</v>
      </c>
      <c r="Q208" s="20" t="s">
        <v>1549</v>
      </c>
      <c r="Z208" s="118" t="s">
        <v>2663</v>
      </c>
      <c r="AA208" s="20" t="s">
        <v>142</v>
      </c>
      <c r="AG208" s="32">
        <v>60.222275923641028</v>
      </c>
      <c r="AH208" s="32">
        <v>0.71</v>
      </c>
      <c r="AI208" s="32">
        <v>22.706309166925845</v>
      </c>
      <c r="AK208" s="32">
        <v>1.82</v>
      </c>
      <c r="AL208" s="32">
        <v>1.2999999999999999E-2</v>
      </c>
      <c r="AM208" s="32">
        <v>0.37</v>
      </c>
      <c r="AN208" s="32">
        <v>0.46</v>
      </c>
      <c r="AO208" s="32">
        <v>1.98</v>
      </c>
      <c r="AP208" s="32">
        <v>1.24</v>
      </c>
      <c r="AQ208" s="32">
        <v>0.04</v>
      </c>
      <c r="AU208" s="32">
        <v>0.82</v>
      </c>
      <c r="AY208" s="20">
        <v>89.561585090566879</v>
      </c>
      <c r="BB208" s="18">
        <v>8</v>
      </c>
      <c r="BD208" s="18">
        <v>157</v>
      </c>
      <c r="BJ208" s="18">
        <v>4</v>
      </c>
      <c r="BK208" s="18">
        <v>26</v>
      </c>
      <c r="BM208" s="18">
        <v>16</v>
      </c>
      <c r="BN208" s="18">
        <v>19</v>
      </c>
      <c r="BT208" s="165">
        <v>39.623634194831013</v>
      </c>
      <c r="BU208" s="18">
        <v>2</v>
      </c>
      <c r="BV208" s="18">
        <v>2.9999999999999996</v>
      </c>
      <c r="BW208" s="18">
        <v>2</v>
      </c>
      <c r="BY208" s="18">
        <v>14</v>
      </c>
      <c r="CB208" s="18">
        <v>13</v>
      </c>
      <c r="CF208" s="18"/>
      <c r="CG208" s="2">
        <v>1.3987515896620279</v>
      </c>
      <c r="CH208" s="18">
        <v>2</v>
      </c>
      <c r="CJ208" s="18">
        <v>65</v>
      </c>
      <c r="CL208" s="165"/>
      <c r="CM208" s="18">
        <v>14.009192842942346</v>
      </c>
      <c r="CO208" s="18" t="s">
        <v>2309</v>
      </c>
      <c r="CP208" s="18" t="s">
        <v>2309</v>
      </c>
      <c r="CQ208" s="2"/>
      <c r="CR208" s="2">
        <v>8.486337972167</v>
      </c>
      <c r="CS208" s="18">
        <v>16</v>
      </c>
      <c r="CT208" s="18">
        <v>79.000000000000014</v>
      </c>
      <c r="CU208" s="2">
        <v>7.7062228915662647</v>
      </c>
      <c r="CV208" s="2">
        <v>72.045797216699825</v>
      </c>
      <c r="CW208" s="2">
        <v>6.289630218687873</v>
      </c>
      <c r="CX208" s="2">
        <v>20.920532803180912</v>
      </c>
      <c r="CY208" s="2">
        <v>9.3360079522862822</v>
      </c>
      <c r="CZ208" s="2">
        <v>0.5077296222664015</v>
      </c>
      <c r="DA208" s="2">
        <v>3.5541073558648111</v>
      </c>
      <c r="DB208" s="2">
        <v>0</v>
      </c>
      <c r="DC208" s="2">
        <v>1.0983538767395629</v>
      </c>
      <c r="DD208" s="2">
        <v>0.51809145129224665</v>
      </c>
      <c r="DE208" s="2">
        <v>1.2641431411530817</v>
      </c>
      <c r="DF208" s="2">
        <v>7.2532803180914512E-2</v>
      </c>
      <c r="DG208" s="2">
        <v>0.7771371769383697</v>
      </c>
      <c r="DH208" s="2">
        <v>0</v>
      </c>
      <c r="DI208" s="87">
        <v>124.09028650985657</v>
      </c>
      <c r="DJ208" s="87">
        <v>132.57662448202356</v>
      </c>
      <c r="DW208" s="2">
        <v>52.12</v>
      </c>
      <c r="DX208" s="2">
        <v>30.49</v>
      </c>
      <c r="DY208" s="2"/>
      <c r="EB208" s="20">
        <v>18.919999999999995</v>
      </c>
      <c r="EI208" s="2">
        <v>12.59</v>
      </c>
      <c r="EQ208" s="2">
        <v>0.36</v>
      </c>
      <c r="ET208" s="20">
        <v>28.96</v>
      </c>
    </row>
    <row r="209" spans="1:150" x14ac:dyDescent="0.3">
      <c r="A209" s="139" t="s">
        <v>2562</v>
      </c>
      <c r="B209" s="20" t="s">
        <v>978</v>
      </c>
      <c r="C209" s="116" t="s">
        <v>280</v>
      </c>
      <c r="D209" s="19" t="s">
        <v>980</v>
      </c>
      <c r="E209" s="167">
        <v>45050</v>
      </c>
      <c r="F209" s="113">
        <v>45103</v>
      </c>
      <c r="G209" s="19" t="s">
        <v>2587</v>
      </c>
      <c r="H209" s="19" t="s">
        <v>2004</v>
      </c>
      <c r="K209" s="117">
        <v>36.376987020000001</v>
      </c>
      <c r="L209" s="117">
        <v>-108.49895737</v>
      </c>
      <c r="M209" s="62" t="s">
        <v>357</v>
      </c>
      <c r="O209" s="62" t="s">
        <v>147</v>
      </c>
      <c r="P209" s="59" t="s">
        <v>275</v>
      </c>
      <c r="Q209" s="20" t="s">
        <v>1549</v>
      </c>
      <c r="Z209" s="118" t="s">
        <v>2664</v>
      </c>
      <c r="AA209" s="20" t="s">
        <v>142</v>
      </c>
      <c r="AG209" s="32">
        <v>65.876640527626066</v>
      </c>
      <c r="AH209" s="32">
        <v>0.57999999999999996</v>
      </c>
      <c r="AI209" s="32">
        <v>15.13753944461723</v>
      </c>
      <c r="AK209" s="32">
        <v>1.54</v>
      </c>
      <c r="AL209" s="32">
        <v>2.8000000000000001E-2</v>
      </c>
      <c r="AM209" s="32">
        <v>0.63</v>
      </c>
      <c r="AN209" s="32">
        <v>0.92</v>
      </c>
      <c r="AO209" s="32">
        <v>2.48</v>
      </c>
      <c r="AP209" s="32">
        <v>0.25</v>
      </c>
      <c r="AQ209" s="32">
        <v>0.03</v>
      </c>
      <c r="AU209" s="32">
        <v>2.1800000000000002</v>
      </c>
      <c r="AY209" s="20">
        <v>87.47217997224331</v>
      </c>
      <c r="BB209" s="18">
        <v>4</v>
      </c>
      <c r="BD209" s="18" t="s">
        <v>2309</v>
      </c>
      <c r="BJ209" s="18">
        <v>2</v>
      </c>
      <c r="BK209" s="18" t="s">
        <v>2309</v>
      </c>
      <c r="BM209" s="18">
        <v>14</v>
      </c>
      <c r="BN209" s="18">
        <v>9</v>
      </c>
      <c r="BT209" s="165">
        <v>18.154674698795183</v>
      </c>
      <c r="BU209" s="18">
        <v>2</v>
      </c>
      <c r="BV209" s="18">
        <v>5</v>
      </c>
      <c r="BW209" s="18">
        <v>2</v>
      </c>
      <c r="BY209" s="18">
        <v>15</v>
      </c>
      <c r="CB209" s="18" t="s">
        <v>2309</v>
      </c>
      <c r="CF209" s="18"/>
      <c r="CG209" s="2">
        <v>1.1105154072289158</v>
      </c>
      <c r="CH209" s="18">
        <v>2</v>
      </c>
      <c r="CJ209" s="18">
        <v>42</v>
      </c>
      <c r="CL209" s="165"/>
      <c r="CM209" s="18">
        <v>5.1095000000000006</v>
      </c>
      <c r="CO209" s="18" t="s">
        <v>2309</v>
      </c>
      <c r="CP209" s="18" t="s">
        <v>2309</v>
      </c>
      <c r="CQ209" s="2"/>
      <c r="CR209" s="2">
        <v>14.293168674698798</v>
      </c>
      <c r="CS209" s="18">
        <v>20</v>
      </c>
      <c r="CT209" s="18">
        <v>66</v>
      </c>
      <c r="CU209" s="2">
        <v>4.1849781312127243</v>
      </c>
      <c r="CV209" s="2">
        <v>16.817138554216868</v>
      </c>
      <c r="CW209" s="2">
        <v>1.7348795180722894</v>
      </c>
      <c r="CX209" s="2">
        <v>8.4729277108433738</v>
      </c>
      <c r="CY209" s="2">
        <v>3.301867469879519</v>
      </c>
      <c r="CZ209" s="2">
        <v>0.24624096385542171</v>
      </c>
      <c r="DA209" s="2">
        <v>2.49039156626506</v>
      </c>
      <c r="DB209" s="2">
        <v>0.13990963855421687</v>
      </c>
      <c r="DC209" s="2">
        <v>2.7086506024096391</v>
      </c>
      <c r="DD209" s="2">
        <v>0.54844578313253012</v>
      </c>
      <c r="DE209" s="2">
        <v>1.0968915662650602</v>
      </c>
      <c r="DF209" s="2">
        <v>0.32459036144578313</v>
      </c>
      <c r="DG209" s="2">
        <v>1.6453373493975905</v>
      </c>
      <c r="DH209" s="2">
        <v>0.11752409638554216</v>
      </c>
      <c r="DI209" s="87">
        <v>43.829773311935618</v>
      </c>
      <c r="DJ209" s="87">
        <v>58.122941986634416</v>
      </c>
      <c r="DW209" s="2">
        <v>27.87</v>
      </c>
      <c r="DX209" s="100">
        <v>49.4</v>
      </c>
      <c r="DY209" s="2"/>
      <c r="EB209" s="20">
        <v>33.89</v>
      </c>
      <c r="EI209" s="2">
        <v>13.61</v>
      </c>
      <c r="EQ209" s="2">
        <v>0.59</v>
      </c>
      <c r="ET209" s="20">
        <v>38.24</v>
      </c>
    </row>
    <row r="210" spans="1:150" x14ac:dyDescent="0.3">
      <c r="A210" s="139" t="s">
        <v>2563</v>
      </c>
      <c r="B210" s="20" t="s">
        <v>978</v>
      </c>
      <c r="C210" s="116" t="s">
        <v>280</v>
      </c>
      <c r="D210" s="19" t="s">
        <v>980</v>
      </c>
      <c r="E210" s="167">
        <v>45050</v>
      </c>
      <c r="F210" s="113">
        <v>45103</v>
      </c>
      <c r="G210" s="19" t="s">
        <v>2587</v>
      </c>
      <c r="H210" s="19" t="s">
        <v>2004</v>
      </c>
      <c r="K210" s="117">
        <v>36.376987020000001</v>
      </c>
      <c r="L210" s="117">
        <v>-108.49895737</v>
      </c>
      <c r="M210" s="62" t="s">
        <v>357</v>
      </c>
      <c r="O210" s="62" t="s">
        <v>147</v>
      </c>
      <c r="P210" s="59" t="s">
        <v>336</v>
      </c>
      <c r="Q210" s="20" t="s">
        <v>1549</v>
      </c>
      <c r="Z210" s="118" t="s">
        <v>2665</v>
      </c>
      <c r="AA210" s="20" t="s">
        <v>142</v>
      </c>
      <c r="AG210" s="32">
        <v>54.135131333327678</v>
      </c>
      <c r="AH210" s="32">
        <v>0.84</v>
      </c>
      <c r="AI210" s="32">
        <v>20.345661328778618</v>
      </c>
      <c r="AK210" s="32">
        <v>2.25</v>
      </c>
      <c r="AL210" s="32">
        <v>3.7999999999999999E-2</v>
      </c>
      <c r="AM210" s="32">
        <v>1.03</v>
      </c>
      <c r="AN210" s="32">
        <v>2.31</v>
      </c>
      <c r="AO210" s="32">
        <v>3.29</v>
      </c>
      <c r="AP210" s="32">
        <v>0.25</v>
      </c>
      <c r="AQ210" s="32">
        <v>0.04</v>
      </c>
      <c r="AU210" s="32">
        <v>4.1100000000000003</v>
      </c>
      <c r="AY210" s="20">
        <v>84.528792662106312</v>
      </c>
      <c r="BB210" s="18">
        <v>2.9999999999999996</v>
      </c>
      <c r="BD210" s="18" t="s">
        <v>2309</v>
      </c>
      <c r="BJ210" s="18">
        <v>2</v>
      </c>
      <c r="BK210" s="18" t="s">
        <v>2309</v>
      </c>
      <c r="BM210" s="18">
        <v>15</v>
      </c>
      <c r="BN210" s="18">
        <v>8</v>
      </c>
      <c r="BT210" s="165">
        <v>10.348190854870777</v>
      </c>
      <c r="BU210" s="18">
        <v>4</v>
      </c>
      <c r="BV210" s="18">
        <v>2.9999999999999996</v>
      </c>
      <c r="BW210" s="18">
        <v>2.9999999999999996</v>
      </c>
      <c r="BY210" s="18">
        <v>10</v>
      </c>
      <c r="CB210" s="18" t="s">
        <v>2309</v>
      </c>
      <c r="CF210" s="18"/>
      <c r="CG210" s="2">
        <v>0.44060572723658065</v>
      </c>
      <c r="CH210" s="18" t="s">
        <v>2309</v>
      </c>
      <c r="CJ210" s="18">
        <v>63</v>
      </c>
      <c r="CL210" s="165"/>
      <c r="CM210" s="18">
        <v>3.842214711729623</v>
      </c>
      <c r="CO210" s="18" t="s">
        <v>2309</v>
      </c>
      <c r="CP210" s="18" t="s">
        <v>2309</v>
      </c>
      <c r="CQ210" s="2"/>
      <c r="CR210" s="2">
        <v>8.3960715705765416</v>
      </c>
      <c r="CS210" s="18">
        <v>10</v>
      </c>
      <c r="CT210" s="18">
        <v>41</v>
      </c>
      <c r="CU210" s="2">
        <v>14.781134182174338</v>
      </c>
      <c r="CV210" s="2">
        <v>8.2230576540755482</v>
      </c>
      <c r="CW210" s="2">
        <v>1.011968190854871</v>
      </c>
      <c r="CX210" s="2">
        <v>4.854182902584494</v>
      </c>
      <c r="CY210" s="2">
        <v>1.6550576540755468</v>
      </c>
      <c r="CZ210" s="2">
        <v>0.20239363817097417</v>
      </c>
      <c r="DA210" s="2">
        <v>1.6942306163021874</v>
      </c>
      <c r="DB210" s="2">
        <v>8.1610337972167019E-2</v>
      </c>
      <c r="DC210" s="2">
        <v>1.0413479125248508</v>
      </c>
      <c r="DD210" s="2">
        <v>0.27094632206759445</v>
      </c>
      <c r="DE210" s="2">
        <v>0.47986878727634197</v>
      </c>
      <c r="DF210" s="2">
        <v>0.25135984095427444</v>
      </c>
      <c r="DG210" s="2">
        <v>0.64635387673956257</v>
      </c>
      <c r="DH210" s="2">
        <v>6.5288270377733618E-3</v>
      </c>
      <c r="DI210" s="87">
        <v>35.200040742810522</v>
      </c>
      <c r="DJ210" s="87">
        <v>43.596112313387067</v>
      </c>
      <c r="DW210" s="2">
        <v>16.420000000000002</v>
      </c>
      <c r="DX210" s="2">
        <v>57.49</v>
      </c>
      <c r="DY210" s="2"/>
      <c r="EB210" s="20">
        <v>42.73</v>
      </c>
      <c r="EI210" s="2">
        <v>16.5</v>
      </c>
      <c r="EQ210" s="2">
        <v>0.53</v>
      </c>
      <c r="ET210" s="20">
        <v>40.85</v>
      </c>
    </row>
    <row r="211" spans="1:150" x14ac:dyDescent="0.3">
      <c r="A211" s="139" t="s">
        <v>2564</v>
      </c>
      <c r="B211" s="20" t="s">
        <v>978</v>
      </c>
      <c r="C211" s="116" t="s">
        <v>325</v>
      </c>
      <c r="D211" s="19" t="s">
        <v>980</v>
      </c>
      <c r="E211" s="167">
        <v>45056</v>
      </c>
      <c r="F211" s="113">
        <v>45103</v>
      </c>
      <c r="G211" s="19" t="s">
        <v>2587</v>
      </c>
      <c r="H211" s="19" t="s">
        <v>2004</v>
      </c>
      <c r="K211" s="117">
        <v>35.890545850000002</v>
      </c>
      <c r="L211" s="117">
        <v>-107.37094657999999</v>
      </c>
      <c r="M211" s="62" t="s">
        <v>357</v>
      </c>
      <c r="O211" s="62" t="s">
        <v>147</v>
      </c>
      <c r="P211" s="59" t="s">
        <v>336</v>
      </c>
      <c r="Q211" s="20" t="s">
        <v>1549</v>
      </c>
      <c r="Z211" s="118" t="s">
        <v>336</v>
      </c>
      <c r="AA211" s="20" t="s">
        <v>142</v>
      </c>
      <c r="AG211" s="32">
        <v>56.948201244461664</v>
      </c>
      <c r="AH211" s="32">
        <v>1.53</v>
      </c>
      <c r="AI211" s="32">
        <v>15.72540505411693</v>
      </c>
      <c r="AK211" s="32">
        <v>2.61</v>
      </c>
      <c r="AL211" s="32">
        <v>3.2000000000000001E-2</v>
      </c>
      <c r="AM211" s="32">
        <v>0.62</v>
      </c>
      <c r="AN211" s="32">
        <v>3.49</v>
      </c>
      <c r="AO211" s="32">
        <v>4.0999999999999996</v>
      </c>
      <c r="AP211" s="32">
        <v>0.33</v>
      </c>
      <c r="AQ211" s="32">
        <v>0.05</v>
      </c>
      <c r="AU211" s="32">
        <v>6.89</v>
      </c>
      <c r="AY211" s="20">
        <v>85.435606298578577</v>
      </c>
      <c r="BB211" s="18">
        <v>4</v>
      </c>
      <c r="BD211" s="18" t="s">
        <v>2309</v>
      </c>
      <c r="BJ211" s="18">
        <v>2</v>
      </c>
      <c r="BK211" s="18" t="s">
        <v>2309</v>
      </c>
      <c r="BM211" s="18">
        <v>27</v>
      </c>
      <c r="BN211" s="18">
        <v>10</v>
      </c>
      <c r="BT211" s="165">
        <v>6.4760274240940241</v>
      </c>
      <c r="BU211" s="18">
        <v>2.9999999999999996</v>
      </c>
      <c r="BV211" s="18">
        <v>5</v>
      </c>
      <c r="BW211" s="18">
        <v>2.9999999999999996</v>
      </c>
      <c r="BY211" s="18">
        <v>20</v>
      </c>
      <c r="CB211" s="18">
        <v>2</v>
      </c>
      <c r="CF211" s="18"/>
      <c r="CG211" s="2">
        <v>0.64826628168462275</v>
      </c>
      <c r="CH211" s="18">
        <v>5</v>
      </c>
      <c r="CJ211" s="18">
        <v>76</v>
      </c>
      <c r="CL211" s="165"/>
      <c r="CM211" s="18">
        <v>6.1862722820763949</v>
      </c>
      <c r="CO211" s="18" t="s">
        <v>2309</v>
      </c>
      <c r="CP211" s="18" t="s">
        <v>2309</v>
      </c>
      <c r="CQ211" s="2"/>
      <c r="CR211" s="2">
        <v>10.956366307541625</v>
      </c>
      <c r="CS211" s="18">
        <v>8</v>
      </c>
      <c r="CT211" s="18">
        <v>68</v>
      </c>
      <c r="CU211" s="2">
        <v>21.042609037328088</v>
      </c>
      <c r="CV211" s="2">
        <v>33.180585700293825</v>
      </c>
      <c r="CW211" s="2">
        <v>3.2343917727717924</v>
      </c>
      <c r="CX211" s="2">
        <v>12.158850146914787</v>
      </c>
      <c r="CY211" s="2">
        <v>3.8102801175318315</v>
      </c>
      <c r="CZ211" s="2">
        <v>0.39479138099902061</v>
      </c>
      <c r="DA211" s="2">
        <v>3.125733594515181</v>
      </c>
      <c r="DB211" s="2">
        <v>0</v>
      </c>
      <c r="DC211" s="2">
        <v>1.7167992164544565</v>
      </c>
      <c r="DD211" s="2">
        <v>0.53604701273261512</v>
      </c>
      <c r="DE211" s="2">
        <v>1.079337904015671</v>
      </c>
      <c r="DF211" s="2">
        <v>0.44912047012732614</v>
      </c>
      <c r="DG211" s="2">
        <v>1.079337904015671</v>
      </c>
      <c r="DH211" s="2">
        <v>2.1731635651322235E-2</v>
      </c>
      <c r="DI211" s="87">
        <v>81.829615893351601</v>
      </c>
      <c r="DJ211" s="87">
        <v>92.78598220089323</v>
      </c>
      <c r="DW211" s="2">
        <v>18.489999999999998</v>
      </c>
      <c r="DX211" s="2">
        <v>56.83</v>
      </c>
      <c r="DY211" s="2"/>
      <c r="EB211" s="20">
        <v>41.8</v>
      </c>
      <c r="EI211" s="2">
        <v>7.85</v>
      </c>
      <c r="EQ211" s="2">
        <v>0.75</v>
      </c>
      <c r="ET211" s="20">
        <v>39.71</v>
      </c>
    </row>
    <row r="212" spans="1:150" x14ac:dyDescent="0.3">
      <c r="A212" s="139" t="s">
        <v>2565</v>
      </c>
      <c r="B212" s="20" t="s">
        <v>978</v>
      </c>
      <c r="C212" s="116" t="s">
        <v>325</v>
      </c>
      <c r="D212" s="19" t="s">
        <v>980</v>
      </c>
      <c r="E212" s="167">
        <v>45056</v>
      </c>
      <c r="F212" s="113">
        <v>45103</v>
      </c>
      <c r="G212" s="19" t="s">
        <v>2587</v>
      </c>
      <c r="H212" s="19" t="s">
        <v>2004</v>
      </c>
      <c r="K212" s="117">
        <v>36.006659900000002</v>
      </c>
      <c r="L212" s="117">
        <v>-107.59097369</v>
      </c>
      <c r="M212" s="62" t="s">
        <v>357</v>
      </c>
      <c r="O212" s="62" t="s">
        <v>147</v>
      </c>
      <c r="P212" s="59" t="s">
        <v>336</v>
      </c>
      <c r="Q212" s="20" t="s">
        <v>1549</v>
      </c>
      <c r="Z212" s="118" t="s">
        <v>2666</v>
      </c>
      <c r="AA212" s="20" t="s">
        <v>142</v>
      </c>
      <c r="AG212" s="32">
        <v>59.733046373878594</v>
      </c>
      <c r="AH212" s="32">
        <v>0.56999999999999995</v>
      </c>
      <c r="AI212" s="32">
        <v>16.083635659905809</v>
      </c>
      <c r="AK212" s="32">
        <v>4.79</v>
      </c>
      <c r="AL212" s="32">
        <v>3.1E-2</v>
      </c>
      <c r="AM212" s="32">
        <v>0.54</v>
      </c>
      <c r="AN212" s="32">
        <v>1.22</v>
      </c>
      <c r="AO212" s="32">
        <v>3.04</v>
      </c>
      <c r="AP212" s="32">
        <v>0.84</v>
      </c>
      <c r="AQ212" s="32">
        <v>0.04</v>
      </c>
      <c r="AU212" s="32">
        <v>2.2000000000000002</v>
      </c>
      <c r="AY212" s="20">
        <v>86.887682033784444</v>
      </c>
      <c r="BB212" s="18">
        <v>33</v>
      </c>
      <c r="BD212" s="18">
        <v>92</v>
      </c>
      <c r="BJ212" s="18">
        <v>14</v>
      </c>
      <c r="BK212" s="18" t="s">
        <v>2309</v>
      </c>
      <c r="BM212" s="18">
        <v>31</v>
      </c>
      <c r="BN212" s="18">
        <v>19</v>
      </c>
      <c r="BT212" s="165">
        <v>20.171504911591356</v>
      </c>
      <c r="BU212" s="18">
        <v>5.9999999999999991</v>
      </c>
      <c r="BV212" s="18">
        <v>5</v>
      </c>
      <c r="BW212" s="18">
        <v>11</v>
      </c>
      <c r="BY212" s="18">
        <v>14</v>
      </c>
      <c r="CB212" s="18">
        <v>14</v>
      </c>
      <c r="CF212" s="18"/>
      <c r="CG212" s="2">
        <v>3.658724438506876</v>
      </c>
      <c r="CH212" s="18" t="s">
        <v>2309</v>
      </c>
      <c r="CJ212" s="18">
        <v>254.99999999999997</v>
      </c>
      <c r="CL212" s="165"/>
      <c r="CM212" s="18">
        <v>6.2202278978388996</v>
      </c>
      <c r="CO212" s="18" t="s">
        <v>2309</v>
      </c>
      <c r="CP212" s="18">
        <v>94</v>
      </c>
      <c r="CQ212" s="2"/>
      <c r="CR212" s="2">
        <v>14.536550098231828</v>
      </c>
      <c r="CS212" s="18">
        <v>37</v>
      </c>
      <c r="CT212" s="18">
        <v>112.99999999999999</v>
      </c>
      <c r="CU212" s="2">
        <v>20.378100890207719</v>
      </c>
      <c r="CV212" s="2">
        <v>50.333485265225946</v>
      </c>
      <c r="CW212" s="2">
        <v>5.893563850687622</v>
      </c>
      <c r="CX212" s="2">
        <v>20.579834970530452</v>
      </c>
      <c r="CY212" s="2">
        <v>13.733500982318269</v>
      </c>
      <c r="CZ212" s="2">
        <v>0.62610609037328091</v>
      </c>
      <c r="DA212" s="2">
        <v>4.8999607072691544</v>
      </c>
      <c r="DB212" s="2">
        <v>0</v>
      </c>
      <c r="DC212" s="2">
        <v>1.85109626719057</v>
      </c>
      <c r="DD212" s="2">
        <v>0.44916306483300594</v>
      </c>
      <c r="DE212" s="2">
        <v>1.7422082514734776</v>
      </c>
      <c r="DF212" s="2">
        <v>0.28583104125736736</v>
      </c>
      <c r="DG212" s="2">
        <v>2.055261296660118</v>
      </c>
      <c r="DH212" s="2">
        <v>0.42194106090373285</v>
      </c>
      <c r="DI212" s="87">
        <v>123.25005373893073</v>
      </c>
      <c r="DJ212" s="87">
        <v>137.78660383716255</v>
      </c>
      <c r="DW212" s="2">
        <v>69.28</v>
      </c>
      <c r="DX212" s="2">
        <v>17.25</v>
      </c>
      <c r="DY212" s="2" t="s">
        <v>2309</v>
      </c>
      <c r="EB212" s="20">
        <v>9.5300000000000011</v>
      </c>
      <c r="EI212" s="2">
        <v>9.2200000000000006</v>
      </c>
      <c r="EQ212" s="2">
        <v>1.18</v>
      </c>
      <c r="ET212" s="20">
        <v>21.19</v>
      </c>
    </row>
    <row r="213" spans="1:150" x14ac:dyDescent="0.3">
      <c r="A213" s="139" t="s">
        <v>2566</v>
      </c>
      <c r="B213" s="20" t="s">
        <v>978</v>
      </c>
      <c r="C213" s="116" t="s">
        <v>325</v>
      </c>
      <c r="D213" s="19" t="s">
        <v>980</v>
      </c>
      <c r="E213" s="167">
        <v>45056</v>
      </c>
      <c r="F213" s="113">
        <v>45103</v>
      </c>
      <c r="G213" s="19" t="s">
        <v>2587</v>
      </c>
      <c r="H213" s="19" t="s">
        <v>2004</v>
      </c>
      <c r="K213" s="117">
        <v>36.006659900000002</v>
      </c>
      <c r="L213" s="117">
        <v>-107.59097369</v>
      </c>
      <c r="M213" s="62" t="s">
        <v>357</v>
      </c>
      <c r="O213" s="62" t="s">
        <v>147</v>
      </c>
      <c r="P213" s="59" t="s">
        <v>336</v>
      </c>
      <c r="Q213" s="20" t="s">
        <v>1549</v>
      </c>
      <c r="Z213" s="118" t="s">
        <v>2667</v>
      </c>
      <c r="AA213" s="20" t="s">
        <v>142</v>
      </c>
      <c r="AG213" s="32">
        <v>58.312399027453061</v>
      </c>
      <c r="AH213" s="32">
        <v>0.87</v>
      </c>
      <c r="AI213" s="32">
        <v>19.65675631764616</v>
      </c>
      <c r="AK213" s="32">
        <v>2.64</v>
      </c>
      <c r="AL213" s="32">
        <v>6.4000000000000001E-2</v>
      </c>
      <c r="AM213" s="32">
        <v>0.34</v>
      </c>
      <c r="AN213" s="32">
        <v>2.13</v>
      </c>
      <c r="AO213" s="32">
        <v>3.15</v>
      </c>
      <c r="AP213" s="32">
        <v>0.76</v>
      </c>
      <c r="AQ213" s="32">
        <v>0.04</v>
      </c>
      <c r="AU213" s="32">
        <v>3.54</v>
      </c>
      <c r="AY213" s="20">
        <v>87.963155345099224</v>
      </c>
      <c r="BB213" s="18">
        <v>2.9999999999999996</v>
      </c>
      <c r="BD213" s="18" t="s">
        <v>2309</v>
      </c>
      <c r="BJ213" s="18">
        <v>4</v>
      </c>
      <c r="BK213" s="18" t="s">
        <v>2309</v>
      </c>
      <c r="BM213" s="18">
        <v>23.999999999999996</v>
      </c>
      <c r="BN213" s="18">
        <v>9</v>
      </c>
      <c r="BT213" s="165">
        <v>21.427299703264097</v>
      </c>
      <c r="BU213" s="18">
        <v>2</v>
      </c>
      <c r="BV213" s="18">
        <v>5</v>
      </c>
      <c r="BW213" s="18">
        <v>5.9999999999999991</v>
      </c>
      <c r="BY213" s="18">
        <v>7</v>
      </c>
      <c r="CB213" s="18">
        <v>8</v>
      </c>
      <c r="CF213" s="18"/>
      <c r="CG213" s="2">
        <v>2.729331854599407</v>
      </c>
      <c r="CH213" s="18" t="s">
        <v>2309</v>
      </c>
      <c r="CJ213" s="18">
        <v>65</v>
      </c>
      <c r="CL213" s="165"/>
      <c r="CM213" s="18">
        <v>5.9035905044510404</v>
      </c>
      <c r="CO213" s="18">
        <v>5</v>
      </c>
      <c r="CP213" s="18">
        <v>147</v>
      </c>
      <c r="CQ213" s="2"/>
      <c r="CR213" s="2">
        <v>35.377210682492581</v>
      </c>
      <c r="CS213" s="18">
        <v>28.999999999999996</v>
      </c>
      <c r="CT213" s="18">
        <v>138</v>
      </c>
      <c r="CU213" s="2">
        <v>5.4878019801980189</v>
      </c>
      <c r="CV213" s="2">
        <v>47.16222551928783</v>
      </c>
      <c r="CW213" s="2">
        <v>5.822314540059347</v>
      </c>
      <c r="CX213" s="2">
        <v>24.301513353115734</v>
      </c>
      <c r="CY213" s="2">
        <v>8.1793175074183981</v>
      </c>
      <c r="CZ213" s="2">
        <v>1.0418100890207718</v>
      </c>
      <c r="DA213" s="2">
        <v>5.8370919881305632</v>
      </c>
      <c r="DB213" s="2">
        <v>0.32510385756676563</v>
      </c>
      <c r="DC213" s="2">
        <v>5.297715133531157</v>
      </c>
      <c r="DD213" s="2">
        <v>1.1600296735905045</v>
      </c>
      <c r="DE213" s="2">
        <v>2.4087240356083086</v>
      </c>
      <c r="DF213" s="2">
        <v>1.2930267062314542</v>
      </c>
      <c r="DG213" s="2">
        <v>3.6795845697329379</v>
      </c>
      <c r="DH213" s="2">
        <v>0.42854599406528188</v>
      </c>
      <c r="DI213" s="87">
        <v>112.42480494755709</v>
      </c>
      <c r="DJ213" s="87">
        <v>147.80201563004968</v>
      </c>
      <c r="DW213" s="2">
        <v>37.35</v>
      </c>
      <c r="DX213" s="2">
        <v>42.96</v>
      </c>
      <c r="DY213" s="2" t="s">
        <v>2309</v>
      </c>
      <c r="EB213" s="20">
        <v>25.729999999999997</v>
      </c>
      <c r="EI213" s="2">
        <v>12.94</v>
      </c>
      <c r="EQ213" s="2">
        <v>0.84</v>
      </c>
      <c r="ET213" s="20">
        <v>36.92</v>
      </c>
    </row>
    <row r="214" spans="1:150" x14ac:dyDescent="0.3">
      <c r="A214" s="139" t="s">
        <v>2567</v>
      </c>
      <c r="B214" s="20" t="s">
        <v>978</v>
      </c>
      <c r="C214" s="116" t="s">
        <v>1310</v>
      </c>
      <c r="D214" s="19" t="s">
        <v>980</v>
      </c>
      <c r="E214" s="167">
        <v>45056</v>
      </c>
      <c r="F214" s="113">
        <v>45103</v>
      </c>
      <c r="G214" s="19" t="s">
        <v>2587</v>
      </c>
      <c r="H214" s="19" t="s">
        <v>2004</v>
      </c>
      <c r="K214" s="117">
        <v>35.775694280000003</v>
      </c>
      <c r="L214" s="117">
        <v>-108.3435478</v>
      </c>
      <c r="M214" s="62" t="s">
        <v>357</v>
      </c>
      <c r="O214" s="62" t="s">
        <v>147</v>
      </c>
      <c r="P214" s="59" t="s">
        <v>336</v>
      </c>
      <c r="Q214" s="20" t="s">
        <v>1549</v>
      </c>
      <c r="Z214" s="118" t="s">
        <v>336</v>
      </c>
      <c r="AA214" s="20" t="s">
        <v>142</v>
      </c>
      <c r="AG214" s="32">
        <v>27.904900857603387</v>
      </c>
      <c r="AH214" s="32">
        <v>0.7</v>
      </c>
      <c r="AI214" s="32">
        <v>21.447909346590556</v>
      </c>
      <c r="AK214" s="32">
        <v>7.69</v>
      </c>
      <c r="AL214" s="32">
        <v>7.5999999999999998E-2</v>
      </c>
      <c r="AM214" s="32">
        <v>1.97</v>
      </c>
      <c r="AN214" s="32">
        <v>15.58</v>
      </c>
      <c r="AO214" s="32">
        <v>3.3</v>
      </c>
      <c r="AP214" s="32">
        <v>0.65</v>
      </c>
      <c r="AQ214" s="32">
        <v>0.04</v>
      </c>
      <c r="AU214" s="32">
        <v>9.26</v>
      </c>
      <c r="AY214" s="20">
        <v>79.358810204193958</v>
      </c>
      <c r="BB214" s="18" t="s">
        <v>2309</v>
      </c>
      <c r="BD214" s="18">
        <v>136</v>
      </c>
      <c r="BJ214" s="18">
        <v>4</v>
      </c>
      <c r="BK214" s="18" t="s">
        <v>2309</v>
      </c>
      <c r="BM214" s="18" t="s">
        <v>2309</v>
      </c>
      <c r="BN214" s="18">
        <v>2.9999999999999996</v>
      </c>
      <c r="BT214" s="165">
        <v>2.7087227722772282</v>
      </c>
      <c r="BU214" s="18">
        <v>2.9999999999999996</v>
      </c>
      <c r="BV214" s="18" t="s">
        <v>2309</v>
      </c>
      <c r="BW214" s="18">
        <v>9</v>
      </c>
      <c r="BY214" s="18" t="s">
        <v>2309</v>
      </c>
      <c r="CB214" s="18">
        <v>5</v>
      </c>
      <c r="CF214" s="18"/>
      <c r="CG214" s="2">
        <v>0.33930316831683172</v>
      </c>
      <c r="CH214" s="18" t="s">
        <v>2309</v>
      </c>
      <c r="CJ214" s="18">
        <v>283</v>
      </c>
      <c r="CL214" s="165"/>
      <c r="CM214" s="18">
        <v>1.1701386138613861</v>
      </c>
      <c r="CO214" s="18">
        <v>5</v>
      </c>
      <c r="CP214" s="18" t="s">
        <v>2309</v>
      </c>
      <c r="CQ214" s="2"/>
      <c r="CR214" s="2">
        <v>9.2018811881188114</v>
      </c>
      <c r="CS214" s="18">
        <v>99.000000000000014</v>
      </c>
      <c r="CT214" s="18">
        <v>5.9999999999999991</v>
      </c>
      <c r="CU214" s="2">
        <v>24.635120792079196</v>
      </c>
      <c r="CV214" s="2">
        <v>11.031148514851484</v>
      </c>
      <c r="CW214" s="2">
        <v>1.4922970297029701</v>
      </c>
      <c r="CX214" s="2">
        <v>5.4859504950495044</v>
      </c>
      <c r="CY214" s="2">
        <v>0.35178217821782176</v>
      </c>
      <c r="CZ214" s="2">
        <v>0.22588118811881189</v>
      </c>
      <c r="DA214" s="2">
        <v>2.6957623762376239</v>
      </c>
      <c r="DB214" s="2">
        <v>4.4435643564356433E-2</v>
      </c>
      <c r="DC214" s="2">
        <v>1.0923762376237622</v>
      </c>
      <c r="DD214" s="2">
        <v>0.22958415841584157</v>
      </c>
      <c r="DE214" s="2">
        <v>0.65172277227722764</v>
      </c>
      <c r="DF214" s="2">
        <v>0.29623762376237617</v>
      </c>
      <c r="DG214" s="2">
        <v>0.58692079207920789</v>
      </c>
      <c r="DH214" s="2">
        <v>0.1221980198019802</v>
      </c>
      <c r="DI214" s="87">
        <v>48.941417821782146</v>
      </c>
      <c r="DJ214" s="87">
        <v>58.143299009900957</v>
      </c>
      <c r="DW214" s="2">
        <v>9.35</v>
      </c>
      <c r="DX214" s="2">
        <v>59.97</v>
      </c>
      <c r="DY214" s="2"/>
      <c r="EB214" s="20">
        <v>44.93</v>
      </c>
      <c r="EI214" s="2">
        <v>17.850000000000001</v>
      </c>
      <c r="EQ214" s="2">
        <v>0.43</v>
      </c>
      <c r="ET214" s="20">
        <v>45.72</v>
      </c>
    </row>
    <row r="215" spans="1:150" x14ac:dyDescent="0.3">
      <c r="A215" s="139" t="s">
        <v>2568</v>
      </c>
      <c r="B215" s="20" t="s">
        <v>978</v>
      </c>
      <c r="C215" s="116" t="s">
        <v>1294</v>
      </c>
      <c r="D215" s="19" t="s">
        <v>980</v>
      </c>
      <c r="E215" s="167">
        <v>45057</v>
      </c>
      <c r="F215" s="113">
        <v>45103</v>
      </c>
      <c r="G215" s="19" t="s">
        <v>2587</v>
      </c>
      <c r="H215" s="19" t="s">
        <v>2004</v>
      </c>
      <c r="K215" s="117">
        <v>35.444896419999999</v>
      </c>
      <c r="L215" s="117">
        <v>-108.82493820000001</v>
      </c>
      <c r="M215" s="62" t="s">
        <v>357</v>
      </c>
      <c r="O215" s="62" t="s">
        <v>147</v>
      </c>
      <c r="P215" s="59" t="s">
        <v>336</v>
      </c>
      <c r="Q215" s="20" t="s">
        <v>1549</v>
      </c>
      <c r="Z215" s="118" t="s">
        <v>2668</v>
      </c>
      <c r="AA215" s="20" t="s">
        <v>142</v>
      </c>
      <c r="AG215" s="32">
        <v>59.046243352096717</v>
      </c>
      <c r="AH215" s="32">
        <v>0.92</v>
      </c>
      <c r="AI215" s="32">
        <v>20.942712338426752</v>
      </c>
      <c r="AK215" s="32">
        <v>5.69</v>
      </c>
      <c r="AL215" s="32">
        <v>1.6E-2</v>
      </c>
      <c r="AM215" s="32">
        <v>0.89</v>
      </c>
      <c r="AN215" s="32">
        <v>0.89</v>
      </c>
      <c r="AO215" s="32">
        <v>1.51</v>
      </c>
      <c r="AP215" s="32">
        <v>1.0900000000000001</v>
      </c>
      <c r="AQ215" s="32">
        <v>0.05</v>
      </c>
      <c r="AU215" s="32">
        <v>0.56999999999999995</v>
      </c>
      <c r="AY215" s="20">
        <v>91.04495569052348</v>
      </c>
      <c r="BB215" s="18">
        <v>9</v>
      </c>
      <c r="BD215" s="18">
        <v>80</v>
      </c>
      <c r="BJ215" s="18">
        <v>15</v>
      </c>
      <c r="BK215" s="18">
        <v>34</v>
      </c>
      <c r="BM215" s="18">
        <v>16</v>
      </c>
      <c r="BN215" s="18">
        <v>23.999999999999996</v>
      </c>
      <c r="BT215" s="165">
        <v>20.529267326732668</v>
      </c>
      <c r="BU215" s="18" t="s">
        <v>2309</v>
      </c>
      <c r="BV215" s="18">
        <v>8</v>
      </c>
      <c r="BW215" s="18">
        <v>11</v>
      </c>
      <c r="BY215" s="18">
        <v>28.999999999999996</v>
      </c>
      <c r="CB215" s="18">
        <v>43</v>
      </c>
      <c r="CF215" s="18"/>
      <c r="CG215" s="2">
        <v>5.9319611215841563</v>
      </c>
      <c r="CH215" s="18" t="s">
        <v>2309</v>
      </c>
      <c r="CJ215" s="18">
        <v>179</v>
      </c>
      <c r="CL215" s="165"/>
      <c r="CM215" s="18">
        <v>9.2781623762376224</v>
      </c>
      <c r="CO215" s="18" t="s">
        <v>2309</v>
      </c>
      <c r="CP215" s="18">
        <v>125</v>
      </c>
      <c r="CQ215" s="2"/>
      <c r="CR215" s="2">
        <v>11.491057425742571</v>
      </c>
      <c r="CS215" s="18">
        <v>81</v>
      </c>
      <c r="CT215" s="18">
        <v>125</v>
      </c>
      <c r="CU215" s="2">
        <v>5.4458022199798188</v>
      </c>
      <c r="CV215" s="2">
        <v>54.362566336633662</v>
      </c>
      <c r="CW215" s="2">
        <v>5.7321980198019791</v>
      </c>
      <c r="CX215" s="2">
        <v>19.516134653465343</v>
      </c>
      <c r="CY215" s="2">
        <v>15.636902970297028</v>
      </c>
      <c r="CZ215" s="2">
        <v>0.61321188118811865</v>
      </c>
      <c r="DA215" s="2">
        <v>4.572427722772276</v>
      </c>
      <c r="DB215" s="2">
        <v>0</v>
      </c>
      <c r="DC215" s="2">
        <v>0.87982574257425739</v>
      </c>
      <c r="DD215" s="2">
        <v>0.47990495049504944</v>
      </c>
      <c r="DE215" s="2">
        <v>1.4263841584158414</v>
      </c>
      <c r="DF215" s="2">
        <v>0.21329108910891087</v>
      </c>
      <c r="DG215" s="2">
        <v>1.6530059405940591</v>
      </c>
      <c r="DH215" s="2">
        <v>0.13330693069306926</v>
      </c>
      <c r="DI215" s="87">
        <v>110.66496261601941</v>
      </c>
      <c r="DJ215" s="87">
        <v>122.15602004176198</v>
      </c>
      <c r="DW215" s="2">
        <v>67.319999999999993</v>
      </c>
      <c r="DX215" s="2">
        <v>18.489999999999998</v>
      </c>
      <c r="DY215" s="2"/>
      <c r="EB215" s="20">
        <v>11.27000000000001</v>
      </c>
      <c r="EI215" s="2">
        <v>9.7200000000000006</v>
      </c>
      <c r="EQ215" s="2">
        <v>0.21</v>
      </c>
      <c r="ET215" s="20">
        <v>21.41</v>
      </c>
    </row>
    <row r="216" spans="1:150" x14ac:dyDescent="0.3">
      <c r="A216" s="139" t="s">
        <v>2569</v>
      </c>
      <c r="B216" s="20" t="s">
        <v>978</v>
      </c>
      <c r="C216" s="116" t="s">
        <v>1294</v>
      </c>
      <c r="D216" s="19" t="s">
        <v>980</v>
      </c>
      <c r="E216" s="167">
        <v>45057</v>
      </c>
      <c r="F216" s="113">
        <v>45103</v>
      </c>
      <c r="G216" s="19" t="s">
        <v>2587</v>
      </c>
      <c r="H216" s="19" t="s">
        <v>2004</v>
      </c>
      <c r="K216" s="117">
        <v>35.444896419999999</v>
      </c>
      <c r="L216" s="117">
        <v>-108.82493820000001</v>
      </c>
      <c r="M216" s="62" t="s">
        <v>357</v>
      </c>
      <c r="O216" s="62" t="s">
        <v>147</v>
      </c>
      <c r="P216" s="59" t="s">
        <v>336</v>
      </c>
      <c r="Q216" s="20" t="s">
        <v>1549</v>
      </c>
      <c r="Z216" s="118" t="s">
        <v>2669</v>
      </c>
      <c r="AA216" s="20" t="s">
        <v>142</v>
      </c>
      <c r="AG216" s="32">
        <v>50.211886674655858</v>
      </c>
      <c r="AH216" s="32">
        <v>0.97</v>
      </c>
      <c r="AI216" s="32">
        <v>17.755378486920574</v>
      </c>
      <c r="AK216" s="32">
        <v>8.41</v>
      </c>
      <c r="AL216" s="32">
        <v>3.5000000000000003E-2</v>
      </c>
      <c r="AM216" s="32">
        <v>0.86</v>
      </c>
      <c r="AN216" s="32">
        <v>3.04</v>
      </c>
      <c r="AO216" s="32">
        <v>2.5299999999999998</v>
      </c>
      <c r="AP216" s="32">
        <v>0.84</v>
      </c>
      <c r="AQ216" s="32">
        <v>0.04</v>
      </c>
      <c r="AU216" s="32">
        <v>5.65</v>
      </c>
      <c r="AY216" s="20">
        <v>84.692265161576444</v>
      </c>
      <c r="BB216" s="18" t="s">
        <v>2309</v>
      </c>
      <c r="BD216" s="18" t="s">
        <v>2309</v>
      </c>
      <c r="BJ216" s="18">
        <v>5</v>
      </c>
      <c r="BK216" s="18">
        <v>20</v>
      </c>
      <c r="BM216" s="18" t="s">
        <v>2309</v>
      </c>
      <c r="BN216" s="18">
        <v>5</v>
      </c>
      <c r="BT216" s="165">
        <v>2.6123208879919275</v>
      </c>
      <c r="BU216" s="18">
        <v>2</v>
      </c>
      <c r="BV216" s="18" t="s">
        <v>2309</v>
      </c>
      <c r="BW216" s="18">
        <v>5.9999999999999991</v>
      </c>
      <c r="BY216" s="18" t="s">
        <v>2309</v>
      </c>
      <c r="CB216" s="18">
        <v>4</v>
      </c>
      <c r="CF216" s="18"/>
      <c r="CG216" s="2">
        <v>0.21762625630676083</v>
      </c>
      <c r="CH216" s="18" t="s">
        <v>2309</v>
      </c>
      <c r="CJ216" s="18">
        <v>37</v>
      </c>
      <c r="CL216" s="165"/>
      <c r="CM216" s="18">
        <v>1.7057820383451061</v>
      </c>
      <c r="CO216" s="18" t="s">
        <v>2309</v>
      </c>
      <c r="CP216" s="18" t="s">
        <v>2309</v>
      </c>
      <c r="CQ216" s="2"/>
      <c r="CR216" s="2">
        <v>3.0874873864783048</v>
      </c>
      <c r="CS216" s="18">
        <v>13</v>
      </c>
      <c r="CT216" s="18">
        <v>18</v>
      </c>
      <c r="CU216" s="2">
        <v>2.3523223880597017</v>
      </c>
      <c r="CV216" s="2">
        <v>9.8471140262361256</v>
      </c>
      <c r="CW216" s="2">
        <v>1.1276992936427848</v>
      </c>
      <c r="CX216" s="2">
        <v>3.7378304742684163</v>
      </c>
      <c r="CY216" s="2">
        <v>2.187517658930374</v>
      </c>
      <c r="CZ216" s="2">
        <v>0.11386478304742681</v>
      </c>
      <c r="DA216" s="2">
        <v>1.1036125126135217</v>
      </c>
      <c r="DB216" s="2">
        <v>0</v>
      </c>
      <c r="DC216" s="2">
        <v>0.16422805247225022</v>
      </c>
      <c r="DD216" s="2">
        <v>6.1311806256306764E-2</v>
      </c>
      <c r="DE216" s="2">
        <v>0.28685166498486381</v>
      </c>
      <c r="DF216" s="2">
        <v>4.5983854692230076E-2</v>
      </c>
      <c r="DG216" s="2">
        <v>0.3262663975782038</v>
      </c>
      <c r="DH216" s="2">
        <v>7.4450050454086772E-2</v>
      </c>
      <c r="DI216" s="87">
        <v>21.429052963236295</v>
      </c>
      <c r="DJ216" s="87">
        <v>24.5165403497146</v>
      </c>
      <c r="DW216" s="2">
        <v>10.85</v>
      </c>
      <c r="DX216" s="2">
        <v>62.87</v>
      </c>
      <c r="DY216" s="2"/>
      <c r="EB216" s="20">
        <v>45.99</v>
      </c>
      <c r="EI216" s="2">
        <v>17.64</v>
      </c>
      <c r="EQ216" s="2">
        <v>0.52</v>
      </c>
      <c r="ET216" s="20">
        <v>43.16</v>
      </c>
    </row>
    <row r="217" spans="1:150" x14ac:dyDescent="0.3">
      <c r="A217" s="139" t="s">
        <v>2570</v>
      </c>
      <c r="B217" s="20" t="s">
        <v>978</v>
      </c>
      <c r="C217" s="116" t="s">
        <v>1294</v>
      </c>
      <c r="D217" s="19" t="s">
        <v>980</v>
      </c>
      <c r="E217" s="167">
        <v>45057</v>
      </c>
      <c r="F217" s="113">
        <v>45103</v>
      </c>
      <c r="G217" s="19" t="s">
        <v>2587</v>
      </c>
      <c r="H217" s="19" t="s">
        <v>2004</v>
      </c>
      <c r="K217" s="117">
        <v>35.444896419999999</v>
      </c>
      <c r="L217" s="117">
        <v>-108.82493820000001</v>
      </c>
      <c r="M217" s="62" t="s">
        <v>357</v>
      </c>
      <c r="O217" s="62" t="s">
        <v>147</v>
      </c>
      <c r="P217" s="59" t="s">
        <v>336</v>
      </c>
      <c r="Q217" s="20" t="s">
        <v>1549</v>
      </c>
      <c r="Z217" s="140" t="s">
        <v>2694</v>
      </c>
      <c r="AA217" s="20" t="s">
        <v>142</v>
      </c>
      <c r="AG217" s="32">
        <v>57.0234673290405</v>
      </c>
      <c r="AH217" s="32">
        <v>0.84</v>
      </c>
      <c r="AI217" s="32">
        <v>16.18467506153857</v>
      </c>
      <c r="AK217" s="32">
        <v>5.62</v>
      </c>
      <c r="AL217" s="32">
        <v>1.6E-2</v>
      </c>
      <c r="AM217" s="32">
        <v>0.53</v>
      </c>
      <c r="AN217" s="32">
        <v>4.07</v>
      </c>
      <c r="AO217" s="32">
        <v>1.39</v>
      </c>
      <c r="AP217" s="32">
        <v>0.41</v>
      </c>
      <c r="AQ217" s="32">
        <v>0.04</v>
      </c>
      <c r="AU217" s="32">
        <v>5.82</v>
      </c>
      <c r="AY217" s="20">
        <v>86.124142390579095</v>
      </c>
      <c r="BB217" s="18">
        <v>2.9999999999999996</v>
      </c>
      <c r="BD217" s="18" t="s">
        <v>2309</v>
      </c>
      <c r="BJ217" s="18">
        <v>5</v>
      </c>
      <c r="BK217" s="18" t="s">
        <v>2309</v>
      </c>
      <c r="BM217" s="18">
        <v>4</v>
      </c>
      <c r="BN217" s="18">
        <v>11</v>
      </c>
      <c r="BT217" s="165">
        <v>3.8989810945273629</v>
      </c>
      <c r="BU217" s="18">
        <v>2</v>
      </c>
      <c r="BV217" s="18">
        <v>2.9999999999999996</v>
      </c>
      <c r="BW217" s="18">
        <v>11.999999999999998</v>
      </c>
      <c r="BY217" s="18" t="s">
        <v>2309</v>
      </c>
      <c r="CB217" s="18">
        <v>2.9999999999999996</v>
      </c>
      <c r="CF217" s="18"/>
      <c r="CG217" s="2">
        <v>0.53230010825870633</v>
      </c>
      <c r="CH217" s="18" t="s">
        <v>2309</v>
      </c>
      <c r="CJ217" s="18">
        <v>78</v>
      </c>
      <c r="CL217" s="165"/>
      <c r="CM217" s="18">
        <v>2.5139940298507453</v>
      </c>
      <c r="CO217" s="18" t="s">
        <v>2309</v>
      </c>
      <c r="CP217" s="18" t="s">
        <v>2309</v>
      </c>
      <c r="CQ217" s="2"/>
      <c r="CR217" s="2">
        <v>18.487152238805969</v>
      </c>
      <c r="CS217" s="18">
        <v>42</v>
      </c>
      <c r="CT217" s="18">
        <v>28</v>
      </c>
      <c r="CU217" s="2">
        <v>8.3205129740518959</v>
      </c>
      <c r="CV217" s="2">
        <v>6.0572975124378106</v>
      </c>
      <c r="CW217" s="2">
        <v>0.94577910447761171</v>
      </c>
      <c r="CX217" s="2">
        <v>4.2627422885572139</v>
      </c>
      <c r="CY217" s="2">
        <v>2.2364577114427862</v>
      </c>
      <c r="CZ217" s="2">
        <v>0.29100895522388059</v>
      </c>
      <c r="DA217" s="2">
        <v>2.6433313432835819</v>
      </c>
      <c r="DB217" s="2">
        <v>0.27484179104477613</v>
      </c>
      <c r="DC217" s="2">
        <v>2.8050029850746268</v>
      </c>
      <c r="DD217" s="2">
        <v>0.53082189054726348</v>
      </c>
      <c r="DE217" s="2">
        <v>1.5897711442786069</v>
      </c>
      <c r="DF217" s="2">
        <v>0.8083582089552237</v>
      </c>
      <c r="DG217" s="2">
        <v>1.6517452736318408</v>
      </c>
      <c r="DH217" s="2">
        <v>0.24789651741293528</v>
      </c>
      <c r="DI217" s="87">
        <v>32.665567700420048</v>
      </c>
      <c r="DJ217" s="87">
        <v>51.152719939226017</v>
      </c>
      <c r="DW217" s="2">
        <v>13.54</v>
      </c>
      <c r="DX217" s="2">
        <v>60.52</v>
      </c>
      <c r="DY217" s="2"/>
      <c r="EB217" s="20">
        <v>46.37</v>
      </c>
      <c r="EI217" s="2">
        <v>9.58</v>
      </c>
      <c r="EQ217" s="2">
        <v>0.57999999999999996</v>
      </c>
      <c r="ET217" s="20">
        <v>40.090000000000003</v>
      </c>
    </row>
    <row r="218" spans="1:150" x14ac:dyDescent="0.3">
      <c r="A218" s="139" t="s">
        <v>2571</v>
      </c>
      <c r="B218" s="20" t="s">
        <v>978</v>
      </c>
      <c r="C218" s="116" t="s">
        <v>1294</v>
      </c>
      <c r="D218" s="19" t="s">
        <v>980</v>
      </c>
      <c r="E218" s="167">
        <v>45057</v>
      </c>
      <c r="F218" s="113">
        <v>45103</v>
      </c>
      <c r="G218" s="19" t="s">
        <v>2587</v>
      </c>
      <c r="H218" s="19" t="s">
        <v>2004</v>
      </c>
      <c r="K218" s="117">
        <v>35.707539230000002</v>
      </c>
      <c r="L218" s="117">
        <v>-108.57997124000001</v>
      </c>
      <c r="M218" s="62" t="s">
        <v>357</v>
      </c>
      <c r="O218" s="62" t="s">
        <v>147</v>
      </c>
      <c r="P218" s="59" t="s">
        <v>336</v>
      </c>
      <c r="Q218" s="20" t="s">
        <v>1549</v>
      </c>
      <c r="Z218" s="140" t="s">
        <v>2695</v>
      </c>
      <c r="AA218" s="20" t="s">
        <v>142</v>
      </c>
      <c r="AG218" s="32">
        <v>58.557013802334282</v>
      </c>
      <c r="AH218" s="32">
        <v>1.19</v>
      </c>
      <c r="AI218" s="32">
        <v>25.213923407447993</v>
      </c>
      <c r="AK218" s="32">
        <v>2.12</v>
      </c>
      <c r="AL218" s="32">
        <v>2.7E-2</v>
      </c>
      <c r="AM218" s="32">
        <v>0.77</v>
      </c>
      <c r="AN218" s="32">
        <v>1.44</v>
      </c>
      <c r="AO218" s="32">
        <v>0.37</v>
      </c>
      <c r="AP218" s="32">
        <v>0.82</v>
      </c>
      <c r="AQ218" s="32">
        <v>0.05</v>
      </c>
      <c r="AU218" s="32">
        <v>2.21</v>
      </c>
      <c r="AY218" s="20">
        <v>90.557937209782267</v>
      </c>
      <c r="BB218" s="18">
        <v>4</v>
      </c>
      <c r="BD218" s="18">
        <v>87</v>
      </c>
      <c r="BJ218" s="18">
        <v>2</v>
      </c>
      <c r="BK218" s="18" t="s">
        <v>2309</v>
      </c>
      <c r="BM218" s="18">
        <v>8</v>
      </c>
      <c r="BN218" s="18">
        <v>10</v>
      </c>
      <c r="BT218" s="165">
        <v>16.320437125748505</v>
      </c>
      <c r="BU218" s="18" t="s">
        <v>2309</v>
      </c>
      <c r="BV218" s="18">
        <v>2.9999999999999996</v>
      </c>
      <c r="BW218" s="18">
        <v>4</v>
      </c>
      <c r="BY218" s="18">
        <v>7</v>
      </c>
      <c r="CB218" s="18">
        <v>7</v>
      </c>
      <c r="CF218" s="18"/>
      <c r="CG218" s="2">
        <v>0.76170671157684622</v>
      </c>
      <c r="CH218" s="18" t="s">
        <v>2309</v>
      </c>
      <c r="CJ218" s="18">
        <v>67</v>
      </c>
      <c r="CL218" s="165"/>
      <c r="CM218" s="18">
        <v>4.4931756487025947</v>
      </c>
      <c r="CO218" s="18" t="s">
        <v>2309</v>
      </c>
      <c r="CP218" s="18" t="s">
        <v>2309</v>
      </c>
      <c r="CQ218" s="2"/>
      <c r="CR218" s="2">
        <v>9.2280259481037916</v>
      </c>
      <c r="CS218" s="18">
        <v>14</v>
      </c>
      <c r="CT218" s="18">
        <v>95</v>
      </c>
      <c r="CU218" s="2">
        <v>41.542626341463432</v>
      </c>
      <c r="CV218" s="2">
        <v>18.751980039920159</v>
      </c>
      <c r="CW218" s="2">
        <v>1.9925828343313372</v>
      </c>
      <c r="CX218" s="2">
        <v>7.4524570858283452</v>
      </c>
      <c r="CY218" s="2">
        <v>2.9740778443113776</v>
      </c>
      <c r="CZ218" s="2">
        <v>0.28113173652694612</v>
      </c>
      <c r="DA218" s="2">
        <v>2.3624930139720557</v>
      </c>
      <c r="DB218" s="2">
        <v>0</v>
      </c>
      <c r="DC218" s="2">
        <v>1.2083732534930143</v>
      </c>
      <c r="DD218" s="2">
        <v>0.41923153692614773</v>
      </c>
      <c r="DE218" s="2">
        <v>1.0653413173652695</v>
      </c>
      <c r="DF218" s="2">
        <v>0.31565668662674656</v>
      </c>
      <c r="DG218" s="2">
        <v>0.75954890219560878</v>
      </c>
      <c r="DH218" s="2">
        <v>0</v>
      </c>
      <c r="DI218" s="87">
        <v>79.125500592960435</v>
      </c>
      <c r="DJ218" s="87">
        <v>88.353526541064227</v>
      </c>
      <c r="DW218" s="2">
        <v>24.71</v>
      </c>
      <c r="DX218" s="2">
        <v>50.72</v>
      </c>
      <c r="DY218" s="2"/>
      <c r="EB218" s="20">
        <v>34.589999999999996</v>
      </c>
      <c r="EI218" s="2">
        <v>12.32</v>
      </c>
      <c r="EQ218" s="2">
        <v>0.43</v>
      </c>
      <c r="ET218" s="20">
        <v>40.700000000000003</v>
      </c>
    </row>
    <row r="219" spans="1:150" x14ac:dyDescent="0.3">
      <c r="A219" s="139" t="s">
        <v>2572</v>
      </c>
      <c r="B219" s="20" t="s">
        <v>978</v>
      </c>
      <c r="C219" s="116" t="s">
        <v>1294</v>
      </c>
      <c r="D219" s="19" t="s">
        <v>980</v>
      </c>
      <c r="E219" s="167">
        <v>45057</v>
      </c>
      <c r="F219" s="113">
        <v>45103</v>
      </c>
      <c r="G219" s="19" t="s">
        <v>2587</v>
      </c>
      <c r="H219" s="19" t="s">
        <v>2004</v>
      </c>
      <c r="K219" s="117">
        <v>35.707539230000002</v>
      </c>
      <c r="L219" s="117">
        <v>-108.57997124000001</v>
      </c>
      <c r="M219" s="62" t="s">
        <v>357</v>
      </c>
      <c r="O219" s="62" t="s">
        <v>147</v>
      </c>
      <c r="P219" s="59" t="s">
        <v>275</v>
      </c>
      <c r="Q219" s="20" t="s">
        <v>1549</v>
      </c>
      <c r="Z219" s="118" t="s">
        <v>2696</v>
      </c>
      <c r="AA219" s="20" t="s">
        <v>142</v>
      </c>
      <c r="AG219" s="32">
        <v>68.689710438760059</v>
      </c>
      <c r="AH219" s="32">
        <v>0.76</v>
      </c>
      <c r="AI219" s="32">
        <v>17.948271890037663</v>
      </c>
      <c r="AK219" s="32">
        <v>3.87</v>
      </c>
      <c r="AL219" s="32">
        <v>2.7E-2</v>
      </c>
      <c r="AM219" s="32">
        <v>1.18</v>
      </c>
      <c r="AN219" s="32">
        <v>0.44</v>
      </c>
      <c r="AO219" s="32">
        <v>0.51</v>
      </c>
      <c r="AP219" s="32">
        <v>2.88</v>
      </c>
      <c r="AQ219" s="32">
        <v>0.14000000000000001</v>
      </c>
      <c r="AU219" s="32">
        <v>0.39</v>
      </c>
      <c r="AY219" s="20">
        <v>96.444982328797735</v>
      </c>
      <c r="BB219" s="18">
        <v>18</v>
      </c>
      <c r="BD219" s="18">
        <v>396.00000000000006</v>
      </c>
      <c r="BJ219" s="18">
        <v>11.999999999999998</v>
      </c>
      <c r="BK219" s="18">
        <v>31</v>
      </c>
      <c r="BM219" s="18">
        <v>34</v>
      </c>
      <c r="BN219" s="18">
        <v>21</v>
      </c>
      <c r="BT219" s="165">
        <v>22.91372097560976</v>
      </c>
      <c r="BU219" s="18" t="s">
        <v>2309</v>
      </c>
      <c r="BV219" s="18">
        <v>11.999999999999998</v>
      </c>
      <c r="BW219" s="18">
        <v>11.999999999999998</v>
      </c>
      <c r="BY219" s="18">
        <v>28</v>
      </c>
      <c r="CB219" s="18">
        <v>118</v>
      </c>
      <c r="CF219" s="18"/>
      <c r="CG219" s="2">
        <v>10.53839017678049</v>
      </c>
      <c r="CH219" s="18" t="s">
        <v>2309</v>
      </c>
      <c r="CJ219" s="18">
        <v>162.99999999999997</v>
      </c>
      <c r="CL219" s="165"/>
      <c r="CM219" s="18">
        <v>16.151746341463419</v>
      </c>
      <c r="CO219" s="18">
        <v>9</v>
      </c>
      <c r="CP219" s="18">
        <v>143</v>
      </c>
      <c r="CQ219" s="2"/>
      <c r="CR219" s="2">
        <v>25.893006829268291</v>
      </c>
      <c r="CS219" s="18">
        <v>92.999999999999986</v>
      </c>
      <c r="CT219" s="18">
        <v>206</v>
      </c>
      <c r="CU219" s="2">
        <v>13.073531872509959</v>
      </c>
      <c r="CV219" s="2">
        <v>94.048355121951204</v>
      </c>
      <c r="CW219" s="2">
        <v>10.36055024390244</v>
      </c>
      <c r="CX219" s="2">
        <v>37.843625365853661</v>
      </c>
      <c r="CY219" s="2">
        <v>19.582946341463416</v>
      </c>
      <c r="CZ219" s="2">
        <v>1.3055297560975609</v>
      </c>
      <c r="DA219" s="2">
        <v>8.1679297560975623</v>
      </c>
      <c r="DB219" s="2">
        <v>6.6950243902439047E-2</v>
      </c>
      <c r="DC219" s="2">
        <v>4.8371551219512199</v>
      </c>
      <c r="DD219" s="2">
        <v>1.1214165853658538</v>
      </c>
      <c r="DE219" s="2">
        <v>2.7449600000000003</v>
      </c>
      <c r="DF219" s="2">
        <v>0.418439024390244</v>
      </c>
      <c r="DG219" s="2">
        <v>2.9625482926829272</v>
      </c>
      <c r="DH219" s="2">
        <v>0.25106341463414639</v>
      </c>
      <c r="DI219" s="87">
        <v>196.78500114080262</v>
      </c>
      <c r="DJ219" s="87">
        <v>222.67800797007092</v>
      </c>
      <c r="DW219" s="2">
        <v>85.78</v>
      </c>
      <c r="DX219" s="2" t="s">
        <v>2309</v>
      </c>
      <c r="DY219" s="2">
        <v>7.02</v>
      </c>
      <c r="EB219" s="20">
        <v>2.6500000000000057</v>
      </c>
      <c r="EI219" s="2">
        <v>3.55</v>
      </c>
      <c r="EQ219" s="2">
        <v>0.14000000000000001</v>
      </c>
      <c r="ET219" s="20">
        <v>11.57</v>
      </c>
    </row>
    <row r="220" spans="1:150" x14ac:dyDescent="0.3">
      <c r="A220" s="139" t="s">
        <v>2573</v>
      </c>
      <c r="B220" s="20" t="s">
        <v>978</v>
      </c>
      <c r="C220" s="116" t="s">
        <v>1294</v>
      </c>
      <c r="D220" s="19" t="s">
        <v>980</v>
      </c>
      <c r="E220" s="167">
        <v>45057</v>
      </c>
      <c r="F220" s="113">
        <v>45103</v>
      </c>
      <c r="G220" s="19" t="s">
        <v>2587</v>
      </c>
      <c r="H220" s="19" t="s">
        <v>2004</v>
      </c>
      <c r="K220" s="117">
        <v>35.695704304000003</v>
      </c>
      <c r="L220" s="117">
        <v>-108.97635459999999</v>
      </c>
      <c r="M220" s="62" t="s">
        <v>357</v>
      </c>
      <c r="O220" s="62" t="s">
        <v>147</v>
      </c>
      <c r="P220" s="59" t="s">
        <v>275</v>
      </c>
      <c r="Q220" s="20" t="s">
        <v>1549</v>
      </c>
      <c r="Z220" s="118" t="s">
        <v>2697</v>
      </c>
      <c r="AA220" s="20" t="s">
        <v>142</v>
      </c>
      <c r="AG220" s="32">
        <v>84.975409489505651</v>
      </c>
      <c r="AH220" s="32">
        <v>0.92</v>
      </c>
      <c r="AI220" s="32">
        <v>10.030456962088602</v>
      </c>
      <c r="AK220" s="32">
        <v>0.96</v>
      </c>
      <c r="AL220" s="32">
        <v>1.2999999999999999E-2</v>
      </c>
      <c r="AM220" s="32">
        <v>0.46</v>
      </c>
      <c r="AN220" s="32">
        <v>1.26</v>
      </c>
      <c r="AO220" s="32">
        <v>0</v>
      </c>
      <c r="AP220" s="32">
        <v>1.1299999999999999</v>
      </c>
      <c r="AQ220" s="32">
        <v>0.03</v>
      </c>
      <c r="AU220" s="32">
        <v>0.76</v>
      </c>
      <c r="AY220" s="20">
        <v>99.778866451594254</v>
      </c>
      <c r="BB220" s="18">
        <v>7</v>
      </c>
      <c r="BD220" s="18">
        <v>101</v>
      </c>
      <c r="BJ220" s="18">
        <v>2</v>
      </c>
      <c r="BK220" s="18">
        <v>23</v>
      </c>
      <c r="BM220" s="18">
        <v>11.999999999999998</v>
      </c>
      <c r="BN220" s="18">
        <v>10</v>
      </c>
      <c r="BT220" s="165">
        <v>15.943029880478084</v>
      </c>
      <c r="BU220" s="18" t="s">
        <v>2309</v>
      </c>
      <c r="BV220" s="18">
        <v>9</v>
      </c>
      <c r="BW220" s="18">
        <v>9</v>
      </c>
      <c r="BY220" s="18">
        <v>11</v>
      </c>
      <c r="CB220" s="18">
        <v>23</v>
      </c>
      <c r="CF220" s="18"/>
      <c r="CG220" s="2">
        <v>4.822799933864542</v>
      </c>
      <c r="CH220" s="18" t="s">
        <v>2309</v>
      </c>
      <c r="CJ220" s="18">
        <v>128</v>
      </c>
      <c r="CL220" s="2"/>
      <c r="CM220" s="18">
        <v>8.2869123505976106</v>
      </c>
      <c r="CO220" s="18" t="s">
        <v>2309</v>
      </c>
      <c r="CP220" s="18">
        <v>38</v>
      </c>
      <c r="CQ220" s="2"/>
      <c r="CR220" s="2">
        <v>23.129143426294821</v>
      </c>
      <c r="CS220" s="18">
        <v>23.999999999999996</v>
      </c>
      <c r="CT220" s="18">
        <v>164</v>
      </c>
      <c r="CU220" s="2">
        <v>8.7040636182902595</v>
      </c>
      <c r="CV220" s="2">
        <v>28.917613545816739</v>
      </c>
      <c r="CW220" s="2">
        <v>2.8076553784860563</v>
      </c>
      <c r="CX220" s="2">
        <v>12.343788844621512</v>
      </c>
      <c r="CY220" s="2">
        <v>3.5745039840637447</v>
      </c>
      <c r="CZ220" s="2">
        <v>0.4205298804780877</v>
      </c>
      <c r="DA220" s="2">
        <v>4.5763545816733071</v>
      </c>
      <c r="DB220" s="2">
        <v>0.19789641434262953</v>
      </c>
      <c r="DC220" s="2">
        <v>3.3147649402390438</v>
      </c>
      <c r="DD220" s="2">
        <v>0.92763944223107553</v>
      </c>
      <c r="DE220" s="2">
        <v>2.7210756972111549</v>
      </c>
      <c r="DF220" s="2">
        <v>0.72974302788844625</v>
      </c>
      <c r="DG220" s="2">
        <v>2.461336653386454</v>
      </c>
      <c r="DH220" s="2">
        <v>0</v>
      </c>
      <c r="DI220" s="87">
        <v>71.696966008728495</v>
      </c>
      <c r="DJ220" s="87">
        <v>94.826109435023312</v>
      </c>
      <c r="DW220" s="2">
        <v>62.09</v>
      </c>
      <c r="DX220" s="2">
        <v>25.56</v>
      </c>
      <c r="DY220" s="2"/>
      <c r="EB220" s="20">
        <v>15</v>
      </c>
      <c r="EI220" s="2">
        <v>12.09</v>
      </c>
      <c r="EQ220" s="2">
        <v>0.23</v>
      </c>
      <c r="ET220" s="20">
        <v>22.91</v>
      </c>
    </row>
    <row r="221" spans="1:150" x14ac:dyDescent="0.3">
      <c r="A221" s="139" t="s">
        <v>2574</v>
      </c>
      <c r="B221" s="20" t="s">
        <v>978</v>
      </c>
      <c r="C221" s="116" t="s">
        <v>1294</v>
      </c>
      <c r="D221" s="19" t="s">
        <v>980</v>
      </c>
      <c r="E221" s="167">
        <v>45057</v>
      </c>
      <c r="F221" s="113">
        <v>45103</v>
      </c>
      <c r="G221" s="19" t="s">
        <v>2587</v>
      </c>
      <c r="H221" s="19" t="s">
        <v>2004</v>
      </c>
      <c r="K221" s="117">
        <v>35.54496966</v>
      </c>
      <c r="L221" s="117">
        <v>-108.88469856</v>
      </c>
      <c r="M221" s="62" t="s">
        <v>357</v>
      </c>
      <c r="O221" s="62" t="s">
        <v>147</v>
      </c>
      <c r="P221" s="59" t="s">
        <v>336</v>
      </c>
      <c r="Q221" s="20" t="s">
        <v>1549</v>
      </c>
      <c r="Z221" s="140" t="s">
        <v>2698</v>
      </c>
      <c r="AA221" s="20" t="s">
        <v>142</v>
      </c>
      <c r="AG221" s="32">
        <v>62.715464975314958</v>
      </c>
      <c r="AH221" s="32">
        <v>0.95</v>
      </c>
      <c r="AI221" s="32">
        <v>21.36524074525466</v>
      </c>
      <c r="AK221" s="32">
        <v>3.11</v>
      </c>
      <c r="AL221" s="32">
        <v>2.1999999999999999E-2</v>
      </c>
      <c r="AM221" s="32">
        <v>1.02</v>
      </c>
      <c r="AN221" s="32">
        <v>1.1000000000000001</v>
      </c>
      <c r="AO221" s="32">
        <v>1.1299999999999999</v>
      </c>
      <c r="AP221" s="32">
        <v>1.07</v>
      </c>
      <c r="AQ221" s="32">
        <v>0.04</v>
      </c>
      <c r="AU221" s="32">
        <v>1.89</v>
      </c>
      <c r="AY221" s="20">
        <v>92.522705720569604</v>
      </c>
      <c r="BB221" s="18">
        <v>2.9999999999999996</v>
      </c>
      <c r="BD221" s="18">
        <v>68</v>
      </c>
      <c r="BJ221" s="18">
        <v>5</v>
      </c>
      <c r="BK221" s="18">
        <v>37</v>
      </c>
      <c r="BM221" s="18">
        <v>21</v>
      </c>
      <c r="BN221" s="18">
        <v>14</v>
      </c>
      <c r="BT221" s="165">
        <v>13.960214711729623</v>
      </c>
      <c r="BU221" s="18" t="s">
        <v>2309</v>
      </c>
      <c r="BV221" s="18">
        <v>5</v>
      </c>
      <c r="BW221" s="18">
        <v>14</v>
      </c>
      <c r="BY221" s="18">
        <v>11.999999999999998</v>
      </c>
      <c r="CB221" s="18">
        <v>22</v>
      </c>
      <c r="CF221" s="18"/>
      <c r="CG221" s="2">
        <v>3.0297221105367793</v>
      </c>
      <c r="CH221" s="18" t="s">
        <v>2309</v>
      </c>
      <c r="CJ221" s="18">
        <v>99.000000000000014</v>
      </c>
      <c r="CL221" s="165"/>
      <c r="CM221" s="18">
        <v>5.9533956262425445</v>
      </c>
      <c r="CO221" s="18" t="s">
        <v>2309</v>
      </c>
      <c r="CP221" s="18">
        <v>59</v>
      </c>
      <c r="CQ221" s="2"/>
      <c r="CR221" s="2">
        <v>20.986294234592446</v>
      </c>
      <c r="CS221" s="18">
        <v>38</v>
      </c>
      <c r="CT221" s="18">
        <v>75</v>
      </c>
      <c r="CU221" s="2">
        <v>1.4681324110671938</v>
      </c>
      <c r="CV221" s="2">
        <v>17.56902982107356</v>
      </c>
      <c r="CW221" s="2">
        <v>2.1147196819085492</v>
      </c>
      <c r="CX221" s="2">
        <v>8.7040636182902595</v>
      </c>
      <c r="CY221" s="2">
        <v>3.6164771371769389</v>
      </c>
      <c r="CZ221" s="2">
        <v>0.45972166998011937</v>
      </c>
      <c r="DA221" s="2">
        <v>3.5705049701789267</v>
      </c>
      <c r="DB221" s="2">
        <v>0.36777733598409545</v>
      </c>
      <c r="DC221" s="2">
        <v>2.9958528827037778</v>
      </c>
      <c r="DD221" s="2">
        <v>0.75854075546719668</v>
      </c>
      <c r="DE221" s="2">
        <v>2.0380994035785291</v>
      </c>
      <c r="DF221" s="2">
        <v>0.85814711729622262</v>
      </c>
      <c r="DG221" s="2">
        <v>2.0304373757455267</v>
      </c>
      <c r="DH221" s="2">
        <v>0.13025447316103381</v>
      </c>
      <c r="DI221" s="87">
        <v>46.681758653611922</v>
      </c>
      <c r="DJ221" s="87">
        <v>67.668052888204372</v>
      </c>
      <c r="DW221" s="2">
        <v>38.54</v>
      </c>
      <c r="DX221" s="2">
        <v>40.32</v>
      </c>
      <c r="DY221" s="2"/>
      <c r="EB221" s="20">
        <v>28.390000000000008</v>
      </c>
      <c r="EI221" s="2">
        <v>9.6</v>
      </c>
      <c r="EQ221" s="2">
        <v>0.44</v>
      </c>
      <c r="ET221" s="20">
        <v>33.07</v>
      </c>
    </row>
    <row r="222" spans="1:150" x14ac:dyDescent="0.3">
      <c r="A222" s="139" t="s">
        <v>2575</v>
      </c>
      <c r="B222" s="20" t="s">
        <v>978</v>
      </c>
      <c r="C222" s="116" t="s">
        <v>1294</v>
      </c>
      <c r="D222" s="19" t="s">
        <v>980</v>
      </c>
      <c r="E222" s="167">
        <v>45065</v>
      </c>
      <c r="F222" s="113">
        <v>45103</v>
      </c>
      <c r="G222" s="19" t="s">
        <v>2587</v>
      </c>
      <c r="H222" s="19" t="s">
        <v>2004</v>
      </c>
      <c r="K222" s="141">
        <v>35.683049410000002</v>
      </c>
      <c r="L222" s="141">
        <v>-108.1351969</v>
      </c>
      <c r="M222" s="62" t="s">
        <v>357</v>
      </c>
      <c r="O222" s="62" t="s">
        <v>147</v>
      </c>
      <c r="P222" s="59" t="s">
        <v>336</v>
      </c>
      <c r="Q222" s="20" t="s">
        <v>1549</v>
      </c>
      <c r="Z222" s="140" t="s">
        <v>2699</v>
      </c>
      <c r="AA222" s="20" t="s">
        <v>142</v>
      </c>
      <c r="AG222" s="32">
        <v>25.04</v>
      </c>
      <c r="AH222" s="32">
        <v>0.65</v>
      </c>
      <c r="AI222" s="32">
        <v>13.98</v>
      </c>
      <c r="AK222" s="32">
        <v>9.36</v>
      </c>
      <c r="AL222" s="32">
        <v>0.33800000000000002</v>
      </c>
      <c r="AM222" s="32">
        <v>9.57</v>
      </c>
      <c r="AN222" s="32">
        <v>8.9600000000000009</v>
      </c>
      <c r="AO222" s="32">
        <v>1.43</v>
      </c>
      <c r="AP222" s="32">
        <v>0.38</v>
      </c>
      <c r="AQ222" s="32">
        <v>0.04</v>
      </c>
      <c r="AU222" s="32">
        <v>20.100000000000001</v>
      </c>
      <c r="AY222" s="20">
        <v>69.748000000000005</v>
      </c>
      <c r="BB222" s="18">
        <v>1</v>
      </c>
      <c r="BD222" s="18" t="s">
        <v>2309</v>
      </c>
      <c r="BJ222" s="18">
        <v>5</v>
      </c>
      <c r="BK222" s="18" t="s">
        <v>2309</v>
      </c>
      <c r="BM222" s="18" t="s">
        <v>2309</v>
      </c>
      <c r="BN222" s="18">
        <v>2.9999999999999996</v>
      </c>
      <c r="BT222" s="165">
        <v>4.7785612648221347</v>
      </c>
      <c r="BU222" s="18">
        <v>4</v>
      </c>
      <c r="BV222" s="18" t="s">
        <v>2309</v>
      </c>
      <c r="BW222" s="18">
        <v>9</v>
      </c>
      <c r="BY222" s="18" t="s">
        <v>2309</v>
      </c>
      <c r="CB222" s="18">
        <v>2.9999999999999996</v>
      </c>
      <c r="CF222" s="18"/>
      <c r="CG222" s="2">
        <v>0.17279280889328066</v>
      </c>
      <c r="CH222" s="18" t="s">
        <v>2309</v>
      </c>
      <c r="CJ222" s="18">
        <v>125</v>
      </c>
      <c r="CL222" s="165"/>
      <c r="CM222" s="18">
        <v>0.64094466403162054</v>
      </c>
      <c r="CO222" s="18" t="s">
        <v>2309</v>
      </c>
      <c r="CP222" s="18" t="s">
        <v>2309</v>
      </c>
      <c r="CQ222" s="2"/>
      <c r="CR222" s="2">
        <v>3.7013715415019766</v>
      </c>
      <c r="CS222" s="18">
        <v>95.999999999999986</v>
      </c>
      <c r="CT222" s="18">
        <v>8</v>
      </c>
      <c r="CU222" s="2">
        <v>13.814626104023551</v>
      </c>
      <c r="CV222" s="2">
        <v>3.837278656126482</v>
      </c>
      <c r="CW222" s="2">
        <v>0.50503754940711465</v>
      </c>
      <c r="CX222" s="2">
        <v>1.7986719367588935</v>
      </c>
      <c r="CY222" s="2">
        <v>0.90101383399209478</v>
      </c>
      <c r="CZ222" s="2">
        <v>5.8725296442687737E-2</v>
      </c>
      <c r="DA222" s="2">
        <v>1.1342371541501977</v>
      </c>
      <c r="DB222" s="2">
        <v>1.174505928853755E-2</v>
      </c>
      <c r="DC222" s="2">
        <v>0.29866007905138342</v>
      </c>
      <c r="DD222" s="2">
        <v>4.6980237154150201E-2</v>
      </c>
      <c r="DE222" s="2">
        <v>0.30704940711462458</v>
      </c>
      <c r="DF222" s="2">
        <v>0.15100790513833992</v>
      </c>
      <c r="DG222" s="2">
        <v>0.31711660079051379</v>
      </c>
      <c r="DH222" s="2">
        <v>9.2282608695652163E-2</v>
      </c>
      <c r="DI222" s="87">
        <v>23.274432428134222</v>
      </c>
      <c r="DJ222" s="87">
        <v>26.9758039696362</v>
      </c>
      <c r="DW222" s="2">
        <v>8.49</v>
      </c>
      <c r="DX222" s="2">
        <v>60.65</v>
      </c>
      <c r="DY222" s="2"/>
      <c r="EB222" s="20">
        <v>45.26</v>
      </c>
      <c r="EI222" s="2">
        <v>23.3</v>
      </c>
      <c r="EQ222" s="2">
        <v>1.1499999999999999</v>
      </c>
      <c r="ET222" s="20">
        <v>46.25</v>
      </c>
    </row>
    <row r="223" spans="1:150" x14ac:dyDescent="0.3">
      <c r="A223" s="139" t="s">
        <v>2576</v>
      </c>
      <c r="B223" s="20" t="s">
        <v>978</v>
      </c>
      <c r="C223" s="116" t="s">
        <v>1310</v>
      </c>
      <c r="D223" s="19" t="s">
        <v>980</v>
      </c>
      <c r="E223" s="167">
        <v>45065</v>
      </c>
      <c r="F223" s="113">
        <v>45103</v>
      </c>
      <c r="G223" s="19" t="s">
        <v>2587</v>
      </c>
      <c r="H223" s="19" t="s">
        <v>2004</v>
      </c>
      <c r="K223" s="141">
        <v>35.798426630000002</v>
      </c>
      <c r="L223" s="141">
        <v>-108.15235300000001</v>
      </c>
      <c r="M223" s="62" t="s">
        <v>357</v>
      </c>
      <c r="O223" s="62" t="s">
        <v>147</v>
      </c>
      <c r="P223" s="59" t="s">
        <v>336</v>
      </c>
      <c r="Q223" s="20" t="s">
        <v>1549</v>
      </c>
      <c r="Z223" s="169" t="s">
        <v>2700</v>
      </c>
      <c r="AA223" s="20" t="s">
        <v>142</v>
      </c>
      <c r="AG223" s="32">
        <v>65.782557921902523</v>
      </c>
      <c r="AH223" s="32">
        <v>1.1100000000000001</v>
      </c>
      <c r="AI223" s="32">
        <v>10.765288973963225</v>
      </c>
      <c r="AK223" s="32">
        <v>3.71</v>
      </c>
      <c r="AL223" s="32">
        <v>2.9000000000000001E-2</v>
      </c>
      <c r="AM223" s="32">
        <v>1.31</v>
      </c>
      <c r="AN223" s="32">
        <v>7.21</v>
      </c>
      <c r="AO223" s="32">
        <v>1.1499999999999999</v>
      </c>
      <c r="AP223" s="32">
        <v>0.62</v>
      </c>
      <c r="AQ223" s="32">
        <v>0.04</v>
      </c>
      <c r="AU223" s="32">
        <v>1.68</v>
      </c>
      <c r="AY223" s="20">
        <v>91.726846895865748</v>
      </c>
      <c r="BB223" s="18">
        <v>5</v>
      </c>
      <c r="BD223" s="18">
        <v>67</v>
      </c>
      <c r="BJ223" s="18">
        <v>5.9999999999999991</v>
      </c>
      <c r="BK223" s="18" t="s">
        <v>2309</v>
      </c>
      <c r="BM223" s="18">
        <v>5</v>
      </c>
      <c r="BN223" s="18">
        <v>11.999999999999998</v>
      </c>
      <c r="BT223" s="165">
        <v>17.249970559371931</v>
      </c>
      <c r="BU223" s="18">
        <v>2</v>
      </c>
      <c r="BV223" s="18">
        <v>5.9999999999999991</v>
      </c>
      <c r="BW223" s="18">
        <v>10</v>
      </c>
      <c r="BY223" s="18">
        <v>8</v>
      </c>
      <c r="CB223" s="18">
        <v>11.999999999999998</v>
      </c>
      <c r="CF223" s="18"/>
      <c r="CG223" s="2">
        <v>3.2174776934249265</v>
      </c>
      <c r="CH223" s="18" t="s">
        <v>2309</v>
      </c>
      <c r="CJ223" s="18">
        <v>539</v>
      </c>
      <c r="CL223" s="165"/>
      <c r="CM223" s="18">
        <v>5.3031756624141329</v>
      </c>
      <c r="CO223" s="18" t="s">
        <v>2309</v>
      </c>
      <c r="CP223" s="18" t="s">
        <v>2309</v>
      </c>
      <c r="CQ223" s="2"/>
      <c r="CR223" s="2">
        <v>25.92256722276742</v>
      </c>
      <c r="CS223" s="18">
        <v>56</v>
      </c>
      <c r="CT223" s="18">
        <v>74</v>
      </c>
      <c r="CU223" s="2">
        <v>61.248758823529407</v>
      </c>
      <c r="CV223" s="2">
        <v>27.629252208047102</v>
      </c>
      <c r="CW223" s="2">
        <v>3.3327968596663395</v>
      </c>
      <c r="CX223" s="2">
        <v>12.855073601570165</v>
      </c>
      <c r="CY223" s="2">
        <v>2.5343905789990187</v>
      </c>
      <c r="CZ223" s="2">
        <v>0.57133660451422963</v>
      </c>
      <c r="DA223" s="2">
        <v>6.6289695780176636</v>
      </c>
      <c r="DB223" s="2">
        <v>0.28566830225711481</v>
      </c>
      <c r="DC223" s="2">
        <v>3.0471285574092235</v>
      </c>
      <c r="DD223" s="2">
        <v>0.73248282630029438</v>
      </c>
      <c r="DE223" s="2">
        <v>1.9703788027477918</v>
      </c>
      <c r="DF223" s="2">
        <v>0.8643297350343474</v>
      </c>
      <c r="DG223" s="2">
        <v>1.560188420019627</v>
      </c>
      <c r="DH223" s="2">
        <v>7.3248282630029429E-2</v>
      </c>
      <c r="DI223" s="87">
        <v>123.33400318074237</v>
      </c>
      <c r="DJ223" s="87">
        <v>149.25657040350978</v>
      </c>
      <c r="DW223" s="2">
        <v>37.32</v>
      </c>
      <c r="DX223" s="2">
        <v>43.21</v>
      </c>
      <c r="DY223" s="2"/>
      <c r="EB223" s="20">
        <v>27.740000000000002</v>
      </c>
      <c r="EI223" s="2">
        <v>8.74</v>
      </c>
      <c r="EQ223" s="2">
        <v>0.25</v>
      </c>
      <c r="ET223" s="20">
        <v>34.94</v>
      </c>
    </row>
    <row r="224" spans="1:150" x14ac:dyDescent="0.3">
      <c r="A224" s="139" t="s">
        <v>2577</v>
      </c>
      <c r="B224" s="20" t="s">
        <v>978</v>
      </c>
      <c r="C224" s="116" t="s">
        <v>1310</v>
      </c>
      <c r="D224" s="19" t="s">
        <v>980</v>
      </c>
      <c r="E224" s="167">
        <v>45065</v>
      </c>
      <c r="F224" s="113">
        <v>45103</v>
      </c>
      <c r="G224" s="19" t="s">
        <v>2587</v>
      </c>
      <c r="H224" s="19" t="s">
        <v>2004</v>
      </c>
      <c r="K224" s="141">
        <v>35.798426630000002</v>
      </c>
      <c r="L224" s="141">
        <v>-108.15235300000001</v>
      </c>
      <c r="M224" s="62" t="s">
        <v>357</v>
      </c>
      <c r="O224" s="62" t="s">
        <v>147</v>
      </c>
      <c r="P224" s="59" t="s">
        <v>336</v>
      </c>
      <c r="Q224" s="20" t="s">
        <v>1549</v>
      </c>
      <c r="Z224" s="118" t="s">
        <v>2701</v>
      </c>
      <c r="AA224" s="20" t="s">
        <v>142</v>
      </c>
      <c r="AG224" s="32">
        <v>89.303209352788727</v>
      </c>
      <c r="AH224" s="32">
        <v>0.98</v>
      </c>
      <c r="AI224" s="32">
        <v>6.7788253095433957</v>
      </c>
      <c r="AK224" s="32">
        <v>1.73</v>
      </c>
      <c r="AL224" s="32">
        <v>1.2999999999999999E-2</v>
      </c>
      <c r="AM224" s="32">
        <v>0.31</v>
      </c>
      <c r="AN224" s="32">
        <v>0.35</v>
      </c>
      <c r="AO224" s="32">
        <v>0</v>
      </c>
      <c r="AP224" s="32">
        <v>1.08</v>
      </c>
      <c r="AQ224" s="32">
        <v>0.05</v>
      </c>
      <c r="AU224" s="32">
        <v>0.23</v>
      </c>
      <c r="AY224" s="20">
        <v>100.59503466233213</v>
      </c>
      <c r="BB224" s="18">
        <v>13</v>
      </c>
      <c r="BD224" s="18">
        <v>120</v>
      </c>
      <c r="BJ224" s="18">
        <v>5</v>
      </c>
      <c r="BK224" s="18">
        <v>23.999999999999996</v>
      </c>
      <c r="BM224" s="18">
        <v>23</v>
      </c>
      <c r="BN224" s="18">
        <v>11</v>
      </c>
      <c r="BT224" s="165">
        <v>22.283629411764704</v>
      </c>
      <c r="BU224" s="18" t="s">
        <v>2309</v>
      </c>
      <c r="BV224" s="18">
        <v>18</v>
      </c>
      <c r="BW224" s="18">
        <v>5</v>
      </c>
      <c r="BY224" s="18">
        <v>38</v>
      </c>
      <c r="CB224" s="18">
        <v>45</v>
      </c>
      <c r="CF224" s="18"/>
      <c r="CG224" s="2">
        <v>7.6298326411764705</v>
      </c>
      <c r="CH224" s="18" t="s">
        <v>2309</v>
      </c>
      <c r="CJ224" s="18">
        <v>128</v>
      </c>
      <c r="CL224" s="165"/>
      <c r="CM224" s="18">
        <v>17.627082352941173</v>
      </c>
      <c r="CO224" s="18" t="s">
        <v>2309</v>
      </c>
      <c r="CP224" s="18">
        <v>86</v>
      </c>
      <c r="CQ224" s="2"/>
      <c r="CR224" s="2">
        <v>28.242582352941177</v>
      </c>
      <c r="CS224" s="18">
        <v>39</v>
      </c>
      <c r="CT224" s="18">
        <v>349</v>
      </c>
      <c r="CU224" s="2">
        <v>43.658857719475279</v>
      </c>
      <c r="CV224" s="2">
        <v>150.24054705882352</v>
      </c>
      <c r="CW224" s="2">
        <v>15.147158823529413</v>
      </c>
      <c r="CX224" s="2">
        <v>53.666258823529404</v>
      </c>
      <c r="CY224" s="2">
        <v>25.156058823529406</v>
      </c>
      <c r="CZ224" s="2">
        <v>1.9268470588235298</v>
      </c>
      <c r="DA224" s="2">
        <v>10.544135294117645</v>
      </c>
      <c r="DB224" s="2">
        <v>0</v>
      </c>
      <c r="DC224" s="2">
        <v>6.3514588235294118</v>
      </c>
      <c r="DD224" s="2">
        <v>1.5165</v>
      </c>
      <c r="DE224" s="2">
        <v>3.3898235294117649</v>
      </c>
      <c r="DF224" s="2">
        <v>0.4103470588235294</v>
      </c>
      <c r="DG224" s="2">
        <v>2.7475411764705884</v>
      </c>
      <c r="DH224" s="2">
        <v>0</v>
      </c>
      <c r="DI224" s="88">
        <v>314.75553419006349</v>
      </c>
      <c r="DJ224" s="87">
        <v>342.99811654300464</v>
      </c>
      <c r="DW224" s="2">
        <v>90.99</v>
      </c>
      <c r="DX224" s="2" t="s">
        <v>2309</v>
      </c>
      <c r="DY224" s="2">
        <v>4.84</v>
      </c>
      <c r="EB224" s="20">
        <v>1.230000000000004</v>
      </c>
      <c r="EI224" s="2">
        <v>2.25</v>
      </c>
      <c r="EQ224" s="2">
        <v>0.09</v>
      </c>
      <c r="ET224" s="20">
        <v>7.78</v>
      </c>
    </row>
    <row r="225" spans="1:150" x14ac:dyDescent="0.3">
      <c r="A225" s="139" t="s">
        <v>2578</v>
      </c>
      <c r="B225" s="20" t="s">
        <v>978</v>
      </c>
      <c r="C225" s="116" t="s">
        <v>1287</v>
      </c>
      <c r="D225" s="19" t="s">
        <v>980</v>
      </c>
      <c r="E225" s="167">
        <v>45065</v>
      </c>
      <c r="F225" s="113">
        <v>45103</v>
      </c>
      <c r="G225" s="19" t="s">
        <v>2587</v>
      </c>
      <c r="H225" s="19" t="s">
        <v>2004</v>
      </c>
      <c r="K225" s="141">
        <v>36.077390700000002</v>
      </c>
      <c r="L225" s="141">
        <v>-108.25741452</v>
      </c>
      <c r="M225" s="62" t="s">
        <v>357</v>
      </c>
      <c r="O225" s="62" t="s">
        <v>147</v>
      </c>
      <c r="P225" s="59" t="s">
        <v>1715</v>
      </c>
      <c r="Q225" s="20" t="s">
        <v>1549</v>
      </c>
      <c r="Z225" s="118" t="s">
        <v>2702</v>
      </c>
      <c r="AA225" s="20" t="s">
        <v>142</v>
      </c>
      <c r="AG225" s="32">
        <v>73.290349858641406</v>
      </c>
      <c r="AH225" s="32">
        <v>0.65</v>
      </c>
      <c r="AI225" s="32">
        <v>13.373942616118136</v>
      </c>
      <c r="AK225" s="32">
        <v>3.29</v>
      </c>
      <c r="AL225" s="32">
        <v>1.4999999999999999E-2</v>
      </c>
      <c r="AM225" s="32">
        <v>1.06</v>
      </c>
      <c r="AN225" s="32">
        <v>0.26</v>
      </c>
      <c r="AO225" s="32">
        <v>1.6</v>
      </c>
      <c r="AP225" s="32">
        <v>2.2599999999999998</v>
      </c>
      <c r="AQ225" s="32">
        <v>0.05</v>
      </c>
      <c r="AU225" s="32">
        <v>0.26</v>
      </c>
      <c r="AY225" s="20">
        <v>95.849292474759565</v>
      </c>
      <c r="BB225" s="18">
        <v>22</v>
      </c>
      <c r="BD225" s="18">
        <v>233</v>
      </c>
      <c r="BJ225" s="18">
        <v>11</v>
      </c>
      <c r="BK225" s="18" t="s">
        <v>2309</v>
      </c>
      <c r="BM225" s="18">
        <v>20</v>
      </c>
      <c r="BN225" s="18">
        <v>17</v>
      </c>
      <c r="BT225" s="165">
        <v>13.204772956609485</v>
      </c>
      <c r="BU225" s="18" t="s">
        <v>2309</v>
      </c>
      <c r="BV225" s="18">
        <v>11.999999999999998</v>
      </c>
      <c r="BW225" s="18">
        <v>9</v>
      </c>
      <c r="BY225" s="18">
        <v>21</v>
      </c>
      <c r="CB225" s="18">
        <v>109</v>
      </c>
      <c r="CF225" s="18"/>
      <c r="CG225" s="2">
        <v>8.4839318066599407</v>
      </c>
      <c r="CH225" s="18" t="s">
        <v>2309</v>
      </c>
      <c r="CJ225" s="18">
        <v>168.99999999999997</v>
      </c>
      <c r="CL225" s="165"/>
      <c r="CM225" s="18">
        <v>14.072779011099904</v>
      </c>
      <c r="CO225" s="18">
        <v>8</v>
      </c>
      <c r="CP225" s="18">
        <v>110</v>
      </c>
      <c r="CQ225" s="2"/>
      <c r="CR225" s="2">
        <v>21.146104944500507</v>
      </c>
      <c r="CS225" s="18">
        <v>73</v>
      </c>
      <c r="CT225" s="18">
        <v>191.99999999999997</v>
      </c>
      <c r="CU225" s="2">
        <v>27.0126765578635</v>
      </c>
      <c r="CV225" s="2">
        <v>101.59364480322905</v>
      </c>
      <c r="CW225" s="2">
        <v>10.785436932391525</v>
      </c>
      <c r="CX225" s="2">
        <v>36.733277497477303</v>
      </c>
      <c r="CY225" s="2">
        <v>19.280815338042384</v>
      </c>
      <c r="CZ225" s="2">
        <v>1.237370332996973</v>
      </c>
      <c r="DA225" s="2">
        <v>7.1841352169525736</v>
      </c>
      <c r="DB225" s="2">
        <v>0</v>
      </c>
      <c r="DC225" s="2">
        <v>3.8044520686175587</v>
      </c>
      <c r="DD225" s="2">
        <v>1.0342199798183656</v>
      </c>
      <c r="DE225" s="2">
        <v>2.5855499495459133</v>
      </c>
      <c r="DF225" s="2">
        <v>0.25855499495459139</v>
      </c>
      <c r="DG225" s="2">
        <v>2.4378042381432898</v>
      </c>
      <c r="DH225" s="2">
        <v>0.1846821392532795</v>
      </c>
      <c r="DI225" s="88">
        <v>214.13262004928629</v>
      </c>
      <c r="DJ225" s="87">
        <v>235.2787249937868</v>
      </c>
      <c r="DW225" s="2">
        <v>91.51</v>
      </c>
      <c r="DX225" s="2" t="s">
        <v>2309</v>
      </c>
      <c r="DY225" s="2">
        <v>3.98</v>
      </c>
      <c r="EB225" s="20">
        <v>0.26999999999999602</v>
      </c>
      <c r="EI225" s="2">
        <v>4.26</v>
      </c>
      <c r="EQ225" s="2">
        <v>0.1</v>
      </c>
      <c r="ET225" s="20">
        <v>8.2200000000000006</v>
      </c>
    </row>
    <row r="226" spans="1:150" x14ac:dyDescent="0.3">
      <c r="A226" s="139" t="s">
        <v>2579</v>
      </c>
      <c r="B226" s="20" t="s">
        <v>978</v>
      </c>
      <c r="C226" s="116" t="s">
        <v>326</v>
      </c>
      <c r="D226" s="19" t="s">
        <v>980</v>
      </c>
      <c r="E226" s="167">
        <v>45065</v>
      </c>
      <c r="F226" s="113">
        <v>45103</v>
      </c>
      <c r="G226" s="19" t="s">
        <v>2587</v>
      </c>
      <c r="H226" s="19" t="s">
        <v>2004</v>
      </c>
      <c r="K226" s="141">
        <v>36.077390700000002</v>
      </c>
      <c r="L226" s="141">
        <v>-108.25741452</v>
      </c>
      <c r="M226" s="62" t="s">
        <v>357</v>
      </c>
      <c r="O226" s="62" t="s">
        <v>147</v>
      </c>
      <c r="P226" s="59" t="s">
        <v>1715</v>
      </c>
      <c r="Q226" s="20" t="s">
        <v>1549</v>
      </c>
      <c r="Z226" s="118" t="s">
        <v>2704</v>
      </c>
      <c r="AA226" s="20" t="s">
        <v>142</v>
      </c>
      <c r="AG226" s="32">
        <v>76.094011509203028</v>
      </c>
      <c r="AH226" s="32">
        <v>0.74</v>
      </c>
      <c r="AI226" s="32">
        <v>14.035291426805296</v>
      </c>
      <c r="AK226" s="32">
        <v>2.62</v>
      </c>
      <c r="AL226" s="32">
        <v>1.6E-2</v>
      </c>
      <c r="AM226" s="32">
        <v>0.9</v>
      </c>
      <c r="AN226" s="32">
        <v>0.34</v>
      </c>
      <c r="AO226" s="32">
        <v>1.08</v>
      </c>
      <c r="AP226" s="32">
        <v>1.63</v>
      </c>
      <c r="AQ226" s="32">
        <v>0.04</v>
      </c>
      <c r="AU226" s="32">
        <v>0.28999999999999998</v>
      </c>
      <c r="AY226" s="20">
        <v>97.495302936008343</v>
      </c>
      <c r="BB226" s="18">
        <v>9</v>
      </c>
      <c r="BD226" s="18">
        <v>224</v>
      </c>
      <c r="BJ226" s="18">
        <v>9</v>
      </c>
      <c r="BK226" s="18" t="s">
        <v>2309</v>
      </c>
      <c r="BM226" s="18">
        <v>15</v>
      </c>
      <c r="BN226" s="18">
        <v>17</v>
      </c>
      <c r="BT226" s="165">
        <v>26.995226508407519</v>
      </c>
      <c r="BU226" s="18" t="s">
        <v>2309</v>
      </c>
      <c r="BV226" s="18">
        <v>13</v>
      </c>
      <c r="BW226" s="18">
        <v>7</v>
      </c>
      <c r="BY226" s="18">
        <v>19</v>
      </c>
      <c r="CB226" s="18">
        <v>69</v>
      </c>
      <c r="CF226" s="18"/>
      <c r="CG226" s="2">
        <v>7.6347735580613243</v>
      </c>
      <c r="CH226" s="18" t="s">
        <v>2309</v>
      </c>
      <c r="CJ226" s="18">
        <v>178</v>
      </c>
      <c r="CL226" s="165"/>
      <c r="CM226" s="18">
        <v>12.145234421364984</v>
      </c>
      <c r="CO226" s="18" t="s">
        <v>2309</v>
      </c>
      <c r="CP226" s="18">
        <v>99.000000000000014</v>
      </c>
      <c r="CQ226" s="2"/>
      <c r="CR226" s="2">
        <v>22.981715133531157</v>
      </c>
      <c r="CS226" s="18">
        <v>41</v>
      </c>
      <c r="CT226" s="18">
        <v>219</v>
      </c>
      <c r="CU226" s="2">
        <v>9.3568206144697701</v>
      </c>
      <c r="CV226" s="2">
        <v>62.837628090998997</v>
      </c>
      <c r="CW226" s="2">
        <v>6.7182690405539072</v>
      </c>
      <c r="CX226" s="2">
        <v>23.313266073194853</v>
      </c>
      <c r="CY226" s="2">
        <v>12.267384767556875</v>
      </c>
      <c r="CZ226" s="2">
        <v>0.78525222551928775</v>
      </c>
      <c r="DA226" s="2">
        <v>5.6363659742828887</v>
      </c>
      <c r="DB226" s="2">
        <v>0</v>
      </c>
      <c r="DC226" s="2">
        <v>3.2108090999010881</v>
      </c>
      <c r="DD226" s="2">
        <v>0.94230267062314543</v>
      </c>
      <c r="DE226" s="2">
        <v>2.7047576656775472</v>
      </c>
      <c r="DF226" s="2">
        <v>0.43625123639960434</v>
      </c>
      <c r="DG226" s="2">
        <v>2.4953570722057368</v>
      </c>
      <c r="DH226" s="2">
        <v>0</v>
      </c>
      <c r="DI226" s="87">
        <v>130.70446453138371</v>
      </c>
      <c r="DJ226" s="87">
        <v>153.68617966491487</v>
      </c>
      <c r="DW226" s="2">
        <v>88.21</v>
      </c>
      <c r="DX226" s="2" t="s">
        <v>2309</v>
      </c>
      <c r="DY226" s="2">
        <v>5.74</v>
      </c>
      <c r="EB226" s="20">
        <v>1.5200000000000102</v>
      </c>
      <c r="EI226" s="2">
        <v>4.29</v>
      </c>
      <c r="EQ226" s="2">
        <v>0.1</v>
      </c>
      <c r="ET226" s="20">
        <v>10.27</v>
      </c>
    </row>
    <row r="227" spans="1:150" x14ac:dyDescent="0.3">
      <c r="A227" s="139" t="s">
        <v>2580</v>
      </c>
      <c r="B227" s="20" t="s">
        <v>978</v>
      </c>
      <c r="C227" s="116" t="s">
        <v>326</v>
      </c>
      <c r="D227" s="19" t="s">
        <v>980</v>
      </c>
      <c r="E227" s="167">
        <v>45065</v>
      </c>
      <c r="F227" s="113">
        <v>45103</v>
      </c>
      <c r="G227" s="19" t="s">
        <v>2587</v>
      </c>
      <c r="H227" s="19" t="s">
        <v>2004</v>
      </c>
      <c r="K227" s="141">
        <v>36.270899739999997</v>
      </c>
      <c r="L227" s="141">
        <v>-108.26905499999999</v>
      </c>
      <c r="M227" s="62" t="s">
        <v>357</v>
      </c>
      <c r="O227" s="62" t="s">
        <v>147</v>
      </c>
      <c r="P227" s="59" t="s">
        <v>336</v>
      </c>
      <c r="Q227" s="20" t="s">
        <v>1549</v>
      </c>
      <c r="Z227" s="140" t="s">
        <v>2705</v>
      </c>
      <c r="AA227" s="20" t="s">
        <v>142</v>
      </c>
      <c r="AG227" s="32">
        <v>61.849905002658346</v>
      </c>
      <c r="AH227" s="32">
        <v>1.2</v>
      </c>
      <c r="AI227" s="32">
        <v>16.937877873710057</v>
      </c>
      <c r="AK227" s="32">
        <v>3.1</v>
      </c>
      <c r="AL227" s="32">
        <v>2.1000000000000001E-2</v>
      </c>
      <c r="AM227" s="32">
        <v>0.83</v>
      </c>
      <c r="AN227" s="32">
        <v>2.12</v>
      </c>
      <c r="AO227" s="32">
        <v>2.75</v>
      </c>
      <c r="AP227" s="32">
        <v>0.61</v>
      </c>
      <c r="AQ227" s="32">
        <v>0.05</v>
      </c>
      <c r="AU227" s="32">
        <v>4.53</v>
      </c>
      <c r="AY227" s="20">
        <v>89.468782876368408</v>
      </c>
      <c r="BB227" s="18">
        <v>5.9999999999999991</v>
      </c>
      <c r="BD227" s="18">
        <v>245</v>
      </c>
      <c r="BJ227" s="18">
        <v>4</v>
      </c>
      <c r="BK227" s="18" t="s">
        <v>2309</v>
      </c>
      <c r="BM227" s="18">
        <v>16</v>
      </c>
      <c r="BN227" s="18">
        <v>13</v>
      </c>
      <c r="BT227" s="165">
        <v>19.697974231912781</v>
      </c>
      <c r="BU227" s="18">
        <v>2.9999999999999996</v>
      </c>
      <c r="BV227" s="18">
        <v>4</v>
      </c>
      <c r="BW227" s="18">
        <v>5.9999999999999991</v>
      </c>
      <c r="BY227" s="18">
        <v>10</v>
      </c>
      <c r="CB227" s="18">
        <v>7</v>
      </c>
      <c r="CF227" s="18"/>
      <c r="CG227" s="2">
        <v>1.4659954267591675</v>
      </c>
      <c r="CH227" s="18">
        <v>2</v>
      </c>
      <c r="CJ227" s="18">
        <v>76</v>
      </c>
      <c r="CL227" s="165"/>
      <c r="CM227" s="18">
        <v>6.460392467789891</v>
      </c>
      <c r="CO227" s="18" t="s">
        <v>2309</v>
      </c>
      <c r="CP227" s="18" t="s">
        <v>2309</v>
      </c>
      <c r="CQ227" s="2"/>
      <c r="CR227" s="2">
        <v>18.040447968285431</v>
      </c>
      <c r="CS227" s="18">
        <v>18</v>
      </c>
      <c r="CT227" s="18">
        <v>69</v>
      </c>
      <c r="CU227" s="2">
        <v>16.034641282565133</v>
      </c>
      <c r="CV227" s="2">
        <v>21.055674925668978</v>
      </c>
      <c r="CW227" s="2">
        <v>2.4438612487611495</v>
      </c>
      <c r="CX227" s="2">
        <v>10.714521308225967</v>
      </c>
      <c r="CY227" s="2">
        <v>5.5552586719524273</v>
      </c>
      <c r="CZ227" s="2">
        <v>0.46388107036669979</v>
      </c>
      <c r="DA227" s="2">
        <v>3.8581328047571843</v>
      </c>
      <c r="DB227" s="2">
        <v>0.27154013875123884</v>
      </c>
      <c r="DC227" s="2">
        <v>2.5513458870168484</v>
      </c>
      <c r="DD227" s="2">
        <v>0.59965113974231909</v>
      </c>
      <c r="DE227" s="2">
        <v>1.6066124876114964</v>
      </c>
      <c r="DF227" s="2">
        <v>0.63359365708622395</v>
      </c>
      <c r="DG227" s="2">
        <v>1.5839841427155597</v>
      </c>
      <c r="DH227" s="2">
        <v>5.0913776015857282E-2</v>
      </c>
      <c r="DI227" s="87">
        <v>67.423612541237105</v>
      </c>
      <c r="DJ227" s="87">
        <v>85.46406050952254</v>
      </c>
      <c r="DW227" s="2">
        <v>28.54</v>
      </c>
      <c r="DX227" s="2">
        <v>49.09</v>
      </c>
      <c r="DY227" s="2"/>
      <c r="EB227" s="20">
        <v>33.380000000000003</v>
      </c>
      <c r="EI227" s="2">
        <v>7.46</v>
      </c>
      <c r="EQ227" s="2">
        <v>0.78</v>
      </c>
      <c r="ET227" s="20">
        <v>38.08</v>
      </c>
    </row>
    <row r="228" spans="1:150" x14ac:dyDescent="0.3">
      <c r="A228" s="139" t="s">
        <v>2581</v>
      </c>
      <c r="B228" s="20" t="s">
        <v>978</v>
      </c>
      <c r="C228" s="116" t="s">
        <v>326</v>
      </c>
      <c r="D228" s="19" t="s">
        <v>980</v>
      </c>
      <c r="E228" s="167">
        <v>45065</v>
      </c>
      <c r="F228" s="113">
        <v>45103</v>
      </c>
      <c r="G228" s="19" t="s">
        <v>2587</v>
      </c>
      <c r="H228" s="19" t="s">
        <v>2004</v>
      </c>
      <c r="K228" s="141">
        <v>36.270899739999997</v>
      </c>
      <c r="L228" s="141">
        <v>-108.26905499999999</v>
      </c>
      <c r="M228" s="62" t="s">
        <v>357</v>
      </c>
      <c r="O228" s="62" t="s">
        <v>147</v>
      </c>
      <c r="P228" s="59" t="s">
        <v>336</v>
      </c>
      <c r="Q228" s="20" t="s">
        <v>1549</v>
      </c>
      <c r="Z228" s="140" t="s">
        <v>2706</v>
      </c>
      <c r="AA228" s="20" t="s">
        <v>142</v>
      </c>
      <c r="AG228" s="32">
        <v>54.88779217911604</v>
      </c>
      <c r="AH228" s="32">
        <v>0.82</v>
      </c>
      <c r="AI228" s="32">
        <v>31.386512307194828</v>
      </c>
      <c r="AK228" s="32">
        <v>2.88</v>
      </c>
      <c r="AL228" s="32">
        <v>1.4999999999999999E-2</v>
      </c>
      <c r="AM228" s="32">
        <v>0.49</v>
      </c>
      <c r="AN228" s="32">
        <v>0.63</v>
      </c>
      <c r="AO228" s="32">
        <v>0.79</v>
      </c>
      <c r="AP228" s="32">
        <v>0.92</v>
      </c>
      <c r="AQ228" s="32">
        <v>0.04</v>
      </c>
      <c r="AU228" s="32">
        <v>1.45</v>
      </c>
      <c r="AY228" s="20">
        <v>92.859304486310876</v>
      </c>
      <c r="BB228" s="18">
        <v>5</v>
      </c>
      <c r="BD228" s="18">
        <v>119.00000000000001</v>
      </c>
      <c r="BJ228" s="18">
        <v>5</v>
      </c>
      <c r="BK228" s="18" t="s">
        <v>2309</v>
      </c>
      <c r="BM228" s="18">
        <v>11</v>
      </c>
      <c r="BN228" s="18">
        <v>20</v>
      </c>
      <c r="BT228" s="165">
        <v>42.864717434869746</v>
      </c>
      <c r="BU228" s="18" t="s">
        <v>2309</v>
      </c>
      <c r="BV228" s="18">
        <v>5</v>
      </c>
      <c r="BW228" s="18">
        <v>4</v>
      </c>
      <c r="BY228" s="18">
        <v>22</v>
      </c>
      <c r="CB228" s="18">
        <v>7</v>
      </c>
      <c r="CF228" s="18"/>
      <c r="CG228" s="2">
        <v>1.1877864925851707</v>
      </c>
      <c r="CH228" s="18">
        <v>2</v>
      </c>
      <c r="CJ228" s="18">
        <v>51.000000000000007</v>
      </c>
      <c r="CL228" s="165"/>
      <c r="CM228" s="18">
        <v>9.085184368737476</v>
      </c>
      <c r="CO228" s="18" t="s">
        <v>2309</v>
      </c>
      <c r="CP228" s="18">
        <v>32</v>
      </c>
      <c r="CQ228" s="2"/>
      <c r="CR228" s="2">
        <v>6.3904969939879779</v>
      </c>
      <c r="CS228" s="18">
        <v>14</v>
      </c>
      <c r="CT228" s="18">
        <v>85</v>
      </c>
      <c r="CU228" s="2">
        <v>17.642693386773548</v>
      </c>
      <c r="CV228" s="2">
        <v>34.405234468937877</v>
      </c>
      <c r="CW228" s="2">
        <v>3.1451923847695396</v>
      </c>
      <c r="CX228" s="2">
        <v>11.512905811623249</v>
      </c>
      <c r="CY228" s="2">
        <v>5.4978296593186391</v>
      </c>
      <c r="CZ228" s="2">
        <v>0.26696593186372752</v>
      </c>
      <c r="DA228" s="2">
        <v>2.6529739478957919</v>
      </c>
      <c r="DB228" s="2">
        <v>0</v>
      </c>
      <c r="DC228" s="2">
        <v>0.80089779559118246</v>
      </c>
      <c r="DD228" s="2">
        <v>0.36707815631262525</v>
      </c>
      <c r="DE228" s="2">
        <v>0.87598196392785577</v>
      </c>
      <c r="DF228" s="2">
        <v>0.11679759519038077</v>
      </c>
      <c r="DG228" s="2">
        <v>0.70078557114228457</v>
      </c>
      <c r="DH228" s="2">
        <v>0</v>
      </c>
      <c r="DI228" s="87">
        <v>77.985336673346694</v>
      </c>
      <c r="DJ228" s="87">
        <v>84.375833667334675</v>
      </c>
      <c r="DW228" s="2">
        <v>41.63</v>
      </c>
      <c r="DX228" s="2">
        <v>37.700000000000003</v>
      </c>
      <c r="DY228" s="2"/>
      <c r="EB228" s="20">
        <v>24.749999999999993</v>
      </c>
      <c r="EI228" s="2">
        <v>7.01</v>
      </c>
      <c r="EQ228" s="2">
        <v>0.49</v>
      </c>
      <c r="ET228" s="20">
        <v>33.619999999999997</v>
      </c>
    </row>
    <row r="229" spans="1:150" x14ac:dyDescent="0.3">
      <c r="A229" s="139" t="s">
        <v>2582</v>
      </c>
      <c r="B229" s="20" t="s">
        <v>978</v>
      </c>
      <c r="C229" s="116" t="s">
        <v>1315</v>
      </c>
      <c r="D229" s="19" t="s">
        <v>980</v>
      </c>
      <c r="E229" s="167">
        <v>45065</v>
      </c>
      <c r="F229" s="113">
        <v>45103</v>
      </c>
      <c r="G229" s="19" t="s">
        <v>2587</v>
      </c>
      <c r="H229" s="19" t="s">
        <v>2004</v>
      </c>
      <c r="K229" s="141">
        <v>36.270899739999997</v>
      </c>
      <c r="L229" s="141">
        <v>-108.26905499999999</v>
      </c>
      <c r="M229" s="62" t="s">
        <v>357</v>
      </c>
      <c r="O229" s="62" t="s">
        <v>147</v>
      </c>
      <c r="P229" s="59" t="s">
        <v>336</v>
      </c>
      <c r="Q229" s="20" t="s">
        <v>1549</v>
      </c>
      <c r="Z229" s="140" t="s">
        <v>2707</v>
      </c>
      <c r="AA229" s="20" t="s">
        <v>142</v>
      </c>
      <c r="AG229" s="32">
        <v>54.859567397398976</v>
      </c>
      <c r="AH229" s="32">
        <v>1.06</v>
      </c>
      <c r="AI229" s="32">
        <v>30.99154010081222</v>
      </c>
      <c r="AK229" s="32">
        <v>2.1</v>
      </c>
      <c r="AL229" s="32">
        <v>1.7000000000000001E-2</v>
      </c>
      <c r="AM229" s="32">
        <v>0.36</v>
      </c>
      <c r="AN229" s="32">
        <v>1.18</v>
      </c>
      <c r="AO229" s="32">
        <v>1.17</v>
      </c>
      <c r="AP229" s="32">
        <v>0.51</v>
      </c>
      <c r="AQ229" s="32">
        <v>0.04</v>
      </c>
      <c r="AU229" s="32">
        <v>2.0499999999999998</v>
      </c>
      <c r="AY229" s="20">
        <v>92.288107498211204</v>
      </c>
      <c r="BB229" s="18">
        <v>7</v>
      </c>
      <c r="BD229" s="18" t="s">
        <v>2309</v>
      </c>
      <c r="BJ229" s="18">
        <v>2.9999999999999996</v>
      </c>
      <c r="BK229" s="18" t="s">
        <v>2309</v>
      </c>
      <c r="BM229" s="18">
        <v>15</v>
      </c>
      <c r="BN229" s="18">
        <v>16</v>
      </c>
      <c r="BT229" s="165">
        <v>32.644120240480966</v>
      </c>
      <c r="BU229" s="18" t="s">
        <v>2309</v>
      </c>
      <c r="BV229" s="18">
        <v>5</v>
      </c>
      <c r="BW229" s="18">
        <v>2.9999999999999996</v>
      </c>
      <c r="BY229" s="18">
        <v>23</v>
      </c>
      <c r="CB229" s="18">
        <v>4</v>
      </c>
      <c r="CF229" s="18"/>
      <c r="CG229" s="2">
        <v>0.83124102925851706</v>
      </c>
      <c r="CH229" s="18">
        <v>2</v>
      </c>
      <c r="CJ229" s="18">
        <v>44</v>
      </c>
      <c r="CL229" s="165"/>
      <c r="CM229" s="18">
        <v>11.550252505010022</v>
      </c>
      <c r="CO229" s="18" t="s">
        <v>2309</v>
      </c>
      <c r="CP229" s="18" t="s">
        <v>2309</v>
      </c>
      <c r="CQ229" s="2"/>
      <c r="CR229" s="2">
        <v>8.1776513026052111</v>
      </c>
      <c r="CS229" s="18">
        <v>10</v>
      </c>
      <c r="CT229" s="18">
        <v>107</v>
      </c>
      <c r="CU229" s="2">
        <v>27.391958538993094</v>
      </c>
      <c r="CV229" s="2">
        <v>37.189274549098194</v>
      </c>
      <c r="CW229" s="2">
        <v>3.1731462925851708</v>
      </c>
      <c r="CX229" s="2">
        <v>12.057955911823647</v>
      </c>
      <c r="CY229" s="2">
        <v>4.9984609218436864</v>
      </c>
      <c r="CZ229" s="2">
        <v>0.30824849699398799</v>
      </c>
      <c r="DA229" s="2">
        <v>2.5929138276553108</v>
      </c>
      <c r="DB229" s="2">
        <v>0</v>
      </c>
      <c r="DC229" s="2">
        <v>1.0637595190380762</v>
      </c>
      <c r="DD229" s="2">
        <v>0.50165931863727453</v>
      </c>
      <c r="DE229" s="2">
        <v>0.83408416833667332</v>
      </c>
      <c r="DF229" s="2">
        <v>0.16923446893787575</v>
      </c>
      <c r="DG229" s="2">
        <v>0.71320240480961927</v>
      </c>
      <c r="DH229" s="2">
        <v>0</v>
      </c>
      <c r="DI229" s="87">
        <v>90.993898418752607</v>
      </c>
      <c r="DJ229" s="87">
        <v>99.17154972135782</v>
      </c>
      <c r="DW229" s="2">
        <v>30.16</v>
      </c>
      <c r="DX229" s="2">
        <v>47.78</v>
      </c>
      <c r="DY229" s="2"/>
      <c r="EB229" s="20">
        <v>30.76</v>
      </c>
      <c r="EI229" s="2">
        <v>7.97</v>
      </c>
      <c r="EQ229" s="2">
        <v>0.54</v>
      </c>
      <c r="ET229" s="20">
        <v>39.08</v>
      </c>
    </row>
    <row r="230" spans="1:150" x14ac:dyDescent="0.3">
      <c r="A230" s="139" t="s">
        <v>2583</v>
      </c>
      <c r="B230" s="20" t="s">
        <v>978</v>
      </c>
      <c r="C230" s="116" t="s">
        <v>1315</v>
      </c>
      <c r="D230" s="19" t="s">
        <v>980</v>
      </c>
      <c r="E230" s="167">
        <v>45064</v>
      </c>
      <c r="F230" s="113">
        <v>45103</v>
      </c>
      <c r="G230" s="19" t="s">
        <v>2587</v>
      </c>
      <c r="H230" s="19" t="s">
        <v>2004</v>
      </c>
      <c r="K230" s="141">
        <v>36.446548399999998</v>
      </c>
      <c r="L230" s="141">
        <v>-108.683266</v>
      </c>
      <c r="M230" s="62" t="s">
        <v>357</v>
      </c>
      <c r="O230" s="62" t="s">
        <v>147</v>
      </c>
      <c r="P230" s="59" t="s">
        <v>336</v>
      </c>
      <c r="Q230" s="20" t="s">
        <v>1549</v>
      </c>
      <c r="Z230" s="140" t="s">
        <v>2708</v>
      </c>
      <c r="AA230" s="20" t="s">
        <v>142</v>
      </c>
      <c r="AG230" s="32">
        <v>63.929130589148691</v>
      </c>
      <c r="AH230" s="32">
        <v>0.86</v>
      </c>
      <c r="AI230" s="32">
        <v>18.251390094935946</v>
      </c>
      <c r="AK230" s="32">
        <v>4.34</v>
      </c>
      <c r="AL230" s="32">
        <v>2.1999999999999999E-2</v>
      </c>
      <c r="AM230" s="32">
        <v>1.02</v>
      </c>
      <c r="AN230" s="32">
        <v>0.66</v>
      </c>
      <c r="AO230" s="32">
        <v>0</v>
      </c>
      <c r="AP230" s="32">
        <v>1.85</v>
      </c>
      <c r="AQ230" s="32">
        <v>0.05</v>
      </c>
      <c r="AU230" s="32">
        <v>2.2400000000000002</v>
      </c>
      <c r="AY230" s="20">
        <v>90.982520684084633</v>
      </c>
      <c r="BB230" s="18">
        <v>8</v>
      </c>
      <c r="BD230" s="18">
        <v>167</v>
      </c>
      <c r="BJ230" s="18">
        <v>11</v>
      </c>
      <c r="BK230" s="18">
        <v>28</v>
      </c>
      <c r="BM230" s="18">
        <v>16</v>
      </c>
      <c r="BN230" s="18">
        <v>17</v>
      </c>
      <c r="BT230" s="165">
        <v>21.297543928923986</v>
      </c>
      <c r="BU230" s="18" t="s">
        <v>2309</v>
      </c>
      <c r="BV230" s="18">
        <v>9</v>
      </c>
      <c r="BW230" s="18">
        <v>13</v>
      </c>
      <c r="BY230" s="18">
        <v>15</v>
      </c>
      <c r="CB230" s="18">
        <v>81</v>
      </c>
      <c r="CF230" s="18"/>
      <c r="CG230" s="2">
        <v>6.4676863164856853</v>
      </c>
      <c r="CH230" s="18" t="s">
        <v>2309</v>
      </c>
      <c r="CJ230" s="18">
        <v>265</v>
      </c>
      <c r="CL230" s="165"/>
      <c r="CM230" s="18">
        <v>11.557010858835145</v>
      </c>
      <c r="CO230" s="18" t="s">
        <v>2309</v>
      </c>
      <c r="CP230" s="18">
        <v>123</v>
      </c>
      <c r="CQ230" s="2"/>
      <c r="CR230" s="2">
        <v>18.493849950641664</v>
      </c>
      <c r="CS230" s="18">
        <v>64</v>
      </c>
      <c r="CT230" s="18">
        <v>115</v>
      </c>
      <c r="CU230" s="2">
        <v>17.919999999999995</v>
      </c>
      <c r="CV230" s="2">
        <v>64.261192497532093</v>
      </c>
      <c r="CW230" s="2">
        <v>7.2132596248766045</v>
      </c>
      <c r="CX230" s="2">
        <v>25.851901283316884</v>
      </c>
      <c r="CY230" s="2">
        <v>14.953034550839092</v>
      </c>
      <c r="CZ230" s="2">
        <v>0.98721618953603141</v>
      </c>
      <c r="DA230" s="2">
        <v>5.8969713721618948</v>
      </c>
      <c r="DB230" s="2">
        <v>0</v>
      </c>
      <c r="DC230" s="2">
        <v>3.0011372161895364</v>
      </c>
      <c r="DD230" s="2">
        <v>0.89507601184600205</v>
      </c>
      <c r="DE230" s="2">
        <v>2.1982013820335635</v>
      </c>
      <c r="DF230" s="2">
        <v>0.26325765054294176</v>
      </c>
      <c r="DG230" s="2">
        <v>2.2771786771964462</v>
      </c>
      <c r="DH230" s="2">
        <v>9.2140177690029607E-2</v>
      </c>
      <c r="DI230" s="87">
        <v>145.81056663376117</v>
      </c>
      <c r="DJ230" s="87">
        <v>164.30441658440284</v>
      </c>
      <c r="DW230" s="2">
        <v>66.67</v>
      </c>
      <c r="DX230" s="2">
        <v>17.34</v>
      </c>
      <c r="DY230" s="2"/>
      <c r="EB230" s="20">
        <v>11.709999999999994</v>
      </c>
      <c r="EI230" s="2">
        <v>9.58</v>
      </c>
      <c r="EQ230" s="2">
        <v>1.55</v>
      </c>
      <c r="ET230" s="20">
        <v>21.62</v>
      </c>
    </row>
    <row r="231" spans="1:150" x14ac:dyDescent="0.3">
      <c r="A231" s="139" t="s">
        <v>2584</v>
      </c>
      <c r="B231" s="20" t="s">
        <v>978</v>
      </c>
      <c r="C231" s="19" t="s">
        <v>1315</v>
      </c>
      <c r="D231" s="19" t="s">
        <v>980</v>
      </c>
      <c r="E231" s="167">
        <v>45064</v>
      </c>
      <c r="F231" s="113">
        <v>45103</v>
      </c>
      <c r="G231" s="19" t="s">
        <v>2587</v>
      </c>
      <c r="H231" s="19" t="s">
        <v>2004</v>
      </c>
      <c r="K231" s="141">
        <v>36.446548399999998</v>
      </c>
      <c r="L231" s="141">
        <v>-108.683266</v>
      </c>
      <c r="M231" s="62" t="s">
        <v>357</v>
      </c>
      <c r="O231" s="62" t="s">
        <v>147</v>
      </c>
      <c r="P231" s="59" t="s">
        <v>336</v>
      </c>
      <c r="Q231" s="20" t="s">
        <v>1549</v>
      </c>
      <c r="Z231" s="140" t="s">
        <v>2710</v>
      </c>
      <c r="AA231" s="20" t="s">
        <v>142</v>
      </c>
      <c r="AG231" s="32">
        <v>64.954630991535339</v>
      </c>
      <c r="AH231" s="32">
        <v>0.81</v>
      </c>
      <c r="AI231" s="32">
        <v>14.999758442390737</v>
      </c>
      <c r="AK231" s="32">
        <v>3.17</v>
      </c>
      <c r="AL231" s="32">
        <v>4.1000000000000002E-2</v>
      </c>
      <c r="AM231" s="32">
        <v>1.3</v>
      </c>
      <c r="AN231" s="32">
        <v>1.71</v>
      </c>
      <c r="AO231" s="32">
        <v>0</v>
      </c>
      <c r="AP231" s="32">
        <v>1.71</v>
      </c>
      <c r="AQ231" s="32">
        <v>0.2</v>
      </c>
      <c r="AU231" s="32">
        <v>3.8</v>
      </c>
      <c r="AY231" s="20">
        <v>88.89538943392607</v>
      </c>
      <c r="BB231" s="18">
        <v>4</v>
      </c>
      <c r="BD231" s="18">
        <v>189</v>
      </c>
      <c r="BJ231" s="18">
        <v>5.9999999999999991</v>
      </c>
      <c r="BK231" s="18">
        <v>25</v>
      </c>
      <c r="BM231" s="18">
        <v>11</v>
      </c>
      <c r="BN231" s="18">
        <v>11</v>
      </c>
      <c r="BT231" s="165">
        <v>29.792666005946479</v>
      </c>
      <c r="BU231" s="18" t="s">
        <v>2309</v>
      </c>
      <c r="BV231" s="18">
        <v>5</v>
      </c>
      <c r="BW231" s="18">
        <v>11</v>
      </c>
      <c r="BY231" s="18" t="s">
        <v>2309</v>
      </c>
      <c r="CB231" s="18">
        <v>35</v>
      </c>
      <c r="CF231" s="18"/>
      <c r="CG231" s="2">
        <v>3.4650779781962338</v>
      </c>
      <c r="CH231" s="18" t="s">
        <v>2309</v>
      </c>
      <c r="CJ231" s="18">
        <v>120</v>
      </c>
      <c r="CL231" s="165"/>
      <c r="CM231" s="18">
        <v>7.0774231912784922</v>
      </c>
      <c r="CO231" s="18" t="s">
        <v>2309</v>
      </c>
      <c r="CP231" s="18">
        <v>69</v>
      </c>
      <c r="CQ231" s="2"/>
      <c r="CR231" s="2">
        <v>18.77248761149653</v>
      </c>
      <c r="CS231" s="18">
        <v>57.999999999999993</v>
      </c>
      <c r="CT231" s="18">
        <v>92</v>
      </c>
      <c r="CU231" s="2">
        <v>38.335773809523801</v>
      </c>
      <c r="CV231" s="2">
        <v>38.717145688800777</v>
      </c>
      <c r="CW231" s="2">
        <v>4.6354013875123874</v>
      </c>
      <c r="CX231" s="2">
        <v>18.13312190287413</v>
      </c>
      <c r="CY231" s="2">
        <v>9.0843211100099097</v>
      </c>
      <c r="CZ231" s="2">
        <v>0.71928642220019823</v>
      </c>
      <c r="DA231" s="2">
        <v>5.1593260654112978</v>
      </c>
      <c r="DB231" s="2">
        <v>0.18648166501486618</v>
      </c>
      <c r="DC231" s="2">
        <v>3.454350842418235</v>
      </c>
      <c r="DD231" s="2">
        <v>0.77256689791873145</v>
      </c>
      <c r="DE231" s="2">
        <v>1.962497522299306</v>
      </c>
      <c r="DF231" s="2">
        <v>0.29304261645193258</v>
      </c>
      <c r="DG231" s="2">
        <v>1.864816650148662</v>
      </c>
      <c r="DH231" s="2">
        <v>0.13320118929633298</v>
      </c>
      <c r="DI231" s="87">
        <v>123.45133376988056</v>
      </c>
      <c r="DJ231" s="87">
        <v>142.22382138137709</v>
      </c>
      <c r="DW231" s="2">
        <v>44.8</v>
      </c>
      <c r="DX231" s="2">
        <v>33.4</v>
      </c>
      <c r="DY231" s="2"/>
      <c r="EB231" s="20">
        <v>21.58</v>
      </c>
      <c r="EI231" s="2">
        <v>11.83</v>
      </c>
      <c r="EQ231" s="2">
        <v>1.25</v>
      </c>
      <c r="ET231" s="20">
        <v>33.619999999999997</v>
      </c>
    </row>
    <row r="232" spans="1:150" x14ac:dyDescent="0.3">
      <c r="A232" s="139" t="s">
        <v>2585</v>
      </c>
      <c r="B232" s="20" t="s">
        <v>978</v>
      </c>
      <c r="C232" s="19" t="s">
        <v>1315</v>
      </c>
      <c r="D232" s="19" t="s">
        <v>980</v>
      </c>
      <c r="E232" s="167">
        <v>45064</v>
      </c>
      <c r="F232" s="113">
        <v>45103</v>
      </c>
      <c r="G232" s="19" t="s">
        <v>2587</v>
      </c>
      <c r="H232" s="19" t="s">
        <v>2004</v>
      </c>
      <c r="K232" s="141">
        <v>36.446548399999998</v>
      </c>
      <c r="L232" s="141">
        <v>-108.683266</v>
      </c>
      <c r="M232" s="62" t="s">
        <v>357</v>
      </c>
      <c r="O232" s="62" t="s">
        <v>147</v>
      </c>
      <c r="P232" s="59" t="s">
        <v>336</v>
      </c>
      <c r="Q232" s="20" t="s">
        <v>1549</v>
      </c>
      <c r="Z232" s="20" t="s">
        <v>2710</v>
      </c>
      <c r="AA232" s="20" t="s">
        <v>142</v>
      </c>
      <c r="AG232" s="32">
        <v>72.09550076595238</v>
      </c>
      <c r="AH232" s="32">
        <v>0.71</v>
      </c>
      <c r="AI232" s="32">
        <v>16.304085263468195</v>
      </c>
      <c r="AK232" s="32">
        <v>2.16</v>
      </c>
      <c r="AL232" s="32">
        <v>1.7999999999999999E-2</v>
      </c>
      <c r="AM232" s="32">
        <v>0.75</v>
      </c>
      <c r="AN232" s="32">
        <v>0.24</v>
      </c>
      <c r="AO232" s="32">
        <v>0</v>
      </c>
      <c r="AP232" s="32">
        <v>2.57</v>
      </c>
      <c r="AQ232" s="32">
        <v>7.0000000000000007E-2</v>
      </c>
      <c r="AU232" s="32">
        <v>0.63</v>
      </c>
      <c r="AY232" s="20">
        <v>94.917586029420548</v>
      </c>
      <c r="BB232" s="18">
        <v>13</v>
      </c>
      <c r="BD232" s="18">
        <v>903</v>
      </c>
      <c r="BJ232" s="18">
        <v>5.9999999999999991</v>
      </c>
      <c r="BK232" s="18" t="s">
        <v>2309</v>
      </c>
      <c r="BM232" s="18">
        <v>35</v>
      </c>
      <c r="BN232" s="18">
        <v>20</v>
      </c>
      <c r="BT232" s="165">
        <v>15.208323412698412</v>
      </c>
      <c r="BU232" s="18" t="s">
        <v>2309</v>
      </c>
      <c r="BV232" s="18">
        <v>13</v>
      </c>
      <c r="BW232" s="18">
        <v>13</v>
      </c>
      <c r="BY232" s="18">
        <v>23</v>
      </c>
      <c r="CB232" s="18">
        <v>127</v>
      </c>
      <c r="CF232" s="18"/>
      <c r="CG232" s="2">
        <v>8.8976701081349177</v>
      </c>
      <c r="CH232" s="18" t="s">
        <v>2309</v>
      </c>
      <c r="CJ232" s="18">
        <v>92</v>
      </c>
      <c r="CL232" s="165"/>
      <c r="CM232" s="18">
        <v>13.606499999999999</v>
      </c>
      <c r="CO232" s="18" t="s">
        <v>2309</v>
      </c>
      <c r="CP232" s="18">
        <v>109</v>
      </c>
      <c r="CQ232" s="2"/>
      <c r="CR232" s="2">
        <v>23.235438492063491</v>
      </c>
      <c r="CS232" s="18">
        <v>77</v>
      </c>
      <c r="CT232" s="18">
        <v>240</v>
      </c>
      <c r="CU232" s="2">
        <v>15.359615460852329</v>
      </c>
      <c r="CV232" s="2">
        <v>89.108176587301571</v>
      </c>
      <c r="CW232" s="2">
        <v>9.4129623015873012</v>
      </c>
      <c r="CX232" s="2">
        <v>35.420095238095236</v>
      </c>
      <c r="CY232" s="2">
        <v>14.272426587301585</v>
      </c>
      <c r="CZ232" s="2">
        <v>1.2058670634920636</v>
      </c>
      <c r="DA232" s="2">
        <v>6.9832301587301586</v>
      </c>
      <c r="DB232" s="2">
        <v>1.7998015873015874E-2</v>
      </c>
      <c r="DC232" s="2">
        <v>4.3015257936507938</v>
      </c>
      <c r="DD232" s="2">
        <v>1.0798809523809525</v>
      </c>
      <c r="DE232" s="2">
        <v>2.6457083333333333</v>
      </c>
      <c r="DF232" s="2">
        <v>0.23397420634920632</v>
      </c>
      <c r="DG232" s="2">
        <v>2.5917142857142856</v>
      </c>
      <c r="DH232" s="2">
        <v>0</v>
      </c>
      <c r="DI232" s="87">
        <v>182.63317498466188</v>
      </c>
      <c r="DJ232" s="87">
        <v>205.86861347672536</v>
      </c>
      <c r="DW232" s="2">
        <v>90.71</v>
      </c>
      <c r="DX232" s="2" t="s">
        <v>2309</v>
      </c>
      <c r="DY232" s="2">
        <v>3.01</v>
      </c>
      <c r="EB232" s="20">
        <v>0</v>
      </c>
      <c r="EI232" s="2">
        <v>4.54</v>
      </c>
      <c r="EQ232" s="2">
        <v>0.26</v>
      </c>
      <c r="ET232" s="20">
        <v>9.2899999999999991</v>
      </c>
    </row>
    <row r="233" spans="1:150" x14ac:dyDescent="0.3">
      <c r="A233" s="1" t="s">
        <v>2590</v>
      </c>
      <c r="B233" s="20" t="s">
        <v>978</v>
      </c>
      <c r="C233" s="116" t="s">
        <v>1291</v>
      </c>
      <c r="D233" s="19" t="s">
        <v>980</v>
      </c>
      <c r="E233" s="167">
        <v>45035</v>
      </c>
      <c r="F233" s="113">
        <v>45131</v>
      </c>
      <c r="G233" s="59" t="s">
        <v>2589</v>
      </c>
      <c r="H233" s="19" t="s">
        <v>2195</v>
      </c>
      <c r="K233" s="168">
        <v>35.6680281179</v>
      </c>
      <c r="L233" s="168">
        <v>-108.24612608220001</v>
      </c>
      <c r="M233" s="62" t="s">
        <v>357</v>
      </c>
      <c r="O233" s="62" t="s">
        <v>147</v>
      </c>
      <c r="P233" s="59" t="s">
        <v>275</v>
      </c>
      <c r="Q233" s="20" t="s">
        <v>1549</v>
      </c>
      <c r="Z233" s="118" t="s">
        <v>2670</v>
      </c>
      <c r="AA233" s="20" t="s">
        <v>142</v>
      </c>
      <c r="AG233" s="1">
        <v>62.03</v>
      </c>
      <c r="AH233" s="1">
        <v>0.8</v>
      </c>
      <c r="AI233" s="1">
        <v>12.82</v>
      </c>
      <c r="AK233" s="1">
        <v>3.45</v>
      </c>
      <c r="AL233" s="1">
        <v>0.01</v>
      </c>
      <c r="AM233" s="1">
        <v>0.46</v>
      </c>
      <c r="AN233" s="1">
        <v>0.16</v>
      </c>
      <c r="AO233" s="1">
        <v>0.35</v>
      </c>
      <c r="AP233" s="1">
        <v>1.76</v>
      </c>
      <c r="AQ233" s="1">
        <v>0.05</v>
      </c>
      <c r="AR233" s="1">
        <v>16.079999999999998</v>
      </c>
      <c r="AS233" s="1">
        <v>350</v>
      </c>
      <c r="AT233" s="1">
        <v>0.63</v>
      </c>
      <c r="AW233" s="1">
        <v>6.36</v>
      </c>
      <c r="AY233" s="20">
        <v>98.6</v>
      </c>
      <c r="AZ233" s="1" t="s">
        <v>290</v>
      </c>
      <c r="BA233" s="1" t="s">
        <v>292</v>
      </c>
      <c r="BB233" s="1">
        <v>16</v>
      </c>
      <c r="BD233" s="1">
        <v>392</v>
      </c>
      <c r="BF233" s="1">
        <v>0.28999999999999998</v>
      </c>
      <c r="BH233" s="1" t="s">
        <v>292</v>
      </c>
      <c r="BJ233" s="1">
        <v>3</v>
      </c>
      <c r="BK233" s="1">
        <v>33</v>
      </c>
      <c r="BL233" s="1">
        <v>9.59</v>
      </c>
      <c r="BM233" s="1">
        <v>17</v>
      </c>
      <c r="BN233" s="1">
        <v>19.5</v>
      </c>
      <c r="BO233" s="1">
        <v>1</v>
      </c>
      <c r="BP233" s="1">
        <v>7.21</v>
      </c>
      <c r="BQ233" s="1">
        <v>0.29599999999999999</v>
      </c>
      <c r="BR233" s="1">
        <v>2.9000000000000001E-2</v>
      </c>
      <c r="BT233" s="1">
        <v>20</v>
      </c>
      <c r="BU233" s="1">
        <v>3</v>
      </c>
      <c r="BV233" s="1">
        <v>18.95</v>
      </c>
      <c r="BW233" s="1">
        <v>6</v>
      </c>
      <c r="BY233" s="1">
        <v>19</v>
      </c>
      <c r="CB233" s="1">
        <v>85.6</v>
      </c>
      <c r="CC233" s="1">
        <v>2E-3</v>
      </c>
      <c r="CF233" s="1">
        <v>0.32</v>
      </c>
      <c r="CG233" s="1">
        <v>3.8</v>
      </c>
      <c r="CH233" s="1">
        <v>1.5</v>
      </c>
      <c r="CI233" s="1">
        <v>1.9</v>
      </c>
      <c r="CJ233" s="1">
        <v>130</v>
      </c>
      <c r="CK233" s="1">
        <v>1.3</v>
      </c>
      <c r="CL233" s="1">
        <v>0.03</v>
      </c>
      <c r="CM233" s="1">
        <v>16.45</v>
      </c>
      <c r="CN233" s="1">
        <v>0.68</v>
      </c>
      <c r="CO233" s="1">
        <v>5.56</v>
      </c>
      <c r="CP233" s="1">
        <v>76</v>
      </c>
      <c r="CQ233" s="1">
        <v>2.2000000000000002</v>
      </c>
      <c r="CR233" s="1">
        <v>30.2</v>
      </c>
      <c r="CS233" s="1">
        <v>20</v>
      </c>
      <c r="CT233" s="1">
        <v>291</v>
      </c>
      <c r="CU233" s="1">
        <v>62.5</v>
      </c>
      <c r="CV233" s="1">
        <v>122.5</v>
      </c>
      <c r="CW233" s="1">
        <v>13.85</v>
      </c>
      <c r="CX233" s="1">
        <v>52.1</v>
      </c>
      <c r="CY233" s="1">
        <v>10.15</v>
      </c>
      <c r="CZ233" s="1">
        <v>1.97</v>
      </c>
      <c r="DA233" s="1">
        <v>7.36</v>
      </c>
      <c r="DB233" s="1">
        <v>1.01</v>
      </c>
      <c r="DC233" s="1">
        <v>5.7</v>
      </c>
      <c r="DD233" s="1">
        <v>1.1000000000000001</v>
      </c>
      <c r="DE233" s="1">
        <v>3.21</v>
      </c>
      <c r="DF233" s="1">
        <v>0.47</v>
      </c>
      <c r="DG233" s="1">
        <v>3.14</v>
      </c>
      <c r="DH233" s="1">
        <v>0.46</v>
      </c>
      <c r="DI233" s="88">
        <v>285.52</v>
      </c>
      <c r="DJ233" s="87">
        <v>315.71999999999997</v>
      </c>
    </row>
    <row r="234" spans="1:150" x14ac:dyDescent="0.3">
      <c r="A234" s="1" t="s">
        <v>2591</v>
      </c>
      <c r="B234" s="20" t="s">
        <v>978</v>
      </c>
      <c r="C234" s="116" t="s">
        <v>1294</v>
      </c>
      <c r="D234" s="19" t="s">
        <v>980</v>
      </c>
      <c r="E234" s="167">
        <v>45057</v>
      </c>
      <c r="F234" s="113">
        <v>45131</v>
      </c>
      <c r="G234" s="59" t="s">
        <v>2589</v>
      </c>
      <c r="H234" s="19" t="s">
        <v>2195</v>
      </c>
      <c r="K234" s="117">
        <v>35.444896419999999</v>
      </c>
      <c r="L234" s="117">
        <v>-108.82493820000001</v>
      </c>
      <c r="M234" s="62" t="s">
        <v>357</v>
      </c>
      <c r="O234" s="62" t="s">
        <v>147</v>
      </c>
      <c r="P234" s="59" t="s">
        <v>278</v>
      </c>
      <c r="Q234" s="20" t="s">
        <v>1549</v>
      </c>
      <c r="Z234" s="140" t="s">
        <v>2680</v>
      </c>
      <c r="AA234" s="20" t="s">
        <v>142</v>
      </c>
      <c r="AG234" s="1">
        <v>68.83</v>
      </c>
      <c r="AH234" s="1">
        <v>0.36</v>
      </c>
      <c r="AI234" s="1">
        <v>10.84</v>
      </c>
      <c r="AK234" s="1">
        <v>1.49</v>
      </c>
      <c r="AL234" s="1">
        <v>0.16</v>
      </c>
      <c r="AM234" s="1">
        <v>0.36</v>
      </c>
      <c r="AN234" s="1">
        <v>4.66</v>
      </c>
      <c r="AO234" s="1">
        <v>1.26</v>
      </c>
      <c r="AP234" s="1">
        <v>2.14</v>
      </c>
      <c r="AQ234" s="1">
        <v>0.1</v>
      </c>
      <c r="AR234" s="1">
        <v>5.45</v>
      </c>
      <c r="AS234" s="1">
        <v>280</v>
      </c>
      <c r="AT234" s="1">
        <v>0.61</v>
      </c>
      <c r="AW234" s="1">
        <v>1.03</v>
      </c>
      <c r="AY234" s="4">
        <v>97.289999999999992</v>
      </c>
      <c r="AZ234" s="1" t="s">
        <v>290</v>
      </c>
      <c r="BA234" s="1" t="s">
        <v>292</v>
      </c>
      <c r="BB234" s="1">
        <v>6.2</v>
      </c>
      <c r="BD234" s="1" t="s">
        <v>300</v>
      </c>
      <c r="BF234" s="1">
        <v>7.0000000000000007E-2</v>
      </c>
      <c r="BH234" s="1" t="s">
        <v>292</v>
      </c>
      <c r="BJ234" s="1">
        <v>5</v>
      </c>
      <c r="BK234" s="1">
        <v>10</v>
      </c>
      <c r="BL234" s="1">
        <v>1.96</v>
      </c>
      <c r="BM234" s="1">
        <v>6</v>
      </c>
      <c r="BN234" s="1">
        <v>10.199999999999999</v>
      </c>
      <c r="BO234" s="1">
        <v>0.7</v>
      </c>
      <c r="BP234" s="1">
        <v>4.2</v>
      </c>
      <c r="BQ234" s="1">
        <v>0.02</v>
      </c>
      <c r="BR234" s="1">
        <v>1.4999999999999999E-2</v>
      </c>
      <c r="BT234" s="1">
        <v>10</v>
      </c>
      <c r="BU234" s="1" t="s">
        <v>251</v>
      </c>
      <c r="BV234" s="1">
        <v>8.5399999999999991</v>
      </c>
      <c r="BW234" s="1">
        <v>7</v>
      </c>
      <c r="BY234" s="1">
        <v>9</v>
      </c>
      <c r="CB234" s="1">
        <v>71.099999999999994</v>
      </c>
      <c r="CC234" s="1" t="s">
        <v>290</v>
      </c>
      <c r="CF234" s="1">
        <v>0.25</v>
      </c>
      <c r="CG234" s="1">
        <v>2.4</v>
      </c>
      <c r="CH234" s="1" t="s">
        <v>291</v>
      </c>
      <c r="CI234" s="1">
        <v>0.9</v>
      </c>
      <c r="CJ234" s="1">
        <v>152</v>
      </c>
      <c r="CK234" s="1">
        <v>0.6</v>
      </c>
      <c r="CL234" s="1">
        <v>0.01</v>
      </c>
      <c r="CM234" s="1">
        <v>8.49</v>
      </c>
      <c r="CN234" s="1">
        <v>0.09</v>
      </c>
      <c r="CO234" s="1">
        <v>2.11</v>
      </c>
      <c r="CP234" s="1">
        <v>39</v>
      </c>
      <c r="CQ234" s="1">
        <v>0.9</v>
      </c>
      <c r="CR234" s="1">
        <v>17.7</v>
      </c>
      <c r="CS234" s="1">
        <v>29</v>
      </c>
      <c r="CT234" s="1">
        <v>169</v>
      </c>
      <c r="CU234" s="1">
        <v>20.2</v>
      </c>
      <c r="CV234" s="1">
        <v>39.6</v>
      </c>
      <c r="CW234" s="1">
        <v>4.72</v>
      </c>
      <c r="CX234" s="1">
        <v>17.5</v>
      </c>
      <c r="CY234" s="1">
        <v>3.24</v>
      </c>
      <c r="CZ234" s="1">
        <v>0.72</v>
      </c>
      <c r="DA234" s="1">
        <v>3.13</v>
      </c>
      <c r="DB234" s="1">
        <v>0.46</v>
      </c>
      <c r="DC234" s="1">
        <v>3</v>
      </c>
      <c r="DD234" s="1">
        <v>0.63</v>
      </c>
      <c r="DE234" s="1">
        <v>1.91</v>
      </c>
      <c r="DF234" s="1">
        <v>0.26</v>
      </c>
      <c r="DG234" s="1">
        <v>1.74</v>
      </c>
      <c r="DH234" s="1">
        <v>0.26</v>
      </c>
      <c r="DI234" s="87">
        <v>97.369999999999976</v>
      </c>
      <c r="DJ234" s="87">
        <v>115.06999999999998</v>
      </c>
    </row>
    <row r="235" spans="1:150" x14ac:dyDescent="0.3">
      <c r="A235" s="1" t="s">
        <v>2592</v>
      </c>
      <c r="B235" s="20" t="s">
        <v>978</v>
      </c>
      <c r="C235" s="116" t="s">
        <v>1294</v>
      </c>
      <c r="D235" s="19" t="s">
        <v>980</v>
      </c>
      <c r="E235" s="167">
        <v>45057</v>
      </c>
      <c r="F235" s="113">
        <v>45131</v>
      </c>
      <c r="G235" s="59" t="s">
        <v>2589</v>
      </c>
      <c r="H235" s="19" t="s">
        <v>2195</v>
      </c>
      <c r="K235" s="117">
        <v>35.444896419999999</v>
      </c>
      <c r="L235" s="117">
        <v>-108.82493820000001</v>
      </c>
      <c r="M235" s="62" t="s">
        <v>357</v>
      </c>
      <c r="O235" s="62" t="s">
        <v>147</v>
      </c>
      <c r="P235" s="59" t="s">
        <v>278</v>
      </c>
      <c r="Q235" s="20" t="s">
        <v>1549</v>
      </c>
      <c r="Z235" s="118" t="s">
        <v>2681</v>
      </c>
      <c r="AA235" s="20" t="s">
        <v>142</v>
      </c>
      <c r="AG235" s="1">
        <v>22.15</v>
      </c>
      <c r="AH235" s="1">
        <v>0.22</v>
      </c>
      <c r="AI235" s="1">
        <v>4.37</v>
      </c>
      <c r="AK235" s="1">
        <v>56.78</v>
      </c>
      <c r="AL235" s="1">
        <v>3.32</v>
      </c>
      <c r="AM235" s="1">
        <v>0.49</v>
      </c>
      <c r="AN235" s="1">
        <v>0.73</v>
      </c>
      <c r="AO235" s="1">
        <v>0.36</v>
      </c>
      <c r="AP235" s="1">
        <v>0.83</v>
      </c>
      <c r="AQ235" s="1">
        <v>0.27</v>
      </c>
      <c r="AR235" s="1">
        <v>8.34</v>
      </c>
      <c r="AS235" s="1">
        <v>300</v>
      </c>
      <c r="AT235" s="1">
        <v>0.04</v>
      </c>
      <c r="AW235" s="1">
        <v>0.37</v>
      </c>
      <c r="AY235" s="20">
        <v>98.27</v>
      </c>
      <c r="AZ235" s="1" t="s">
        <v>290</v>
      </c>
      <c r="BA235" s="1" t="s">
        <v>292</v>
      </c>
      <c r="BB235" s="1">
        <v>3.4</v>
      </c>
      <c r="BD235" s="1">
        <v>2130</v>
      </c>
      <c r="BF235" s="1">
        <v>0.05</v>
      </c>
      <c r="BH235" s="1" t="s">
        <v>292</v>
      </c>
      <c r="BJ235" s="1">
        <v>10</v>
      </c>
      <c r="BK235" s="1">
        <v>11</v>
      </c>
      <c r="BL235" s="1">
        <v>2.36</v>
      </c>
      <c r="BM235" s="1">
        <v>6</v>
      </c>
      <c r="BN235" s="1">
        <v>6.4</v>
      </c>
      <c r="BO235" s="1">
        <v>18.8</v>
      </c>
      <c r="BP235" s="1">
        <v>3.51</v>
      </c>
      <c r="BQ235" s="1">
        <v>2.7E-2</v>
      </c>
      <c r="BR235" s="1">
        <v>1.2999999999999999E-2</v>
      </c>
      <c r="BT235" s="1">
        <v>10</v>
      </c>
      <c r="BU235" s="1" t="s">
        <v>251</v>
      </c>
      <c r="BV235" s="1">
        <v>5.47</v>
      </c>
      <c r="BW235" s="1">
        <v>5</v>
      </c>
      <c r="BY235" s="1">
        <v>11</v>
      </c>
      <c r="CB235" s="1">
        <v>35.799999999999997</v>
      </c>
      <c r="CC235" s="1" t="s">
        <v>290</v>
      </c>
      <c r="CF235" s="1">
        <v>2.39</v>
      </c>
      <c r="CG235" s="1">
        <v>3.6</v>
      </c>
      <c r="CH235" s="1">
        <v>0.5</v>
      </c>
      <c r="CI235" s="1">
        <v>0.5</v>
      </c>
      <c r="CJ235" s="1">
        <v>520</v>
      </c>
      <c r="CK235" s="1">
        <v>0.3</v>
      </c>
      <c r="CL235" s="1">
        <v>0.02</v>
      </c>
      <c r="CM235" s="1">
        <v>5.05</v>
      </c>
      <c r="CN235" s="1">
        <v>0.22</v>
      </c>
      <c r="CO235" s="1">
        <v>5.04</v>
      </c>
      <c r="CP235" s="1">
        <v>53</v>
      </c>
      <c r="CQ235" s="1">
        <v>11.4</v>
      </c>
      <c r="CR235" s="1">
        <v>24.1</v>
      </c>
      <c r="CS235" s="1">
        <v>26</v>
      </c>
      <c r="CT235" s="1">
        <v>174</v>
      </c>
      <c r="CU235" s="1">
        <v>14.8</v>
      </c>
      <c r="CV235" s="1">
        <v>29.5</v>
      </c>
      <c r="CW235" s="1">
        <v>3.61</v>
      </c>
      <c r="CX235" s="1">
        <v>15.1</v>
      </c>
      <c r="CY235" s="1">
        <v>3</v>
      </c>
      <c r="CZ235" s="1">
        <v>0.74</v>
      </c>
      <c r="DA235" s="1">
        <v>3.15</v>
      </c>
      <c r="DB235" s="1">
        <v>0.5</v>
      </c>
      <c r="DC235" s="1">
        <v>3.05</v>
      </c>
      <c r="DD235" s="1">
        <v>0.69</v>
      </c>
      <c r="DE235" s="1">
        <v>1.93</v>
      </c>
      <c r="DF235" s="1">
        <v>0.28999999999999998</v>
      </c>
      <c r="DG235" s="1">
        <v>1.95</v>
      </c>
      <c r="DH235" s="1">
        <v>0.36</v>
      </c>
      <c r="DI235" s="87">
        <v>78.67</v>
      </c>
      <c r="DJ235" s="87">
        <v>102.77000000000001</v>
      </c>
    </row>
    <row r="236" spans="1:150" x14ac:dyDescent="0.3">
      <c r="A236" s="1" t="s">
        <v>2593</v>
      </c>
      <c r="B236" s="20" t="s">
        <v>978</v>
      </c>
      <c r="C236" s="116" t="s">
        <v>1294</v>
      </c>
      <c r="D236" s="19" t="s">
        <v>980</v>
      </c>
      <c r="E236" s="167">
        <v>45057</v>
      </c>
      <c r="F236" s="113">
        <v>45131</v>
      </c>
      <c r="G236" s="59" t="s">
        <v>2589</v>
      </c>
      <c r="H236" s="19" t="s">
        <v>2195</v>
      </c>
      <c r="K236" s="117">
        <v>35.444896419999999</v>
      </c>
      <c r="L236" s="117">
        <v>-108.82493820000001</v>
      </c>
      <c r="M236" s="62" t="s">
        <v>357</v>
      </c>
      <c r="O236" s="62" t="s">
        <v>147</v>
      </c>
      <c r="P236" s="59" t="s">
        <v>278</v>
      </c>
      <c r="Q236" s="20" t="s">
        <v>1549</v>
      </c>
      <c r="Z236" s="118" t="s">
        <v>2682</v>
      </c>
      <c r="AA236" s="20" t="s">
        <v>142</v>
      </c>
      <c r="AG236" s="1">
        <v>33.03</v>
      </c>
      <c r="AH236" s="1">
        <v>0.28999999999999998</v>
      </c>
      <c r="AI236" s="1">
        <v>7.42</v>
      </c>
      <c r="AK236" s="1">
        <v>14.38</v>
      </c>
      <c r="AL236" s="1">
        <v>0.64</v>
      </c>
      <c r="AM236" s="1">
        <v>0.49</v>
      </c>
      <c r="AN236" s="1">
        <v>21</v>
      </c>
      <c r="AO236" s="1">
        <v>0.67</v>
      </c>
      <c r="AP236" s="1">
        <v>1.54</v>
      </c>
      <c r="AQ236" s="1">
        <v>0.14000000000000001</v>
      </c>
      <c r="AR236" s="1">
        <v>20.010000000000002</v>
      </c>
      <c r="AS236" s="1">
        <v>260</v>
      </c>
      <c r="AT236" s="1">
        <v>0.11</v>
      </c>
      <c r="AW236" s="1">
        <v>4.6500000000000004</v>
      </c>
      <c r="AY236" s="20">
        <v>99.720000000000013</v>
      </c>
      <c r="AZ236" s="1" t="s">
        <v>290</v>
      </c>
      <c r="BA236" s="1" t="s">
        <v>292</v>
      </c>
      <c r="BB236" s="1">
        <v>2.1</v>
      </c>
      <c r="BD236" s="1">
        <v>526</v>
      </c>
      <c r="BF236" s="1">
        <v>0.05</v>
      </c>
      <c r="BH236" s="1" t="s">
        <v>292</v>
      </c>
      <c r="BJ236" s="1">
        <v>4</v>
      </c>
      <c r="BK236" s="1">
        <v>10</v>
      </c>
      <c r="BL236" s="1">
        <v>2.0699999999999998</v>
      </c>
      <c r="BM236" s="1">
        <v>10</v>
      </c>
      <c r="BN236" s="1">
        <v>8</v>
      </c>
      <c r="BO236" s="1">
        <v>0.6</v>
      </c>
      <c r="BP236" s="1">
        <v>2.99</v>
      </c>
      <c r="BQ236" s="1">
        <v>8.9999999999999993E-3</v>
      </c>
      <c r="BR236" s="1">
        <v>1.2999999999999999E-2</v>
      </c>
      <c r="BT236" s="1">
        <v>10</v>
      </c>
      <c r="BU236" s="1" t="s">
        <v>251</v>
      </c>
      <c r="BV236" s="1">
        <v>6.3</v>
      </c>
      <c r="BW236" s="1">
        <v>4</v>
      </c>
      <c r="BY236" s="1">
        <v>7</v>
      </c>
      <c r="CB236" s="1">
        <v>53.2</v>
      </c>
      <c r="CC236" s="1">
        <v>1E-3</v>
      </c>
      <c r="CF236" s="1">
        <v>0.11</v>
      </c>
      <c r="CG236" s="1">
        <v>3.8</v>
      </c>
      <c r="CH236" s="1">
        <v>1</v>
      </c>
      <c r="CI236" s="1">
        <v>0.9</v>
      </c>
      <c r="CJ236" s="1">
        <v>168.5</v>
      </c>
      <c r="CK236" s="1">
        <v>0.4</v>
      </c>
      <c r="CL236" s="1">
        <v>0.01</v>
      </c>
      <c r="CM236" s="1">
        <v>5.53</v>
      </c>
      <c r="CN236" s="1">
        <v>7.0000000000000007E-2</v>
      </c>
      <c r="CO236" s="1">
        <v>1.64</v>
      </c>
      <c r="CP236" s="1">
        <v>34</v>
      </c>
      <c r="CQ236" s="1">
        <v>0.9</v>
      </c>
      <c r="CR236" s="1">
        <v>19.8</v>
      </c>
      <c r="CS236" s="1">
        <v>27</v>
      </c>
      <c r="CT236" s="1">
        <v>115</v>
      </c>
      <c r="CU236" s="1">
        <v>19.8</v>
      </c>
      <c r="CV236" s="1">
        <v>36</v>
      </c>
      <c r="CW236" s="1">
        <v>4.34</v>
      </c>
      <c r="CX236" s="1">
        <v>16</v>
      </c>
      <c r="CY236" s="1">
        <v>2.97</v>
      </c>
      <c r="CZ236" s="1">
        <v>0.87</v>
      </c>
      <c r="DA236" s="1">
        <v>3</v>
      </c>
      <c r="DB236" s="1">
        <v>0.48</v>
      </c>
      <c r="DC236" s="1">
        <v>2.87</v>
      </c>
      <c r="DD236" s="1">
        <v>0.61</v>
      </c>
      <c r="DE236" s="1">
        <v>1.47</v>
      </c>
      <c r="DF236" s="1">
        <v>0.25</v>
      </c>
      <c r="DG236" s="1">
        <v>1.44</v>
      </c>
      <c r="DH236" s="1">
        <v>0.25</v>
      </c>
      <c r="DI236" s="87">
        <v>90.350000000000009</v>
      </c>
      <c r="DJ236" s="87">
        <v>110.15</v>
      </c>
    </row>
    <row r="237" spans="1:150" x14ac:dyDescent="0.3">
      <c r="A237" s="1" t="s">
        <v>2594</v>
      </c>
      <c r="B237" s="20" t="s">
        <v>978</v>
      </c>
      <c r="C237" s="116" t="s">
        <v>1294</v>
      </c>
      <c r="D237" s="19" t="s">
        <v>980</v>
      </c>
      <c r="E237" s="167">
        <v>45057</v>
      </c>
      <c r="F237" s="113">
        <v>45131</v>
      </c>
      <c r="G237" s="59" t="s">
        <v>2589</v>
      </c>
      <c r="H237" s="19" t="s">
        <v>2195</v>
      </c>
      <c r="K237" s="117">
        <v>35.444896419999999</v>
      </c>
      <c r="L237" s="117">
        <v>-108.82493820000001</v>
      </c>
      <c r="M237" s="62" t="s">
        <v>357</v>
      </c>
      <c r="O237" s="62" t="s">
        <v>147</v>
      </c>
      <c r="P237" s="59" t="s">
        <v>275</v>
      </c>
      <c r="Q237" s="20" t="s">
        <v>1549</v>
      </c>
      <c r="Z237" s="118" t="s">
        <v>2683</v>
      </c>
      <c r="AA237" s="20" t="s">
        <v>142</v>
      </c>
      <c r="AG237" s="1">
        <v>59.22</v>
      </c>
      <c r="AH237" s="1">
        <v>0.89</v>
      </c>
      <c r="AI237" s="1">
        <v>21.72</v>
      </c>
      <c r="AK237" s="1">
        <v>4.09</v>
      </c>
      <c r="AL237" s="1">
        <v>0.02</v>
      </c>
      <c r="AM237" s="1">
        <v>1.1399999999999999</v>
      </c>
      <c r="AN237" s="1">
        <v>0.78</v>
      </c>
      <c r="AO237" s="1">
        <v>0.48</v>
      </c>
      <c r="AP237" s="1">
        <v>0.94</v>
      </c>
      <c r="AQ237" s="1">
        <v>0.03</v>
      </c>
      <c r="AR237" s="1">
        <v>9.49</v>
      </c>
      <c r="AS237" s="1">
        <v>740</v>
      </c>
      <c r="AT237" s="1">
        <v>0.16</v>
      </c>
      <c r="AW237" s="1">
        <v>0.88</v>
      </c>
      <c r="AY237" s="20">
        <v>99.839999999999989</v>
      </c>
      <c r="AZ237" s="1">
        <v>1E-3</v>
      </c>
      <c r="BA237" s="1" t="s">
        <v>292</v>
      </c>
      <c r="BB237" s="1" t="s">
        <v>321</v>
      </c>
      <c r="BD237" s="1">
        <v>183</v>
      </c>
      <c r="BF237" s="1">
        <v>0.28000000000000003</v>
      </c>
      <c r="BH237" s="1" t="s">
        <v>292</v>
      </c>
      <c r="BJ237" s="1">
        <v>6</v>
      </c>
      <c r="BK237" s="1">
        <v>35</v>
      </c>
      <c r="BL237" s="1">
        <v>9.67</v>
      </c>
      <c r="BM237" s="1">
        <v>13</v>
      </c>
      <c r="BN237" s="1">
        <v>28.5</v>
      </c>
      <c r="BO237" s="1">
        <v>0.9</v>
      </c>
      <c r="BP237" s="1">
        <v>4.6399999999999997</v>
      </c>
      <c r="BQ237" s="1">
        <v>0.11600000000000001</v>
      </c>
      <c r="BR237" s="1">
        <v>4.9000000000000002E-2</v>
      </c>
      <c r="BT237" s="1">
        <v>40</v>
      </c>
      <c r="BU237" s="1" t="s">
        <v>251</v>
      </c>
      <c r="BV237" s="1">
        <v>18.55</v>
      </c>
      <c r="BW237" s="1">
        <v>9</v>
      </c>
      <c r="BY237" s="1">
        <v>13</v>
      </c>
      <c r="CB237" s="1">
        <v>55.4</v>
      </c>
      <c r="CC237" s="1">
        <v>1E-3</v>
      </c>
      <c r="CF237" s="1">
        <v>0.05</v>
      </c>
      <c r="CG237" s="1">
        <v>4.7</v>
      </c>
      <c r="CH237" s="1">
        <v>0.3</v>
      </c>
      <c r="CI237" s="1">
        <v>3.2</v>
      </c>
      <c r="CJ237" s="1">
        <v>152</v>
      </c>
      <c r="CK237" s="1">
        <v>1.3</v>
      </c>
      <c r="CL237" s="1">
        <v>0.01</v>
      </c>
      <c r="CM237" s="1">
        <v>12.3</v>
      </c>
      <c r="CN237" s="1">
        <v>0.1</v>
      </c>
      <c r="CO237" s="1">
        <v>3.66</v>
      </c>
      <c r="CP237" s="1">
        <v>101</v>
      </c>
      <c r="CQ237" s="1">
        <v>3.2</v>
      </c>
      <c r="CR237" s="1">
        <v>16.399999999999999</v>
      </c>
      <c r="CS237" s="1">
        <v>37</v>
      </c>
      <c r="CT237" s="1">
        <v>193</v>
      </c>
      <c r="CU237" s="1">
        <v>18.100000000000001</v>
      </c>
      <c r="CV237" s="1">
        <v>31.7</v>
      </c>
      <c r="CW237" s="1">
        <v>3.22</v>
      </c>
      <c r="CX237" s="1">
        <v>11.5</v>
      </c>
      <c r="CY237" s="1">
        <v>2.09</v>
      </c>
      <c r="CZ237" s="1">
        <v>0.39</v>
      </c>
      <c r="DA237" s="1">
        <v>1.92</v>
      </c>
      <c r="DB237" s="1">
        <v>0.36</v>
      </c>
      <c r="DC237" s="1">
        <v>2.4300000000000002</v>
      </c>
      <c r="DD237" s="1">
        <v>0.54</v>
      </c>
      <c r="DE237" s="1">
        <v>1.51</v>
      </c>
      <c r="DF237" s="1">
        <v>0.26</v>
      </c>
      <c r="DG237" s="1">
        <v>1.52</v>
      </c>
      <c r="DH237" s="1">
        <v>0.28000000000000003</v>
      </c>
      <c r="DI237" s="87">
        <v>75.820000000000022</v>
      </c>
      <c r="DJ237" s="87">
        <v>92.220000000000027</v>
      </c>
    </row>
    <row r="238" spans="1:150" x14ac:dyDescent="0.3">
      <c r="A238" s="1" t="s">
        <v>2595</v>
      </c>
      <c r="B238" s="20" t="s">
        <v>978</v>
      </c>
      <c r="C238" s="116" t="s">
        <v>1294</v>
      </c>
      <c r="D238" s="19" t="s">
        <v>980</v>
      </c>
      <c r="E238" s="167">
        <v>45057</v>
      </c>
      <c r="F238" s="113">
        <v>45131</v>
      </c>
      <c r="G238" s="59" t="s">
        <v>2589</v>
      </c>
      <c r="H238" s="19" t="s">
        <v>2195</v>
      </c>
      <c r="K238" s="117">
        <v>35.444896419999999</v>
      </c>
      <c r="L238" s="117">
        <v>-108.82493820000001</v>
      </c>
      <c r="M238" s="62" t="s">
        <v>357</v>
      </c>
      <c r="O238" s="62" t="s">
        <v>147</v>
      </c>
      <c r="P238" s="59" t="s">
        <v>278</v>
      </c>
      <c r="Q238" s="20" t="s">
        <v>1549</v>
      </c>
      <c r="Z238" s="118" t="s">
        <v>2711</v>
      </c>
      <c r="AA238" s="20" t="s">
        <v>142</v>
      </c>
      <c r="AG238" s="1">
        <v>75.22</v>
      </c>
      <c r="AH238" s="1">
        <v>0.68</v>
      </c>
      <c r="AI238" s="1">
        <v>13.45</v>
      </c>
      <c r="AK238" s="1">
        <v>2.58</v>
      </c>
      <c r="AL238" s="1">
        <v>0.02</v>
      </c>
      <c r="AM238" s="1">
        <v>0.41</v>
      </c>
      <c r="AN238" s="1">
        <v>0.32</v>
      </c>
      <c r="AO238" s="1">
        <v>1.1599999999999999</v>
      </c>
      <c r="AP238" s="1">
        <v>2.0699999999999998</v>
      </c>
      <c r="AQ238" s="1">
        <v>0.12</v>
      </c>
      <c r="AR238" s="1">
        <v>3.72</v>
      </c>
      <c r="AS238" s="1">
        <v>270</v>
      </c>
      <c r="AT238" s="1">
        <v>0.02</v>
      </c>
      <c r="AW238" s="1">
        <v>0.08</v>
      </c>
      <c r="AY238" s="20">
        <v>99.84999999999998</v>
      </c>
      <c r="AZ238" s="1" t="s">
        <v>290</v>
      </c>
      <c r="BA238" s="1" t="s">
        <v>292</v>
      </c>
      <c r="BB238" s="1">
        <v>4.2</v>
      </c>
      <c r="BD238" s="1">
        <v>553</v>
      </c>
      <c r="BF238" s="1">
        <v>0.08</v>
      </c>
      <c r="BH238" s="1" t="s">
        <v>292</v>
      </c>
      <c r="BJ238" s="1">
        <v>5</v>
      </c>
      <c r="BK238" s="1">
        <v>18</v>
      </c>
      <c r="BL238" s="1">
        <v>2.84</v>
      </c>
      <c r="BM238" s="1">
        <v>10</v>
      </c>
      <c r="BN238" s="1">
        <v>13.5</v>
      </c>
      <c r="BO238" s="1">
        <v>0.9</v>
      </c>
      <c r="BP238" s="1">
        <v>12.4</v>
      </c>
      <c r="BQ238" s="1">
        <v>3.5000000000000003E-2</v>
      </c>
      <c r="BR238" s="1">
        <v>2.7E-2</v>
      </c>
      <c r="BT238" s="1">
        <v>20</v>
      </c>
      <c r="BU238" s="1" t="s">
        <v>251</v>
      </c>
      <c r="BV238" s="1">
        <v>14.35</v>
      </c>
      <c r="BW238" s="1">
        <v>10</v>
      </c>
      <c r="BY238" s="1">
        <v>8</v>
      </c>
      <c r="CB238" s="1">
        <v>78</v>
      </c>
      <c r="CC238" s="1" t="s">
        <v>290</v>
      </c>
      <c r="CF238" s="1">
        <v>0.16</v>
      </c>
      <c r="CG238" s="1">
        <v>2.8</v>
      </c>
      <c r="CH238" s="1">
        <v>0.2</v>
      </c>
      <c r="CI238" s="1">
        <v>1.5</v>
      </c>
      <c r="CJ238" s="1">
        <v>109.5</v>
      </c>
      <c r="CK238" s="1">
        <v>1</v>
      </c>
      <c r="CL238" s="1">
        <v>0.01</v>
      </c>
      <c r="CM238" s="1">
        <v>12.3</v>
      </c>
      <c r="CN238" s="1">
        <v>0.16</v>
      </c>
      <c r="CO238" s="1">
        <v>4.0199999999999996</v>
      </c>
      <c r="CP238" s="1">
        <v>58</v>
      </c>
      <c r="CQ238" s="1">
        <v>1.9</v>
      </c>
      <c r="CR238" s="1">
        <v>25.9</v>
      </c>
      <c r="CS238" s="1">
        <v>53</v>
      </c>
      <c r="CT238" s="1">
        <v>521</v>
      </c>
      <c r="CU238" s="1">
        <v>28.2</v>
      </c>
      <c r="CV238" s="1">
        <v>56.1</v>
      </c>
      <c r="CW238" s="1">
        <v>6.58</v>
      </c>
      <c r="CX238" s="1">
        <v>24.4</v>
      </c>
      <c r="CY238" s="1">
        <v>4.78</v>
      </c>
      <c r="CZ238" s="1">
        <v>0.87</v>
      </c>
      <c r="DA238" s="1">
        <v>4.25</v>
      </c>
      <c r="DB238" s="1">
        <v>0.62</v>
      </c>
      <c r="DC238" s="1">
        <v>4.1500000000000004</v>
      </c>
      <c r="DD238" s="1">
        <v>0.89</v>
      </c>
      <c r="DE238" s="1">
        <v>2.83</v>
      </c>
      <c r="DF238" s="1">
        <v>0.41</v>
      </c>
      <c r="DG238" s="1">
        <v>2.64</v>
      </c>
      <c r="DH238" s="1">
        <v>0.46</v>
      </c>
      <c r="DI238" s="87">
        <v>137.18</v>
      </c>
      <c r="DJ238" s="87">
        <v>163.08000000000001</v>
      </c>
    </row>
    <row r="239" spans="1:150" x14ac:dyDescent="0.3">
      <c r="A239" s="1" t="s">
        <v>2596</v>
      </c>
      <c r="B239" s="20" t="s">
        <v>978</v>
      </c>
      <c r="C239" s="116" t="s">
        <v>1294</v>
      </c>
      <c r="D239" s="19" t="s">
        <v>980</v>
      </c>
      <c r="E239" s="167">
        <v>45057</v>
      </c>
      <c r="F239" s="113">
        <v>45131</v>
      </c>
      <c r="G239" s="59" t="s">
        <v>2589</v>
      </c>
      <c r="H239" s="19" t="s">
        <v>2195</v>
      </c>
      <c r="K239" s="117">
        <v>35.444896419999999</v>
      </c>
      <c r="L239" s="117">
        <v>-108.82493820000001</v>
      </c>
      <c r="M239" s="62" t="s">
        <v>357</v>
      </c>
      <c r="O239" s="62" t="s">
        <v>147</v>
      </c>
      <c r="P239" s="59" t="s">
        <v>275</v>
      </c>
      <c r="Q239" s="20" t="s">
        <v>1549</v>
      </c>
      <c r="Z239" s="118" t="s">
        <v>2717</v>
      </c>
      <c r="AA239" s="20" t="s">
        <v>142</v>
      </c>
      <c r="AG239" s="1">
        <v>64.61</v>
      </c>
      <c r="AH239" s="1">
        <v>0.87</v>
      </c>
      <c r="AI239" s="1">
        <v>16.98</v>
      </c>
      <c r="AK239" s="1">
        <v>4.28</v>
      </c>
      <c r="AL239" s="1">
        <v>0.02</v>
      </c>
      <c r="AM239" s="1">
        <v>1.06</v>
      </c>
      <c r="AN239" s="1">
        <v>0.55000000000000004</v>
      </c>
      <c r="AO239" s="1">
        <v>0.7</v>
      </c>
      <c r="AP239" s="1">
        <v>2.33</v>
      </c>
      <c r="AQ239" s="1">
        <v>0.11</v>
      </c>
      <c r="AR239" s="1">
        <v>7.11</v>
      </c>
      <c r="AS239" s="1">
        <v>720</v>
      </c>
      <c r="AT239" s="1">
        <v>0.03</v>
      </c>
      <c r="AW239" s="1">
        <v>1</v>
      </c>
      <c r="AY239" s="20">
        <v>99.65</v>
      </c>
      <c r="AZ239" s="1" t="s">
        <v>290</v>
      </c>
      <c r="BA239" s="1" t="s">
        <v>292</v>
      </c>
      <c r="BB239" s="1">
        <v>3.4</v>
      </c>
      <c r="BD239" s="1">
        <v>495</v>
      </c>
      <c r="BF239" s="1">
        <v>0.31</v>
      </c>
      <c r="BH239" s="1" t="s">
        <v>292</v>
      </c>
      <c r="BJ239" s="1">
        <v>15</v>
      </c>
      <c r="BK239" s="1">
        <v>41</v>
      </c>
      <c r="BL239" s="1">
        <v>10.35</v>
      </c>
      <c r="BM239" s="1">
        <v>24</v>
      </c>
      <c r="BN239" s="1">
        <v>22.9</v>
      </c>
      <c r="BO239" s="1">
        <v>1</v>
      </c>
      <c r="BP239" s="1">
        <v>6.14</v>
      </c>
      <c r="BQ239" s="1">
        <v>4.5999999999999999E-2</v>
      </c>
      <c r="BR239" s="1">
        <v>5.0999999999999997E-2</v>
      </c>
      <c r="BT239" s="1">
        <v>40</v>
      </c>
      <c r="BU239" s="1" t="s">
        <v>251</v>
      </c>
      <c r="BV239" s="1">
        <v>20.399999999999999</v>
      </c>
      <c r="BW239" s="1">
        <v>19</v>
      </c>
      <c r="BY239" s="1">
        <v>19</v>
      </c>
      <c r="CB239" s="1">
        <v>115</v>
      </c>
      <c r="CC239" s="1">
        <v>2E-3</v>
      </c>
      <c r="CF239" s="1">
        <v>0.19</v>
      </c>
      <c r="CG239" s="1">
        <v>6.9</v>
      </c>
      <c r="CH239" s="1">
        <v>0.4</v>
      </c>
      <c r="CI239" s="1">
        <v>2.5</v>
      </c>
      <c r="CJ239" s="1">
        <v>118.5</v>
      </c>
      <c r="CK239" s="1">
        <v>1.4</v>
      </c>
      <c r="CL239" s="1">
        <v>0.02</v>
      </c>
      <c r="CM239" s="1">
        <v>17.45</v>
      </c>
      <c r="CN239" s="1">
        <v>0.2</v>
      </c>
      <c r="CO239" s="1">
        <v>5.81</v>
      </c>
      <c r="CP239" s="1">
        <v>110</v>
      </c>
      <c r="CQ239" s="1">
        <v>2.6</v>
      </c>
      <c r="CR239" s="1">
        <v>35.299999999999997</v>
      </c>
      <c r="CS239" s="1">
        <v>91</v>
      </c>
      <c r="CT239" s="1">
        <v>252</v>
      </c>
      <c r="CU239" s="1">
        <v>56.6</v>
      </c>
      <c r="CV239" s="1">
        <v>117.5</v>
      </c>
      <c r="CW239" s="1">
        <v>13.4</v>
      </c>
      <c r="CX239" s="1">
        <v>51.3</v>
      </c>
      <c r="CY239" s="1">
        <v>9.89</v>
      </c>
      <c r="CZ239" s="1">
        <v>1.92</v>
      </c>
      <c r="DA239" s="1">
        <v>7.76</v>
      </c>
      <c r="DB239" s="1">
        <v>1.1499999999999999</v>
      </c>
      <c r="DC239" s="1">
        <v>6.62</v>
      </c>
      <c r="DD239" s="1">
        <v>1.29</v>
      </c>
      <c r="DE239" s="1">
        <v>3.87</v>
      </c>
      <c r="DF239" s="1">
        <v>0.54</v>
      </c>
      <c r="DG239" s="1">
        <v>3.5</v>
      </c>
      <c r="DH239" s="1">
        <v>0.55000000000000004</v>
      </c>
      <c r="DI239" s="88">
        <v>275.89000000000004</v>
      </c>
      <c r="DJ239" s="87">
        <v>311.19000000000005</v>
      </c>
    </row>
    <row r="240" spans="1:150" x14ac:dyDescent="0.3">
      <c r="A240" s="1" t="s">
        <v>2597</v>
      </c>
      <c r="B240" s="20" t="s">
        <v>978</v>
      </c>
      <c r="C240" s="116" t="s">
        <v>1294</v>
      </c>
      <c r="D240" s="19" t="s">
        <v>980</v>
      </c>
      <c r="E240" s="167">
        <v>45057</v>
      </c>
      <c r="F240" s="113">
        <v>45131</v>
      </c>
      <c r="G240" s="59" t="s">
        <v>2589</v>
      </c>
      <c r="H240" s="19" t="s">
        <v>2195</v>
      </c>
      <c r="K240" s="117">
        <v>35.444896419999999</v>
      </c>
      <c r="L240" s="117">
        <v>-108.82493820000001</v>
      </c>
      <c r="M240" s="62" t="s">
        <v>357</v>
      </c>
      <c r="O240" s="62" t="s">
        <v>147</v>
      </c>
      <c r="P240" s="59" t="s">
        <v>336</v>
      </c>
      <c r="Q240" s="20" t="s">
        <v>1549</v>
      </c>
      <c r="Z240" s="118" t="s">
        <v>2712</v>
      </c>
      <c r="AA240" s="20" t="s">
        <v>142</v>
      </c>
      <c r="AG240" s="1">
        <v>58.45</v>
      </c>
      <c r="AH240" s="1">
        <v>0.91</v>
      </c>
      <c r="AI240" s="1">
        <v>19.79</v>
      </c>
      <c r="AK240" s="1">
        <v>3.27</v>
      </c>
      <c r="AL240" s="1">
        <v>0.01</v>
      </c>
      <c r="AM240" s="1">
        <v>0.8</v>
      </c>
      <c r="AN240" s="1">
        <v>0.32</v>
      </c>
      <c r="AO240" s="1">
        <v>0.11</v>
      </c>
      <c r="AP240" s="1">
        <v>1.18</v>
      </c>
      <c r="AQ240" s="1">
        <v>0.04</v>
      </c>
      <c r="AR240" s="1">
        <v>13.44</v>
      </c>
      <c r="AS240" s="1">
        <v>550</v>
      </c>
      <c r="AT240" s="1">
        <v>0.1</v>
      </c>
      <c r="AW240" s="1">
        <v>3.8</v>
      </c>
      <c r="AY240" s="20">
        <v>98.42</v>
      </c>
      <c r="AZ240" s="1" t="s">
        <v>290</v>
      </c>
      <c r="BA240" s="1" t="s">
        <v>292</v>
      </c>
      <c r="BB240" s="1">
        <v>1.4</v>
      </c>
      <c r="BD240" s="1">
        <v>247</v>
      </c>
      <c r="BF240" s="1">
        <v>0.36</v>
      </c>
      <c r="BH240" s="1" t="s">
        <v>292</v>
      </c>
      <c r="BJ240" s="1">
        <v>8</v>
      </c>
      <c r="BK240" s="1">
        <v>36</v>
      </c>
      <c r="BL240" s="1">
        <v>11.7</v>
      </c>
      <c r="BM240" s="1">
        <v>26</v>
      </c>
      <c r="BN240" s="1">
        <v>25.8</v>
      </c>
      <c r="BO240" s="1">
        <v>1</v>
      </c>
      <c r="BP240" s="1">
        <v>4.8499999999999996</v>
      </c>
      <c r="BQ240" s="1">
        <v>0.153</v>
      </c>
      <c r="BR240" s="1">
        <v>5.5E-2</v>
      </c>
      <c r="BT240" s="1">
        <v>30</v>
      </c>
      <c r="BU240" s="1" t="s">
        <v>251</v>
      </c>
      <c r="BV240" s="1">
        <v>19.55</v>
      </c>
      <c r="BW240" s="1">
        <v>11</v>
      </c>
      <c r="BY240" s="1">
        <v>11</v>
      </c>
      <c r="CB240" s="1">
        <v>71.7</v>
      </c>
      <c r="CC240" s="1">
        <v>1E-3</v>
      </c>
      <c r="CF240" s="1">
        <v>0.32</v>
      </c>
      <c r="CG240" s="1">
        <v>5.9</v>
      </c>
      <c r="CH240" s="1">
        <v>0.6</v>
      </c>
      <c r="CI240" s="1">
        <v>2.9</v>
      </c>
      <c r="CJ240" s="1">
        <v>85.2</v>
      </c>
      <c r="CK240" s="1">
        <v>1.3</v>
      </c>
      <c r="CL240" s="1">
        <v>0.02</v>
      </c>
      <c r="CM240" s="1">
        <v>15.55</v>
      </c>
      <c r="CN240" s="1">
        <v>0.19</v>
      </c>
      <c r="CO240" s="1">
        <v>4.82</v>
      </c>
      <c r="CP240" s="1">
        <v>118</v>
      </c>
      <c r="CQ240" s="1">
        <v>2.6</v>
      </c>
      <c r="CR240" s="1">
        <v>24.6</v>
      </c>
      <c r="CS240" s="1">
        <v>69</v>
      </c>
      <c r="CT240" s="1">
        <v>200</v>
      </c>
      <c r="CU240" s="1">
        <v>30.8</v>
      </c>
      <c r="CV240" s="1">
        <v>55.1</v>
      </c>
      <c r="CW240" s="1">
        <v>5.98</v>
      </c>
      <c r="CX240" s="1">
        <v>21.7</v>
      </c>
      <c r="CY240" s="1">
        <v>4.08</v>
      </c>
      <c r="CZ240" s="1">
        <v>0.69</v>
      </c>
      <c r="DA240" s="1">
        <v>3.35</v>
      </c>
      <c r="DB240" s="1">
        <v>0.59</v>
      </c>
      <c r="DC240" s="1">
        <v>3.96</v>
      </c>
      <c r="DD240" s="1">
        <v>0.86</v>
      </c>
      <c r="DE240" s="1">
        <v>2.4300000000000002</v>
      </c>
      <c r="DF240" s="1">
        <v>0.39</v>
      </c>
      <c r="DG240" s="1">
        <v>2.64</v>
      </c>
      <c r="DH240" s="1">
        <v>0.41</v>
      </c>
      <c r="DI240" s="87">
        <v>132.97999999999996</v>
      </c>
      <c r="DJ240" s="87">
        <v>157.57999999999996</v>
      </c>
    </row>
    <row r="241" spans="1:114" x14ac:dyDescent="0.3">
      <c r="A241" s="1" t="s">
        <v>2598</v>
      </c>
      <c r="B241" s="20" t="s">
        <v>978</v>
      </c>
      <c r="C241" s="116" t="s">
        <v>1294</v>
      </c>
      <c r="D241" s="19" t="s">
        <v>980</v>
      </c>
      <c r="E241" s="167">
        <v>45057</v>
      </c>
      <c r="F241" s="113">
        <v>45131</v>
      </c>
      <c r="G241" s="59" t="s">
        <v>2589</v>
      </c>
      <c r="H241" s="19" t="s">
        <v>2195</v>
      </c>
      <c r="K241" s="117">
        <v>35.444896419999999</v>
      </c>
      <c r="L241" s="117">
        <v>-108.82493820000001</v>
      </c>
      <c r="M241" s="62" t="s">
        <v>357</v>
      </c>
      <c r="O241" s="62" t="s">
        <v>147</v>
      </c>
      <c r="P241" s="59" t="s">
        <v>275</v>
      </c>
      <c r="Q241" s="20" t="s">
        <v>1549</v>
      </c>
      <c r="Z241" s="118" t="s">
        <v>2713</v>
      </c>
      <c r="AA241" s="20" t="s">
        <v>142</v>
      </c>
      <c r="AG241" s="1">
        <v>61.4</v>
      </c>
      <c r="AH241" s="1">
        <v>0.83</v>
      </c>
      <c r="AI241" s="1">
        <v>13.78</v>
      </c>
      <c r="AK241" s="1">
        <v>2.66</v>
      </c>
      <c r="AL241" s="1" t="s">
        <v>261</v>
      </c>
      <c r="AM241" s="1">
        <v>0.47</v>
      </c>
      <c r="AN241" s="1">
        <v>0.22</v>
      </c>
      <c r="AO241" s="1">
        <v>0.2</v>
      </c>
      <c r="AP241" s="1">
        <v>1.47</v>
      </c>
      <c r="AQ241" s="1">
        <v>0.04</v>
      </c>
      <c r="AR241" s="1">
        <v>17.36</v>
      </c>
      <c r="AS241" s="1">
        <v>390</v>
      </c>
      <c r="AT241" s="1">
        <v>0.3</v>
      </c>
      <c r="AW241" s="1">
        <v>7.66</v>
      </c>
      <c r="AY241" s="20">
        <v>98.72999999999999</v>
      </c>
      <c r="AZ241" s="1" t="s">
        <v>290</v>
      </c>
      <c r="BA241" s="1" t="s">
        <v>292</v>
      </c>
      <c r="BB241" s="1">
        <v>32.5</v>
      </c>
      <c r="BD241" s="1">
        <v>350</v>
      </c>
      <c r="BF241" s="1">
        <v>0.26</v>
      </c>
      <c r="BH241" s="1" t="s">
        <v>292</v>
      </c>
      <c r="BJ241" s="1">
        <v>6</v>
      </c>
      <c r="BK241" s="1">
        <v>32</v>
      </c>
      <c r="BL241" s="1">
        <v>9.9</v>
      </c>
      <c r="BM241" s="1">
        <v>21</v>
      </c>
      <c r="BN241" s="1">
        <v>17.899999999999999</v>
      </c>
      <c r="BO241" s="1">
        <v>1</v>
      </c>
      <c r="BP241" s="1">
        <v>7.45</v>
      </c>
      <c r="BQ241" s="1">
        <v>0.26200000000000001</v>
      </c>
      <c r="BR241" s="1">
        <v>2.4E-2</v>
      </c>
      <c r="BT241" s="1">
        <v>20</v>
      </c>
      <c r="BU241" s="1" t="s">
        <v>251</v>
      </c>
      <c r="BV241" s="1">
        <v>19.25</v>
      </c>
      <c r="BW241" s="1">
        <v>9</v>
      </c>
      <c r="BY241" s="1">
        <v>10</v>
      </c>
      <c r="CB241" s="1">
        <v>73.599999999999994</v>
      </c>
      <c r="CC241" s="1">
        <v>1E-3</v>
      </c>
      <c r="CF241" s="1">
        <v>0.64</v>
      </c>
      <c r="CG241" s="1">
        <v>4.5999999999999996</v>
      </c>
      <c r="CH241" s="1">
        <v>0.5</v>
      </c>
      <c r="CI241" s="1">
        <v>1.8</v>
      </c>
      <c r="CJ241" s="1">
        <v>99.8</v>
      </c>
      <c r="CK241" s="1">
        <v>1.2</v>
      </c>
      <c r="CL241" s="1">
        <v>0.02</v>
      </c>
      <c r="CM241" s="1">
        <v>16.7</v>
      </c>
      <c r="CN241" s="1">
        <v>0.47</v>
      </c>
      <c r="CO241" s="1">
        <v>5.68</v>
      </c>
      <c r="CP241" s="1">
        <v>82</v>
      </c>
      <c r="CQ241" s="1">
        <v>2.4</v>
      </c>
      <c r="CR241" s="1">
        <v>26.7</v>
      </c>
      <c r="CS241" s="1">
        <v>30</v>
      </c>
      <c r="CT241" s="1">
        <v>306</v>
      </c>
      <c r="CU241" s="1">
        <v>43.9</v>
      </c>
      <c r="CV241" s="1">
        <v>94</v>
      </c>
      <c r="CW241" s="1">
        <v>10.8</v>
      </c>
      <c r="CX241" s="1">
        <v>40.700000000000003</v>
      </c>
      <c r="CY241" s="1">
        <v>8.1</v>
      </c>
      <c r="CZ241" s="1">
        <v>1.45</v>
      </c>
      <c r="DA241" s="1">
        <v>6.2</v>
      </c>
      <c r="DB241" s="1">
        <v>0.87</v>
      </c>
      <c r="DC241" s="1">
        <v>5.01</v>
      </c>
      <c r="DD241" s="1">
        <v>0.97</v>
      </c>
      <c r="DE241" s="1">
        <v>2.7</v>
      </c>
      <c r="DF241" s="1">
        <v>0.41</v>
      </c>
      <c r="DG241" s="1">
        <v>2.78</v>
      </c>
      <c r="DH241" s="1">
        <v>0.41</v>
      </c>
      <c r="DI241" s="88">
        <v>218.29999999999998</v>
      </c>
      <c r="DJ241" s="87">
        <v>244.99999999999997</v>
      </c>
    </row>
    <row r="242" spans="1:114" x14ac:dyDescent="0.3">
      <c r="A242" s="1" t="s">
        <v>2599</v>
      </c>
      <c r="B242" s="20" t="s">
        <v>978</v>
      </c>
      <c r="C242" s="116" t="s">
        <v>1294</v>
      </c>
      <c r="D242" s="19" t="s">
        <v>980</v>
      </c>
      <c r="E242" s="167">
        <v>45057</v>
      </c>
      <c r="F242" s="113">
        <v>45131</v>
      </c>
      <c r="G242" s="59" t="s">
        <v>2589</v>
      </c>
      <c r="H242" s="19" t="s">
        <v>2195</v>
      </c>
      <c r="K242" s="117">
        <v>35.707539230000002</v>
      </c>
      <c r="L242" s="117">
        <v>-108.57997124000001</v>
      </c>
      <c r="M242" s="62" t="s">
        <v>357</v>
      </c>
      <c r="O242" s="62" t="s">
        <v>147</v>
      </c>
      <c r="P242" s="59" t="s">
        <v>336</v>
      </c>
      <c r="Q242" s="20" t="s">
        <v>1549</v>
      </c>
      <c r="Z242" s="140" t="s">
        <v>2714</v>
      </c>
      <c r="AA242" s="20" t="s">
        <v>142</v>
      </c>
      <c r="AG242" s="1">
        <v>69.75</v>
      </c>
      <c r="AH242" s="1">
        <v>0.79</v>
      </c>
      <c r="AI242" s="1">
        <v>16.04</v>
      </c>
      <c r="AK242" s="1">
        <v>1.81</v>
      </c>
      <c r="AL242" s="1">
        <v>0.01</v>
      </c>
      <c r="AM242" s="1">
        <v>0.88</v>
      </c>
      <c r="AN242" s="1">
        <v>0.12</v>
      </c>
      <c r="AO242" s="1">
        <v>0.98</v>
      </c>
      <c r="AP242" s="1">
        <v>2.99</v>
      </c>
      <c r="AQ242" s="1">
        <v>7.0000000000000007E-2</v>
      </c>
      <c r="AR242" s="1">
        <v>5.27</v>
      </c>
      <c r="AS242" s="1">
        <v>490</v>
      </c>
      <c r="AT242" s="1">
        <v>0.04</v>
      </c>
      <c r="AW242" s="1">
        <v>0.54</v>
      </c>
      <c r="AY242" s="20">
        <v>99.29000000000002</v>
      </c>
      <c r="AZ242" s="1">
        <v>1E-3</v>
      </c>
      <c r="BA242" s="1" t="s">
        <v>292</v>
      </c>
      <c r="BB242" s="1">
        <v>0.8</v>
      </c>
      <c r="BD242" s="1">
        <v>662</v>
      </c>
      <c r="BF242" s="1">
        <v>0.21</v>
      </c>
      <c r="BH242" s="1" t="s">
        <v>292</v>
      </c>
      <c r="BJ242" s="1">
        <v>4</v>
      </c>
      <c r="BK242" s="1">
        <v>38</v>
      </c>
      <c r="BL242" s="1">
        <v>7.44</v>
      </c>
      <c r="BM242" s="1">
        <v>18</v>
      </c>
      <c r="BN242" s="1">
        <v>18.7</v>
      </c>
      <c r="BO242" s="1">
        <v>1.1000000000000001</v>
      </c>
      <c r="BP242" s="1">
        <v>7.47</v>
      </c>
      <c r="BQ242" s="1">
        <v>4.9000000000000002E-2</v>
      </c>
      <c r="BR242" s="1">
        <v>4.1000000000000002E-2</v>
      </c>
      <c r="BT242" s="1">
        <v>20</v>
      </c>
      <c r="BU242" s="1" t="s">
        <v>251</v>
      </c>
      <c r="BV242" s="1">
        <v>18.399999999999999</v>
      </c>
      <c r="BW242" s="1">
        <v>7</v>
      </c>
      <c r="BY242" s="1">
        <v>16</v>
      </c>
      <c r="CB242" s="1">
        <v>123.5</v>
      </c>
      <c r="CC242" s="1" t="s">
        <v>290</v>
      </c>
      <c r="CF242" s="1">
        <v>0.19</v>
      </c>
      <c r="CG242" s="1">
        <v>4.0999999999999996</v>
      </c>
      <c r="CH242" s="1">
        <v>0.3</v>
      </c>
      <c r="CI242" s="1">
        <v>2.4</v>
      </c>
      <c r="CJ242" s="1">
        <v>93.7</v>
      </c>
      <c r="CK242" s="1">
        <v>1.2</v>
      </c>
      <c r="CL242" s="1">
        <v>0.01</v>
      </c>
      <c r="CM242" s="1">
        <v>14.75</v>
      </c>
      <c r="CN242" s="1">
        <v>0.14000000000000001</v>
      </c>
      <c r="CO242" s="1">
        <v>4.45</v>
      </c>
      <c r="CP242" s="1">
        <v>91</v>
      </c>
      <c r="CQ242" s="1">
        <v>2.4</v>
      </c>
      <c r="CR242" s="1">
        <v>27.1</v>
      </c>
      <c r="CS242" s="1">
        <v>59</v>
      </c>
      <c r="CT242" s="1">
        <v>309</v>
      </c>
      <c r="CU242" s="1">
        <v>43.3</v>
      </c>
      <c r="CV242" s="1">
        <v>89.7</v>
      </c>
      <c r="CW242" s="1">
        <v>10.25</v>
      </c>
      <c r="CX242" s="1">
        <v>38.299999999999997</v>
      </c>
      <c r="CY242" s="1">
        <v>7.54</v>
      </c>
      <c r="CZ242" s="1">
        <v>1.42</v>
      </c>
      <c r="DA242" s="1">
        <v>5.35</v>
      </c>
      <c r="DB242" s="1">
        <v>0.77</v>
      </c>
      <c r="DC242" s="1">
        <v>4.62</v>
      </c>
      <c r="DD242" s="1">
        <v>0.92</v>
      </c>
      <c r="DE242" s="1">
        <v>2.62</v>
      </c>
      <c r="DF242" s="1">
        <v>0.42</v>
      </c>
      <c r="DG242" s="1">
        <v>2.74</v>
      </c>
      <c r="DH242" s="1">
        <v>0.43</v>
      </c>
      <c r="DI242" s="88">
        <v>208.38</v>
      </c>
      <c r="DJ242" s="87">
        <v>235.48</v>
      </c>
    </row>
    <row r="243" spans="1:114" x14ac:dyDescent="0.3">
      <c r="A243" s="1" t="s">
        <v>2600</v>
      </c>
      <c r="B243" s="20" t="s">
        <v>978</v>
      </c>
      <c r="C243" s="116" t="s">
        <v>1294</v>
      </c>
      <c r="D243" s="19" t="s">
        <v>980</v>
      </c>
      <c r="E243" s="167">
        <v>45057</v>
      </c>
      <c r="F243" s="113">
        <v>45131</v>
      </c>
      <c r="G243" s="59" t="s">
        <v>2589</v>
      </c>
      <c r="H243" s="19" t="s">
        <v>2195</v>
      </c>
      <c r="K243" s="117">
        <v>35.695704304000003</v>
      </c>
      <c r="L243" s="117">
        <v>-108.97635459999999</v>
      </c>
      <c r="M243" s="62" t="s">
        <v>357</v>
      </c>
      <c r="O243" s="62" t="s">
        <v>147</v>
      </c>
      <c r="P243" s="59" t="s">
        <v>2240</v>
      </c>
      <c r="Q243" s="20" t="s">
        <v>1549</v>
      </c>
      <c r="Z243" s="118" t="s">
        <v>2716</v>
      </c>
      <c r="AA243" s="20" t="s">
        <v>142</v>
      </c>
      <c r="AG243" s="1">
        <v>75.459999999999994</v>
      </c>
      <c r="AH243" s="1">
        <v>0.56999999999999995</v>
      </c>
      <c r="AI243" s="1">
        <v>13.71</v>
      </c>
      <c r="AK243" s="1">
        <v>1.65</v>
      </c>
      <c r="AL243" s="1">
        <v>0.01</v>
      </c>
      <c r="AM243" s="1">
        <v>0.41</v>
      </c>
      <c r="AN243" s="1">
        <v>0.12</v>
      </c>
      <c r="AO243" s="1">
        <v>0.72</v>
      </c>
      <c r="AP243" s="1">
        <v>2.96</v>
      </c>
      <c r="AQ243" s="1">
        <v>0.03</v>
      </c>
      <c r="AR243" s="1">
        <v>3.88</v>
      </c>
      <c r="AS243" s="1">
        <v>240</v>
      </c>
      <c r="AT243" s="1">
        <v>0.02</v>
      </c>
      <c r="AW243" s="1">
        <v>0.23</v>
      </c>
      <c r="AY243" s="20">
        <v>99.769999999999982</v>
      </c>
      <c r="AZ243" s="1" t="s">
        <v>290</v>
      </c>
      <c r="BA243" s="1" t="s">
        <v>292</v>
      </c>
      <c r="BB243" s="1">
        <v>4.2</v>
      </c>
      <c r="BD243" s="1">
        <v>718</v>
      </c>
      <c r="BF243" s="1">
        <v>0.08</v>
      </c>
      <c r="BH243" s="1" t="s">
        <v>292</v>
      </c>
      <c r="BJ243" s="1">
        <v>3</v>
      </c>
      <c r="BK243" s="1">
        <v>17</v>
      </c>
      <c r="BL243" s="1">
        <v>2.86</v>
      </c>
      <c r="BM243" s="1">
        <v>8</v>
      </c>
      <c r="BN243" s="1">
        <v>14</v>
      </c>
      <c r="BO243" s="1">
        <v>1.2</v>
      </c>
      <c r="BP243" s="1">
        <v>7.35</v>
      </c>
      <c r="BQ243" s="1">
        <v>3.4000000000000002E-2</v>
      </c>
      <c r="BR243" s="1">
        <v>2.4E-2</v>
      </c>
      <c r="BT243" s="1">
        <v>20</v>
      </c>
      <c r="BU243" s="1" t="s">
        <v>251</v>
      </c>
      <c r="BV243" s="1">
        <v>13.25</v>
      </c>
      <c r="BW243" s="1">
        <v>2</v>
      </c>
      <c r="BY243" s="1">
        <v>9</v>
      </c>
      <c r="CB243" s="1">
        <v>104</v>
      </c>
      <c r="CC243" s="1" t="s">
        <v>290</v>
      </c>
      <c r="CF243" s="1">
        <v>0.32</v>
      </c>
      <c r="CG243" s="1">
        <v>1.9</v>
      </c>
      <c r="CH243" s="1">
        <v>0.2</v>
      </c>
      <c r="CI243" s="1">
        <v>1.5</v>
      </c>
      <c r="CJ243" s="1">
        <v>79.2</v>
      </c>
      <c r="CK243" s="1">
        <v>0.9</v>
      </c>
      <c r="CL243" s="1">
        <v>0.01</v>
      </c>
      <c r="CM243" s="1">
        <v>11.95</v>
      </c>
      <c r="CN243" s="1">
        <v>0.1</v>
      </c>
      <c r="CO243" s="1">
        <v>3.24</v>
      </c>
      <c r="CP243" s="1">
        <v>45</v>
      </c>
      <c r="CQ243" s="1">
        <v>1.6</v>
      </c>
      <c r="CR243" s="1">
        <v>16.600000000000001</v>
      </c>
      <c r="CS243" s="1">
        <v>30</v>
      </c>
      <c r="CT243" s="1">
        <v>315</v>
      </c>
      <c r="CU243" s="1">
        <v>25.8</v>
      </c>
      <c r="CV243" s="1">
        <v>49.4</v>
      </c>
      <c r="CW243" s="1">
        <v>5.78</v>
      </c>
      <c r="CX243" s="1">
        <v>19.899999999999999</v>
      </c>
      <c r="CY243" s="1">
        <v>3.35</v>
      </c>
      <c r="CZ243" s="1">
        <v>0.75</v>
      </c>
      <c r="DA243" s="1">
        <v>2.78</v>
      </c>
      <c r="DB243" s="1">
        <v>0.43</v>
      </c>
      <c r="DC243" s="1">
        <v>2.77</v>
      </c>
      <c r="DD243" s="1">
        <v>0.59</v>
      </c>
      <c r="DE243" s="1">
        <v>1.81</v>
      </c>
      <c r="DF243" s="1">
        <v>0.26</v>
      </c>
      <c r="DG243" s="1">
        <v>1.9</v>
      </c>
      <c r="DH243" s="1">
        <v>0.32</v>
      </c>
      <c r="DI243" s="87">
        <v>115.84</v>
      </c>
      <c r="DJ243" s="87">
        <v>132.44</v>
      </c>
    </row>
    <row r="244" spans="1:114" x14ac:dyDescent="0.3">
      <c r="A244" s="1" t="s">
        <v>2601</v>
      </c>
      <c r="B244" s="20" t="s">
        <v>978</v>
      </c>
      <c r="C244" s="116" t="s">
        <v>1294</v>
      </c>
      <c r="D244" s="19" t="s">
        <v>980</v>
      </c>
      <c r="E244" s="167">
        <v>45057</v>
      </c>
      <c r="F244" s="113">
        <v>45131</v>
      </c>
      <c r="G244" s="59" t="s">
        <v>2589</v>
      </c>
      <c r="H244" s="19" t="s">
        <v>2195</v>
      </c>
      <c r="K244" s="117">
        <v>35.651017457999998</v>
      </c>
      <c r="L244" s="117">
        <v>-109.0175189</v>
      </c>
      <c r="M244" s="62" t="s">
        <v>357</v>
      </c>
      <c r="O244" s="62" t="s">
        <v>147</v>
      </c>
      <c r="P244" s="59" t="s">
        <v>324</v>
      </c>
      <c r="Q244" s="20" t="s">
        <v>1549</v>
      </c>
      <c r="Z244" s="118" t="s">
        <v>2715</v>
      </c>
      <c r="AA244" s="20" t="s">
        <v>142</v>
      </c>
      <c r="AG244" s="1">
        <v>70.23</v>
      </c>
      <c r="AH244" s="1">
        <v>0.92</v>
      </c>
      <c r="AI244" s="1">
        <v>20.21</v>
      </c>
      <c r="AK244" s="1">
        <v>2.77</v>
      </c>
      <c r="AL244" s="1">
        <v>0.02</v>
      </c>
      <c r="AM244" s="1">
        <v>1.02</v>
      </c>
      <c r="AN244" s="1">
        <v>0.44</v>
      </c>
      <c r="AO244" s="1">
        <v>0.39</v>
      </c>
      <c r="AP244" s="1">
        <v>2.6</v>
      </c>
      <c r="AQ244" s="1">
        <v>0.05</v>
      </c>
      <c r="AR244" s="1">
        <v>0.94</v>
      </c>
      <c r="AS244" s="1" t="s">
        <v>255</v>
      </c>
      <c r="AT244" s="1">
        <v>0.11</v>
      </c>
      <c r="AW244" s="1">
        <v>0.01</v>
      </c>
      <c r="AY244" s="20">
        <v>99.71</v>
      </c>
      <c r="AZ244" s="1">
        <v>3.0000000000000001E-3</v>
      </c>
      <c r="BA244" s="1" t="s">
        <v>292</v>
      </c>
      <c r="BB244" s="1">
        <v>0.2</v>
      </c>
      <c r="BD244" s="1">
        <v>624</v>
      </c>
      <c r="BF244" s="1" t="s">
        <v>261</v>
      </c>
      <c r="BH244" s="1" t="s">
        <v>292</v>
      </c>
      <c r="BJ244" s="1">
        <v>18</v>
      </c>
      <c r="BK244" s="1">
        <v>47</v>
      </c>
      <c r="BL244" s="1">
        <v>15.1</v>
      </c>
      <c r="BM244" s="1">
        <v>40</v>
      </c>
      <c r="BN244" s="1">
        <v>24.8</v>
      </c>
      <c r="BO244" s="1">
        <v>0.8</v>
      </c>
      <c r="BP244" s="1">
        <v>6.23</v>
      </c>
      <c r="BQ244" s="1">
        <v>2.1999999999999999E-2</v>
      </c>
      <c r="BR244" s="1">
        <v>1.2E-2</v>
      </c>
      <c r="BT244" s="1">
        <v>20</v>
      </c>
      <c r="BU244" s="1" t="s">
        <v>251</v>
      </c>
      <c r="BV244" s="1">
        <v>21.5</v>
      </c>
      <c r="BW244" s="1">
        <v>25</v>
      </c>
      <c r="BY244" s="1">
        <v>7</v>
      </c>
      <c r="CB244" s="1">
        <v>141.5</v>
      </c>
      <c r="CC244" s="1" t="s">
        <v>290</v>
      </c>
      <c r="CF244" s="1">
        <v>0.08</v>
      </c>
      <c r="CG244" s="1">
        <v>1.8</v>
      </c>
      <c r="CH244" s="1" t="s">
        <v>291</v>
      </c>
      <c r="CI244" s="1">
        <v>1.3</v>
      </c>
      <c r="CJ244" s="1">
        <v>190</v>
      </c>
      <c r="CK244" s="1">
        <v>1.4</v>
      </c>
      <c r="CL244" s="1" t="s">
        <v>261</v>
      </c>
      <c r="CM244" s="1">
        <v>21.1</v>
      </c>
      <c r="CN244" s="1">
        <v>7.0000000000000007E-2</v>
      </c>
      <c r="CO244" s="1">
        <v>6.56</v>
      </c>
      <c r="CP244" s="1">
        <v>124</v>
      </c>
      <c r="CQ244" s="1">
        <v>3.1</v>
      </c>
      <c r="CR244" s="1">
        <v>35.9</v>
      </c>
      <c r="CS244" s="1">
        <v>82</v>
      </c>
      <c r="CT244" s="1">
        <v>239</v>
      </c>
      <c r="CU244" s="1">
        <v>51.5</v>
      </c>
      <c r="CV244" s="1">
        <v>101.5</v>
      </c>
      <c r="CW244" s="1">
        <v>11.6</v>
      </c>
      <c r="CX244" s="1">
        <v>42.8</v>
      </c>
      <c r="CY244" s="1">
        <v>8.18</v>
      </c>
      <c r="CZ244" s="1">
        <v>1.66</v>
      </c>
      <c r="DA244" s="1">
        <v>6.9</v>
      </c>
      <c r="DB244" s="1">
        <v>1.01</v>
      </c>
      <c r="DC244" s="1">
        <v>6.21</v>
      </c>
      <c r="DD244" s="1">
        <v>1.25</v>
      </c>
      <c r="DE244" s="1">
        <v>3.61</v>
      </c>
      <c r="DF244" s="1">
        <v>0.52</v>
      </c>
      <c r="DG244" s="1">
        <v>3.65</v>
      </c>
      <c r="DH244" s="1">
        <v>0.55000000000000004</v>
      </c>
      <c r="DI244" s="88">
        <v>240.94000000000003</v>
      </c>
      <c r="DJ244" s="87">
        <v>276.84000000000003</v>
      </c>
    </row>
    <row r="245" spans="1:114" x14ac:dyDescent="0.3">
      <c r="A245" s="1" t="s">
        <v>2602</v>
      </c>
      <c r="B245" s="20" t="s">
        <v>978</v>
      </c>
      <c r="C245" s="116" t="s">
        <v>1294</v>
      </c>
      <c r="D245" s="19" t="s">
        <v>980</v>
      </c>
      <c r="E245" s="167">
        <v>45057</v>
      </c>
      <c r="F245" s="113">
        <v>45131</v>
      </c>
      <c r="G245" s="59" t="s">
        <v>2589</v>
      </c>
      <c r="H245" s="19" t="s">
        <v>2195</v>
      </c>
      <c r="K245" s="141">
        <v>35.54496966</v>
      </c>
      <c r="L245" s="141">
        <v>-108.88469856</v>
      </c>
      <c r="M245" s="62" t="s">
        <v>357</v>
      </c>
      <c r="O245" s="62" t="s">
        <v>147</v>
      </c>
      <c r="P245" s="59" t="s">
        <v>2240</v>
      </c>
      <c r="Q245" s="20" t="s">
        <v>1549</v>
      </c>
      <c r="Z245" s="118" t="s">
        <v>2718</v>
      </c>
      <c r="AA245" s="20" t="s">
        <v>142</v>
      </c>
      <c r="AG245" s="1">
        <v>55.69</v>
      </c>
      <c r="AH245" s="1">
        <v>0.76</v>
      </c>
      <c r="AI245" s="1">
        <v>18.3</v>
      </c>
      <c r="AK245" s="1">
        <v>3.2</v>
      </c>
      <c r="AL245" s="1">
        <v>0.02</v>
      </c>
      <c r="AM245" s="1">
        <v>0.81</v>
      </c>
      <c r="AN245" s="1">
        <v>1.07</v>
      </c>
      <c r="AO245" s="1">
        <v>0.47</v>
      </c>
      <c r="AP245" s="1">
        <v>1.25</v>
      </c>
      <c r="AQ245" s="1">
        <v>0.05</v>
      </c>
      <c r="AR245" s="1">
        <v>17.18</v>
      </c>
      <c r="AS245" s="1">
        <v>550</v>
      </c>
      <c r="AT245" s="1">
        <v>0.16</v>
      </c>
      <c r="AW245" s="1">
        <v>6.67</v>
      </c>
      <c r="AY245" s="20">
        <v>98.95999999999998</v>
      </c>
      <c r="AZ245" s="1">
        <v>2E-3</v>
      </c>
      <c r="BA245" s="1" t="s">
        <v>292</v>
      </c>
      <c r="BB245" s="1">
        <v>1</v>
      </c>
      <c r="BD245" s="1">
        <v>335</v>
      </c>
      <c r="BF245" s="1">
        <v>0.33</v>
      </c>
      <c r="BH245" s="1" t="s">
        <v>292</v>
      </c>
      <c r="BJ245" s="1">
        <v>10</v>
      </c>
      <c r="BK245" s="1">
        <v>54</v>
      </c>
      <c r="BL245" s="1">
        <v>9.1199999999999992</v>
      </c>
      <c r="BM245" s="1">
        <v>35</v>
      </c>
      <c r="BN245" s="1">
        <v>24</v>
      </c>
      <c r="BO245" s="1">
        <v>2</v>
      </c>
      <c r="BP245" s="1">
        <v>4.9800000000000004</v>
      </c>
      <c r="BQ245" s="1">
        <v>0.14699999999999999</v>
      </c>
      <c r="BR245" s="1">
        <v>4.8000000000000001E-2</v>
      </c>
      <c r="BT245" s="1">
        <v>30</v>
      </c>
      <c r="BU245" s="1" t="s">
        <v>251</v>
      </c>
      <c r="BV245" s="1">
        <v>16.05</v>
      </c>
      <c r="BW245" s="1">
        <v>20</v>
      </c>
      <c r="BY245" s="1">
        <v>16</v>
      </c>
      <c r="CB245" s="1">
        <v>71.8</v>
      </c>
      <c r="CC245" s="1" t="s">
        <v>290</v>
      </c>
      <c r="CF245" s="1">
        <v>0.69</v>
      </c>
      <c r="CG245" s="1">
        <v>6.8</v>
      </c>
      <c r="CH245" s="1">
        <v>0.7</v>
      </c>
      <c r="CI245" s="1">
        <v>2.4</v>
      </c>
      <c r="CJ245" s="1">
        <v>100.5</v>
      </c>
      <c r="CK245" s="1">
        <v>1.1000000000000001</v>
      </c>
      <c r="CL245" s="1">
        <v>0.01</v>
      </c>
      <c r="CM245" s="1">
        <v>15</v>
      </c>
      <c r="CN245" s="1">
        <v>0.11</v>
      </c>
      <c r="CO245" s="1">
        <v>5.04</v>
      </c>
      <c r="CP245" s="1">
        <v>133</v>
      </c>
      <c r="CQ245" s="1">
        <v>2.2000000000000002</v>
      </c>
      <c r="CR245" s="1">
        <v>29.6</v>
      </c>
      <c r="CS245" s="1">
        <v>51</v>
      </c>
      <c r="CT245" s="1">
        <v>198</v>
      </c>
      <c r="CU245" s="1">
        <v>37.299999999999997</v>
      </c>
      <c r="CV245" s="1">
        <v>74.2</v>
      </c>
      <c r="CW245" s="1">
        <v>8.58</v>
      </c>
      <c r="CX245" s="1">
        <v>31.9</v>
      </c>
      <c r="CY245" s="1">
        <v>6.12</v>
      </c>
      <c r="CZ245" s="1">
        <v>1.24</v>
      </c>
      <c r="DA245" s="1">
        <v>5.12</v>
      </c>
      <c r="DB245" s="1">
        <v>0.79</v>
      </c>
      <c r="DC245" s="1">
        <v>4.72</v>
      </c>
      <c r="DD245" s="1">
        <v>1.03</v>
      </c>
      <c r="DE245" s="1">
        <v>2.87</v>
      </c>
      <c r="DF245" s="1">
        <v>0.44</v>
      </c>
      <c r="DG245" s="1">
        <v>2.78</v>
      </c>
      <c r="DH245" s="1">
        <v>0.41</v>
      </c>
      <c r="DI245" s="87">
        <v>177.5</v>
      </c>
      <c r="DJ245" s="87">
        <v>207.1</v>
      </c>
    </row>
    <row r="246" spans="1:114" x14ac:dyDescent="0.3">
      <c r="A246" s="1" t="s">
        <v>2603</v>
      </c>
      <c r="B246" s="20" t="s">
        <v>978</v>
      </c>
      <c r="C246" s="116" t="s">
        <v>1291</v>
      </c>
      <c r="D246" s="19" t="s">
        <v>980</v>
      </c>
      <c r="E246" s="167">
        <v>45065</v>
      </c>
      <c r="F246" s="113">
        <v>45131</v>
      </c>
      <c r="G246" s="59" t="s">
        <v>2589</v>
      </c>
      <c r="H246" s="19" t="s">
        <v>2195</v>
      </c>
      <c r="K246" s="141">
        <v>35.683049410000002</v>
      </c>
      <c r="L246" s="141">
        <v>-108.1351969</v>
      </c>
      <c r="M246" s="62" t="s">
        <v>357</v>
      </c>
      <c r="O246" s="62" t="s">
        <v>147</v>
      </c>
      <c r="P246" s="59" t="s">
        <v>278</v>
      </c>
      <c r="Q246" s="20" t="s">
        <v>1549</v>
      </c>
      <c r="Z246" s="140" t="s">
        <v>2719</v>
      </c>
      <c r="AA246" s="20" t="s">
        <v>142</v>
      </c>
      <c r="AG246" s="1">
        <v>74.53</v>
      </c>
      <c r="AH246" s="1">
        <v>0.59</v>
      </c>
      <c r="AI246" s="1">
        <v>13.58</v>
      </c>
      <c r="AK246" s="1">
        <v>1.59</v>
      </c>
      <c r="AL246" s="1">
        <v>0.01</v>
      </c>
      <c r="AM246" s="1">
        <v>0.48</v>
      </c>
      <c r="AN246" s="1">
        <v>0.3</v>
      </c>
      <c r="AO246" s="1">
        <v>1.54</v>
      </c>
      <c r="AP246" s="1">
        <v>3</v>
      </c>
      <c r="AQ246" s="1">
        <v>0.1</v>
      </c>
      <c r="AR246" s="1">
        <v>3.36</v>
      </c>
      <c r="AS246" s="1">
        <v>330</v>
      </c>
      <c r="AT246" s="1">
        <v>0.06</v>
      </c>
      <c r="AW246" s="1">
        <v>0.24</v>
      </c>
      <c r="AY246" s="20">
        <v>99.38000000000001</v>
      </c>
      <c r="AZ246" s="1" t="s">
        <v>290</v>
      </c>
      <c r="BA246" s="1" t="s">
        <v>292</v>
      </c>
      <c r="BB246" s="1">
        <v>2.6</v>
      </c>
      <c r="BD246" s="1">
        <v>676</v>
      </c>
      <c r="BF246" s="1">
        <v>0.12</v>
      </c>
      <c r="BH246" s="1" t="s">
        <v>292</v>
      </c>
      <c r="BJ246" s="1">
        <v>4</v>
      </c>
      <c r="BK246" s="1">
        <v>26</v>
      </c>
      <c r="BL246" s="1">
        <v>5.26</v>
      </c>
      <c r="BM246" s="1">
        <v>13</v>
      </c>
      <c r="BN246" s="1">
        <v>14.7</v>
      </c>
      <c r="BO246" s="1">
        <v>1</v>
      </c>
      <c r="BP246" s="1">
        <v>8.0500000000000007</v>
      </c>
      <c r="BQ246" s="1">
        <v>6.0000000000000001E-3</v>
      </c>
      <c r="BR246" s="1">
        <v>2.8000000000000001E-2</v>
      </c>
      <c r="BT246" s="1">
        <v>20</v>
      </c>
      <c r="BU246" s="1" t="s">
        <v>251</v>
      </c>
      <c r="BV246" s="1">
        <v>13.75</v>
      </c>
      <c r="BW246" s="1">
        <v>5</v>
      </c>
      <c r="BY246" s="1">
        <v>11</v>
      </c>
      <c r="CB246" s="1">
        <v>113</v>
      </c>
      <c r="CC246" s="1" t="s">
        <v>290</v>
      </c>
      <c r="CF246" s="1">
        <v>0.34</v>
      </c>
      <c r="CG246" s="1">
        <v>2.1</v>
      </c>
      <c r="CH246" s="1">
        <v>0.2</v>
      </c>
      <c r="CI246" s="1">
        <v>1.7</v>
      </c>
      <c r="CJ246" s="1">
        <v>155</v>
      </c>
      <c r="CK246" s="1">
        <v>0.9</v>
      </c>
      <c r="CL246" s="1">
        <v>0.02</v>
      </c>
      <c r="CM246" s="1">
        <v>12.5</v>
      </c>
      <c r="CN246" s="1">
        <v>0.16</v>
      </c>
      <c r="CO246" s="1">
        <v>3.66</v>
      </c>
      <c r="CP246" s="1">
        <v>65</v>
      </c>
      <c r="CQ246" s="1">
        <v>1.9</v>
      </c>
      <c r="CR246" s="1">
        <v>20.3</v>
      </c>
      <c r="CS246" s="1">
        <v>38</v>
      </c>
      <c r="CT246" s="1">
        <v>319</v>
      </c>
      <c r="CU246" s="1">
        <v>34.5</v>
      </c>
      <c r="CV246" s="1">
        <v>68.5</v>
      </c>
      <c r="CW246" s="1">
        <v>7.68</v>
      </c>
      <c r="CX246" s="1">
        <v>29.3</v>
      </c>
      <c r="CY246" s="1">
        <v>5.34</v>
      </c>
      <c r="CZ246" s="1">
        <v>1.05</v>
      </c>
      <c r="DA246" s="1">
        <v>3.89</v>
      </c>
      <c r="DB246" s="1">
        <v>0.56000000000000005</v>
      </c>
      <c r="DC246" s="1">
        <v>3.49</v>
      </c>
      <c r="DD246" s="1">
        <v>0.71</v>
      </c>
      <c r="DE246" s="1">
        <v>1.98</v>
      </c>
      <c r="DF246" s="1">
        <v>0.35</v>
      </c>
      <c r="DG246" s="1">
        <v>2.3199999999999998</v>
      </c>
      <c r="DH246" s="1">
        <v>0.34</v>
      </c>
      <c r="DI246" s="87">
        <v>160.01000000000002</v>
      </c>
      <c r="DJ246" s="87">
        <v>180.31000000000003</v>
      </c>
    </row>
    <row r="247" spans="1:114" x14ac:dyDescent="0.3">
      <c r="A247" s="1" t="s">
        <v>2604</v>
      </c>
      <c r="B247" s="20" t="s">
        <v>978</v>
      </c>
      <c r="C247" s="116" t="s">
        <v>1310</v>
      </c>
      <c r="D247" s="19" t="s">
        <v>980</v>
      </c>
      <c r="E247" s="167">
        <v>45065</v>
      </c>
      <c r="F247" s="113">
        <v>45131</v>
      </c>
      <c r="G247" s="59" t="s">
        <v>2589</v>
      </c>
      <c r="H247" s="19" t="s">
        <v>2195</v>
      </c>
      <c r="K247" s="141">
        <v>35.798426630000002</v>
      </c>
      <c r="L247" s="141">
        <v>-108.15235300000001</v>
      </c>
      <c r="M247" s="62" t="s">
        <v>357</v>
      </c>
      <c r="O247" s="62" t="s">
        <v>147</v>
      </c>
      <c r="P247" s="59" t="s">
        <v>2240</v>
      </c>
      <c r="Q247" s="20" t="s">
        <v>1549</v>
      </c>
      <c r="Z247" s="140" t="s">
        <v>2720</v>
      </c>
      <c r="AA247" s="20" t="s">
        <v>142</v>
      </c>
      <c r="AG247" s="1">
        <v>70.31</v>
      </c>
      <c r="AH247" s="1">
        <v>0.95</v>
      </c>
      <c r="AI247" s="1">
        <v>15.47</v>
      </c>
      <c r="AK247" s="1">
        <v>2.98</v>
      </c>
      <c r="AL247" s="1">
        <v>0.01</v>
      </c>
      <c r="AM247" s="1">
        <v>0.84</v>
      </c>
      <c r="AN247" s="1">
        <v>0.3</v>
      </c>
      <c r="AO247" s="1">
        <v>0.2</v>
      </c>
      <c r="AP247" s="1">
        <v>1.37</v>
      </c>
      <c r="AQ247" s="1">
        <v>0.03</v>
      </c>
      <c r="AR247" s="1">
        <v>5.8</v>
      </c>
      <c r="AS247" s="1">
        <v>490</v>
      </c>
      <c r="AT247" s="1">
        <v>0.03</v>
      </c>
      <c r="AW247" s="1">
        <v>0.3</v>
      </c>
      <c r="AY247" s="20">
        <v>98.590000000000018</v>
      </c>
      <c r="AZ247" s="1">
        <v>1E-3</v>
      </c>
      <c r="BA247" s="1" t="s">
        <v>292</v>
      </c>
      <c r="BB247" s="1">
        <v>0.9</v>
      </c>
      <c r="BD247" s="1">
        <v>230</v>
      </c>
      <c r="BF247" s="1">
        <v>0.3</v>
      </c>
      <c r="BH247" s="1" t="s">
        <v>292</v>
      </c>
      <c r="BJ247" s="1">
        <v>3</v>
      </c>
      <c r="BK247" s="1">
        <v>44</v>
      </c>
      <c r="BL247" s="1">
        <v>12.65</v>
      </c>
      <c r="BM247" s="1">
        <v>21</v>
      </c>
      <c r="BN247" s="1">
        <v>19.5</v>
      </c>
      <c r="BO247" s="1">
        <v>2.7</v>
      </c>
      <c r="BP247" s="1">
        <v>7.34</v>
      </c>
      <c r="BQ247" s="1">
        <v>8.2000000000000003E-2</v>
      </c>
      <c r="BR247" s="1">
        <v>0.03</v>
      </c>
      <c r="BT247" s="1">
        <v>30</v>
      </c>
      <c r="BU247" s="1" t="s">
        <v>251</v>
      </c>
      <c r="BV247" s="1">
        <v>21</v>
      </c>
      <c r="BW247" s="1">
        <v>4</v>
      </c>
      <c r="BY247" s="1">
        <v>13</v>
      </c>
      <c r="CB247" s="1">
        <v>88.9</v>
      </c>
      <c r="CC247" s="1" t="s">
        <v>290</v>
      </c>
      <c r="CF247" s="1">
        <v>0.26</v>
      </c>
      <c r="CG247" s="1">
        <v>2.8</v>
      </c>
      <c r="CH247" s="1">
        <v>0.4</v>
      </c>
      <c r="CI247" s="1">
        <v>2.5</v>
      </c>
      <c r="CJ247" s="1">
        <v>134</v>
      </c>
      <c r="CK247" s="1">
        <v>1.3</v>
      </c>
      <c r="CL247" s="1">
        <v>0.01</v>
      </c>
      <c r="CM247" s="1">
        <v>12.25</v>
      </c>
      <c r="CN247" s="1">
        <v>0.22</v>
      </c>
      <c r="CO247" s="1">
        <v>3.27</v>
      </c>
      <c r="CP247" s="1">
        <v>99</v>
      </c>
      <c r="CQ247" s="1">
        <v>2.7</v>
      </c>
      <c r="CR247" s="1">
        <v>20.399999999999999</v>
      </c>
      <c r="CS247" s="1">
        <v>30</v>
      </c>
      <c r="CT247" s="1">
        <v>299</v>
      </c>
      <c r="CU247" s="1">
        <v>21.2</v>
      </c>
      <c r="CV247" s="1">
        <v>36.299999999999997</v>
      </c>
      <c r="CW247" s="1">
        <v>3.84</v>
      </c>
      <c r="CX247" s="1">
        <v>13.9</v>
      </c>
      <c r="CY247" s="1">
        <v>2.33</v>
      </c>
      <c r="CZ247" s="1">
        <v>0.44</v>
      </c>
      <c r="DA247" s="1">
        <v>2.14</v>
      </c>
      <c r="DB247" s="1">
        <v>0.39</v>
      </c>
      <c r="DC247" s="1">
        <v>2.91</v>
      </c>
      <c r="DD247" s="1">
        <v>0.67</v>
      </c>
      <c r="DE247" s="1">
        <v>2.2799999999999998</v>
      </c>
      <c r="DF247" s="1">
        <v>0.36</v>
      </c>
      <c r="DG247" s="1">
        <v>2.5</v>
      </c>
      <c r="DH247" s="1">
        <v>0.37</v>
      </c>
      <c r="DI247" s="87">
        <v>89.63000000000001</v>
      </c>
      <c r="DJ247" s="87">
        <v>110.03</v>
      </c>
    </row>
    <row r="248" spans="1:114" x14ac:dyDescent="0.3">
      <c r="A248" s="1" t="s">
        <v>2605</v>
      </c>
      <c r="B248" s="20" t="s">
        <v>978</v>
      </c>
      <c r="C248" s="116" t="s">
        <v>1287</v>
      </c>
      <c r="D248" s="19" t="s">
        <v>980</v>
      </c>
      <c r="E248" s="167">
        <v>45065</v>
      </c>
      <c r="F248" s="113">
        <v>45131</v>
      </c>
      <c r="G248" s="59" t="s">
        <v>2589</v>
      </c>
      <c r="H248" s="19" t="s">
        <v>2195</v>
      </c>
      <c r="K248" s="141">
        <v>36.077390700000002</v>
      </c>
      <c r="L248" s="141">
        <v>-108.25741452</v>
      </c>
      <c r="M248" s="62" t="s">
        <v>357</v>
      </c>
      <c r="O248" s="62" t="s">
        <v>147</v>
      </c>
      <c r="P248" s="59" t="s">
        <v>324</v>
      </c>
      <c r="Q248" s="20" t="s">
        <v>1549</v>
      </c>
      <c r="Z248" s="118" t="s">
        <v>2703</v>
      </c>
      <c r="AA248" s="20" t="s">
        <v>142</v>
      </c>
      <c r="AG248" s="1">
        <v>67.680000000000007</v>
      </c>
      <c r="AH248" s="1">
        <v>0.84</v>
      </c>
      <c r="AI248" s="1">
        <v>18.78</v>
      </c>
      <c r="AK248" s="1">
        <v>4.9800000000000004</v>
      </c>
      <c r="AL248" s="1">
        <v>0.03</v>
      </c>
      <c r="AM248" s="1">
        <v>1.33</v>
      </c>
      <c r="AN248" s="1">
        <v>2.4500000000000002</v>
      </c>
      <c r="AO248" s="1">
        <v>0.5</v>
      </c>
      <c r="AP248" s="1">
        <v>1.69</v>
      </c>
      <c r="AQ248" s="1">
        <v>7.0000000000000007E-2</v>
      </c>
      <c r="AR248" s="1">
        <v>1.74</v>
      </c>
      <c r="AS248" s="1">
        <v>30</v>
      </c>
      <c r="AT248" s="1">
        <v>0.02</v>
      </c>
      <c r="AW248" s="1">
        <v>0.38</v>
      </c>
      <c r="AY248" s="20">
        <v>100.49</v>
      </c>
      <c r="AZ248" s="1" t="s">
        <v>290</v>
      </c>
      <c r="BA248" s="1" t="s">
        <v>292</v>
      </c>
      <c r="BB248" s="1">
        <v>0.2</v>
      </c>
      <c r="BD248" s="1">
        <v>334</v>
      </c>
      <c r="BF248" s="1">
        <v>0.02</v>
      </c>
      <c r="BH248" s="1" t="s">
        <v>292</v>
      </c>
      <c r="BJ248" s="1">
        <v>26</v>
      </c>
      <c r="BK248" s="1">
        <v>60</v>
      </c>
      <c r="BL248" s="1">
        <v>9.5299999999999994</v>
      </c>
      <c r="BM248" s="1">
        <v>38</v>
      </c>
      <c r="BN248" s="1">
        <v>22</v>
      </c>
      <c r="BO248" s="1">
        <v>0.7</v>
      </c>
      <c r="BP248" s="1">
        <v>6.39</v>
      </c>
      <c r="BQ248" s="1">
        <v>5.0000000000000001E-3</v>
      </c>
      <c r="BR248" s="1" t="s">
        <v>296</v>
      </c>
      <c r="BT248" s="1">
        <v>40</v>
      </c>
      <c r="BU248" s="1" t="s">
        <v>251</v>
      </c>
      <c r="BV248" s="1">
        <v>18.3</v>
      </c>
      <c r="BW248" s="1">
        <v>38</v>
      </c>
      <c r="BY248" s="1" t="s">
        <v>264</v>
      </c>
      <c r="CB248" s="1">
        <v>117.5</v>
      </c>
      <c r="CC248" s="1" t="s">
        <v>290</v>
      </c>
      <c r="CF248" s="1" t="s">
        <v>307</v>
      </c>
      <c r="CG248" s="1">
        <v>3.2</v>
      </c>
      <c r="CH248" s="1" t="s">
        <v>291</v>
      </c>
      <c r="CI248" s="1" t="s">
        <v>292</v>
      </c>
      <c r="CJ248" s="1">
        <v>334</v>
      </c>
      <c r="CK248" s="1">
        <v>1.3</v>
      </c>
      <c r="CL248" s="1">
        <v>0.01</v>
      </c>
      <c r="CM248" s="1">
        <v>16.75</v>
      </c>
      <c r="CN248" s="1">
        <v>0.11</v>
      </c>
      <c r="CO248" s="1">
        <v>5.13</v>
      </c>
      <c r="CP248" s="1">
        <v>112</v>
      </c>
      <c r="CQ248" s="1">
        <v>2.5</v>
      </c>
      <c r="CR248" s="1">
        <v>34.9</v>
      </c>
      <c r="CS248" s="1">
        <v>99</v>
      </c>
      <c r="CT248" s="1">
        <v>248</v>
      </c>
      <c r="CU248" s="1">
        <v>49</v>
      </c>
      <c r="CV248" s="1">
        <v>97.1</v>
      </c>
      <c r="CW248" s="1">
        <v>11.6</v>
      </c>
      <c r="CX248" s="1">
        <v>42.6</v>
      </c>
      <c r="CY248" s="1">
        <v>8.7799999999999994</v>
      </c>
      <c r="CZ248" s="1">
        <v>1.68</v>
      </c>
      <c r="DA248" s="1">
        <v>7.16</v>
      </c>
      <c r="DB248" s="1">
        <v>0.99</v>
      </c>
      <c r="DC248" s="1">
        <v>6.01</v>
      </c>
      <c r="DD248" s="1">
        <v>1.26</v>
      </c>
      <c r="DE248" s="1">
        <v>3.35</v>
      </c>
      <c r="DF248" s="1">
        <v>0.5</v>
      </c>
      <c r="DG248" s="1">
        <v>3.3</v>
      </c>
      <c r="DH248" s="1">
        <v>0.48</v>
      </c>
      <c r="DI248" s="88">
        <v>233.80999999999997</v>
      </c>
      <c r="DJ248" s="87">
        <v>268.70999999999998</v>
      </c>
    </row>
    <row r="249" spans="1:114" x14ac:dyDescent="0.3">
      <c r="A249" s="1" t="s">
        <v>2606</v>
      </c>
      <c r="B249" s="20" t="s">
        <v>978</v>
      </c>
      <c r="C249" s="116" t="s">
        <v>1302</v>
      </c>
      <c r="D249" s="19" t="s">
        <v>980</v>
      </c>
      <c r="E249" s="167">
        <v>45065</v>
      </c>
      <c r="F249" s="113">
        <v>45131</v>
      </c>
      <c r="G249" s="59" t="s">
        <v>2589</v>
      </c>
      <c r="H249" s="19" t="s">
        <v>2195</v>
      </c>
      <c r="K249" s="141">
        <v>36.089304370000001</v>
      </c>
      <c r="L249" s="141">
        <v>-108.27591011</v>
      </c>
      <c r="M249" s="62" t="s">
        <v>357</v>
      </c>
      <c r="O249" s="62" t="s">
        <v>147</v>
      </c>
      <c r="P249" s="59" t="s">
        <v>324</v>
      </c>
      <c r="Q249" s="20" t="s">
        <v>1549</v>
      </c>
      <c r="Z249" s="118" t="s">
        <v>2721</v>
      </c>
      <c r="AA249" s="20" t="s">
        <v>142</v>
      </c>
      <c r="AG249" s="1">
        <v>71.92</v>
      </c>
      <c r="AH249" s="1">
        <v>0.91</v>
      </c>
      <c r="AI249" s="1">
        <v>20.39</v>
      </c>
      <c r="AK249" s="1">
        <v>2.8</v>
      </c>
      <c r="AL249" s="1">
        <v>0.01</v>
      </c>
      <c r="AM249" s="1">
        <v>0.79</v>
      </c>
      <c r="AN249" s="1">
        <v>0.33</v>
      </c>
      <c r="AO249" s="1">
        <v>0.28000000000000003</v>
      </c>
      <c r="AP249" s="1">
        <v>1.54</v>
      </c>
      <c r="AQ249" s="1">
        <v>0.08</v>
      </c>
      <c r="AR249" s="1">
        <v>0.54</v>
      </c>
      <c r="AS249" s="1">
        <v>90</v>
      </c>
      <c r="AT249" s="1">
        <v>0.09</v>
      </c>
      <c r="AW249" s="1">
        <v>0.02</v>
      </c>
      <c r="AY249" s="20">
        <v>99.700000000000017</v>
      </c>
      <c r="AZ249" s="1" t="s">
        <v>290</v>
      </c>
      <c r="BA249" s="1" t="s">
        <v>292</v>
      </c>
      <c r="BB249" s="1">
        <v>1.2</v>
      </c>
      <c r="BD249" s="1">
        <v>322</v>
      </c>
      <c r="BF249" s="1">
        <v>0.03</v>
      </c>
      <c r="BH249" s="1" t="s">
        <v>292</v>
      </c>
      <c r="BJ249" s="1">
        <v>8</v>
      </c>
      <c r="BK249" s="1">
        <v>66</v>
      </c>
      <c r="BL249" s="1">
        <v>11.55</v>
      </c>
      <c r="BM249" s="1">
        <v>28</v>
      </c>
      <c r="BN249" s="1">
        <v>24.6</v>
      </c>
      <c r="BO249" s="1">
        <v>1.8</v>
      </c>
      <c r="BP249" s="1">
        <v>6.67</v>
      </c>
      <c r="BQ249" s="1" t="s">
        <v>296</v>
      </c>
      <c r="BR249" s="1">
        <v>0.01</v>
      </c>
      <c r="BT249" s="1">
        <v>30</v>
      </c>
      <c r="BU249" s="1" t="s">
        <v>251</v>
      </c>
      <c r="BV249" s="1">
        <v>20</v>
      </c>
      <c r="BW249" s="1">
        <v>19</v>
      </c>
      <c r="BY249" s="1">
        <v>24</v>
      </c>
      <c r="CB249" s="1">
        <v>110</v>
      </c>
      <c r="CC249" s="1">
        <v>1E-3</v>
      </c>
      <c r="CF249" s="1">
        <v>0.15</v>
      </c>
      <c r="CG249" s="1">
        <v>2</v>
      </c>
      <c r="CH249" s="1">
        <v>0.2</v>
      </c>
      <c r="CI249" s="1">
        <v>3.2</v>
      </c>
      <c r="CJ249" s="1">
        <v>216</v>
      </c>
      <c r="CK249" s="1">
        <v>1.3</v>
      </c>
      <c r="CL249" s="1">
        <v>0.01</v>
      </c>
      <c r="CM249" s="1">
        <v>18.05</v>
      </c>
      <c r="CN249" s="1">
        <v>0.06</v>
      </c>
      <c r="CO249" s="1">
        <v>4.7300000000000004</v>
      </c>
      <c r="CP249" s="1">
        <v>128</v>
      </c>
      <c r="CQ249" s="1">
        <v>2.5</v>
      </c>
      <c r="CR249" s="1">
        <v>33.200000000000003</v>
      </c>
      <c r="CS249" s="1">
        <v>70</v>
      </c>
      <c r="CT249" s="1">
        <v>269</v>
      </c>
      <c r="CU249" s="1">
        <v>53.3</v>
      </c>
      <c r="CV249" s="1">
        <v>106.5</v>
      </c>
      <c r="CW249" s="1">
        <v>12.1</v>
      </c>
      <c r="CX249" s="1">
        <v>46</v>
      </c>
      <c r="CY249" s="1">
        <v>8.44</v>
      </c>
      <c r="CZ249" s="1">
        <v>1.49</v>
      </c>
      <c r="DA249" s="1">
        <v>6.24</v>
      </c>
      <c r="DB249" s="1">
        <v>0.97</v>
      </c>
      <c r="DC249" s="1">
        <v>5.71</v>
      </c>
      <c r="DD249" s="1">
        <v>1.17</v>
      </c>
      <c r="DE249" s="1">
        <v>3.47</v>
      </c>
      <c r="DF249" s="1">
        <v>0.51</v>
      </c>
      <c r="DG249" s="1">
        <v>3.25</v>
      </c>
      <c r="DH249" s="1">
        <v>0.54</v>
      </c>
      <c r="DI249" s="88">
        <v>249.69</v>
      </c>
      <c r="DJ249" s="87">
        <v>282.89</v>
      </c>
    </row>
    <row r="250" spans="1:114" x14ac:dyDescent="0.3">
      <c r="A250" s="1" t="s">
        <v>2607</v>
      </c>
      <c r="B250" s="20" t="s">
        <v>978</v>
      </c>
      <c r="C250" s="116" t="s">
        <v>1302</v>
      </c>
      <c r="D250" s="19" t="s">
        <v>980</v>
      </c>
      <c r="E250" s="167">
        <v>45065</v>
      </c>
      <c r="F250" s="113">
        <v>45131</v>
      </c>
      <c r="G250" s="59" t="s">
        <v>2589</v>
      </c>
      <c r="H250" s="19" t="s">
        <v>2195</v>
      </c>
      <c r="K250" s="141">
        <v>36.089304370000001</v>
      </c>
      <c r="L250" s="141">
        <v>-108.27591011</v>
      </c>
      <c r="M250" s="62" t="s">
        <v>357</v>
      </c>
      <c r="O250" s="62" t="s">
        <v>147</v>
      </c>
      <c r="P250" s="59" t="s">
        <v>324</v>
      </c>
      <c r="Q250" s="20" t="s">
        <v>1549</v>
      </c>
      <c r="Z250" s="118" t="s">
        <v>2722</v>
      </c>
      <c r="AA250" s="20" t="s">
        <v>142</v>
      </c>
      <c r="AG250" s="1">
        <v>29.35</v>
      </c>
      <c r="AH250" s="1">
        <v>0.5</v>
      </c>
      <c r="AI250" s="1">
        <v>7.27</v>
      </c>
      <c r="AK250" s="1">
        <v>51.89</v>
      </c>
      <c r="AL250" s="1">
        <v>1.37</v>
      </c>
      <c r="AM250" s="1">
        <v>3.94</v>
      </c>
      <c r="AN250" s="1">
        <v>3.86</v>
      </c>
      <c r="AO250" s="1">
        <v>0.15</v>
      </c>
      <c r="AP250" s="1">
        <v>0.52</v>
      </c>
      <c r="AQ250" s="1">
        <v>0.56000000000000005</v>
      </c>
      <c r="AR250" s="1">
        <v>0.16</v>
      </c>
      <c r="AS250" s="1">
        <v>20</v>
      </c>
      <c r="AT250" s="1">
        <v>0.01</v>
      </c>
      <c r="AW250" s="1">
        <v>0.02</v>
      </c>
      <c r="AY250" s="20">
        <v>99.600000000000009</v>
      </c>
      <c r="AZ250" s="1" t="s">
        <v>290</v>
      </c>
      <c r="BA250" s="1" t="s">
        <v>292</v>
      </c>
      <c r="BB250" s="1">
        <v>1.2</v>
      </c>
      <c r="BD250" s="1">
        <v>451</v>
      </c>
      <c r="BF250" s="1">
        <v>0.01</v>
      </c>
      <c r="BH250" s="1" t="s">
        <v>292</v>
      </c>
      <c r="BJ250" s="1">
        <v>14</v>
      </c>
      <c r="BK250" s="1">
        <v>47</v>
      </c>
      <c r="BL250" s="1">
        <v>2.86</v>
      </c>
      <c r="BM250" s="1">
        <v>23</v>
      </c>
      <c r="BN250" s="1">
        <v>10.4</v>
      </c>
      <c r="BO250" s="1">
        <v>2.5</v>
      </c>
      <c r="BP250" s="1">
        <v>2.99</v>
      </c>
      <c r="BQ250" s="1" t="s">
        <v>296</v>
      </c>
      <c r="BR250" s="1">
        <v>4.5999999999999999E-2</v>
      </c>
      <c r="BT250" s="1">
        <v>20</v>
      </c>
      <c r="BU250" s="1" t="s">
        <v>251</v>
      </c>
      <c r="BV250" s="1">
        <v>7.54</v>
      </c>
      <c r="BW250" s="1">
        <v>12</v>
      </c>
      <c r="BY250" s="1">
        <v>8</v>
      </c>
      <c r="CB250" s="1">
        <v>29.9</v>
      </c>
      <c r="CC250" s="1">
        <v>1E-3</v>
      </c>
      <c r="CF250" s="1">
        <v>0.24</v>
      </c>
      <c r="CG250" s="1">
        <v>7.6</v>
      </c>
      <c r="CH250" s="1" t="s">
        <v>291</v>
      </c>
      <c r="CI250" s="1">
        <v>2.4</v>
      </c>
      <c r="CJ250" s="1">
        <v>118.5</v>
      </c>
      <c r="CK250" s="1">
        <v>0.5</v>
      </c>
      <c r="CL250" s="1" t="s">
        <v>261</v>
      </c>
      <c r="CM250" s="1">
        <v>5.84</v>
      </c>
      <c r="CN250" s="1" t="s">
        <v>333</v>
      </c>
      <c r="CO250" s="1">
        <v>1.8</v>
      </c>
      <c r="CP250" s="1">
        <v>118</v>
      </c>
      <c r="CQ250" s="1">
        <v>1.3</v>
      </c>
      <c r="CR250" s="1">
        <v>96.9</v>
      </c>
      <c r="CS250" s="1">
        <v>71</v>
      </c>
      <c r="CT250" s="1">
        <v>114</v>
      </c>
      <c r="CU250" s="1">
        <v>36.4</v>
      </c>
      <c r="CV250" s="1">
        <v>71.5</v>
      </c>
      <c r="CW250" s="1">
        <v>9.27</v>
      </c>
      <c r="CX250" s="1">
        <v>40.700000000000003</v>
      </c>
      <c r="CY250" s="1">
        <v>10.199999999999999</v>
      </c>
      <c r="CZ250" s="1">
        <v>2.96</v>
      </c>
      <c r="DA250" s="1">
        <v>14.15</v>
      </c>
      <c r="DB250" s="1">
        <v>2.16</v>
      </c>
      <c r="DC250" s="1">
        <v>13.4</v>
      </c>
      <c r="DD250" s="1">
        <v>2.8</v>
      </c>
      <c r="DE250" s="1">
        <v>7.02</v>
      </c>
      <c r="DF250" s="1">
        <v>0.96</v>
      </c>
      <c r="DG250" s="1">
        <v>6.03</v>
      </c>
      <c r="DH250" s="16">
        <v>0.97</v>
      </c>
      <c r="DI250" s="88">
        <v>218.52000000000004</v>
      </c>
      <c r="DJ250" s="87">
        <v>315.42000000000007</v>
      </c>
    </row>
    <row r="251" spans="1:114" x14ac:dyDescent="0.3">
      <c r="A251" s="1" t="s">
        <v>2608</v>
      </c>
      <c r="B251" s="20" t="s">
        <v>978</v>
      </c>
      <c r="C251" s="116" t="s">
        <v>1302</v>
      </c>
      <c r="D251" s="19" t="s">
        <v>980</v>
      </c>
      <c r="E251" s="167">
        <v>45065</v>
      </c>
      <c r="F251" s="113">
        <v>45131</v>
      </c>
      <c r="G251" s="59" t="s">
        <v>2589</v>
      </c>
      <c r="H251" s="19" t="s">
        <v>2195</v>
      </c>
      <c r="K251" s="141">
        <v>36.089304370000001</v>
      </c>
      <c r="L251" s="141">
        <v>-108.27591011</v>
      </c>
      <c r="M251" s="62" t="s">
        <v>357</v>
      </c>
      <c r="O251" s="62" t="s">
        <v>147</v>
      </c>
      <c r="P251" s="59" t="s">
        <v>324</v>
      </c>
      <c r="Q251" s="20" t="s">
        <v>1549</v>
      </c>
      <c r="Z251" s="118" t="s">
        <v>2723</v>
      </c>
      <c r="AA251" s="20" t="s">
        <v>142</v>
      </c>
      <c r="AG251" s="1">
        <v>76.28</v>
      </c>
      <c r="AH251" s="1">
        <v>0.84</v>
      </c>
      <c r="AI251" s="1">
        <v>15.3</v>
      </c>
      <c r="AK251" s="1">
        <v>2.8</v>
      </c>
      <c r="AL251" s="1">
        <v>0.03</v>
      </c>
      <c r="AM251" s="1">
        <v>0.68</v>
      </c>
      <c r="AN251" s="1">
        <v>0.37</v>
      </c>
      <c r="AO251" s="1">
        <v>0.23</v>
      </c>
      <c r="AP251" s="1">
        <v>1.45</v>
      </c>
      <c r="AQ251" s="1">
        <v>7.0000000000000007E-2</v>
      </c>
      <c r="AR251" s="1">
        <v>0.56000000000000005</v>
      </c>
      <c r="AS251" s="1">
        <v>30</v>
      </c>
      <c r="AT251" s="1">
        <v>0.06</v>
      </c>
      <c r="AW251" s="1">
        <v>0.01</v>
      </c>
      <c r="AY251" s="20">
        <v>98.680000000000021</v>
      </c>
      <c r="AZ251" s="1" t="s">
        <v>290</v>
      </c>
      <c r="BA251" s="1" t="s">
        <v>292</v>
      </c>
      <c r="BB251" s="1">
        <v>0.2</v>
      </c>
      <c r="BD251" s="1">
        <v>686</v>
      </c>
      <c r="BF251" s="1">
        <v>0.01</v>
      </c>
      <c r="BH251" s="1" t="s">
        <v>292</v>
      </c>
      <c r="BJ251" s="1">
        <v>9</v>
      </c>
      <c r="BK251" s="1">
        <v>61</v>
      </c>
      <c r="BL251" s="1">
        <v>8.0500000000000007</v>
      </c>
      <c r="BM251" s="1">
        <v>27</v>
      </c>
      <c r="BN251" s="1">
        <v>18</v>
      </c>
      <c r="BO251" s="1">
        <v>0.8</v>
      </c>
      <c r="BP251" s="1">
        <v>7.5</v>
      </c>
      <c r="BQ251" s="1">
        <v>5.0000000000000001E-3</v>
      </c>
      <c r="BR251" s="1">
        <v>0.01</v>
      </c>
      <c r="BT251" s="1">
        <v>20</v>
      </c>
      <c r="BU251" s="1" t="s">
        <v>251</v>
      </c>
      <c r="BV251" s="1">
        <v>18.850000000000001</v>
      </c>
      <c r="BW251" s="1">
        <v>13</v>
      </c>
      <c r="BY251" s="1" t="s">
        <v>264</v>
      </c>
      <c r="CB251" s="1">
        <v>88.6</v>
      </c>
      <c r="CC251" s="1" t="s">
        <v>290</v>
      </c>
      <c r="CF251" s="1" t="s">
        <v>307</v>
      </c>
      <c r="CG251" s="1">
        <v>2.2000000000000002</v>
      </c>
      <c r="CH251" s="1" t="s">
        <v>291</v>
      </c>
      <c r="CI251" s="1" t="s">
        <v>292</v>
      </c>
      <c r="CJ251" s="1">
        <v>139</v>
      </c>
      <c r="CK251" s="1">
        <v>1.3</v>
      </c>
      <c r="CL251" s="1" t="s">
        <v>261</v>
      </c>
      <c r="CM251" s="1">
        <v>15.3</v>
      </c>
      <c r="CN251" s="1">
        <v>0.05</v>
      </c>
      <c r="CO251" s="1">
        <v>4.41</v>
      </c>
      <c r="CP251" s="1">
        <v>99</v>
      </c>
      <c r="CQ251" s="1">
        <v>2.5</v>
      </c>
      <c r="CR251" s="1">
        <v>34.799999999999997</v>
      </c>
      <c r="CS251" s="1">
        <v>50</v>
      </c>
      <c r="CT251" s="1">
        <v>306</v>
      </c>
      <c r="CU251" s="1">
        <v>45.9</v>
      </c>
      <c r="CV251" s="1">
        <v>93</v>
      </c>
      <c r="CW251" s="1">
        <v>11</v>
      </c>
      <c r="CX251" s="1">
        <v>41.4</v>
      </c>
      <c r="CY251" s="1">
        <v>7.87</v>
      </c>
      <c r="CZ251" s="1">
        <v>1.54</v>
      </c>
      <c r="DA251" s="1">
        <v>6.5</v>
      </c>
      <c r="DB251" s="1">
        <v>0.95</v>
      </c>
      <c r="DC251" s="1">
        <v>5.74</v>
      </c>
      <c r="DD251" s="1">
        <v>1.18</v>
      </c>
      <c r="DE251" s="1">
        <v>3.43</v>
      </c>
      <c r="DF251" s="1">
        <v>0.55000000000000004</v>
      </c>
      <c r="DG251" s="1">
        <v>3.24</v>
      </c>
      <c r="DH251" s="1">
        <v>0.53</v>
      </c>
      <c r="DI251" s="88">
        <v>222.83000000000004</v>
      </c>
      <c r="DJ251" s="87">
        <v>257.63000000000005</v>
      </c>
    </row>
    <row r="252" spans="1:114" x14ac:dyDescent="0.3">
      <c r="A252" s="1" t="s">
        <v>2609</v>
      </c>
      <c r="B252" s="20" t="s">
        <v>978</v>
      </c>
      <c r="C252" s="116" t="s">
        <v>1315</v>
      </c>
      <c r="D252" s="19" t="s">
        <v>980</v>
      </c>
      <c r="E252" s="167">
        <v>45064</v>
      </c>
      <c r="F252" s="113">
        <v>45131</v>
      </c>
      <c r="G252" s="59" t="s">
        <v>2589</v>
      </c>
      <c r="H252" s="19" t="s">
        <v>2195</v>
      </c>
      <c r="K252" s="141">
        <v>36.446548399999998</v>
      </c>
      <c r="L252" s="141">
        <v>-108.683266</v>
      </c>
      <c r="M252" s="62" t="s">
        <v>357</v>
      </c>
      <c r="O252" s="62" t="s">
        <v>147</v>
      </c>
      <c r="P252" s="59" t="s">
        <v>2240</v>
      </c>
      <c r="Q252" s="20" t="s">
        <v>1549</v>
      </c>
      <c r="Z252" s="140" t="s">
        <v>2709</v>
      </c>
      <c r="AA252" s="20" t="s">
        <v>142</v>
      </c>
      <c r="AG252" s="1">
        <v>51.84</v>
      </c>
      <c r="AH252" s="1">
        <v>0.61</v>
      </c>
      <c r="AI252" s="1">
        <v>16.66</v>
      </c>
      <c r="AK252" s="1">
        <v>4.6100000000000003</v>
      </c>
      <c r="AL252" s="1">
        <v>0.01</v>
      </c>
      <c r="AM252" s="1">
        <v>0.74</v>
      </c>
      <c r="AN252" s="1">
        <v>3.42</v>
      </c>
      <c r="AO252" s="1">
        <v>0.08</v>
      </c>
      <c r="AP252" s="1">
        <v>2.0099999999999998</v>
      </c>
      <c r="AQ252" s="1">
        <v>0.05</v>
      </c>
      <c r="AR252" s="1">
        <v>15.66</v>
      </c>
      <c r="AS252" s="1">
        <v>650</v>
      </c>
      <c r="AT252" s="1">
        <v>4.1100000000000003</v>
      </c>
      <c r="AW252" s="1">
        <v>0.12</v>
      </c>
      <c r="AY252" s="20">
        <v>99.92</v>
      </c>
      <c r="AZ252" s="1" t="s">
        <v>290</v>
      </c>
      <c r="BA252" s="1" t="s">
        <v>292</v>
      </c>
      <c r="BB252" s="1">
        <v>2.1</v>
      </c>
      <c r="BD252" s="1">
        <v>273</v>
      </c>
      <c r="BF252" s="1">
        <v>0.28999999999999998</v>
      </c>
      <c r="BH252" s="1" t="s">
        <v>292</v>
      </c>
      <c r="BJ252" s="1">
        <v>5</v>
      </c>
      <c r="BK252" s="1">
        <v>43</v>
      </c>
      <c r="BL252" s="1">
        <v>8.2799999999999994</v>
      </c>
      <c r="BM252" s="1">
        <v>35</v>
      </c>
      <c r="BN252" s="1">
        <v>22.4</v>
      </c>
      <c r="BO252" s="1">
        <v>2.2999999999999998</v>
      </c>
      <c r="BP252" s="1">
        <v>4.43</v>
      </c>
      <c r="BQ252" s="1">
        <v>5.8999999999999997E-2</v>
      </c>
      <c r="BR252" s="1">
        <v>5.5E-2</v>
      </c>
      <c r="BT252" s="1">
        <v>20</v>
      </c>
      <c r="BU252" s="1" t="s">
        <v>251</v>
      </c>
      <c r="BV252" s="1">
        <v>13.3</v>
      </c>
      <c r="BW252" s="1">
        <v>14</v>
      </c>
      <c r="BY252" s="1">
        <v>18</v>
      </c>
      <c r="CB252" s="1">
        <v>107</v>
      </c>
      <c r="CC252" s="1">
        <v>2E-3</v>
      </c>
      <c r="CF252" s="1">
        <v>0.76</v>
      </c>
      <c r="CG252" s="1">
        <v>8.4</v>
      </c>
      <c r="CH252" s="1">
        <v>0.7</v>
      </c>
      <c r="CI252" s="1">
        <v>1.9</v>
      </c>
      <c r="CJ252" s="1">
        <v>295</v>
      </c>
      <c r="CK252" s="1">
        <v>0.8</v>
      </c>
      <c r="CL252" s="1">
        <v>0.02</v>
      </c>
      <c r="CM252" s="1">
        <v>12.1</v>
      </c>
      <c r="CN252" s="1">
        <v>0.37</v>
      </c>
      <c r="CO252" s="1">
        <v>2.87</v>
      </c>
      <c r="CP252" s="1">
        <v>91</v>
      </c>
      <c r="CQ252" s="1">
        <v>2.2000000000000002</v>
      </c>
      <c r="CR252" s="1">
        <v>25.5</v>
      </c>
      <c r="CS252" s="1">
        <v>47</v>
      </c>
      <c r="CT252" s="1">
        <v>165</v>
      </c>
      <c r="CU252" s="1">
        <v>36</v>
      </c>
      <c r="CV252" s="1">
        <v>68.599999999999994</v>
      </c>
      <c r="CW252" s="1">
        <v>8.0500000000000007</v>
      </c>
      <c r="CX252" s="1">
        <v>30.2</v>
      </c>
      <c r="CY252" s="1">
        <v>5.46</v>
      </c>
      <c r="CZ252" s="1">
        <v>1.1399999999999999</v>
      </c>
      <c r="DA252" s="1">
        <v>4.58</v>
      </c>
      <c r="DB252" s="1">
        <v>0.7</v>
      </c>
      <c r="DC252" s="1">
        <v>4.08</v>
      </c>
      <c r="DD252" s="1">
        <v>0.85</v>
      </c>
      <c r="DE252" s="1">
        <v>2.48</v>
      </c>
      <c r="DF252" s="1">
        <v>0.36</v>
      </c>
      <c r="DG252" s="1">
        <v>2.41</v>
      </c>
      <c r="DH252" s="1">
        <v>0.38</v>
      </c>
      <c r="DI252" s="87">
        <v>165.29</v>
      </c>
      <c r="DJ252" s="87">
        <v>190.79</v>
      </c>
    </row>
    <row r="253" spans="1:114" x14ac:dyDescent="0.3">
      <c r="A253" s="1" t="s">
        <v>2610</v>
      </c>
      <c r="B253" s="20" t="s">
        <v>978</v>
      </c>
      <c r="C253" s="116" t="s">
        <v>1315</v>
      </c>
      <c r="D253" s="19" t="s">
        <v>980</v>
      </c>
      <c r="E253" s="108">
        <v>45064</v>
      </c>
      <c r="F253" s="113">
        <v>45131</v>
      </c>
      <c r="G253" s="59" t="s">
        <v>2589</v>
      </c>
      <c r="H253" s="19" t="s">
        <v>2195</v>
      </c>
      <c r="K253" s="141">
        <v>36.446548399999998</v>
      </c>
      <c r="L253" s="141">
        <v>-108.683266</v>
      </c>
      <c r="M253" s="62" t="s">
        <v>357</v>
      </c>
      <c r="O253" s="62" t="s">
        <v>147</v>
      </c>
      <c r="P253" s="59" t="s">
        <v>2240</v>
      </c>
      <c r="Q253" s="20" t="s">
        <v>1549</v>
      </c>
      <c r="Z253" s="118" t="s">
        <v>2724</v>
      </c>
      <c r="AA253" s="20" t="s">
        <v>142</v>
      </c>
      <c r="AG253" s="1">
        <v>23.1</v>
      </c>
      <c r="AH253" s="1">
        <v>0.64</v>
      </c>
      <c r="AI253" s="1">
        <v>17.32</v>
      </c>
      <c r="AK253" s="1">
        <v>2.59</v>
      </c>
      <c r="AL253" s="1">
        <v>0.01</v>
      </c>
      <c r="AM253" s="1">
        <v>0.15</v>
      </c>
      <c r="AN253" s="1">
        <v>11.55</v>
      </c>
      <c r="AO253" s="1">
        <v>0.11</v>
      </c>
      <c r="AP253" s="1">
        <v>1.07</v>
      </c>
      <c r="AQ253" s="1">
        <v>1.54</v>
      </c>
      <c r="AR253" s="1">
        <v>28.9</v>
      </c>
      <c r="AS253" s="1">
        <v>1550</v>
      </c>
      <c r="AT253" s="1">
        <v>9.02</v>
      </c>
      <c r="AW253" s="1">
        <v>0.36</v>
      </c>
      <c r="AY253" s="20">
        <v>96.359999999999985</v>
      </c>
      <c r="AZ253" s="1">
        <v>1E-3</v>
      </c>
      <c r="BA253" s="1" t="s">
        <v>292</v>
      </c>
      <c r="BB253" s="1">
        <v>1.8</v>
      </c>
      <c r="BD253" s="1">
        <v>1785</v>
      </c>
      <c r="BF253" s="1">
        <v>0.48</v>
      </c>
      <c r="BH253" s="1" t="s">
        <v>292</v>
      </c>
      <c r="BJ253" s="1">
        <v>7</v>
      </c>
      <c r="BK253" s="1">
        <v>116</v>
      </c>
      <c r="BL253" s="1">
        <v>0.44</v>
      </c>
      <c r="BM253" s="1">
        <v>64</v>
      </c>
      <c r="BN253" s="1">
        <v>17.899999999999999</v>
      </c>
      <c r="BO253" s="1">
        <v>1.6</v>
      </c>
      <c r="BP253" s="1">
        <v>4.22</v>
      </c>
      <c r="BQ253" s="1" t="s">
        <v>296</v>
      </c>
      <c r="BR253" s="1">
        <v>8.3000000000000004E-2</v>
      </c>
      <c r="BT253" s="1">
        <v>30</v>
      </c>
      <c r="BU253" s="1">
        <v>8</v>
      </c>
      <c r="BV253" s="1">
        <v>11.1</v>
      </c>
      <c r="BW253" s="1">
        <v>16</v>
      </c>
      <c r="BY253" s="1">
        <v>19</v>
      </c>
      <c r="CB253" s="1">
        <v>11.6</v>
      </c>
      <c r="CC253" s="1">
        <v>6.0000000000000001E-3</v>
      </c>
      <c r="CF253" s="1">
        <v>0.7</v>
      </c>
      <c r="CG253" s="1">
        <v>20.5</v>
      </c>
      <c r="CH253" s="1">
        <v>4.8</v>
      </c>
      <c r="CI253" s="1">
        <v>1.5</v>
      </c>
      <c r="CJ253" s="1">
        <v>1925</v>
      </c>
      <c r="CK253" s="1">
        <v>0.6</v>
      </c>
      <c r="CL253" s="1">
        <v>0.14000000000000001</v>
      </c>
      <c r="CM253" s="1">
        <v>9.6300000000000008</v>
      </c>
      <c r="CN253" s="1">
        <v>0.53</v>
      </c>
      <c r="CO253" s="1">
        <v>6.96</v>
      </c>
      <c r="CP253" s="1">
        <v>105</v>
      </c>
      <c r="CQ253" s="1">
        <v>6.2</v>
      </c>
      <c r="CR253" s="1">
        <v>35.1</v>
      </c>
      <c r="CS253" s="1">
        <v>90</v>
      </c>
      <c r="CT253" s="1">
        <v>167</v>
      </c>
      <c r="CU253" s="1">
        <v>52.2</v>
      </c>
      <c r="CV253" s="1">
        <v>102</v>
      </c>
      <c r="CW253" s="1">
        <v>14.5</v>
      </c>
      <c r="CX253" s="1">
        <v>83</v>
      </c>
      <c r="CY253" s="1">
        <v>22.4</v>
      </c>
      <c r="CZ253" s="1">
        <v>3.98</v>
      </c>
      <c r="DA253" s="1">
        <v>14.15</v>
      </c>
      <c r="DB253" s="1">
        <v>1.7</v>
      </c>
      <c r="DC253" s="1">
        <v>7.63</v>
      </c>
      <c r="DD253" s="1">
        <v>1.24</v>
      </c>
      <c r="DE253" s="1">
        <v>2.82</v>
      </c>
      <c r="DF253" s="1">
        <v>0.33</v>
      </c>
      <c r="DG253" s="1">
        <v>2.0699999999999998</v>
      </c>
      <c r="DH253" s="1">
        <v>0.28000000000000003</v>
      </c>
      <c r="DI253" s="88">
        <v>308.2999999999999</v>
      </c>
      <c r="DJ253" s="87">
        <v>343.39999999999992</v>
      </c>
    </row>
    <row r="254" spans="1:114" x14ac:dyDescent="0.3">
      <c r="A254" s="1" t="s">
        <v>2611</v>
      </c>
      <c r="B254" s="20" t="s">
        <v>978</v>
      </c>
      <c r="C254" s="116" t="s">
        <v>369</v>
      </c>
      <c r="D254" s="19" t="s">
        <v>980</v>
      </c>
      <c r="E254" s="167">
        <v>45081</v>
      </c>
      <c r="F254" s="113">
        <v>45131</v>
      </c>
      <c r="G254" s="59" t="s">
        <v>2589</v>
      </c>
      <c r="H254" s="19" t="s">
        <v>2195</v>
      </c>
      <c r="K254" s="141">
        <v>35.776339900000004</v>
      </c>
      <c r="L254" s="141">
        <v>-107.2671704</v>
      </c>
      <c r="M254" s="62" t="s">
        <v>357</v>
      </c>
      <c r="O254" s="62" t="s">
        <v>147</v>
      </c>
      <c r="P254" s="59" t="s">
        <v>2240</v>
      </c>
      <c r="Q254" s="20" t="s">
        <v>1549</v>
      </c>
      <c r="Z254" s="140" t="s">
        <v>2725</v>
      </c>
      <c r="AA254" s="20" t="s">
        <v>142</v>
      </c>
      <c r="AG254" s="1">
        <v>63.55</v>
      </c>
      <c r="AH254" s="1">
        <v>0.73</v>
      </c>
      <c r="AI254" s="1">
        <v>18.32</v>
      </c>
      <c r="AK254" s="1">
        <v>3.21</v>
      </c>
      <c r="AL254" s="1">
        <v>0.01</v>
      </c>
      <c r="AM254" s="1">
        <v>1.27</v>
      </c>
      <c r="AN254" s="1">
        <v>0.26</v>
      </c>
      <c r="AO254" s="1">
        <v>0.47</v>
      </c>
      <c r="AP254" s="1">
        <v>2.58</v>
      </c>
      <c r="AQ254" s="1">
        <v>0.08</v>
      </c>
      <c r="AR254" s="1">
        <v>7.74</v>
      </c>
      <c r="AS254" s="1">
        <v>700</v>
      </c>
      <c r="AT254" s="1">
        <v>0.08</v>
      </c>
      <c r="AW254" s="1">
        <v>1.22</v>
      </c>
      <c r="AY254" s="20">
        <v>99.519999999999982</v>
      </c>
      <c r="AZ254" s="1" t="s">
        <v>290</v>
      </c>
      <c r="BA254" s="1" t="s">
        <v>292</v>
      </c>
      <c r="BB254" s="1">
        <v>5.7</v>
      </c>
      <c r="BD254" s="1">
        <v>406</v>
      </c>
      <c r="BF254" s="1">
        <v>0.31</v>
      </c>
      <c r="BH254" s="1" t="s">
        <v>292</v>
      </c>
      <c r="BJ254" s="1">
        <v>14</v>
      </c>
      <c r="BK254" s="1">
        <v>40</v>
      </c>
      <c r="BL254" s="1">
        <v>11.15</v>
      </c>
      <c r="BM254" s="1">
        <v>30</v>
      </c>
      <c r="BN254" s="1">
        <v>22</v>
      </c>
      <c r="BO254" s="1">
        <v>1.1000000000000001</v>
      </c>
      <c r="BP254" s="1">
        <v>5.57</v>
      </c>
      <c r="BQ254" s="1">
        <v>7.6999999999999999E-2</v>
      </c>
      <c r="BR254" s="1">
        <v>0.05</v>
      </c>
      <c r="BT254" s="1">
        <v>30</v>
      </c>
      <c r="BU254" s="1" t="s">
        <v>251</v>
      </c>
      <c r="BV254" s="1">
        <v>16.399999999999999</v>
      </c>
      <c r="BW254" s="1">
        <v>16</v>
      </c>
      <c r="BY254" s="1">
        <v>18</v>
      </c>
      <c r="CB254" s="1">
        <v>135.5</v>
      </c>
      <c r="CC254" s="1" t="s">
        <v>290</v>
      </c>
      <c r="CF254" s="1">
        <v>0.22</v>
      </c>
      <c r="CG254" s="1">
        <v>5.5</v>
      </c>
      <c r="CH254" s="1">
        <v>0.4</v>
      </c>
      <c r="CI254" s="1">
        <v>2.5</v>
      </c>
      <c r="CJ254" s="1">
        <v>201</v>
      </c>
      <c r="CK254" s="1">
        <v>1.1000000000000001</v>
      </c>
      <c r="CL254" s="1">
        <v>0.03</v>
      </c>
      <c r="CM254" s="1">
        <v>15.95</v>
      </c>
      <c r="CN254" s="1">
        <v>0.18</v>
      </c>
      <c r="CO254" s="1">
        <v>5.21</v>
      </c>
      <c r="CP254" s="1">
        <v>105</v>
      </c>
      <c r="CQ254" s="1">
        <v>3.1</v>
      </c>
      <c r="CR254" s="1">
        <v>33.299999999999997</v>
      </c>
      <c r="CS254" s="1">
        <v>88</v>
      </c>
      <c r="CT254" s="1">
        <v>194</v>
      </c>
      <c r="CU254" s="1">
        <v>42.5</v>
      </c>
      <c r="CV254" s="1">
        <v>85.1</v>
      </c>
      <c r="CW254" s="1">
        <v>9.9600000000000009</v>
      </c>
      <c r="CX254" s="1">
        <v>37.5</v>
      </c>
      <c r="CY254" s="1">
        <v>7.23</v>
      </c>
      <c r="CZ254" s="1">
        <v>1.43</v>
      </c>
      <c r="DA254" s="1">
        <v>6.06</v>
      </c>
      <c r="DB254" s="1">
        <v>1.01</v>
      </c>
      <c r="DC254" s="1">
        <v>5.88</v>
      </c>
      <c r="DD254" s="1">
        <v>1.25</v>
      </c>
      <c r="DE254" s="1">
        <v>3.61</v>
      </c>
      <c r="DF254" s="1">
        <v>0.54</v>
      </c>
      <c r="DG254" s="1">
        <v>3.44</v>
      </c>
      <c r="DH254" s="1">
        <v>0.53</v>
      </c>
      <c r="DI254" s="88">
        <v>206.04</v>
      </c>
      <c r="DJ254" s="87">
        <v>239.33999999999997</v>
      </c>
    </row>
    <row r="255" spans="1:114" x14ac:dyDescent="0.3">
      <c r="A255" s="1" t="s">
        <v>2612</v>
      </c>
      <c r="B255" s="20" t="s">
        <v>978</v>
      </c>
      <c r="C255" s="116" t="s">
        <v>369</v>
      </c>
      <c r="D255" s="19" t="s">
        <v>980</v>
      </c>
      <c r="E255" s="167">
        <v>45081</v>
      </c>
      <c r="F255" s="113">
        <v>45131</v>
      </c>
      <c r="G255" s="59" t="s">
        <v>2589</v>
      </c>
      <c r="H255" s="19" t="s">
        <v>2195</v>
      </c>
      <c r="K255" s="141">
        <v>35.7713775</v>
      </c>
      <c r="L255" s="141">
        <v>-107.266929</v>
      </c>
      <c r="M255" s="62" t="s">
        <v>357</v>
      </c>
      <c r="O255" s="62" t="s">
        <v>147</v>
      </c>
      <c r="P255" s="59" t="s">
        <v>324</v>
      </c>
      <c r="Q255" s="20" t="s">
        <v>1549</v>
      </c>
      <c r="Z255" s="140" t="s">
        <v>2726</v>
      </c>
      <c r="AA255" s="20" t="s">
        <v>142</v>
      </c>
      <c r="AG255" s="1">
        <v>66.91</v>
      </c>
      <c r="AH255" s="1">
        <v>0.75</v>
      </c>
      <c r="AI255" s="1">
        <v>20.29</v>
      </c>
      <c r="AK255" s="1">
        <v>3.57</v>
      </c>
      <c r="AL255" s="1">
        <v>0.02</v>
      </c>
      <c r="AM255" s="1">
        <v>1.38</v>
      </c>
      <c r="AN255" s="1">
        <v>0.39</v>
      </c>
      <c r="AO255" s="1">
        <v>0.64</v>
      </c>
      <c r="AP255" s="1">
        <v>2.82</v>
      </c>
      <c r="AQ255" s="1">
        <v>0.1</v>
      </c>
      <c r="AR255" s="1">
        <v>2.0699999999999998</v>
      </c>
      <c r="AS255" s="1">
        <v>550</v>
      </c>
      <c r="AT255" s="1">
        <v>0.19</v>
      </c>
      <c r="AW255" s="1">
        <v>0.35</v>
      </c>
      <c r="AY255" s="20">
        <v>99.479999999999947</v>
      </c>
      <c r="AZ255" s="1">
        <v>2E-3</v>
      </c>
      <c r="BA255" s="1" t="s">
        <v>292</v>
      </c>
      <c r="BB255" s="1">
        <v>5.9</v>
      </c>
      <c r="BD255" s="1">
        <v>430</v>
      </c>
      <c r="BF255" s="1">
        <v>0.01</v>
      </c>
      <c r="BH255" s="1" t="s">
        <v>292</v>
      </c>
      <c r="BJ255" s="1">
        <v>13</v>
      </c>
      <c r="BK255" s="1">
        <v>46</v>
      </c>
      <c r="BL255" s="1">
        <v>12.4</v>
      </c>
      <c r="BM255" s="1">
        <v>37</v>
      </c>
      <c r="BN255" s="1">
        <v>20.3</v>
      </c>
      <c r="BO255" s="1">
        <v>1.1000000000000001</v>
      </c>
      <c r="BP255" s="1">
        <v>5.44</v>
      </c>
      <c r="BQ255" s="1">
        <v>6.0000000000000001E-3</v>
      </c>
      <c r="BR255" s="1">
        <v>1.7999999999999999E-2</v>
      </c>
      <c r="BT255" s="1">
        <v>40</v>
      </c>
      <c r="BU255" s="1" t="s">
        <v>251</v>
      </c>
      <c r="BV255" s="1">
        <v>17.5</v>
      </c>
      <c r="BW255" s="1">
        <v>19</v>
      </c>
      <c r="BY255" s="1" t="s">
        <v>264</v>
      </c>
      <c r="CB255" s="1">
        <v>155.5</v>
      </c>
      <c r="CC255" s="1" t="s">
        <v>290</v>
      </c>
      <c r="CF255" s="1">
        <v>0.47</v>
      </c>
      <c r="CG255" s="1">
        <v>3.6</v>
      </c>
      <c r="CH255" s="1">
        <v>0.5</v>
      </c>
      <c r="CI255" s="1">
        <v>1.3</v>
      </c>
      <c r="CJ255" s="1">
        <v>312</v>
      </c>
      <c r="CK255" s="1">
        <v>1.2</v>
      </c>
      <c r="CL255" s="1">
        <v>0.01</v>
      </c>
      <c r="CM255" s="1">
        <v>17.8</v>
      </c>
      <c r="CN255" s="1">
        <v>0.13</v>
      </c>
      <c r="CO255" s="1">
        <v>6.13</v>
      </c>
      <c r="CP255" s="1">
        <v>118</v>
      </c>
      <c r="CQ255" s="1">
        <v>3</v>
      </c>
      <c r="CR255" s="1">
        <v>36.1</v>
      </c>
      <c r="CS255" s="1">
        <v>79</v>
      </c>
      <c r="CT255" s="1">
        <v>200</v>
      </c>
      <c r="CU255" s="1">
        <v>47.9</v>
      </c>
      <c r="CV255" s="1">
        <v>97.2</v>
      </c>
      <c r="CW255" s="1">
        <v>11.15</v>
      </c>
      <c r="CX255" s="1">
        <v>43.1</v>
      </c>
      <c r="CY255" s="1">
        <v>8.0299999999999994</v>
      </c>
      <c r="CZ255" s="1">
        <v>1.52</v>
      </c>
      <c r="DA255" s="1">
        <v>6.72</v>
      </c>
      <c r="DB255" s="1">
        <v>1.08</v>
      </c>
      <c r="DC255" s="1">
        <v>6.1</v>
      </c>
      <c r="DD255" s="1">
        <v>1.23</v>
      </c>
      <c r="DE255" s="1">
        <v>3.54</v>
      </c>
      <c r="DF255" s="1">
        <v>0.55000000000000004</v>
      </c>
      <c r="DG255" s="1">
        <v>3.46</v>
      </c>
      <c r="DH255" s="1">
        <v>0.55000000000000004</v>
      </c>
      <c r="DI255" s="88">
        <v>232.13000000000002</v>
      </c>
      <c r="DJ255" s="87">
        <v>268.23</v>
      </c>
    </row>
    <row r="256" spans="1:114" x14ac:dyDescent="0.3">
      <c r="A256" s="1" t="s">
        <v>2613</v>
      </c>
      <c r="B256" s="20" t="s">
        <v>978</v>
      </c>
      <c r="C256" s="116" t="s">
        <v>369</v>
      </c>
      <c r="D256" s="19" t="s">
        <v>980</v>
      </c>
      <c r="E256" s="167">
        <v>45081</v>
      </c>
      <c r="F256" s="113">
        <v>45131</v>
      </c>
      <c r="G256" s="59" t="s">
        <v>2589</v>
      </c>
      <c r="H256" s="19" t="s">
        <v>2195</v>
      </c>
      <c r="K256" s="141">
        <v>35.766935799999999</v>
      </c>
      <c r="L256" s="141">
        <v>-107.2687172</v>
      </c>
      <c r="M256" s="62" t="s">
        <v>357</v>
      </c>
      <c r="O256" s="62" t="s">
        <v>147</v>
      </c>
      <c r="P256" s="59" t="s">
        <v>278</v>
      </c>
      <c r="Q256" s="20" t="s">
        <v>1549</v>
      </c>
      <c r="Z256" s="118" t="s">
        <v>2727</v>
      </c>
      <c r="AA256" s="20" t="s">
        <v>142</v>
      </c>
      <c r="AG256" s="1">
        <v>68.19</v>
      </c>
      <c r="AH256" s="1">
        <v>0.7</v>
      </c>
      <c r="AI256" s="1">
        <v>15.66</v>
      </c>
      <c r="AK256" s="1">
        <v>2.2999999999999998</v>
      </c>
      <c r="AL256" s="1">
        <v>0.01</v>
      </c>
      <c r="AM256" s="1">
        <v>0.92</v>
      </c>
      <c r="AN256" s="1">
        <v>0.18</v>
      </c>
      <c r="AO256" s="1">
        <v>1.1399999999999999</v>
      </c>
      <c r="AP256" s="1">
        <v>2.57</v>
      </c>
      <c r="AQ256" s="1">
        <v>0.06</v>
      </c>
      <c r="AR256" s="1">
        <v>6.95</v>
      </c>
      <c r="AS256" s="1">
        <v>500</v>
      </c>
      <c r="AT256" s="1">
        <v>0.04</v>
      </c>
      <c r="AW256" s="1">
        <v>2</v>
      </c>
      <c r="AY256" s="20">
        <v>100.72000000000001</v>
      </c>
      <c r="AZ256" s="1">
        <v>1E-3</v>
      </c>
      <c r="BA256" s="1" t="s">
        <v>292</v>
      </c>
      <c r="BB256" s="1">
        <v>2.2999999999999998</v>
      </c>
      <c r="BD256" s="1">
        <v>548</v>
      </c>
      <c r="BF256" s="1">
        <v>0.24</v>
      </c>
      <c r="BH256" s="1" t="s">
        <v>292</v>
      </c>
      <c r="BJ256" s="1">
        <v>5</v>
      </c>
      <c r="BK256" s="1">
        <v>34</v>
      </c>
      <c r="BL256" s="1">
        <v>7.55</v>
      </c>
      <c r="BM256" s="1">
        <v>24</v>
      </c>
      <c r="BN256" s="1">
        <v>15.6</v>
      </c>
      <c r="BO256" s="1">
        <v>0.9</v>
      </c>
      <c r="BP256" s="1">
        <v>5.87</v>
      </c>
      <c r="BQ256" s="1">
        <v>1.7000000000000001E-2</v>
      </c>
      <c r="BR256" s="1">
        <v>3.9E-2</v>
      </c>
      <c r="BT256" s="1">
        <v>20</v>
      </c>
      <c r="BU256" s="1" t="s">
        <v>251</v>
      </c>
      <c r="BV256" s="1">
        <v>14.65</v>
      </c>
      <c r="BW256" s="1">
        <v>6</v>
      </c>
      <c r="BY256" s="1">
        <v>9</v>
      </c>
      <c r="CB256" s="1">
        <v>115.5</v>
      </c>
      <c r="CC256" s="1">
        <v>1E-3</v>
      </c>
      <c r="CF256" s="1">
        <v>0.1</v>
      </c>
      <c r="CG256" s="1">
        <v>4</v>
      </c>
      <c r="CH256" s="1">
        <v>0.8</v>
      </c>
      <c r="CI256" s="1">
        <v>2</v>
      </c>
      <c r="CJ256" s="1">
        <v>113.5</v>
      </c>
      <c r="CK256" s="1">
        <v>1</v>
      </c>
      <c r="CL256" s="1">
        <v>0.02</v>
      </c>
      <c r="CM256" s="1">
        <v>13.45</v>
      </c>
      <c r="CN256" s="1">
        <v>0.12</v>
      </c>
      <c r="CO256" s="1">
        <v>4.13</v>
      </c>
      <c r="CP256" s="1">
        <v>75</v>
      </c>
      <c r="CQ256" s="1">
        <v>1.9</v>
      </c>
      <c r="CR256" s="1">
        <v>24.3</v>
      </c>
      <c r="CS256" s="1">
        <v>56</v>
      </c>
      <c r="CT256" s="1">
        <v>228</v>
      </c>
      <c r="CU256" s="1">
        <v>35</v>
      </c>
      <c r="CV256" s="1">
        <v>68.3</v>
      </c>
      <c r="CW256" s="1">
        <v>7.63</v>
      </c>
      <c r="CX256" s="1">
        <v>28.3</v>
      </c>
      <c r="CY256" s="1">
        <v>5</v>
      </c>
      <c r="CZ256" s="1">
        <v>0.99</v>
      </c>
      <c r="DA256" s="1">
        <v>4.17</v>
      </c>
      <c r="DB256" s="1">
        <v>0.65</v>
      </c>
      <c r="DC256" s="1">
        <v>3.81</v>
      </c>
      <c r="DD256" s="1">
        <v>0.87</v>
      </c>
      <c r="DE256" s="1">
        <v>2.52</v>
      </c>
      <c r="DF256" s="1">
        <v>0.43</v>
      </c>
      <c r="DG256" s="1">
        <v>2.73</v>
      </c>
      <c r="DH256" s="1">
        <v>0.46</v>
      </c>
      <c r="DI256" s="87">
        <v>160.86000000000001</v>
      </c>
      <c r="DJ256" s="87">
        <v>185.16000000000003</v>
      </c>
    </row>
    <row r="257" spans="1:114" x14ac:dyDescent="0.3">
      <c r="A257" s="93" t="s">
        <v>2615</v>
      </c>
      <c r="B257" s="20" t="s">
        <v>978</v>
      </c>
      <c r="C257" s="116" t="s">
        <v>1285</v>
      </c>
      <c r="D257" s="19" t="s">
        <v>980</v>
      </c>
      <c r="E257" s="167">
        <v>44940</v>
      </c>
      <c r="F257" s="14">
        <v>45139</v>
      </c>
      <c r="G257" s="1" t="s">
        <v>2639</v>
      </c>
      <c r="H257" s="19" t="s">
        <v>2195</v>
      </c>
      <c r="K257" s="117">
        <v>36.754486999999997</v>
      </c>
      <c r="L257" s="117">
        <v>-108.42255400000001</v>
      </c>
      <c r="M257" s="62" t="s">
        <v>357</v>
      </c>
      <c r="O257" s="62" t="s">
        <v>147</v>
      </c>
      <c r="P257" s="59" t="s">
        <v>336</v>
      </c>
      <c r="Q257" s="20" t="s">
        <v>1549</v>
      </c>
      <c r="Z257" s="118" t="s">
        <v>1983</v>
      </c>
      <c r="AA257" s="20" t="s">
        <v>142</v>
      </c>
      <c r="AG257" s="1">
        <v>26.18</v>
      </c>
      <c r="AH257" s="1">
        <v>0.34</v>
      </c>
      <c r="AI257" s="1">
        <v>11.42</v>
      </c>
      <c r="AK257" s="1">
        <v>1.33</v>
      </c>
      <c r="AL257" s="1">
        <v>0.01</v>
      </c>
      <c r="AM257" s="1">
        <v>0.28999999999999998</v>
      </c>
      <c r="AN257" s="1">
        <v>2.4700000000000002</v>
      </c>
      <c r="AO257" s="1">
        <v>0.24</v>
      </c>
      <c r="AP257" s="1">
        <v>0.6</v>
      </c>
      <c r="AQ257" s="1">
        <v>0.04</v>
      </c>
      <c r="AR257" s="1">
        <v>55.03</v>
      </c>
      <c r="AS257" s="1">
        <v>230</v>
      </c>
      <c r="AT257" s="1">
        <v>1.1399999999999999</v>
      </c>
      <c r="AW257" s="1">
        <v>32.1</v>
      </c>
      <c r="AY257" s="20">
        <v>99.089999999999989</v>
      </c>
      <c r="AZ257" s="1">
        <v>3.5000000000000003E-2</v>
      </c>
      <c r="BA257" s="1" t="s">
        <v>292</v>
      </c>
      <c r="BB257" s="1">
        <v>2.9</v>
      </c>
      <c r="BD257" s="1">
        <v>664</v>
      </c>
      <c r="BF257" s="1">
        <v>0.33</v>
      </c>
      <c r="BH257" s="1" t="s">
        <v>292</v>
      </c>
      <c r="BJ257" s="1">
        <v>3</v>
      </c>
      <c r="BK257" s="1">
        <v>8</v>
      </c>
      <c r="BL257" s="1">
        <v>1.35</v>
      </c>
      <c r="BM257" s="1">
        <v>30</v>
      </c>
      <c r="BN257" s="1">
        <v>14.7</v>
      </c>
      <c r="BO257" s="1" t="s">
        <v>292</v>
      </c>
      <c r="BP257" s="1">
        <v>3.66</v>
      </c>
      <c r="BQ257" s="1">
        <v>4.4999999999999998E-2</v>
      </c>
      <c r="BR257" s="1">
        <v>3.5000000000000003E-2</v>
      </c>
      <c r="BT257" s="1">
        <v>40</v>
      </c>
      <c r="BU257" s="1">
        <v>2</v>
      </c>
      <c r="BV257" s="1">
        <v>9.82</v>
      </c>
      <c r="BW257" s="1">
        <v>5</v>
      </c>
      <c r="BY257" s="1">
        <v>23</v>
      </c>
      <c r="CB257" s="1">
        <v>21.7</v>
      </c>
      <c r="CC257" s="1">
        <v>1.9E-2</v>
      </c>
      <c r="CF257" s="1">
        <v>0.34</v>
      </c>
      <c r="CG257" s="1">
        <v>2.4</v>
      </c>
      <c r="CH257" s="1">
        <v>1.8</v>
      </c>
      <c r="CI257" s="1" t="s">
        <v>292</v>
      </c>
      <c r="CJ257" s="1">
        <v>155</v>
      </c>
      <c r="CK257" s="1">
        <v>0.8</v>
      </c>
      <c r="CL257" s="1">
        <v>0.06</v>
      </c>
      <c r="CM257" s="1">
        <v>9.32</v>
      </c>
      <c r="CN257" s="1">
        <v>7.0000000000000007E-2</v>
      </c>
      <c r="CO257" s="1">
        <v>3.01</v>
      </c>
      <c r="CP257" s="1">
        <v>35</v>
      </c>
      <c r="CQ257" s="1">
        <v>1.3</v>
      </c>
      <c r="CR257" s="1">
        <v>13.1</v>
      </c>
      <c r="CS257" s="1">
        <v>42</v>
      </c>
      <c r="CT257" s="1">
        <v>145</v>
      </c>
      <c r="CU257" s="1">
        <v>21</v>
      </c>
      <c r="CV257" s="1">
        <v>42.9</v>
      </c>
      <c r="CW257" s="1">
        <v>4.49</v>
      </c>
      <c r="CX257" s="1">
        <v>16.899999999999999</v>
      </c>
      <c r="CY257" s="1">
        <v>3.07</v>
      </c>
      <c r="CZ257" s="1">
        <v>0.54</v>
      </c>
      <c r="DA257" s="1">
        <v>2.5099999999999998</v>
      </c>
      <c r="DB257" s="1">
        <v>0.39</v>
      </c>
      <c r="DC257" s="1">
        <v>2.29</v>
      </c>
      <c r="DD257" s="1">
        <v>0.46</v>
      </c>
      <c r="DE257" s="1">
        <v>1.41</v>
      </c>
      <c r="DF257" s="1">
        <v>0.19</v>
      </c>
      <c r="DG257" s="1">
        <v>1.51</v>
      </c>
      <c r="DH257" s="1">
        <v>0.19</v>
      </c>
      <c r="DI257" s="87">
        <v>97.85</v>
      </c>
      <c r="DJ257" s="87">
        <v>110.94999999999999</v>
      </c>
    </row>
    <row r="258" spans="1:114" x14ac:dyDescent="0.3">
      <c r="A258" s="93" t="s">
        <v>2619</v>
      </c>
      <c r="B258" s="20" t="s">
        <v>978</v>
      </c>
      <c r="C258" s="19" t="s">
        <v>2311</v>
      </c>
      <c r="D258" s="19" t="s">
        <v>980</v>
      </c>
      <c r="E258" s="167">
        <v>45035</v>
      </c>
      <c r="F258" s="14">
        <v>45139</v>
      </c>
      <c r="G258" s="1" t="s">
        <v>2639</v>
      </c>
      <c r="H258" s="19" t="s">
        <v>2195</v>
      </c>
      <c r="K258" s="168">
        <v>35.443265699999998</v>
      </c>
      <c r="L258" s="168">
        <v>-108.14061890000001</v>
      </c>
      <c r="M258" s="62" t="s">
        <v>357</v>
      </c>
      <c r="O258" s="62" t="s">
        <v>147</v>
      </c>
      <c r="P258" s="59" t="s">
        <v>2729</v>
      </c>
      <c r="Q258" s="20" t="s">
        <v>1549</v>
      </c>
      <c r="Z258" s="140" t="s">
        <v>2728</v>
      </c>
      <c r="AA258" s="20" t="s">
        <v>142</v>
      </c>
      <c r="AG258" s="1">
        <v>6.94</v>
      </c>
      <c r="AH258" s="1">
        <v>0.05</v>
      </c>
      <c r="AI258" s="1">
        <v>1.1000000000000001</v>
      </c>
      <c r="AK258" s="1">
        <v>0.34</v>
      </c>
      <c r="AL258" s="1">
        <v>7.0000000000000007E-2</v>
      </c>
      <c r="AM258" s="1">
        <v>0.67</v>
      </c>
      <c r="AN258" s="1">
        <v>50.5</v>
      </c>
      <c r="AO258" s="1">
        <v>0.06</v>
      </c>
      <c r="AP258" s="1">
        <v>0.26</v>
      </c>
      <c r="AQ258" s="1">
        <v>0.01</v>
      </c>
      <c r="AR258" s="1">
        <v>38.44</v>
      </c>
      <c r="AS258" s="1">
        <v>200</v>
      </c>
      <c r="AT258" s="1">
        <v>0.02</v>
      </c>
      <c r="AW258" s="1">
        <v>10.4</v>
      </c>
      <c r="AY258" s="20">
        <v>98.46</v>
      </c>
      <c r="AZ258" s="1" t="s">
        <v>290</v>
      </c>
      <c r="BA258" s="1" t="s">
        <v>292</v>
      </c>
      <c r="BB258" s="1">
        <v>2.1</v>
      </c>
      <c r="BD258" s="1">
        <v>58.3</v>
      </c>
      <c r="BF258" s="1">
        <v>0.04</v>
      </c>
      <c r="BH258" s="1" t="s">
        <v>292</v>
      </c>
      <c r="BJ258" s="1">
        <v>2</v>
      </c>
      <c r="BK258" s="1" t="s">
        <v>289</v>
      </c>
      <c r="BL258" s="1">
        <v>0.28999999999999998</v>
      </c>
      <c r="BM258" s="1">
        <v>11</v>
      </c>
      <c r="BN258" s="1">
        <v>1.2</v>
      </c>
      <c r="BO258" s="1" t="s">
        <v>292</v>
      </c>
      <c r="BP258" s="1">
        <v>0.71</v>
      </c>
      <c r="BQ258" s="1">
        <v>6.4000000000000001E-2</v>
      </c>
      <c r="BR258" s="1">
        <v>0.01</v>
      </c>
      <c r="BT258" s="1">
        <v>20</v>
      </c>
      <c r="BU258" s="1" t="s">
        <v>251</v>
      </c>
      <c r="BV258" s="1">
        <v>0.87</v>
      </c>
      <c r="BW258" s="1">
        <v>3</v>
      </c>
      <c r="BY258" s="1" t="s">
        <v>264</v>
      </c>
      <c r="CB258" s="1">
        <v>6.5</v>
      </c>
      <c r="CC258" s="1" t="s">
        <v>290</v>
      </c>
      <c r="CF258" s="1">
        <v>0.1</v>
      </c>
      <c r="CG258" s="1">
        <v>1.2</v>
      </c>
      <c r="CH258" s="1">
        <v>0.5</v>
      </c>
      <c r="CI258" s="1" t="s">
        <v>292</v>
      </c>
      <c r="CJ258" s="1">
        <v>487</v>
      </c>
      <c r="CK258" s="1" t="s">
        <v>321</v>
      </c>
      <c r="CL258" s="1">
        <v>0.01</v>
      </c>
      <c r="CM258" s="1">
        <v>0.64</v>
      </c>
      <c r="CN258" s="1">
        <v>0.02</v>
      </c>
      <c r="CO258" s="1">
        <v>0.68</v>
      </c>
      <c r="CP258" s="1">
        <v>9</v>
      </c>
      <c r="CQ258" s="1" t="s">
        <v>292</v>
      </c>
      <c r="CR258" s="1">
        <v>3.2</v>
      </c>
      <c r="CS258" s="1">
        <v>13</v>
      </c>
      <c r="CT258" s="1">
        <v>31</v>
      </c>
      <c r="CU258" s="1">
        <v>3.2</v>
      </c>
      <c r="CV258" s="1">
        <v>5.8</v>
      </c>
      <c r="CW258" s="1">
        <v>0.66</v>
      </c>
      <c r="CX258" s="1">
        <v>2.7</v>
      </c>
      <c r="CY258" s="1">
        <v>0.46</v>
      </c>
      <c r="CZ258" s="1">
        <v>0.11</v>
      </c>
      <c r="DA258" s="1">
        <v>0.48</v>
      </c>
      <c r="DB258" s="1">
        <v>0.06</v>
      </c>
      <c r="DC258" s="1">
        <v>0.48</v>
      </c>
      <c r="DD258" s="1">
        <v>0.1</v>
      </c>
      <c r="DE258" s="1">
        <v>0.24</v>
      </c>
      <c r="DF258" s="1">
        <v>0.04</v>
      </c>
      <c r="DG258" s="1">
        <v>0.25</v>
      </c>
      <c r="DH258" s="1">
        <v>0.05</v>
      </c>
      <c r="DI258" s="87">
        <v>14.63</v>
      </c>
      <c r="DJ258" s="87">
        <v>17.830000000000002</v>
      </c>
    </row>
    <row r="259" spans="1:114" x14ac:dyDescent="0.3">
      <c r="A259" s="93" t="s">
        <v>2620</v>
      </c>
      <c r="B259" s="20" t="s">
        <v>978</v>
      </c>
      <c r="C259" s="19" t="s">
        <v>2311</v>
      </c>
      <c r="D259" s="19" t="s">
        <v>980</v>
      </c>
      <c r="E259" s="167">
        <v>45035</v>
      </c>
      <c r="F259" s="14">
        <v>45139</v>
      </c>
      <c r="G259" s="1" t="s">
        <v>2639</v>
      </c>
      <c r="H259" s="19" t="s">
        <v>2195</v>
      </c>
      <c r="K259" s="168">
        <v>35.467633793700003</v>
      </c>
      <c r="L259" s="168">
        <v>-108.13058981170001</v>
      </c>
      <c r="M259" s="62" t="s">
        <v>357</v>
      </c>
      <c r="O259" s="62" t="s">
        <v>147</v>
      </c>
      <c r="P259" s="59" t="s">
        <v>278</v>
      </c>
      <c r="Q259" s="20" t="s">
        <v>1549</v>
      </c>
      <c r="Z259" s="140" t="s">
        <v>2671</v>
      </c>
      <c r="AA259" s="20" t="s">
        <v>142</v>
      </c>
      <c r="AB259" s="116" t="s">
        <v>2142</v>
      </c>
      <c r="AG259" s="1">
        <v>92.21</v>
      </c>
      <c r="AH259" s="1">
        <v>0.18</v>
      </c>
      <c r="AI259" s="1">
        <v>3.74</v>
      </c>
      <c r="AK259" s="1">
        <v>0.8</v>
      </c>
      <c r="AL259" s="1">
        <v>0.01</v>
      </c>
      <c r="AM259" s="1">
        <v>0.04</v>
      </c>
      <c r="AN259" s="1">
        <v>0.15</v>
      </c>
      <c r="AO259" s="1">
        <v>0.05</v>
      </c>
      <c r="AP259" s="1">
        <v>0.71</v>
      </c>
      <c r="AQ259" s="1" t="s">
        <v>261</v>
      </c>
      <c r="AR259" s="1">
        <v>1.29</v>
      </c>
      <c r="AS259" s="1">
        <v>30</v>
      </c>
      <c r="AT259" s="1" t="s">
        <v>261</v>
      </c>
      <c r="AW259" s="1">
        <v>0.23</v>
      </c>
      <c r="AY259" s="20">
        <v>99.410000000000011</v>
      </c>
      <c r="AZ259" s="1" t="s">
        <v>290</v>
      </c>
      <c r="BA259" s="1" t="s">
        <v>292</v>
      </c>
      <c r="BB259" s="1">
        <v>0.8</v>
      </c>
      <c r="BD259" s="1">
        <v>153</v>
      </c>
      <c r="BF259" s="1">
        <v>0.09</v>
      </c>
      <c r="BH259" s="1" t="s">
        <v>292</v>
      </c>
      <c r="BJ259" s="1" t="s">
        <v>251</v>
      </c>
      <c r="BK259" s="1">
        <v>8</v>
      </c>
      <c r="BL259" s="1">
        <v>0.41</v>
      </c>
      <c r="BM259" s="1">
        <v>11</v>
      </c>
      <c r="BN259" s="1">
        <v>3</v>
      </c>
      <c r="BO259" s="1">
        <v>1</v>
      </c>
      <c r="BP259" s="1">
        <v>8.77</v>
      </c>
      <c r="BQ259" s="1">
        <v>1.4E-2</v>
      </c>
      <c r="BR259" s="1">
        <v>0.01</v>
      </c>
      <c r="BT259" s="1">
        <v>10</v>
      </c>
      <c r="BU259" s="1">
        <v>1</v>
      </c>
      <c r="BV259" s="1">
        <v>5.23</v>
      </c>
      <c r="BW259" s="1">
        <v>2</v>
      </c>
      <c r="BY259" s="1">
        <v>10</v>
      </c>
      <c r="CB259" s="1">
        <v>16.600000000000001</v>
      </c>
      <c r="CC259" s="1" t="s">
        <v>290</v>
      </c>
      <c r="CF259" s="1">
        <v>0.12</v>
      </c>
      <c r="CG259" s="1">
        <v>0.7</v>
      </c>
      <c r="CH259" s="1">
        <v>0.2</v>
      </c>
      <c r="CI259" s="1">
        <v>1.1000000000000001</v>
      </c>
      <c r="CJ259" s="1">
        <v>16.399999999999999</v>
      </c>
      <c r="CK259" s="1">
        <v>0.4</v>
      </c>
      <c r="CL259" s="1">
        <v>0.01</v>
      </c>
      <c r="CM259" s="1">
        <v>3.98</v>
      </c>
      <c r="CN259" s="1">
        <v>0.06</v>
      </c>
      <c r="CO259" s="1">
        <v>2.09</v>
      </c>
      <c r="CP259" s="1">
        <v>8</v>
      </c>
      <c r="CQ259" s="1">
        <v>0.8</v>
      </c>
      <c r="CR259" s="1">
        <v>8.8000000000000007</v>
      </c>
      <c r="CS259" s="1">
        <v>13</v>
      </c>
      <c r="CT259" s="1">
        <v>381</v>
      </c>
      <c r="CU259" s="1">
        <v>9</v>
      </c>
      <c r="CV259" s="1">
        <v>18.3</v>
      </c>
      <c r="CW259" s="1">
        <v>2.0299999999999998</v>
      </c>
      <c r="CX259" s="1">
        <v>7.7</v>
      </c>
      <c r="CY259" s="1">
        <v>1.51</v>
      </c>
      <c r="CZ259" s="1">
        <v>0.25</v>
      </c>
      <c r="DA259" s="1">
        <v>1.31</v>
      </c>
      <c r="DB259" s="1">
        <v>0.21</v>
      </c>
      <c r="DC259" s="1">
        <v>1.44</v>
      </c>
      <c r="DD259" s="1">
        <v>0.28999999999999998</v>
      </c>
      <c r="DE259" s="1">
        <v>0.95</v>
      </c>
      <c r="DF259" s="1">
        <v>0.16</v>
      </c>
      <c r="DG259" s="1">
        <v>1.19</v>
      </c>
      <c r="DH259" s="1">
        <v>0.18</v>
      </c>
      <c r="DI259" s="87">
        <v>44.519999999999996</v>
      </c>
      <c r="DJ259" s="87">
        <v>53.319999999999993</v>
      </c>
    </row>
    <row r="260" spans="1:114" x14ac:dyDescent="0.3">
      <c r="A260" s="93" t="s">
        <v>2621</v>
      </c>
      <c r="B260" s="20" t="s">
        <v>978</v>
      </c>
      <c r="C260" s="19" t="s">
        <v>2311</v>
      </c>
      <c r="D260" s="19" t="s">
        <v>980</v>
      </c>
      <c r="E260" s="167">
        <v>45035</v>
      </c>
      <c r="F260" s="14">
        <v>45139</v>
      </c>
      <c r="G260" s="1" t="s">
        <v>2639</v>
      </c>
      <c r="H260" s="19" t="s">
        <v>2195</v>
      </c>
      <c r="K260" s="168">
        <v>35.467633793700003</v>
      </c>
      <c r="L260" s="168">
        <v>-108.13058981170001</v>
      </c>
      <c r="M260" s="62" t="s">
        <v>357</v>
      </c>
      <c r="O260" s="62" t="s">
        <v>147</v>
      </c>
      <c r="P260" s="59" t="s">
        <v>2240</v>
      </c>
      <c r="Q260" s="20" t="s">
        <v>1549</v>
      </c>
      <c r="Z260" s="140" t="s">
        <v>2672</v>
      </c>
      <c r="AA260" s="20" t="s">
        <v>142</v>
      </c>
      <c r="AB260" s="116" t="s">
        <v>2142</v>
      </c>
      <c r="AG260" s="1">
        <v>73.98</v>
      </c>
      <c r="AH260" s="1">
        <v>0.69</v>
      </c>
      <c r="AI260" s="1">
        <v>13.96</v>
      </c>
      <c r="AK260" s="1">
        <v>1.62</v>
      </c>
      <c r="AL260" s="1">
        <v>0.01</v>
      </c>
      <c r="AM260" s="1">
        <v>0.47</v>
      </c>
      <c r="AN260" s="1">
        <v>0.73</v>
      </c>
      <c r="AO260" s="1">
        <v>0.1</v>
      </c>
      <c r="AP260" s="1">
        <v>0.43</v>
      </c>
      <c r="AQ260" s="1">
        <v>0.01</v>
      </c>
      <c r="AR260" s="1">
        <v>7.13</v>
      </c>
      <c r="AS260" s="1">
        <v>180</v>
      </c>
      <c r="AT260" s="1">
        <v>0.15</v>
      </c>
      <c r="AW260" s="1">
        <v>0.77</v>
      </c>
      <c r="AY260" s="20">
        <v>100.05000000000001</v>
      </c>
      <c r="AZ260" s="1" t="s">
        <v>290</v>
      </c>
      <c r="BA260" s="1" t="s">
        <v>292</v>
      </c>
      <c r="BB260" s="1">
        <v>1.7</v>
      </c>
      <c r="BD260" s="1">
        <v>257</v>
      </c>
      <c r="BF260" s="1">
        <v>0.41</v>
      </c>
      <c r="BH260" s="1" t="s">
        <v>292</v>
      </c>
      <c r="BJ260" s="1">
        <v>3</v>
      </c>
      <c r="BK260" s="1">
        <v>16</v>
      </c>
      <c r="BL260" s="1">
        <v>0.65</v>
      </c>
      <c r="BM260" s="1">
        <v>8</v>
      </c>
      <c r="BN260" s="1">
        <v>19.2</v>
      </c>
      <c r="BO260" s="1">
        <v>2.5</v>
      </c>
      <c r="BP260" s="1">
        <v>17.149999999999999</v>
      </c>
      <c r="BQ260" s="1">
        <v>1.7000000000000001E-2</v>
      </c>
      <c r="BR260" s="1">
        <v>4.3999999999999997E-2</v>
      </c>
      <c r="BT260" s="1">
        <v>50</v>
      </c>
      <c r="BU260" s="1">
        <v>18</v>
      </c>
      <c r="BV260" s="1">
        <v>21.5</v>
      </c>
      <c r="BW260" s="1">
        <v>5</v>
      </c>
      <c r="BY260" s="1">
        <v>21</v>
      </c>
      <c r="CB260" s="1">
        <v>10</v>
      </c>
      <c r="CC260" s="1">
        <v>5.0000000000000001E-3</v>
      </c>
      <c r="CF260" s="1">
        <v>0.35</v>
      </c>
      <c r="CG260" s="1">
        <v>2</v>
      </c>
      <c r="CH260" s="1">
        <v>1.1000000000000001</v>
      </c>
      <c r="CI260" s="1">
        <v>4.4000000000000004</v>
      </c>
      <c r="CJ260" s="1">
        <v>30.4</v>
      </c>
      <c r="CK260" s="1">
        <v>1.8</v>
      </c>
      <c r="CL260" s="1" t="s">
        <v>261</v>
      </c>
      <c r="CM260" s="1">
        <v>18.55</v>
      </c>
      <c r="CN260" s="1">
        <v>7.0000000000000007E-2</v>
      </c>
      <c r="CO260" s="1">
        <v>5.84</v>
      </c>
      <c r="CP260" s="1">
        <v>27</v>
      </c>
      <c r="CQ260" s="1">
        <v>2.7</v>
      </c>
      <c r="CR260" s="1">
        <v>17.2</v>
      </c>
      <c r="CS260" s="1">
        <v>20</v>
      </c>
      <c r="CT260" s="1">
        <v>729</v>
      </c>
      <c r="CU260" s="1">
        <v>11.3</v>
      </c>
      <c r="CV260" s="1">
        <v>24.7</v>
      </c>
      <c r="CW260" s="1">
        <v>2.5499999999999998</v>
      </c>
      <c r="CX260" s="1">
        <v>9.4</v>
      </c>
      <c r="CY260" s="1">
        <v>2</v>
      </c>
      <c r="CZ260" s="1">
        <v>0.37</v>
      </c>
      <c r="DA260" s="1">
        <v>1.85</v>
      </c>
      <c r="DB260" s="1">
        <v>0.36</v>
      </c>
      <c r="DC260" s="1">
        <v>2.4900000000000002</v>
      </c>
      <c r="DD260" s="1">
        <v>0.55000000000000004</v>
      </c>
      <c r="DE260" s="1">
        <v>1.71</v>
      </c>
      <c r="DF260" s="1">
        <v>0.25</v>
      </c>
      <c r="DG260" s="1">
        <v>2.02</v>
      </c>
      <c r="DH260" s="1">
        <v>0.34</v>
      </c>
      <c r="DI260" s="87">
        <v>59.89</v>
      </c>
      <c r="DJ260" s="87">
        <v>77.09</v>
      </c>
    </row>
    <row r="261" spans="1:114" x14ac:dyDescent="0.3">
      <c r="A261" s="93" t="s">
        <v>2622</v>
      </c>
      <c r="B261" s="20" t="s">
        <v>978</v>
      </c>
      <c r="C261" s="116" t="s">
        <v>369</v>
      </c>
      <c r="D261" s="19" t="s">
        <v>980</v>
      </c>
      <c r="E261" s="167">
        <v>45081</v>
      </c>
      <c r="F261" s="14">
        <v>45139</v>
      </c>
      <c r="G261" s="1" t="s">
        <v>2639</v>
      </c>
      <c r="H261" s="19" t="s">
        <v>2195</v>
      </c>
      <c r="K261" s="117">
        <v>35.766935799999999</v>
      </c>
      <c r="L261" s="117">
        <v>-107.2687172</v>
      </c>
      <c r="M261" s="62" t="s">
        <v>357</v>
      </c>
      <c r="O261" s="62" t="s">
        <v>147</v>
      </c>
      <c r="P261" s="59" t="s">
        <v>278</v>
      </c>
      <c r="Q261" s="20" t="s">
        <v>1549</v>
      </c>
      <c r="Z261" s="118" t="s">
        <v>2730</v>
      </c>
      <c r="AA261" s="20" t="s">
        <v>142</v>
      </c>
      <c r="AG261" s="1">
        <v>22.1</v>
      </c>
      <c r="AH261" s="1">
        <v>0.28999999999999998</v>
      </c>
      <c r="AI261" s="1">
        <v>7.06</v>
      </c>
      <c r="AK261" s="1">
        <v>53.7</v>
      </c>
      <c r="AL261" s="1">
        <v>0.95</v>
      </c>
      <c r="AM261" s="1">
        <v>4.71</v>
      </c>
      <c r="AN261" s="1">
        <v>5.65</v>
      </c>
      <c r="AO261" s="1">
        <v>0.66</v>
      </c>
      <c r="AP261" s="1">
        <v>0.86</v>
      </c>
      <c r="AQ261" s="1">
        <v>0.21</v>
      </c>
      <c r="AR261" s="1">
        <v>2.75</v>
      </c>
      <c r="AS261" s="1">
        <v>460</v>
      </c>
      <c r="AT261" s="1">
        <v>0.82</v>
      </c>
      <c r="AW261" s="1">
        <v>7.0000000000000007E-2</v>
      </c>
      <c r="AY261" s="20">
        <v>99.829999999999984</v>
      </c>
      <c r="AZ261" s="1" t="s">
        <v>290</v>
      </c>
      <c r="BA261" s="1" t="s">
        <v>292</v>
      </c>
      <c r="BB261" s="1">
        <v>1.6</v>
      </c>
      <c r="BD261" s="1">
        <v>387</v>
      </c>
      <c r="BF261" s="1">
        <v>0.01</v>
      </c>
      <c r="BH261" s="1" t="s">
        <v>292</v>
      </c>
      <c r="BJ261" s="1">
        <v>7</v>
      </c>
      <c r="BK261" s="1">
        <v>17</v>
      </c>
      <c r="BL261" s="1">
        <v>3.13</v>
      </c>
      <c r="BM261" s="1">
        <v>20</v>
      </c>
      <c r="BN261" s="1">
        <v>9.4</v>
      </c>
      <c r="BO261" s="1">
        <v>2.4</v>
      </c>
      <c r="BP261" s="1">
        <v>2.3199999999999998</v>
      </c>
      <c r="BQ261" s="1">
        <v>1.4999999999999999E-2</v>
      </c>
      <c r="BR261" s="1">
        <v>7.0000000000000001E-3</v>
      </c>
      <c r="BT261" s="1">
        <v>20</v>
      </c>
      <c r="BU261" s="1">
        <v>1</v>
      </c>
      <c r="BV261" s="1">
        <v>6.6</v>
      </c>
      <c r="BW261" s="1">
        <v>8</v>
      </c>
      <c r="BY261" s="1">
        <v>3</v>
      </c>
      <c r="CB261" s="1">
        <v>40.200000000000003</v>
      </c>
      <c r="CC261" s="1">
        <v>1E-3</v>
      </c>
      <c r="CF261" s="1">
        <v>0.2</v>
      </c>
      <c r="CG261" s="1">
        <v>4.0999999999999996</v>
      </c>
      <c r="CH261" s="1">
        <v>0.2</v>
      </c>
      <c r="CI261" s="1">
        <v>1.7</v>
      </c>
      <c r="CJ261" s="1">
        <v>124</v>
      </c>
      <c r="CK261" s="1">
        <v>0.4</v>
      </c>
      <c r="CL261" s="1" t="s">
        <v>261</v>
      </c>
      <c r="CM261" s="1">
        <v>5.83</v>
      </c>
      <c r="CN261" s="1">
        <v>0.02</v>
      </c>
      <c r="CO261" s="1">
        <v>2.19</v>
      </c>
      <c r="CP261" s="1">
        <v>100</v>
      </c>
      <c r="CQ261" s="1">
        <v>3.5</v>
      </c>
      <c r="CR261" s="1">
        <v>37.799999999999997</v>
      </c>
      <c r="CS261" s="1">
        <v>49</v>
      </c>
      <c r="CT261" s="1">
        <v>90</v>
      </c>
      <c r="CU261" s="1">
        <v>25.4</v>
      </c>
      <c r="CV261" s="1">
        <v>47.9</v>
      </c>
      <c r="CW261" s="1">
        <v>5.38</v>
      </c>
      <c r="CX261" s="1">
        <v>21.7</v>
      </c>
      <c r="CY261" s="1">
        <v>4.4800000000000004</v>
      </c>
      <c r="CZ261" s="1">
        <v>1.05</v>
      </c>
      <c r="DA261" s="1">
        <v>5.2</v>
      </c>
      <c r="DB261" s="1">
        <v>0.75</v>
      </c>
      <c r="DC261" s="1">
        <v>4.8899999999999997</v>
      </c>
      <c r="DD261" s="1">
        <v>1.07</v>
      </c>
      <c r="DE261" s="1">
        <v>2.99</v>
      </c>
      <c r="DF261" s="1">
        <v>0.39</v>
      </c>
      <c r="DG261" s="1">
        <v>2.4700000000000002</v>
      </c>
      <c r="DH261" s="1">
        <v>0.38</v>
      </c>
      <c r="DI261" s="87">
        <v>124.04999999999998</v>
      </c>
      <c r="DJ261" s="87">
        <v>161.84999999999997</v>
      </c>
    </row>
    <row r="262" spans="1:114" x14ac:dyDescent="0.3">
      <c r="A262" s="93" t="s">
        <v>2623</v>
      </c>
      <c r="B262" s="20" t="s">
        <v>978</v>
      </c>
      <c r="C262" s="116" t="s">
        <v>369</v>
      </c>
      <c r="D262" s="19" t="s">
        <v>980</v>
      </c>
      <c r="E262" s="167">
        <v>45081</v>
      </c>
      <c r="F262" s="14">
        <v>45139</v>
      </c>
      <c r="G262" s="1" t="s">
        <v>2639</v>
      </c>
      <c r="H262" s="19" t="s">
        <v>2195</v>
      </c>
      <c r="K262" s="117">
        <v>35.766935799999999</v>
      </c>
      <c r="L262" s="117">
        <v>-107.2687172</v>
      </c>
      <c r="M262" s="62" t="s">
        <v>357</v>
      </c>
      <c r="O262" s="62" t="s">
        <v>147</v>
      </c>
      <c r="P262" s="59" t="s">
        <v>2240</v>
      </c>
      <c r="Q262" s="20" t="s">
        <v>1549</v>
      </c>
      <c r="Z262" s="118" t="s">
        <v>2731</v>
      </c>
      <c r="AA262" s="20" t="s">
        <v>142</v>
      </c>
      <c r="AG262" s="1">
        <v>65.650000000000006</v>
      </c>
      <c r="AH262" s="1">
        <v>0.92</v>
      </c>
      <c r="AI262" s="1">
        <v>23.5</v>
      </c>
      <c r="AK262" s="1">
        <v>2.02</v>
      </c>
      <c r="AL262" s="1">
        <v>0.01</v>
      </c>
      <c r="AM262" s="1">
        <v>0.7</v>
      </c>
      <c r="AN262" s="1">
        <v>1.04</v>
      </c>
      <c r="AO262" s="1">
        <v>1.36</v>
      </c>
      <c r="AP262" s="1">
        <v>1.27</v>
      </c>
      <c r="AQ262" s="1">
        <v>0.05</v>
      </c>
      <c r="AR262" s="1">
        <v>2.17</v>
      </c>
      <c r="AS262" s="1">
        <v>100</v>
      </c>
      <c r="AT262" s="1">
        <v>0.41</v>
      </c>
      <c r="AW262" s="1">
        <v>7.0000000000000007E-2</v>
      </c>
      <c r="AY262" s="20">
        <v>99.17</v>
      </c>
      <c r="AZ262" s="1" t="s">
        <v>290</v>
      </c>
      <c r="BA262" s="1" t="s">
        <v>292</v>
      </c>
      <c r="BB262" s="1">
        <v>0.4</v>
      </c>
      <c r="BD262" s="1">
        <v>377</v>
      </c>
      <c r="BF262" s="1">
        <v>0.01</v>
      </c>
      <c r="BH262" s="1" t="s">
        <v>292</v>
      </c>
      <c r="BJ262" s="1">
        <v>11</v>
      </c>
      <c r="BK262" s="1">
        <v>37</v>
      </c>
      <c r="BL262" s="1">
        <v>5.78</v>
      </c>
      <c r="BM262" s="1">
        <v>43</v>
      </c>
      <c r="BN262" s="1">
        <v>31.9</v>
      </c>
      <c r="BO262" s="1">
        <v>2.2999999999999998</v>
      </c>
      <c r="BP262" s="1">
        <v>10.25</v>
      </c>
      <c r="BQ262" s="1">
        <v>6.8000000000000005E-2</v>
      </c>
      <c r="BR262" s="1">
        <v>0.01</v>
      </c>
      <c r="BT262" s="1">
        <v>40</v>
      </c>
      <c r="BU262" s="1">
        <v>1</v>
      </c>
      <c r="BV262" s="1">
        <v>22.8</v>
      </c>
      <c r="BW262" s="1">
        <v>24</v>
      </c>
      <c r="BY262" s="1">
        <v>13</v>
      </c>
      <c r="CB262" s="1">
        <v>63.5</v>
      </c>
      <c r="CC262" s="1" t="s">
        <v>290</v>
      </c>
      <c r="CF262" s="1">
        <v>0.49</v>
      </c>
      <c r="CG262" s="1">
        <v>2.9</v>
      </c>
      <c r="CH262" s="1" t="s">
        <v>291</v>
      </c>
      <c r="CI262" s="1">
        <v>1.1000000000000001</v>
      </c>
      <c r="CJ262" s="1">
        <v>384</v>
      </c>
      <c r="CK262" s="1">
        <v>1.6</v>
      </c>
      <c r="CL262" s="1" t="s">
        <v>261</v>
      </c>
      <c r="CM262" s="1">
        <v>25.2</v>
      </c>
      <c r="CN262" s="1">
        <v>0.04</v>
      </c>
      <c r="CO262" s="1">
        <v>6.49</v>
      </c>
      <c r="CP262" s="1">
        <v>108</v>
      </c>
      <c r="CQ262" s="1">
        <v>1.2</v>
      </c>
      <c r="CR262" s="1">
        <v>42.3</v>
      </c>
      <c r="CS262" s="1">
        <v>99</v>
      </c>
      <c r="CT262" s="1">
        <v>380</v>
      </c>
      <c r="CU262" s="1">
        <v>45.8</v>
      </c>
      <c r="CV262" s="1">
        <v>102.5</v>
      </c>
      <c r="CW262" s="1">
        <v>10.95</v>
      </c>
      <c r="CX262" s="1">
        <v>44.4</v>
      </c>
      <c r="CY262" s="1">
        <v>8.0299999999999994</v>
      </c>
      <c r="CZ262" s="1">
        <v>1.58</v>
      </c>
      <c r="DA262" s="1">
        <v>6.69</v>
      </c>
      <c r="DB262" s="1">
        <v>1.1399999999999999</v>
      </c>
      <c r="DC262" s="1">
        <v>7.31</v>
      </c>
      <c r="DD262" s="1">
        <v>1.54</v>
      </c>
      <c r="DE262" s="1">
        <v>4.09</v>
      </c>
      <c r="DF262" s="1">
        <v>0.55000000000000004</v>
      </c>
      <c r="DG262" s="1">
        <v>3.75</v>
      </c>
      <c r="DH262" s="1">
        <v>0.56999999999999995</v>
      </c>
      <c r="DI262" s="88">
        <v>238.9</v>
      </c>
      <c r="DJ262" s="88">
        <v>281.2</v>
      </c>
    </row>
    <row r="263" spans="1:114" x14ac:dyDescent="0.3">
      <c r="A263" s="93" t="s">
        <v>2624</v>
      </c>
      <c r="B263" s="20" t="s">
        <v>978</v>
      </c>
      <c r="C263" s="116" t="s">
        <v>369</v>
      </c>
      <c r="D263" s="19" t="s">
        <v>980</v>
      </c>
      <c r="E263" s="108">
        <v>45081</v>
      </c>
      <c r="F263" s="14">
        <v>45139</v>
      </c>
      <c r="G263" s="1" t="s">
        <v>2639</v>
      </c>
      <c r="H263" s="19" t="s">
        <v>2195</v>
      </c>
      <c r="K263" s="117">
        <v>35.766935799999999</v>
      </c>
      <c r="L263" s="117">
        <v>-107.2687172</v>
      </c>
      <c r="M263" s="62" t="s">
        <v>357</v>
      </c>
      <c r="O263" s="62" t="s">
        <v>147</v>
      </c>
      <c r="P263" s="59" t="s">
        <v>324</v>
      </c>
      <c r="Q263" s="20" t="s">
        <v>1549</v>
      </c>
      <c r="Z263" s="140" t="s">
        <v>2732</v>
      </c>
      <c r="AA263" s="20" t="s">
        <v>142</v>
      </c>
      <c r="AG263" s="1">
        <v>64.8</v>
      </c>
      <c r="AH263" s="1">
        <v>0.75</v>
      </c>
      <c r="AI263" s="1">
        <v>17.95</v>
      </c>
      <c r="AK263" s="1">
        <v>4.3099999999999996</v>
      </c>
      <c r="AL263" s="1">
        <v>0.05</v>
      </c>
      <c r="AM263" s="1">
        <v>1.74</v>
      </c>
      <c r="AN263" s="1">
        <v>0.45</v>
      </c>
      <c r="AO263" s="1">
        <v>1.53</v>
      </c>
      <c r="AP263" s="1">
        <v>3.08</v>
      </c>
      <c r="AQ263" s="1">
        <v>0.14000000000000001</v>
      </c>
      <c r="AR263" s="1">
        <v>3.87</v>
      </c>
      <c r="AS263" s="1">
        <v>1020</v>
      </c>
      <c r="AT263" s="1">
        <v>0.05</v>
      </c>
      <c r="AW263" s="1">
        <v>0.05</v>
      </c>
      <c r="AY263" s="20">
        <v>98.77</v>
      </c>
      <c r="AZ263" s="1" t="s">
        <v>290</v>
      </c>
      <c r="BA263" s="1" t="s">
        <v>292</v>
      </c>
      <c r="BB263" s="1">
        <v>2.2999999999999998</v>
      </c>
      <c r="BD263" s="1">
        <v>425</v>
      </c>
      <c r="BF263" s="1">
        <v>0.18</v>
      </c>
      <c r="BH263" s="1" t="s">
        <v>292</v>
      </c>
      <c r="BJ263" s="1">
        <v>13</v>
      </c>
      <c r="BK263" s="1">
        <v>42</v>
      </c>
      <c r="BL263" s="1">
        <v>9.5</v>
      </c>
      <c r="BM263" s="1">
        <v>42</v>
      </c>
      <c r="BN263" s="1">
        <v>24.1</v>
      </c>
      <c r="BO263" s="1">
        <v>0.9</v>
      </c>
      <c r="BP263" s="1">
        <v>6.05</v>
      </c>
      <c r="BQ263" s="1">
        <v>2.3E-2</v>
      </c>
      <c r="BR263" s="1">
        <v>6.6000000000000003E-2</v>
      </c>
      <c r="BT263" s="1">
        <v>30</v>
      </c>
      <c r="BU263" s="1">
        <v>1</v>
      </c>
      <c r="BV263" s="1">
        <v>17.350000000000001</v>
      </c>
      <c r="BW263" s="1">
        <v>20</v>
      </c>
      <c r="BY263" s="1">
        <v>28</v>
      </c>
      <c r="CB263" s="1">
        <v>143</v>
      </c>
      <c r="CC263" s="1" t="s">
        <v>290</v>
      </c>
      <c r="CF263" s="1">
        <v>0.17</v>
      </c>
      <c r="CG263" s="1">
        <v>10.4</v>
      </c>
      <c r="CH263" s="1">
        <v>0.2</v>
      </c>
      <c r="CI263" s="1">
        <v>3</v>
      </c>
      <c r="CJ263" s="1">
        <v>156</v>
      </c>
      <c r="CK263" s="1">
        <v>1.2</v>
      </c>
      <c r="CL263" s="1">
        <v>0.01</v>
      </c>
      <c r="CM263" s="1">
        <v>15.35</v>
      </c>
      <c r="CN263" s="1">
        <v>0.48</v>
      </c>
      <c r="CO263" s="1">
        <v>4.25</v>
      </c>
      <c r="CP263" s="1">
        <v>110</v>
      </c>
      <c r="CQ263" s="1">
        <v>2.2999999999999998</v>
      </c>
      <c r="CR263" s="1">
        <v>33</v>
      </c>
      <c r="CS263" s="1">
        <v>122</v>
      </c>
      <c r="CT263" s="1">
        <v>203</v>
      </c>
      <c r="CU263" s="1">
        <v>43.1</v>
      </c>
      <c r="CV263" s="1">
        <v>91</v>
      </c>
      <c r="CW263" s="1">
        <v>10.1</v>
      </c>
      <c r="CX263" s="1">
        <v>40</v>
      </c>
      <c r="CY263" s="1">
        <v>7.89</v>
      </c>
      <c r="CZ263" s="1">
        <v>1.45</v>
      </c>
      <c r="DA263" s="1">
        <v>6.74</v>
      </c>
      <c r="DB263" s="1">
        <v>1.03</v>
      </c>
      <c r="DC263" s="1">
        <v>5.89</v>
      </c>
      <c r="DD263" s="1">
        <v>1.2</v>
      </c>
      <c r="DE263" s="1">
        <v>3.41</v>
      </c>
      <c r="DF263" s="1">
        <v>0.5</v>
      </c>
      <c r="DG263" s="1">
        <v>3.24</v>
      </c>
      <c r="DH263" s="1">
        <v>0.49</v>
      </c>
      <c r="DI263" s="88">
        <v>216.03999999999996</v>
      </c>
      <c r="DJ263" s="88">
        <v>249.03999999999996</v>
      </c>
    </row>
    <row r="264" spans="1:114" x14ac:dyDescent="0.3">
      <c r="A264" s="93" t="s">
        <v>2625</v>
      </c>
      <c r="B264" s="20" t="s">
        <v>978</v>
      </c>
      <c r="C264" s="116" t="s">
        <v>369</v>
      </c>
      <c r="D264" s="19" t="s">
        <v>980</v>
      </c>
      <c r="E264" s="108">
        <v>45081</v>
      </c>
      <c r="F264" s="14">
        <v>45139</v>
      </c>
      <c r="G264" s="1" t="s">
        <v>2639</v>
      </c>
      <c r="H264" s="19" t="s">
        <v>2195</v>
      </c>
      <c r="K264" s="117">
        <v>35.766935799999999</v>
      </c>
      <c r="L264" s="117">
        <v>-107.2687172</v>
      </c>
      <c r="M264" s="62" t="s">
        <v>357</v>
      </c>
      <c r="O264" s="62" t="s">
        <v>147</v>
      </c>
      <c r="P264" s="59" t="s">
        <v>2240</v>
      </c>
      <c r="Q264" s="20" t="s">
        <v>1549</v>
      </c>
      <c r="Z264" s="140" t="s">
        <v>2733</v>
      </c>
      <c r="AA264" s="20" t="s">
        <v>142</v>
      </c>
      <c r="AG264" s="1">
        <v>72.489999999999995</v>
      </c>
      <c r="AH264" s="1">
        <v>0.73</v>
      </c>
      <c r="AI264" s="1">
        <v>12.55</v>
      </c>
      <c r="AK264" s="1">
        <v>1.9</v>
      </c>
      <c r="AL264" s="1">
        <v>0.01</v>
      </c>
      <c r="AM264" s="1">
        <v>0.57999999999999996</v>
      </c>
      <c r="AN264" s="1">
        <v>0.65</v>
      </c>
      <c r="AO264" s="1">
        <v>2.0499999999999998</v>
      </c>
      <c r="AP264" s="1">
        <v>1.55</v>
      </c>
      <c r="AQ264" s="1">
        <v>0.02</v>
      </c>
      <c r="AR264" s="1">
        <v>5.95</v>
      </c>
      <c r="AS264" s="1">
        <v>570</v>
      </c>
      <c r="AT264" s="1">
        <v>1.1399999999999999</v>
      </c>
      <c r="AW264" s="1">
        <v>0.05</v>
      </c>
      <c r="AY264" s="20">
        <v>99.67</v>
      </c>
      <c r="AZ264" s="1" t="s">
        <v>290</v>
      </c>
      <c r="BA264" s="1" t="s">
        <v>292</v>
      </c>
      <c r="BB264" s="1">
        <v>8.8000000000000007</v>
      </c>
      <c r="BD264" s="1">
        <v>542</v>
      </c>
      <c r="BF264" s="1">
        <v>0.42</v>
      </c>
      <c r="BH264" s="1" t="s">
        <v>292</v>
      </c>
      <c r="BJ264" s="1">
        <v>5</v>
      </c>
      <c r="BK264" s="1">
        <v>33</v>
      </c>
      <c r="BL264" s="1">
        <v>6.91</v>
      </c>
      <c r="BM264" s="1">
        <v>22</v>
      </c>
      <c r="BN264" s="1">
        <v>18</v>
      </c>
      <c r="BO264" s="1">
        <v>4</v>
      </c>
      <c r="BP264" s="1">
        <v>7.64</v>
      </c>
      <c r="BQ264" s="1">
        <v>7.0000000000000001E-3</v>
      </c>
      <c r="BR264" s="1">
        <v>4.5999999999999999E-2</v>
      </c>
      <c r="BT264" s="1">
        <v>20</v>
      </c>
      <c r="BU264" s="1">
        <v>1</v>
      </c>
      <c r="BV264" s="1">
        <v>16.8</v>
      </c>
      <c r="BW264" s="1">
        <v>9</v>
      </c>
      <c r="BY264" s="1">
        <v>19</v>
      </c>
      <c r="CB264" s="1">
        <v>61.6</v>
      </c>
      <c r="CC264" s="1">
        <v>1E-3</v>
      </c>
      <c r="CF264" s="1">
        <v>0.41</v>
      </c>
      <c r="CG264" s="1">
        <v>5</v>
      </c>
      <c r="CH264" s="1">
        <v>0.8</v>
      </c>
      <c r="CI264" s="1">
        <v>2.4</v>
      </c>
      <c r="CJ264" s="1">
        <v>209</v>
      </c>
      <c r="CK264" s="1">
        <v>1</v>
      </c>
      <c r="CL264" s="1">
        <v>0.01</v>
      </c>
      <c r="CM264" s="1">
        <v>11.45</v>
      </c>
      <c r="CN264" s="1">
        <v>0.45</v>
      </c>
      <c r="CO264" s="1">
        <v>3.61</v>
      </c>
      <c r="CP264" s="1">
        <v>68</v>
      </c>
      <c r="CQ264" s="1">
        <v>2.2999999999999998</v>
      </c>
      <c r="CR264" s="1">
        <v>21.6</v>
      </c>
      <c r="CS264" s="1">
        <v>66</v>
      </c>
      <c r="CT264" s="1">
        <v>299</v>
      </c>
      <c r="CU264" s="1">
        <v>28.2</v>
      </c>
      <c r="CV264" s="1">
        <v>56.5</v>
      </c>
      <c r="CW264" s="1">
        <v>5.97</v>
      </c>
      <c r="CX264" s="1">
        <v>22.1</v>
      </c>
      <c r="CY264" s="1">
        <v>4</v>
      </c>
      <c r="CZ264" s="1">
        <v>0.79</v>
      </c>
      <c r="DA264" s="1">
        <v>3.24</v>
      </c>
      <c r="DB264" s="1">
        <v>0.59</v>
      </c>
      <c r="DC264" s="1">
        <v>3.42</v>
      </c>
      <c r="DD264" s="1">
        <v>0.75</v>
      </c>
      <c r="DE264" s="1">
        <v>2.31</v>
      </c>
      <c r="DF264" s="1">
        <v>0.35</v>
      </c>
      <c r="DG264" s="1">
        <v>2.62</v>
      </c>
      <c r="DH264" s="1">
        <v>0.37</v>
      </c>
      <c r="DI264" s="87">
        <v>131.21000000000004</v>
      </c>
      <c r="DJ264" s="87">
        <v>152.81000000000003</v>
      </c>
    </row>
    <row r="265" spans="1:114" x14ac:dyDescent="0.3">
      <c r="A265" s="93" t="s">
        <v>2626</v>
      </c>
      <c r="B265" s="20" t="s">
        <v>978</v>
      </c>
      <c r="C265" s="116" t="s">
        <v>369</v>
      </c>
      <c r="D265" s="19" t="s">
        <v>980</v>
      </c>
      <c r="E265" s="108">
        <v>45081</v>
      </c>
      <c r="F265" s="14">
        <v>45139</v>
      </c>
      <c r="G265" s="1" t="s">
        <v>2639</v>
      </c>
      <c r="H265" s="19" t="s">
        <v>2195</v>
      </c>
      <c r="K265" s="141">
        <v>35.889058800000001</v>
      </c>
      <c r="L265" s="141">
        <v>-107.70551379</v>
      </c>
      <c r="M265" s="62" t="s">
        <v>357</v>
      </c>
      <c r="O265" s="62" t="s">
        <v>147</v>
      </c>
      <c r="P265" s="59" t="s">
        <v>2406</v>
      </c>
      <c r="Q265" s="20" t="s">
        <v>1549</v>
      </c>
      <c r="Z265" s="118" t="s">
        <v>2734</v>
      </c>
      <c r="AA265" s="20" t="s">
        <v>142</v>
      </c>
      <c r="AG265" s="1">
        <v>37.840000000000003</v>
      </c>
      <c r="AH265" s="1">
        <v>0.27</v>
      </c>
      <c r="AI265" s="1">
        <v>3.8</v>
      </c>
      <c r="AK265" s="1">
        <v>35.03</v>
      </c>
      <c r="AL265" s="1">
        <v>0.01</v>
      </c>
      <c r="AM265" s="1">
        <v>0.19</v>
      </c>
      <c r="AN265" s="1">
        <v>0.26</v>
      </c>
      <c r="AO265" s="1">
        <v>0.71</v>
      </c>
      <c r="AP265" s="1">
        <v>1.1200000000000001</v>
      </c>
      <c r="AQ265" s="1">
        <v>0.04</v>
      </c>
      <c r="AR265" s="1">
        <v>19.12</v>
      </c>
      <c r="AS265" s="1">
        <v>90</v>
      </c>
      <c r="AT265" s="1">
        <v>27.6</v>
      </c>
      <c r="AW265" s="1">
        <v>0.1</v>
      </c>
      <c r="AY265" s="20">
        <v>98.490000000000009</v>
      </c>
      <c r="AZ265" s="1">
        <v>2E-3</v>
      </c>
      <c r="BA265" s="1" t="s">
        <v>292</v>
      </c>
      <c r="BB265" s="1" t="s">
        <v>2641</v>
      </c>
      <c r="BD265" s="1">
        <v>284</v>
      </c>
      <c r="BF265" s="1">
        <v>0.06</v>
      </c>
      <c r="BH265" s="1" t="s">
        <v>292</v>
      </c>
      <c r="BJ265" s="1">
        <v>16</v>
      </c>
      <c r="BK265" s="1">
        <v>17</v>
      </c>
      <c r="BL265" s="1">
        <v>1.24</v>
      </c>
      <c r="BM265" s="1">
        <v>15</v>
      </c>
      <c r="BN265" s="1">
        <v>4.5999999999999996</v>
      </c>
      <c r="BO265" s="1" t="s">
        <v>292</v>
      </c>
      <c r="BP265" s="1">
        <v>6.78</v>
      </c>
      <c r="BQ265" s="1">
        <v>5.46</v>
      </c>
      <c r="BR265" s="1">
        <v>0.01</v>
      </c>
      <c r="BT265" s="1">
        <v>10</v>
      </c>
      <c r="BU265" s="1">
        <v>13</v>
      </c>
      <c r="BV265" s="1">
        <v>6.17</v>
      </c>
      <c r="BW265" s="1">
        <v>41</v>
      </c>
      <c r="BY265" s="1">
        <v>53</v>
      </c>
      <c r="CB265" s="1">
        <v>39.299999999999997</v>
      </c>
      <c r="CC265" s="1" t="s">
        <v>290</v>
      </c>
      <c r="CF265" s="1">
        <v>58.8</v>
      </c>
      <c r="CG265" s="1">
        <v>1</v>
      </c>
      <c r="CH265" s="1">
        <v>3.9</v>
      </c>
      <c r="CI265" s="1" t="s">
        <v>292</v>
      </c>
      <c r="CJ265" s="1">
        <v>89.8</v>
      </c>
      <c r="CK265" s="1">
        <v>0.4</v>
      </c>
      <c r="CL265" s="1">
        <v>0.01</v>
      </c>
      <c r="CM265" s="1">
        <v>4.6500000000000004</v>
      </c>
      <c r="CN265" s="1">
        <v>19.350000000000001</v>
      </c>
      <c r="CO265" s="1">
        <v>1.36</v>
      </c>
      <c r="CP265" s="1">
        <v>19</v>
      </c>
      <c r="CQ265" s="1">
        <v>1.2</v>
      </c>
      <c r="CR265" s="1">
        <v>8.4</v>
      </c>
      <c r="CS265" s="1">
        <v>19</v>
      </c>
      <c r="CT265" s="1">
        <v>291</v>
      </c>
      <c r="CU265" s="1">
        <v>12.4</v>
      </c>
      <c r="CV265" s="1">
        <v>24.3</v>
      </c>
      <c r="CW265" s="1">
        <v>2.65</v>
      </c>
      <c r="CX265" s="1">
        <v>9.9</v>
      </c>
      <c r="CY265" s="1">
        <v>2</v>
      </c>
      <c r="CZ265" s="1">
        <v>0.41</v>
      </c>
      <c r="DA265" s="1">
        <v>1.25</v>
      </c>
      <c r="DB265" s="1">
        <v>0.23</v>
      </c>
      <c r="DC265" s="1">
        <v>1.33</v>
      </c>
      <c r="DD265" s="1">
        <v>0.27</v>
      </c>
      <c r="DE265" s="1">
        <v>0.83</v>
      </c>
      <c r="DF265" s="1">
        <v>0.15</v>
      </c>
      <c r="DG265" s="1">
        <v>1.01</v>
      </c>
      <c r="DH265" s="1">
        <v>0.16</v>
      </c>
      <c r="DI265" s="87">
        <v>56.889999999999986</v>
      </c>
      <c r="DJ265" s="87">
        <v>65.289999999999992</v>
      </c>
    </row>
    <row r="266" spans="1:114" x14ac:dyDescent="0.3">
      <c r="A266" s="1" t="s">
        <v>2756</v>
      </c>
      <c r="B266" s="20" t="s">
        <v>978</v>
      </c>
      <c r="C266" s="1" t="s">
        <v>369</v>
      </c>
      <c r="D266" s="1" t="s">
        <v>980</v>
      </c>
      <c r="E266" s="167">
        <v>45081</v>
      </c>
      <c r="F266" s="14">
        <v>45156</v>
      </c>
      <c r="G266" s="14" t="s">
        <v>2739</v>
      </c>
      <c r="H266" s="19" t="s">
        <v>2195</v>
      </c>
      <c r="K266" s="1">
        <v>35.766935799999999</v>
      </c>
      <c r="L266" s="1">
        <v>-107.2687172</v>
      </c>
      <c r="M266" s="20" t="s">
        <v>357</v>
      </c>
      <c r="N266" s="59" t="s">
        <v>238</v>
      </c>
      <c r="O266" s="20" t="s">
        <v>147</v>
      </c>
      <c r="P266" s="59" t="s">
        <v>324</v>
      </c>
      <c r="Q266" s="20" t="s">
        <v>1549</v>
      </c>
      <c r="Z266" s="140" t="s">
        <v>2741</v>
      </c>
      <c r="AA266" s="20" t="s">
        <v>2002</v>
      </c>
      <c r="AG266" s="1">
        <v>68.95</v>
      </c>
      <c r="AH266" s="1">
        <v>0.76</v>
      </c>
      <c r="AI266" s="1">
        <v>18.510000000000002</v>
      </c>
      <c r="AJ266" s="1">
        <v>3.48</v>
      </c>
      <c r="AL266" s="1">
        <v>0.02</v>
      </c>
      <c r="AM266" s="1">
        <v>1.18</v>
      </c>
      <c r="AN266" s="1">
        <v>0.17</v>
      </c>
      <c r="AO266" s="1">
        <v>1.58</v>
      </c>
      <c r="AP266" s="1">
        <v>3.17</v>
      </c>
      <c r="AQ266" s="1">
        <v>0.08</v>
      </c>
      <c r="AR266" s="1">
        <v>1.55</v>
      </c>
      <c r="AS266" s="1">
        <v>860</v>
      </c>
      <c r="AT266" s="1">
        <v>0.09</v>
      </c>
      <c r="AW266" s="1">
        <v>0.03</v>
      </c>
      <c r="AY266" s="20">
        <v>99.570000000000022</v>
      </c>
      <c r="AZ266" s="1">
        <v>3.0000000000000001E-3</v>
      </c>
      <c r="BA266" s="1" t="s">
        <v>292</v>
      </c>
      <c r="BB266" s="1">
        <v>7.1</v>
      </c>
      <c r="BD266" s="1">
        <v>421</v>
      </c>
      <c r="BF266" s="1">
        <v>0.01</v>
      </c>
      <c r="BH266" s="1" t="s">
        <v>292</v>
      </c>
      <c r="BJ266" s="1">
        <v>16</v>
      </c>
      <c r="BK266" s="1">
        <v>41</v>
      </c>
      <c r="BL266" s="1">
        <v>11.6</v>
      </c>
      <c r="BM266" s="1">
        <v>34</v>
      </c>
      <c r="BN266" s="1">
        <v>26.2</v>
      </c>
      <c r="BO266" s="1">
        <v>1</v>
      </c>
      <c r="BP266" s="1">
        <v>5.39</v>
      </c>
      <c r="BQ266" s="1">
        <v>1.0999999999999999E-2</v>
      </c>
      <c r="BR266" s="1">
        <v>0.03</v>
      </c>
      <c r="BT266" s="1">
        <v>30</v>
      </c>
      <c r="BU266" s="1" t="s">
        <v>251</v>
      </c>
      <c r="BV266" s="1">
        <v>15.7</v>
      </c>
      <c r="BW266" s="1">
        <v>23</v>
      </c>
      <c r="BY266" s="1">
        <v>36</v>
      </c>
      <c r="CB266" s="1">
        <v>157</v>
      </c>
      <c r="CC266" s="1">
        <v>1E-3</v>
      </c>
      <c r="CF266" s="1">
        <v>0.44</v>
      </c>
      <c r="CG266" s="1">
        <v>2.6</v>
      </c>
      <c r="CH266" s="1" t="s">
        <v>291</v>
      </c>
      <c r="CI266" s="1">
        <v>2.7</v>
      </c>
      <c r="CJ266" s="1">
        <v>318</v>
      </c>
      <c r="CK266" s="1">
        <v>1.1000000000000001</v>
      </c>
      <c r="CL266" s="1">
        <v>0.01</v>
      </c>
      <c r="CM266" s="1">
        <v>15.45</v>
      </c>
      <c r="CN266" s="1">
        <v>0.12</v>
      </c>
      <c r="CO266" s="1">
        <v>6.39</v>
      </c>
      <c r="CP266" s="1">
        <v>119</v>
      </c>
      <c r="CQ266" s="1">
        <v>2.1</v>
      </c>
      <c r="CR266" s="1">
        <v>30.3</v>
      </c>
      <c r="CS266" s="1">
        <v>107</v>
      </c>
      <c r="CT266" s="1">
        <v>218</v>
      </c>
      <c r="CU266" s="1">
        <v>42.2</v>
      </c>
      <c r="CV266" s="1">
        <v>86.4</v>
      </c>
      <c r="CW266" s="1">
        <v>9.89</v>
      </c>
      <c r="CX266" s="1">
        <v>37.1</v>
      </c>
      <c r="CY266" s="1">
        <v>6.17</v>
      </c>
      <c r="CZ266" s="1">
        <v>1.32</v>
      </c>
      <c r="DA266" s="1">
        <v>5.59</v>
      </c>
      <c r="DB266" s="1">
        <v>0.88</v>
      </c>
      <c r="DC266" s="1">
        <v>5.32</v>
      </c>
      <c r="DD266" s="1">
        <v>1.1399999999999999</v>
      </c>
      <c r="DE266" s="1">
        <v>3.25</v>
      </c>
      <c r="DF266" s="1">
        <v>0.47</v>
      </c>
      <c r="DG266" s="1">
        <v>3.24</v>
      </c>
      <c r="DH266" s="1">
        <v>0.46</v>
      </c>
      <c r="DI266" s="88">
        <v>203.42999999999998</v>
      </c>
      <c r="DJ266" s="87">
        <v>233.73</v>
      </c>
    </row>
    <row r="267" spans="1:114" x14ac:dyDescent="0.3">
      <c r="A267" s="1" t="s">
        <v>2757</v>
      </c>
      <c r="B267" s="20" t="s">
        <v>978</v>
      </c>
      <c r="C267" s="20" t="s">
        <v>1294</v>
      </c>
      <c r="D267" s="20" t="s">
        <v>980</v>
      </c>
      <c r="E267" s="167">
        <v>45096</v>
      </c>
      <c r="F267" s="14">
        <v>45156</v>
      </c>
      <c r="G267" s="14" t="s">
        <v>2739</v>
      </c>
      <c r="H267" s="19" t="s">
        <v>2195</v>
      </c>
      <c r="I267" s="170">
        <v>35.522147400000001</v>
      </c>
      <c r="J267" s="170">
        <v>-108.7260459</v>
      </c>
      <c r="K267" s="20">
        <v>35.522124599999998</v>
      </c>
      <c r="L267" s="20">
        <v>-108.72540650000001</v>
      </c>
      <c r="M267" s="20" t="s">
        <v>357</v>
      </c>
      <c r="N267" s="59" t="s">
        <v>238</v>
      </c>
      <c r="O267" s="20" t="s">
        <v>147</v>
      </c>
      <c r="P267" s="59" t="s">
        <v>2240</v>
      </c>
      <c r="Q267" s="20" t="s">
        <v>1549</v>
      </c>
      <c r="Z267" s="20" t="s">
        <v>2733</v>
      </c>
      <c r="AA267" s="20" t="s">
        <v>2002</v>
      </c>
      <c r="AG267" s="1">
        <v>67.849999999999994</v>
      </c>
      <c r="AH267" s="1">
        <v>0.99</v>
      </c>
      <c r="AI267" s="1">
        <v>16.88</v>
      </c>
      <c r="AJ267" s="1">
        <v>3.07</v>
      </c>
      <c r="AL267" s="1">
        <v>0.01</v>
      </c>
      <c r="AM267" s="1">
        <v>0.84</v>
      </c>
      <c r="AN267" s="1">
        <v>0.19</v>
      </c>
      <c r="AO267" s="1">
        <v>0.2</v>
      </c>
      <c r="AP267" s="1">
        <v>1.59</v>
      </c>
      <c r="AQ267" s="1">
        <v>0.03</v>
      </c>
      <c r="AR267" s="1">
        <v>7.25</v>
      </c>
      <c r="AS267" s="1">
        <v>560</v>
      </c>
      <c r="AT267" s="1">
        <v>0.04</v>
      </c>
      <c r="AW267" s="1">
        <v>0.93</v>
      </c>
      <c r="AY267" s="20">
        <v>99.87</v>
      </c>
      <c r="AZ267" s="1">
        <v>1E-3</v>
      </c>
      <c r="BA267" s="1" t="s">
        <v>292</v>
      </c>
      <c r="BB267" s="1">
        <v>2</v>
      </c>
      <c r="BD267" s="1">
        <v>716</v>
      </c>
      <c r="BF267" s="1">
        <v>0.28000000000000003</v>
      </c>
      <c r="BH267" s="1" t="s">
        <v>292</v>
      </c>
      <c r="BJ267" s="1">
        <v>10</v>
      </c>
      <c r="BK267" s="1">
        <v>57</v>
      </c>
      <c r="BL267" s="1">
        <v>13.5</v>
      </c>
      <c r="BM267" s="1">
        <v>30</v>
      </c>
      <c r="BN267" s="1">
        <v>20.3</v>
      </c>
      <c r="BO267" s="1">
        <v>0.8</v>
      </c>
      <c r="BP267" s="1">
        <v>6.4</v>
      </c>
      <c r="BQ267" s="1">
        <v>9.6000000000000002E-2</v>
      </c>
      <c r="BR267" s="1">
        <v>4.7E-2</v>
      </c>
      <c r="BT267" s="1">
        <v>30</v>
      </c>
      <c r="BU267" s="1" t="s">
        <v>251</v>
      </c>
      <c r="BV267" s="1">
        <v>20.399999999999999</v>
      </c>
      <c r="BW267" s="1">
        <v>14</v>
      </c>
      <c r="BY267" s="1">
        <v>27</v>
      </c>
      <c r="CB267" s="1">
        <v>90.8</v>
      </c>
      <c r="CC267" s="1" t="s">
        <v>290</v>
      </c>
      <c r="CF267" s="1">
        <v>0.19</v>
      </c>
      <c r="CG267" s="1">
        <v>5.7</v>
      </c>
      <c r="CH267" s="1">
        <v>0.2</v>
      </c>
      <c r="CI267" s="1">
        <v>3.1</v>
      </c>
      <c r="CJ267" s="1">
        <v>94.2</v>
      </c>
      <c r="CK267" s="1">
        <v>1.3</v>
      </c>
      <c r="CL267" s="1" t="s">
        <v>261</v>
      </c>
      <c r="CM267" s="1">
        <v>15.6</v>
      </c>
      <c r="CN267" s="1">
        <v>0.16</v>
      </c>
      <c r="CO267" s="1">
        <v>5.63</v>
      </c>
      <c r="CP267" s="1">
        <v>110</v>
      </c>
      <c r="CQ267" s="1">
        <v>2.4</v>
      </c>
      <c r="CR267" s="1">
        <v>31.1</v>
      </c>
      <c r="CS267" s="1">
        <v>93</v>
      </c>
      <c r="CT267" s="1">
        <v>271</v>
      </c>
      <c r="CU267" s="1">
        <v>40.6</v>
      </c>
      <c r="CV267" s="1">
        <v>89.6</v>
      </c>
      <c r="CW267" s="1">
        <v>9.61</v>
      </c>
      <c r="CX267" s="1">
        <v>36.4</v>
      </c>
      <c r="CY267" s="1">
        <v>7.02</v>
      </c>
      <c r="CZ267" s="1">
        <v>1.44</v>
      </c>
      <c r="DA267" s="1">
        <v>5.74</v>
      </c>
      <c r="DB267" s="1">
        <v>0.9</v>
      </c>
      <c r="DC267" s="1">
        <v>5.15</v>
      </c>
      <c r="DD267" s="1">
        <v>1.17</v>
      </c>
      <c r="DE267" s="1">
        <v>3.26</v>
      </c>
      <c r="DF267" s="1">
        <v>0.53</v>
      </c>
      <c r="DG267" s="1">
        <v>3.44</v>
      </c>
      <c r="DH267" s="1">
        <v>0.52</v>
      </c>
      <c r="DI267" s="88">
        <v>205.38000000000002</v>
      </c>
      <c r="DJ267" s="87">
        <v>236.48000000000002</v>
      </c>
    </row>
    <row r="268" spans="1:114" x14ac:dyDescent="0.3">
      <c r="A268" s="1" t="s">
        <v>2758</v>
      </c>
      <c r="B268" s="20" t="s">
        <v>978</v>
      </c>
      <c r="C268" s="20" t="s">
        <v>1294</v>
      </c>
      <c r="D268" s="20" t="s">
        <v>980</v>
      </c>
      <c r="E268" s="167">
        <v>45096</v>
      </c>
      <c r="F268" s="14">
        <v>45156</v>
      </c>
      <c r="G268" s="14" t="s">
        <v>2739</v>
      </c>
      <c r="H268" s="19" t="s">
        <v>2195</v>
      </c>
      <c r="I268" s="170">
        <v>35.522147400000001</v>
      </c>
      <c r="J268" s="170">
        <v>-108.7260459</v>
      </c>
      <c r="K268" s="20">
        <v>35.522124599999998</v>
      </c>
      <c r="L268" s="20">
        <v>-108.72540650000001</v>
      </c>
      <c r="M268" s="20" t="s">
        <v>357</v>
      </c>
      <c r="N268" s="59" t="s">
        <v>238</v>
      </c>
      <c r="O268" s="20" t="s">
        <v>147</v>
      </c>
      <c r="P268" s="59" t="s">
        <v>278</v>
      </c>
      <c r="Q268" s="20" t="s">
        <v>1549</v>
      </c>
      <c r="Z268" s="118" t="s">
        <v>2744</v>
      </c>
      <c r="AA268" s="20" t="s">
        <v>2002</v>
      </c>
      <c r="AG268" s="1">
        <v>76.88</v>
      </c>
      <c r="AH268" s="1">
        <v>0.81</v>
      </c>
      <c r="AI268" s="1">
        <v>8.1300000000000008</v>
      </c>
      <c r="AJ268" s="1">
        <v>1.69</v>
      </c>
      <c r="AL268" s="1" t="s">
        <v>261</v>
      </c>
      <c r="AM268" s="1">
        <v>0.2</v>
      </c>
      <c r="AN268" s="1">
        <v>0.06</v>
      </c>
      <c r="AO268" s="1">
        <v>0.05</v>
      </c>
      <c r="AP268" s="1">
        <v>1.1399999999999999</v>
      </c>
      <c r="AQ268" s="1">
        <v>0.01</v>
      </c>
      <c r="AR268" s="1">
        <v>9.66</v>
      </c>
      <c r="AS268" s="1">
        <v>250</v>
      </c>
      <c r="AT268" s="1">
        <v>0.09</v>
      </c>
      <c r="AW268" s="1">
        <v>4.51</v>
      </c>
      <c r="AY268" s="20">
        <v>103.23</v>
      </c>
      <c r="AZ268" s="1">
        <v>1E-3</v>
      </c>
      <c r="BA268" s="1" t="s">
        <v>292</v>
      </c>
      <c r="BB268" s="1">
        <v>3.3</v>
      </c>
      <c r="BD268" s="1">
        <v>272</v>
      </c>
      <c r="BF268" s="1">
        <v>0.16</v>
      </c>
      <c r="BH268" s="1" t="s">
        <v>292</v>
      </c>
      <c r="BJ268" s="1">
        <v>4</v>
      </c>
      <c r="BK268" s="1">
        <v>34</v>
      </c>
      <c r="BL268" s="1">
        <v>5.64</v>
      </c>
      <c r="BM268" s="1">
        <v>21</v>
      </c>
      <c r="BN268" s="1">
        <v>12.2</v>
      </c>
      <c r="BO268" s="1">
        <v>0.8</v>
      </c>
      <c r="BP268" s="1">
        <v>6.4</v>
      </c>
      <c r="BQ268" s="1">
        <v>4.5999999999999999E-2</v>
      </c>
      <c r="BR268" s="1">
        <v>2.3E-2</v>
      </c>
      <c r="BT268" s="1">
        <v>20</v>
      </c>
      <c r="BU268" s="1">
        <v>1</v>
      </c>
      <c r="BV268" s="1">
        <v>17.600000000000001</v>
      </c>
      <c r="BW268" s="1">
        <v>4</v>
      </c>
      <c r="BY268" s="1">
        <v>17</v>
      </c>
      <c r="CB268" s="1">
        <v>46.5</v>
      </c>
      <c r="CC268" s="1">
        <v>1E-3</v>
      </c>
      <c r="CF268" s="1">
        <v>0.28999999999999998</v>
      </c>
      <c r="CG268" s="1">
        <v>2.4</v>
      </c>
      <c r="CH268" s="1">
        <v>0.7</v>
      </c>
      <c r="CI268" s="1">
        <v>1.8</v>
      </c>
      <c r="CJ268" s="1">
        <v>37</v>
      </c>
      <c r="CK268" s="1">
        <v>1.3</v>
      </c>
      <c r="CL268" s="1">
        <v>0.01</v>
      </c>
      <c r="CM268" s="1">
        <v>8.74</v>
      </c>
      <c r="CN268" s="1">
        <v>7.0000000000000007E-2</v>
      </c>
      <c r="CO268" s="1">
        <v>3.55</v>
      </c>
      <c r="CP268" s="1">
        <v>45</v>
      </c>
      <c r="CQ268" s="1">
        <v>2</v>
      </c>
      <c r="CR268" s="1">
        <v>21.2</v>
      </c>
      <c r="CS268" s="1">
        <v>33</v>
      </c>
      <c r="CT268" s="1">
        <v>263</v>
      </c>
      <c r="CU268" s="1">
        <v>19.8</v>
      </c>
      <c r="CV268" s="1">
        <v>40.4</v>
      </c>
      <c r="CW268" s="1">
        <v>4.5199999999999996</v>
      </c>
      <c r="CX268" s="1">
        <v>17.5</v>
      </c>
      <c r="CY268" s="1">
        <v>3.27</v>
      </c>
      <c r="CZ268" s="1">
        <v>0.73</v>
      </c>
      <c r="DA268" s="1">
        <v>2.84</v>
      </c>
      <c r="DB268" s="1">
        <v>0.54</v>
      </c>
      <c r="DC268" s="1">
        <v>3.35</v>
      </c>
      <c r="DD268" s="1">
        <v>0.67</v>
      </c>
      <c r="DE268" s="1">
        <v>2.1</v>
      </c>
      <c r="DF268" s="1">
        <v>0.3</v>
      </c>
      <c r="DG268" s="1">
        <v>2.3199999999999998</v>
      </c>
      <c r="DH268" s="1">
        <v>0.33</v>
      </c>
      <c r="DI268" s="87">
        <v>98.669999999999987</v>
      </c>
      <c r="DJ268" s="87">
        <v>119.86999999999999</v>
      </c>
    </row>
    <row r="269" spans="1:114" x14ac:dyDescent="0.3">
      <c r="A269" s="1" t="s">
        <v>2759</v>
      </c>
      <c r="B269" s="20" t="s">
        <v>978</v>
      </c>
      <c r="C269" s="20" t="s">
        <v>1294</v>
      </c>
      <c r="D269" s="20" t="s">
        <v>980</v>
      </c>
      <c r="E269" s="167">
        <v>45096</v>
      </c>
      <c r="F269" s="14">
        <v>45156</v>
      </c>
      <c r="G269" s="14" t="s">
        <v>2739</v>
      </c>
      <c r="H269" s="19" t="s">
        <v>2195</v>
      </c>
      <c r="I269" s="170">
        <v>35.522147400000001</v>
      </c>
      <c r="J269" s="170">
        <v>-108.7260459</v>
      </c>
      <c r="K269" s="20">
        <v>35.522124599999998</v>
      </c>
      <c r="L269" s="20">
        <v>-108.72540650000001</v>
      </c>
      <c r="M269" s="20" t="s">
        <v>357</v>
      </c>
      <c r="N269" s="59" t="s">
        <v>238</v>
      </c>
      <c r="O269" s="20" t="s">
        <v>147</v>
      </c>
      <c r="P269" s="59" t="s">
        <v>278</v>
      </c>
      <c r="Q269" s="20" t="s">
        <v>1549</v>
      </c>
      <c r="Z269" s="140" t="s">
        <v>2745</v>
      </c>
      <c r="AA269" s="20" t="s">
        <v>2002</v>
      </c>
      <c r="AG269" s="1">
        <v>78.38</v>
      </c>
      <c r="AH269" s="1">
        <v>0.64</v>
      </c>
      <c r="AI269" s="1">
        <v>10.29</v>
      </c>
      <c r="AJ269" s="1">
        <v>3.42</v>
      </c>
      <c r="AL269" s="1">
        <v>0.01</v>
      </c>
      <c r="AM269" s="1">
        <v>0.4</v>
      </c>
      <c r="AN269" s="1">
        <v>0.06</v>
      </c>
      <c r="AO269" s="1">
        <v>0.27</v>
      </c>
      <c r="AP269" s="1">
        <v>1.61</v>
      </c>
      <c r="AQ269" s="1">
        <v>0.02</v>
      </c>
      <c r="AR269" s="1">
        <v>4.17</v>
      </c>
      <c r="AS269" s="1">
        <v>260</v>
      </c>
      <c r="AT269" s="1">
        <v>0.04</v>
      </c>
      <c r="AW269" s="1">
        <v>0.47</v>
      </c>
      <c r="AY269" s="20">
        <v>99.780000000000015</v>
      </c>
      <c r="AZ269" s="1">
        <v>1E-3</v>
      </c>
      <c r="BA269" s="1" t="s">
        <v>292</v>
      </c>
      <c r="BB269" s="1">
        <v>1.4</v>
      </c>
      <c r="BD269" s="1">
        <v>385</v>
      </c>
      <c r="BF269" s="1">
        <v>0.12</v>
      </c>
      <c r="BH269" s="1" t="s">
        <v>292</v>
      </c>
      <c r="BJ269" s="1">
        <v>5</v>
      </c>
      <c r="BK269" s="1">
        <v>37</v>
      </c>
      <c r="BL269" s="1">
        <v>4.79</v>
      </c>
      <c r="BM269" s="1">
        <v>13</v>
      </c>
      <c r="BN269" s="1">
        <v>13.6</v>
      </c>
      <c r="BO269" s="1">
        <v>1</v>
      </c>
      <c r="BP269" s="1">
        <v>9.27</v>
      </c>
      <c r="BQ269" s="1">
        <v>3.9E-2</v>
      </c>
      <c r="BR269" s="1">
        <v>2.5999999999999999E-2</v>
      </c>
      <c r="BT269" s="1">
        <v>40</v>
      </c>
      <c r="BU269" s="1">
        <v>1</v>
      </c>
      <c r="BV269" s="1">
        <v>12.9</v>
      </c>
      <c r="BW269" s="1">
        <v>9</v>
      </c>
      <c r="BY269" s="1">
        <v>17</v>
      </c>
      <c r="CB269" s="1">
        <v>61.7</v>
      </c>
      <c r="CC269" s="1" t="s">
        <v>290</v>
      </c>
      <c r="CF269" s="1">
        <v>0.11</v>
      </c>
      <c r="CG269" s="1">
        <v>3.4</v>
      </c>
      <c r="CH269" s="1">
        <v>0.2</v>
      </c>
      <c r="CI269" s="1">
        <v>1.3</v>
      </c>
      <c r="CJ269" s="1">
        <v>44.3</v>
      </c>
      <c r="CK269" s="1">
        <v>0.9</v>
      </c>
      <c r="CL269" s="1" t="s">
        <v>261</v>
      </c>
      <c r="CM269" s="1">
        <v>9.64</v>
      </c>
      <c r="CN269" s="1">
        <v>0.12</v>
      </c>
      <c r="CO269" s="1">
        <v>3.61</v>
      </c>
      <c r="CP269" s="1">
        <v>57</v>
      </c>
      <c r="CQ269" s="1">
        <v>1.6</v>
      </c>
      <c r="CR269" s="1">
        <v>23.7</v>
      </c>
      <c r="CS269" s="1">
        <v>57</v>
      </c>
      <c r="CT269" s="1">
        <v>407</v>
      </c>
      <c r="CU269" s="1">
        <v>33.1</v>
      </c>
      <c r="CV269" s="1">
        <v>69.099999999999994</v>
      </c>
      <c r="CW269" s="1">
        <v>7.75</v>
      </c>
      <c r="CX269" s="1">
        <v>29.2</v>
      </c>
      <c r="CY269" s="1">
        <v>4.8899999999999997</v>
      </c>
      <c r="CZ269" s="1">
        <v>0.98</v>
      </c>
      <c r="DA269" s="1">
        <v>4.42</v>
      </c>
      <c r="DB269" s="1">
        <v>0.68</v>
      </c>
      <c r="DC269" s="1">
        <v>3.95</v>
      </c>
      <c r="DD269" s="1">
        <v>0.82</v>
      </c>
      <c r="DE269" s="1">
        <v>2.5</v>
      </c>
      <c r="DF269" s="1">
        <v>0.4</v>
      </c>
      <c r="DG269" s="1">
        <v>2.65</v>
      </c>
      <c r="DH269" s="1">
        <v>0.38</v>
      </c>
      <c r="DI269" s="87">
        <v>160.81999999999994</v>
      </c>
      <c r="DJ269" s="87">
        <v>184.51999999999992</v>
      </c>
    </row>
    <row r="270" spans="1:114" x14ac:dyDescent="0.3">
      <c r="A270" s="1" t="s">
        <v>2760</v>
      </c>
      <c r="B270" s="20" t="s">
        <v>978</v>
      </c>
      <c r="C270" s="20" t="s">
        <v>1315</v>
      </c>
      <c r="D270" s="20" t="s">
        <v>980</v>
      </c>
      <c r="E270" s="167">
        <v>45097</v>
      </c>
      <c r="F270" s="14">
        <v>45156</v>
      </c>
      <c r="G270" s="14" t="s">
        <v>2739</v>
      </c>
      <c r="H270" s="19" t="s">
        <v>2195</v>
      </c>
      <c r="I270" s="170">
        <v>36.224078400000003</v>
      </c>
      <c r="J270" s="170">
        <v>-108.8716852</v>
      </c>
      <c r="K270" s="20">
        <v>36.224072100000001</v>
      </c>
      <c r="L270" s="20">
        <v>-108.8710378</v>
      </c>
      <c r="M270" s="20" t="s">
        <v>357</v>
      </c>
      <c r="N270" s="59" t="s">
        <v>2002</v>
      </c>
      <c r="O270" s="20" t="s">
        <v>147</v>
      </c>
      <c r="P270" s="59" t="s">
        <v>278</v>
      </c>
      <c r="Q270" s="20" t="s">
        <v>1549</v>
      </c>
      <c r="Z270" s="140" t="s">
        <v>2746</v>
      </c>
      <c r="AA270" s="20" t="s">
        <v>2002</v>
      </c>
      <c r="AG270" s="1">
        <v>79.94</v>
      </c>
      <c r="AH270" s="1">
        <v>0.24</v>
      </c>
      <c r="AI270" s="1">
        <v>5.41</v>
      </c>
      <c r="AJ270" s="1">
        <v>2.78</v>
      </c>
      <c r="AL270" s="1">
        <v>0.23</v>
      </c>
      <c r="AM270" s="1">
        <v>0.39</v>
      </c>
      <c r="AN270" s="1">
        <v>3.07</v>
      </c>
      <c r="AO270" s="1">
        <v>0.81</v>
      </c>
      <c r="AP270" s="1">
        <v>1.72</v>
      </c>
      <c r="AQ270" s="1">
        <v>0.02</v>
      </c>
      <c r="AR270" s="1">
        <v>3.58</v>
      </c>
      <c r="AS270" s="1">
        <v>120</v>
      </c>
      <c r="AT270" s="1">
        <v>0.15</v>
      </c>
      <c r="AW270" s="1">
        <v>0.67</v>
      </c>
      <c r="AY270" s="20">
        <v>99.009999999999991</v>
      </c>
      <c r="AZ270" s="1">
        <v>1E-3</v>
      </c>
      <c r="BA270" s="1" t="s">
        <v>292</v>
      </c>
      <c r="BB270" s="1">
        <v>4.2</v>
      </c>
      <c r="BD270" s="1">
        <v>2830</v>
      </c>
      <c r="BF270" s="1">
        <v>0.15</v>
      </c>
      <c r="BH270" s="1" t="s">
        <v>292</v>
      </c>
      <c r="BJ270" s="1">
        <v>10</v>
      </c>
      <c r="BK270" s="1">
        <v>23</v>
      </c>
      <c r="BL270" s="1">
        <v>0.82</v>
      </c>
      <c r="BM270" s="1">
        <v>24</v>
      </c>
      <c r="BN270" s="1">
        <v>8.1999999999999993</v>
      </c>
      <c r="BO270" s="1">
        <v>0.9</v>
      </c>
      <c r="BP270" s="1">
        <v>4.22</v>
      </c>
      <c r="BQ270" s="1">
        <v>3.5999999999999997E-2</v>
      </c>
      <c r="BR270" s="1">
        <v>1.0999999999999999E-2</v>
      </c>
      <c r="BT270" s="1">
        <v>30</v>
      </c>
      <c r="BU270" s="1">
        <v>1</v>
      </c>
      <c r="BV270" s="1">
        <v>6.11</v>
      </c>
      <c r="BW270" s="1">
        <v>2</v>
      </c>
      <c r="BY270" s="1">
        <v>13</v>
      </c>
      <c r="CB270" s="1">
        <v>43.1</v>
      </c>
      <c r="CC270" s="1">
        <v>2E-3</v>
      </c>
      <c r="CF270" s="1">
        <v>0.21</v>
      </c>
      <c r="CG270" s="1">
        <v>1.2</v>
      </c>
      <c r="CH270" s="1">
        <v>0.2</v>
      </c>
      <c r="CI270" s="1">
        <v>0.8</v>
      </c>
      <c r="CJ270" s="1">
        <v>699</v>
      </c>
      <c r="CK270" s="1">
        <v>0.3</v>
      </c>
      <c r="CL270" s="1">
        <v>0.05</v>
      </c>
      <c r="CM270" s="1">
        <v>4.46</v>
      </c>
      <c r="CN270" s="1">
        <v>0.32</v>
      </c>
      <c r="CO270" s="1">
        <v>19.8</v>
      </c>
      <c r="CP270" s="1">
        <v>29</v>
      </c>
      <c r="CQ270" s="1">
        <v>0.7</v>
      </c>
      <c r="CR270" s="1">
        <v>87.6</v>
      </c>
      <c r="CS270" s="1">
        <v>60</v>
      </c>
      <c r="CT270" s="1">
        <v>196</v>
      </c>
      <c r="CU270" s="1">
        <v>24.1</v>
      </c>
      <c r="CV270" s="1">
        <v>48.8</v>
      </c>
      <c r="CW270" s="1">
        <v>5.7</v>
      </c>
      <c r="CX270" s="1">
        <v>22.1</v>
      </c>
      <c r="CY270" s="1">
        <v>4.3899999999999997</v>
      </c>
      <c r="CZ270" s="1">
        <v>0.98</v>
      </c>
      <c r="DA270" s="1">
        <v>5.31</v>
      </c>
      <c r="DB270" s="1">
        <v>1.1200000000000001</v>
      </c>
      <c r="DC270" s="1">
        <v>8.76</v>
      </c>
      <c r="DD270" s="1">
        <v>2.33</v>
      </c>
      <c r="DE270" s="1">
        <v>8.27</v>
      </c>
      <c r="DF270" s="1">
        <v>1.38</v>
      </c>
      <c r="DG270" s="1">
        <v>10.199999999999999</v>
      </c>
      <c r="DH270" s="16">
        <v>1.6</v>
      </c>
      <c r="DI270" s="87">
        <v>145.04000000000002</v>
      </c>
      <c r="DJ270" s="87">
        <v>232.64000000000001</v>
      </c>
    </row>
    <row r="271" spans="1:114" x14ac:dyDescent="0.3">
      <c r="A271" s="1" t="s">
        <v>2761</v>
      </c>
      <c r="B271" s="20" t="s">
        <v>978</v>
      </c>
      <c r="C271" s="1" t="s">
        <v>1315</v>
      </c>
      <c r="D271" s="20" t="s">
        <v>980</v>
      </c>
      <c r="E271" s="108">
        <v>45097</v>
      </c>
      <c r="F271" s="14">
        <v>45156</v>
      </c>
      <c r="G271" s="14" t="s">
        <v>2739</v>
      </c>
      <c r="H271" s="19" t="s">
        <v>2195</v>
      </c>
      <c r="I271" s="170">
        <v>36.234379500000003</v>
      </c>
      <c r="J271" s="170">
        <v>-108.811661</v>
      </c>
      <c r="K271" s="20">
        <v>36.234372899999997</v>
      </c>
      <c r="L271" s="20">
        <v>-108.8110152</v>
      </c>
      <c r="M271" s="20" t="s">
        <v>357</v>
      </c>
      <c r="N271" s="59" t="s">
        <v>2002</v>
      </c>
      <c r="O271" s="20" t="s">
        <v>147</v>
      </c>
      <c r="P271" s="59" t="s">
        <v>2240</v>
      </c>
      <c r="Q271" s="20" t="s">
        <v>1549</v>
      </c>
      <c r="Z271" s="140" t="s">
        <v>2747</v>
      </c>
      <c r="AA271" s="20" t="s">
        <v>2002</v>
      </c>
      <c r="AG271" s="1">
        <v>60.39</v>
      </c>
      <c r="AH271" s="1">
        <v>0.72</v>
      </c>
      <c r="AI271" s="1">
        <v>17.21</v>
      </c>
      <c r="AJ271" s="1">
        <v>5.57</v>
      </c>
      <c r="AL271" s="1">
        <v>0.04</v>
      </c>
      <c r="AM271" s="1">
        <v>2.0499999999999998</v>
      </c>
      <c r="AN271" s="1">
        <v>0.89</v>
      </c>
      <c r="AO271" s="1">
        <v>0.82</v>
      </c>
      <c r="AP271" s="1">
        <v>3.09</v>
      </c>
      <c r="AQ271" s="1">
        <v>0.11</v>
      </c>
      <c r="AR271" s="1">
        <v>8.09</v>
      </c>
      <c r="AS271" s="1">
        <v>830</v>
      </c>
      <c r="AT271" s="1">
        <v>0.09</v>
      </c>
      <c r="AW271" s="1">
        <v>1.96</v>
      </c>
      <c r="AY271" s="20">
        <v>101.02999999999999</v>
      </c>
      <c r="AZ271" s="1">
        <v>2E-3</v>
      </c>
      <c r="BA271" s="1" t="s">
        <v>292</v>
      </c>
      <c r="BB271" s="1">
        <v>3.8</v>
      </c>
      <c r="BD271" s="1">
        <v>479</v>
      </c>
      <c r="BF271" s="1">
        <v>0.35</v>
      </c>
      <c r="BH271" s="1" t="s">
        <v>292</v>
      </c>
      <c r="BJ271" s="1">
        <v>15</v>
      </c>
      <c r="BK271" s="1">
        <v>42</v>
      </c>
      <c r="BL271" s="1">
        <v>13.95</v>
      </c>
      <c r="BM271" s="1">
        <v>40</v>
      </c>
      <c r="BN271" s="1">
        <v>23.6</v>
      </c>
      <c r="BO271" s="1">
        <v>0.6</v>
      </c>
      <c r="BP271" s="1">
        <v>4.37</v>
      </c>
      <c r="BQ271" s="1">
        <v>0.112</v>
      </c>
      <c r="BR271" s="1">
        <v>5.7000000000000002E-2</v>
      </c>
      <c r="BT271" s="1">
        <v>40</v>
      </c>
      <c r="BU271" s="1" t="s">
        <v>251</v>
      </c>
      <c r="BV271" s="1">
        <v>14.4</v>
      </c>
      <c r="BW271" s="1">
        <v>24</v>
      </c>
      <c r="BY271" s="1">
        <v>35</v>
      </c>
      <c r="CB271" s="1">
        <v>145</v>
      </c>
      <c r="CC271" s="1">
        <v>1E-3</v>
      </c>
      <c r="CF271" s="1">
        <v>0.32</v>
      </c>
      <c r="CG271" s="1">
        <v>7.8</v>
      </c>
      <c r="CH271" s="1">
        <v>0.4</v>
      </c>
      <c r="CI271" s="1">
        <v>2.5</v>
      </c>
      <c r="CJ271" s="1">
        <v>157</v>
      </c>
      <c r="CK271" s="1">
        <v>1</v>
      </c>
      <c r="CL271" s="1">
        <v>0.04</v>
      </c>
      <c r="CM271" s="1">
        <v>15.05</v>
      </c>
      <c r="CN271" s="1">
        <v>0.1</v>
      </c>
      <c r="CO271" s="1">
        <v>4.62</v>
      </c>
      <c r="CP271" s="1">
        <v>114</v>
      </c>
      <c r="CQ271" s="1">
        <v>1.9</v>
      </c>
      <c r="CR271" s="1">
        <v>31.6</v>
      </c>
      <c r="CS271" s="1">
        <v>140</v>
      </c>
      <c r="CT271" s="1">
        <v>167</v>
      </c>
      <c r="CU271" s="1">
        <v>43.2</v>
      </c>
      <c r="CV271" s="1">
        <v>90</v>
      </c>
      <c r="CW271" s="1">
        <v>10.199999999999999</v>
      </c>
      <c r="CX271" s="1">
        <v>39.1</v>
      </c>
      <c r="CY271" s="1">
        <v>7.37</v>
      </c>
      <c r="CZ271" s="1">
        <v>1.52</v>
      </c>
      <c r="DA271" s="1">
        <v>6.09</v>
      </c>
      <c r="DB271" s="1">
        <v>0.97</v>
      </c>
      <c r="DC271" s="1">
        <v>5.62</v>
      </c>
      <c r="DD271" s="1">
        <v>1.18</v>
      </c>
      <c r="DE271" s="1">
        <v>3.19</v>
      </c>
      <c r="DF271" s="1">
        <v>0.47</v>
      </c>
      <c r="DG271" s="1">
        <v>3.11</v>
      </c>
      <c r="DH271" s="1">
        <v>0.46</v>
      </c>
      <c r="DI271" s="88">
        <v>212.48000000000002</v>
      </c>
      <c r="DJ271" s="87">
        <v>244.08</v>
      </c>
    </row>
    <row r="272" spans="1:114" x14ac:dyDescent="0.3">
      <c r="A272" s="1" t="s">
        <v>2762</v>
      </c>
      <c r="B272" s="20" t="s">
        <v>978</v>
      </c>
      <c r="C272" s="1" t="s">
        <v>280</v>
      </c>
      <c r="D272" s="20" t="s">
        <v>980</v>
      </c>
      <c r="E272" s="108">
        <v>45097</v>
      </c>
      <c r="F272" s="14">
        <v>45156</v>
      </c>
      <c r="G272" s="14" t="s">
        <v>2739</v>
      </c>
      <c r="H272" s="19" t="s">
        <v>2195</v>
      </c>
      <c r="I272" s="16">
        <v>36.249985600000002</v>
      </c>
      <c r="J272" s="16">
        <v>-108.3007764</v>
      </c>
      <c r="K272" s="20">
        <v>36.2499769</v>
      </c>
      <c r="L272" s="20">
        <v>-108.3001457</v>
      </c>
      <c r="M272" s="20" t="s">
        <v>357</v>
      </c>
      <c r="N272" s="59" t="s">
        <v>2002</v>
      </c>
      <c r="O272" s="20" t="s">
        <v>147</v>
      </c>
      <c r="P272" s="59" t="s">
        <v>324</v>
      </c>
      <c r="Q272" s="20" t="s">
        <v>1549</v>
      </c>
      <c r="Z272" s="140" t="s">
        <v>2748</v>
      </c>
      <c r="AA272" s="20" t="s">
        <v>2002</v>
      </c>
      <c r="AG272" s="1">
        <v>65.94</v>
      </c>
      <c r="AH272" s="1">
        <v>0.76</v>
      </c>
      <c r="AI272" s="1">
        <v>17.190000000000001</v>
      </c>
      <c r="AJ272" s="1">
        <v>5.43</v>
      </c>
      <c r="AL272" s="1">
        <v>0.06</v>
      </c>
      <c r="AM272" s="1">
        <v>1.43</v>
      </c>
      <c r="AN272" s="1">
        <v>2.69</v>
      </c>
      <c r="AO272" s="1">
        <v>1.65</v>
      </c>
      <c r="AP272" s="1">
        <v>2.59</v>
      </c>
      <c r="AQ272" s="1">
        <v>0.14000000000000001</v>
      </c>
      <c r="AR272" s="1">
        <v>1.01</v>
      </c>
      <c r="AS272" s="1">
        <v>90</v>
      </c>
      <c r="AT272" s="1">
        <v>0.18</v>
      </c>
      <c r="AW272" s="1">
        <v>0.05</v>
      </c>
      <c r="AY272" s="20">
        <v>99.120000000000019</v>
      </c>
      <c r="AZ272" s="1" t="s">
        <v>290</v>
      </c>
      <c r="BA272" s="1" t="s">
        <v>292</v>
      </c>
      <c r="BB272" s="1">
        <v>0.8</v>
      </c>
      <c r="BD272" s="1">
        <v>650</v>
      </c>
      <c r="BF272" s="1">
        <v>0.01</v>
      </c>
      <c r="BH272" s="1" t="s">
        <v>292</v>
      </c>
      <c r="BJ272" s="1">
        <v>13</v>
      </c>
      <c r="BK272" s="1">
        <v>54</v>
      </c>
      <c r="BL272" s="1">
        <v>10.55</v>
      </c>
      <c r="BM272" s="1">
        <v>23</v>
      </c>
      <c r="BN272" s="1">
        <v>27.9</v>
      </c>
      <c r="BO272" s="1">
        <v>0.7</v>
      </c>
      <c r="BP272" s="1">
        <v>6.11</v>
      </c>
      <c r="BQ272" s="1">
        <v>6.0000000000000001E-3</v>
      </c>
      <c r="BR272" s="1">
        <v>8.9999999999999993E-3</v>
      </c>
      <c r="BT272" s="1">
        <v>40</v>
      </c>
      <c r="BU272" s="1">
        <v>2</v>
      </c>
      <c r="BV272" s="1">
        <v>16.649999999999999</v>
      </c>
      <c r="BW272" s="1">
        <v>24</v>
      </c>
      <c r="BY272" s="1">
        <v>4</v>
      </c>
      <c r="CB272" s="1">
        <v>138.5</v>
      </c>
      <c r="CC272" s="1" t="s">
        <v>290</v>
      </c>
      <c r="CF272" s="1">
        <v>0.06</v>
      </c>
      <c r="CG272" s="1">
        <v>2.4</v>
      </c>
      <c r="CH272" s="1">
        <v>0.2</v>
      </c>
      <c r="CI272" s="1" t="s">
        <v>292</v>
      </c>
      <c r="CJ272" s="1">
        <v>205</v>
      </c>
      <c r="CK272" s="1">
        <v>1.1000000000000001</v>
      </c>
      <c r="CL272" s="1" t="s">
        <v>261</v>
      </c>
      <c r="CM272" s="1">
        <v>15.2</v>
      </c>
      <c r="CN272" s="1">
        <v>0.05</v>
      </c>
      <c r="CO272" s="1">
        <v>5.07</v>
      </c>
      <c r="CP272" s="1">
        <v>113</v>
      </c>
      <c r="CQ272" s="1">
        <v>2</v>
      </c>
      <c r="CR272" s="1">
        <v>35.1</v>
      </c>
      <c r="CS272" s="1">
        <v>54</v>
      </c>
      <c r="CT272" s="1">
        <v>245</v>
      </c>
      <c r="CU272" s="1">
        <v>42.3</v>
      </c>
      <c r="CV272" s="1">
        <v>87.3</v>
      </c>
      <c r="CW272" s="1">
        <v>9.69</v>
      </c>
      <c r="CX272" s="1">
        <v>37.799999999999997</v>
      </c>
      <c r="CY272" s="1">
        <v>6.79</v>
      </c>
      <c r="CZ272" s="1">
        <v>1.38</v>
      </c>
      <c r="DA272" s="1">
        <v>6.41</v>
      </c>
      <c r="DB272" s="1">
        <v>1</v>
      </c>
      <c r="DC272" s="1">
        <v>5.98</v>
      </c>
      <c r="DD272" s="1">
        <v>1.23</v>
      </c>
      <c r="DE272" s="1">
        <v>3.61</v>
      </c>
      <c r="DF272" s="1">
        <v>0.56999999999999995</v>
      </c>
      <c r="DG272" s="1">
        <v>3.84</v>
      </c>
      <c r="DH272" s="1">
        <v>0.51</v>
      </c>
      <c r="DI272" s="88">
        <v>208.40999999999994</v>
      </c>
      <c r="DJ272" s="87">
        <v>243.50999999999993</v>
      </c>
    </row>
    <row r="273" spans="1:150" x14ac:dyDescent="0.3">
      <c r="A273" s="1" t="s">
        <v>2763</v>
      </c>
      <c r="B273" s="20" t="s">
        <v>978</v>
      </c>
      <c r="C273" s="1" t="s">
        <v>280</v>
      </c>
      <c r="D273" s="20" t="s">
        <v>980</v>
      </c>
      <c r="E273" s="108">
        <v>45097</v>
      </c>
      <c r="F273" s="14">
        <v>45156</v>
      </c>
      <c r="G273" s="14" t="s">
        <v>2739</v>
      </c>
      <c r="H273" s="19" t="s">
        <v>2195</v>
      </c>
      <c r="I273" s="16">
        <v>36.249985600000002</v>
      </c>
      <c r="J273" s="16">
        <v>-108.3007764</v>
      </c>
      <c r="K273" s="20">
        <v>36.2499769</v>
      </c>
      <c r="L273" s="20">
        <v>-108.3001457</v>
      </c>
      <c r="M273" s="20" t="s">
        <v>357</v>
      </c>
      <c r="N273" s="59" t="s">
        <v>2002</v>
      </c>
      <c r="O273" s="20" t="s">
        <v>147</v>
      </c>
      <c r="P273" s="59" t="s">
        <v>324</v>
      </c>
      <c r="Q273" s="20" t="s">
        <v>1549</v>
      </c>
      <c r="Z273" s="140" t="s">
        <v>2509</v>
      </c>
      <c r="AA273" s="20" t="s">
        <v>2002</v>
      </c>
      <c r="AG273" s="1">
        <v>68.540000000000006</v>
      </c>
      <c r="AH273" s="1">
        <v>0.76</v>
      </c>
      <c r="AI273" s="1">
        <v>17.07</v>
      </c>
      <c r="AJ273" s="1">
        <v>4.12</v>
      </c>
      <c r="AL273" s="1">
        <v>0.02</v>
      </c>
      <c r="AM273" s="1">
        <v>1.32</v>
      </c>
      <c r="AN273" s="1">
        <v>0.82</v>
      </c>
      <c r="AO273" s="1">
        <v>1.26</v>
      </c>
      <c r="AP273" s="1">
        <v>2.64</v>
      </c>
      <c r="AQ273" s="1">
        <v>0.12</v>
      </c>
      <c r="AR273" s="1">
        <v>1.76</v>
      </c>
      <c r="AS273" s="1">
        <v>120</v>
      </c>
      <c r="AT273" s="1">
        <v>0.25</v>
      </c>
      <c r="AW273" s="1">
        <v>7.0000000000000007E-2</v>
      </c>
      <c r="AY273" s="20">
        <v>98.75</v>
      </c>
      <c r="AZ273" s="1" t="s">
        <v>290</v>
      </c>
      <c r="BA273" s="1" t="s">
        <v>292</v>
      </c>
      <c r="BB273" s="1">
        <v>1.3</v>
      </c>
      <c r="BD273" s="1">
        <v>401</v>
      </c>
      <c r="BF273" s="1">
        <v>0.01</v>
      </c>
      <c r="BH273" s="1" t="s">
        <v>292</v>
      </c>
      <c r="BJ273" s="1">
        <v>9</v>
      </c>
      <c r="BK273" s="1">
        <v>51</v>
      </c>
      <c r="BL273" s="1">
        <v>9.9</v>
      </c>
      <c r="BM273" s="1">
        <v>29</v>
      </c>
      <c r="BN273" s="1">
        <v>22.4</v>
      </c>
      <c r="BO273" s="1">
        <v>1</v>
      </c>
      <c r="BP273" s="1">
        <v>5.94</v>
      </c>
      <c r="BQ273" s="1">
        <v>8.0000000000000002E-3</v>
      </c>
      <c r="BR273" s="1">
        <v>1.4E-2</v>
      </c>
      <c r="BT273" s="1">
        <v>30</v>
      </c>
      <c r="BU273" s="1">
        <v>1</v>
      </c>
      <c r="BV273" s="1">
        <v>16.3</v>
      </c>
      <c r="BW273" s="1">
        <v>17</v>
      </c>
      <c r="BY273" s="1">
        <v>21</v>
      </c>
      <c r="CB273" s="1">
        <v>139.5</v>
      </c>
      <c r="CC273" s="1" t="s">
        <v>290</v>
      </c>
      <c r="CF273" s="1">
        <v>0.11</v>
      </c>
      <c r="CG273" s="1">
        <v>1.8</v>
      </c>
      <c r="CH273" s="1" t="s">
        <v>291</v>
      </c>
      <c r="CI273" s="1">
        <v>1.7</v>
      </c>
      <c r="CJ273" s="1">
        <v>126</v>
      </c>
      <c r="CK273" s="1">
        <v>1.1000000000000001</v>
      </c>
      <c r="CL273" s="1" t="s">
        <v>261</v>
      </c>
      <c r="CM273" s="1">
        <v>14.8</v>
      </c>
      <c r="CN273" s="1">
        <v>0.04</v>
      </c>
      <c r="CO273" s="1">
        <v>5.22</v>
      </c>
      <c r="CP273" s="1">
        <v>105</v>
      </c>
      <c r="CQ273" s="1">
        <v>2</v>
      </c>
      <c r="CR273" s="1">
        <v>31.6</v>
      </c>
      <c r="CS273" s="1">
        <v>90</v>
      </c>
      <c r="CT273" s="1">
        <v>238</v>
      </c>
      <c r="CU273" s="1">
        <v>45.6</v>
      </c>
      <c r="CV273" s="1">
        <v>92</v>
      </c>
      <c r="CW273" s="1">
        <v>10.25</v>
      </c>
      <c r="CX273" s="1">
        <v>40.9</v>
      </c>
      <c r="CY273" s="1">
        <v>7.77</v>
      </c>
      <c r="CZ273" s="1">
        <v>1.42</v>
      </c>
      <c r="DA273" s="1">
        <v>6.19</v>
      </c>
      <c r="DB273" s="1">
        <v>0.97</v>
      </c>
      <c r="DC273" s="1">
        <v>5.49</v>
      </c>
      <c r="DD273" s="1">
        <v>1.1499999999999999</v>
      </c>
      <c r="DE273" s="1">
        <v>3.18</v>
      </c>
      <c r="DF273" s="1">
        <v>0.48</v>
      </c>
      <c r="DG273" s="1">
        <v>3.21</v>
      </c>
      <c r="DH273" s="1">
        <v>0.53</v>
      </c>
      <c r="DI273" s="88">
        <v>219.14000000000001</v>
      </c>
      <c r="DJ273" s="87">
        <v>250.74</v>
      </c>
    </row>
    <row r="274" spans="1:150" x14ac:dyDescent="0.3">
      <c r="A274" s="1" t="s">
        <v>2764</v>
      </c>
      <c r="B274" s="20" t="s">
        <v>978</v>
      </c>
      <c r="C274" s="1" t="s">
        <v>280</v>
      </c>
      <c r="D274" s="20" t="s">
        <v>980</v>
      </c>
      <c r="E274" s="108">
        <v>45097</v>
      </c>
      <c r="F274" s="14">
        <v>45156</v>
      </c>
      <c r="G274" s="14" t="s">
        <v>2739</v>
      </c>
      <c r="H274" s="19" t="s">
        <v>2195</v>
      </c>
      <c r="I274" s="16">
        <v>36.249985600000002</v>
      </c>
      <c r="J274" s="16">
        <v>-108.3007764</v>
      </c>
      <c r="K274" s="20">
        <v>36.2499769</v>
      </c>
      <c r="L274" s="20">
        <v>-108.3001457</v>
      </c>
      <c r="M274" s="20" t="s">
        <v>357</v>
      </c>
      <c r="N274" s="59" t="s">
        <v>2002</v>
      </c>
      <c r="O274" s="20" t="s">
        <v>147</v>
      </c>
      <c r="P274" s="59" t="s">
        <v>278</v>
      </c>
      <c r="Q274" s="20" t="s">
        <v>1549</v>
      </c>
      <c r="Z274" s="140" t="s">
        <v>2749</v>
      </c>
      <c r="AA274" s="20" t="s">
        <v>2002</v>
      </c>
      <c r="AG274" s="1">
        <v>63.07</v>
      </c>
      <c r="AH274" s="1">
        <v>0.25</v>
      </c>
      <c r="AI274" s="1">
        <v>5.49</v>
      </c>
      <c r="AJ274" s="1">
        <v>1.39</v>
      </c>
      <c r="AL274" s="1">
        <v>0.18</v>
      </c>
      <c r="AM274" s="1">
        <v>0.25</v>
      </c>
      <c r="AN274" s="1">
        <v>14.2</v>
      </c>
      <c r="AO274" s="1">
        <v>0.65</v>
      </c>
      <c r="AP274" s="1">
        <v>1.1200000000000001</v>
      </c>
      <c r="AQ274" s="1">
        <v>0.04</v>
      </c>
      <c r="AR274" s="1">
        <v>12.32</v>
      </c>
      <c r="AS274" s="1">
        <v>140</v>
      </c>
      <c r="AT274" s="1">
        <v>0.09</v>
      </c>
      <c r="AW274" s="1">
        <v>3.27</v>
      </c>
      <c r="AY274" s="20">
        <v>102.32000000000004</v>
      </c>
      <c r="AZ274" s="1" t="s">
        <v>290</v>
      </c>
      <c r="BA274" s="1" t="s">
        <v>292</v>
      </c>
      <c r="BB274" s="1">
        <v>4.7</v>
      </c>
      <c r="BD274" s="1">
        <v>270</v>
      </c>
      <c r="BF274" s="1">
        <v>0.03</v>
      </c>
      <c r="BH274" s="1" t="s">
        <v>292</v>
      </c>
      <c r="BJ274" s="1">
        <v>5</v>
      </c>
      <c r="BK274" s="1">
        <v>14</v>
      </c>
      <c r="BL274" s="1">
        <v>1.1599999999999999</v>
      </c>
      <c r="BM274" s="1">
        <v>7</v>
      </c>
      <c r="BN274" s="1">
        <v>4.7</v>
      </c>
      <c r="BO274" s="1">
        <v>0.5</v>
      </c>
      <c r="BP274" s="1">
        <v>4.79</v>
      </c>
      <c r="BQ274" s="1">
        <v>0.01</v>
      </c>
      <c r="BR274" s="1">
        <v>1.0999999999999999E-2</v>
      </c>
      <c r="BT274" s="1">
        <v>20</v>
      </c>
      <c r="BU274" s="1">
        <v>1</v>
      </c>
      <c r="BV274" s="1">
        <v>5.84</v>
      </c>
      <c r="BW274" s="1">
        <v>7</v>
      </c>
      <c r="BY274" s="1">
        <v>11</v>
      </c>
      <c r="CB274" s="1">
        <v>39.6</v>
      </c>
      <c r="CC274" s="1" t="s">
        <v>290</v>
      </c>
      <c r="CF274" s="1">
        <v>0.27</v>
      </c>
      <c r="CG274" s="1">
        <v>1.3</v>
      </c>
      <c r="CH274" s="1">
        <v>0.3</v>
      </c>
      <c r="CI274" s="1">
        <v>0.6</v>
      </c>
      <c r="CJ274" s="1">
        <v>138</v>
      </c>
      <c r="CK274" s="1">
        <v>0.4</v>
      </c>
      <c r="CL274" s="1" t="s">
        <v>261</v>
      </c>
      <c r="CM274" s="1">
        <v>5.39</v>
      </c>
      <c r="CN274" s="1">
        <v>0.05</v>
      </c>
      <c r="CO274" s="1">
        <v>1.58</v>
      </c>
      <c r="CP274" s="1">
        <v>19</v>
      </c>
      <c r="CQ274" s="1">
        <v>0.8</v>
      </c>
      <c r="CR274" s="1">
        <v>17.3</v>
      </c>
      <c r="CS274" s="1">
        <v>29</v>
      </c>
      <c r="CT274" s="1">
        <v>215</v>
      </c>
      <c r="CU274" s="1">
        <v>19.399999999999999</v>
      </c>
      <c r="CV274" s="1">
        <v>37.700000000000003</v>
      </c>
      <c r="CW274" s="1">
        <v>4.62</v>
      </c>
      <c r="CX274" s="1">
        <v>17.5</v>
      </c>
      <c r="CY274" s="1">
        <v>3.06</v>
      </c>
      <c r="CZ274" s="1">
        <v>0.68</v>
      </c>
      <c r="DA274" s="1">
        <v>3.12</v>
      </c>
      <c r="DB274" s="1">
        <v>0.5</v>
      </c>
      <c r="DC274" s="1">
        <v>2.8</v>
      </c>
      <c r="DD274" s="1">
        <v>0.54</v>
      </c>
      <c r="DE274" s="1">
        <v>1.29</v>
      </c>
      <c r="DF274" s="1">
        <v>0.21</v>
      </c>
      <c r="DG274" s="1">
        <v>1.34</v>
      </c>
      <c r="DH274" s="1">
        <v>0.23</v>
      </c>
      <c r="DI274" s="87">
        <v>92.990000000000023</v>
      </c>
      <c r="DJ274" s="87">
        <v>110.29000000000002</v>
      </c>
    </row>
    <row r="275" spans="1:150" x14ac:dyDescent="0.3">
      <c r="A275" s="1" t="s">
        <v>2765</v>
      </c>
      <c r="B275" s="20" t="s">
        <v>978</v>
      </c>
      <c r="C275" s="1" t="s">
        <v>280</v>
      </c>
      <c r="D275" s="20" t="s">
        <v>980</v>
      </c>
      <c r="E275" s="108">
        <v>45097</v>
      </c>
      <c r="F275" s="14">
        <v>45156</v>
      </c>
      <c r="G275" s="14" t="s">
        <v>2739</v>
      </c>
      <c r="H275" s="19" t="s">
        <v>2195</v>
      </c>
      <c r="I275" s="16">
        <v>36.244694000000003</v>
      </c>
      <c r="J275" s="16">
        <v>-108.2991339</v>
      </c>
      <c r="K275" s="20">
        <v>36.244685199999999</v>
      </c>
      <c r="L275" s="20">
        <v>-108.29850329999999</v>
      </c>
      <c r="M275" s="20" t="s">
        <v>357</v>
      </c>
      <c r="N275" s="59" t="s">
        <v>2002</v>
      </c>
      <c r="O275" s="20" t="s">
        <v>147</v>
      </c>
      <c r="P275" s="59" t="s">
        <v>2240</v>
      </c>
      <c r="Q275" s="20" t="s">
        <v>1549</v>
      </c>
      <c r="Z275" s="118" t="s">
        <v>2750</v>
      </c>
      <c r="AA275" s="20" t="s">
        <v>2002</v>
      </c>
      <c r="AG275" s="1">
        <v>48.73</v>
      </c>
      <c r="AH275" s="1">
        <v>0.24</v>
      </c>
      <c r="AI275" s="16">
        <v>31.74</v>
      </c>
      <c r="AJ275" s="1">
        <v>2.7</v>
      </c>
      <c r="AL275" s="1" t="s">
        <v>261</v>
      </c>
      <c r="AM275" s="1">
        <v>0.57999999999999996</v>
      </c>
      <c r="AN275" s="1">
        <v>0.31</v>
      </c>
      <c r="AO275" s="1">
        <v>1.38</v>
      </c>
      <c r="AP275" s="1">
        <v>0.8</v>
      </c>
      <c r="AQ275" s="1">
        <v>0.02</v>
      </c>
      <c r="AR275" s="1">
        <v>12.74</v>
      </c>
      <c r="AS275" s="1">
        <v>440</v>
      </c>
      <c r="AT275" s="1">
        <v>0.08</v>
      </c>
      <c r="AW275" s="1">
        <v>0.34</v>
      </c>
      <c r="AY275" s="20">
        <v>99.659999999999982</v>
      </c>
      <c r="AZ275" s="1" t="s">
        <v>290</v>
      </c>
      <c r="BA275" s="1" t="s">
        <v>292</v>
      </c>
      <c r="BB275" s="1">
        <v>9.1</v>
      </c>
      <c r="BD275" s="1">
        <v>198</v>
      </c>
      <c r="BF275" s="1">
        <v>0.69</v>
      </c>
      <c r="BH275" s="1" t="s">
        <v>292</v>
      </c>
      <c r="BJ275" s="1">
        <v>1</v>
      </c>
      <c r="BK275" s="1">
        <v>7</v>
      </c>
      <c r="BL275" s="1">
        <v>1.1299999999999999</v>
      </c>
      <c r="BM275" s="1">
        <v>3</v>
      </c>
      <c r="BN275" s="16">
        <v>36</v>
      </c>
      <c r="BO275" s="1">
        <v>0.5</v>
      </c>
      <c r="BP275" s="1">
        <v>4.53</v>
      </c>
      <c r="BQ275" s="1">
        <v>0.111</v>
      </c>
      <c r="BR275" s="1">
        <v>1.7000000000000001E-2</v>
      </c>
      <c r="BT275" s="1">
        <v>20</v>
      </c>
      <c r="BU275" s="1">
        <v>1</v>
      </c>
      <c r="BV275" s="1">
        <v>20.100000000000001</v>
      </c>
      <c r="BW275" s="1">
        <v>1</v>
      </c>
      <c r="BY275" s="1">
        <v>7</v>
      </c>
      <c r="CB275" s="1">
        <v>20.3</v>
      </c>
      <c r="CC275" s="1">
        <v>7.0000000000000001E-3</v>
      </c>
      <c r="CF275" s="1">
        <v>0.2</v>
      </c>
      <c r="CG275" s="1">
        <v>1</v>
      </c>
      <c r="CH275" s="1">
        <v>3.6</v>
      </c>
      <c r="CI275" s="1">
        <v>5.5</v>
      </c>
      <c r="CJ275" s="1">
        <v>107</v>
      </c>
      <c r="CK275" s="1">
        <v>4</v>
      </c>
      <c r="CL275" s="1">
        <v>0.02</v>
      </c>
      <c r="CM275" s="1">
        <v>13.2</v>
      </c>
      <c r="CN275" s="1">
        <v>0.13</v>
      </c>
      <c r="CO275" s="1">
        <v>4.12</v>
      </c>
      <c r="CP275" s="1">
        <v>14</v>
      </c>
      <c r="CQ275" s="1">
        <v>2.7</v>
      </c>
      <c r="CR275" s="1">
        <v>7</v>
      </c>
      <c r="CS275" s="1">
        <v>9</v>
      </c>
      <c r="CT275" s="1">
        <v>85</v>
      </c>
      <c r="CU275" s="1">
        <v>18</v>
      </c>
      <c r="CV275" s="1">
        <v>34.799999999999997</v>
      </c>
      <c r="CW275" s="1">
        <v>3.69</v>
      </c>
      <c r="CX275" s="1">
        <v>13.1</v>
      </c>
      <c r="CY275" s="1">
        <v>2.38</v>
      </c>
      <c r="CZ275" s="1">
        <v>0.22</v>
      </c>
      <c r="DA275" s="1">
        <v>1.73</v>
      </c>
      <c r="DB275" s="1">
        <v>0.22</v>
      </c>
      <c r="DC275" s="1">
        <v>1.37</v>
      </c>
      <c r="DD275" s="1">
        <v>0.26</v>
      </c>
      <c r="DE275" s="1">
        <v>0.65</v>
      </c>
      <c r="DF275" s="1">
        <v>0.1</v>
      </c>
      <c r="DG275" s="1">
        <v>0.65</v>
      </c>
      <c r="DH275" s="1">
        <v>0.1</v>
      </c>
      <c r="DI275" s="87">
        <v>77.27</v>
      </c>
      <c r="DJ275" s="87">
        <v>84.27</v>
      </c>
    </row>
    <row r="276" spans="1:150" x14ac:dyDescent="0.3">
      <c r="A276" s="1" t="s">
        <v>2766</v>
      </c>
      <c r="B276" s="20" t="s">
        <v>978</v>
      </c>
      <c r="C276" s="116" t="s">
        <v>1283</v>
      </c>
      <c r="D276" s="20" t="s">
        <v>980</v>
      </c>
      <c r="E276" s="167">
        <v>45099</v>
      </c>
      <c r="F276" s="14">
        <v>45156</v>
      </c>
      <c r="G276" s="14" t="s">
        <v>2739</v>
      </c>
      <c r="H276" s="19" t="s">
        <v>2195</v>
      </c>
      <c r="I276" s="170">
        <v>36.775627900000003</v>
      </c>
      <c r="J276" s="170">
        <v>-108.5450833</v>
      </c>
      <c r="K276" s="20">
        <v>36.775627900000003</v>
      </c>
      <c r="L276" s="20">
        <v>-108.5444435</v>
      </c>
      <c r="M276" s="20" t="s">
        <v>357</v>
      </c>
      <c r="N276" s="59" t="s">
        <v>2002</v>
      </c>
      <c r="O276" s="20" t="s">
        <v>147</v>
      </c>
      <c r="P276" s="59" t="s">
        <v>2240</v>
      </c>
      <c r="Q276" s="20" t="s">
        <v>1549</v>
      </c>
      <c r="Z276" s="118" t="s">
        <v>2751</v>
      </c>
      <c r="AA276" s="20" t="s">
        <v>2002</v>
      </c>
      <c r="AG276" s="1">
        <v>48.22</v>
      </c>
      <c r="AH276" s="1">
        <v>0.44</v>
      </c>
      <c r="AI276" s="16">
        <v>34.14</v>
      </c>
      <c r="AJ276" s="1">
        <v>1.22</v>
      </c>
      <c r="AL276" s="1" t="s">
        <v>261</v>
      </c>
      <c r="AM276" s="1">
        <v>0.38</v>
      </c>
      <c r="AN276" s="1">
        <v>0.06</v>
      </c>
      <c r="AO276" s="1">
        <v>0.11</v>
      </c>
      <c r="AP276" s="1">
        <v>0.33</v>
      </c>
      <c r="AQ276" s="1">
        <v>0.02</v>
      </c>
      <c r="AR276" s="1">
        <v>14.54</v>
      </c>
      <c r="AS276" s="1">
        <v>320</v>
      </c>
      <c r="AT276" s="1">
        <v>0.03</v>
      </c>
      <c r="AW276" s="1">
        <v>1.29</v>
      </c>
      <c r="AY276" s="20">
        <v>100.77999999999999</v>
      </c>
      <c r="AZ276" s="1" t="s">
        <v>290</v>
      </c>
      <c r="BA276" s="1" t="s">
        <v>292</v>
      </c>
      <c r="BB276" s="1">
        <v>0.1</v>
      </c>
      <c r="BD276" s="1">
        <v>62</v>
      </c>
      <c r="BF276" s="1">
        <v>0.55000000000000004</v>
      </c>
      <c r="BH276" s="1" t="s">
        <v>292</v>
      </c>
      <c r="BJ276" s="1">
        <v>1</v>
      </c>
      <c r="BK276" s="1" t="s">
        <v>289</v>
      </c>
      <c r="BL276" s="1">
        <v>1.02</v>
      </c>
      <c r="BM276" s="1">
        <v>4</v>
      </c>
      <c r="BN276" s="1">
        <v>39.700000000000003</v>
      </c>
      <c r="BO276" s="1">
        <v>0.6</v>
      </c>
      <c r="BP276" s="1">
        <v>4.63</v>
      </c>
      <c r="BQ276" s="1">
        <v>5.1999999999999998E-2</v>
      </c>
      <c r="BR276" s="1">
        <v>2.1000000000000001E-2</v>
      </c>
      <c r="BT276" s="1">
        <v>60</v>
      </c>
      <c r="BU276" s="1" t="s">
        <v>251</v>
      </c>
      <c r="BV276" s="1">
        <v>24.7</v>
      </c>
      <c r="BW276" s="1" t="s">
        <v>251</v>
      </c>
      <c r="BY276" s="1">
        <v>18</v>
      </c>
      <c r="CB276" s="1">
        <v>15.6</v>
      </c>
      <c r="CC276" s="1" t="s">
        <v>290</v>
      </c>
      <c r="CF276" s="1">
        <v>0.32</v>
      </c>
      <c r="CG276" s="1">
        <v>1.4</v>
      </c>
      <c r="CH276" s="1">
        <v>0.8</v>
      </c>
      <c r="CI276" s="1">
        <v>3.5</v>
      </c>
      <c r="CJ276" s="1">
        <v>67.400000000000006</v>
      </c>
      <c r="CK276" s="1">
        <v>3.8</v>
      </c>
      <c r="CL276" s="1">
        <v>0.01</v>
      </c>
      <c r="CM276" s="1">
        <v>33.6</v>
      </c>
      <c r="CN276" s="1">
        <v>0.04</v>
      </c>
      <c r="CO276" s="1">
        <v>6.58</v>
      </c>
      <c r="CP276" s="1">
        <v>18</v>
      </c>
      <c r="CQ276" s="1">
        <v>2.7</v>
      </c>
      <c r="CR276" s="1">
        <v>5.4</v>
      </c>
      <c r="CS276" s="1">
        <v>27</v>
      </c>
      <c r="CT276" s="1">
        <v>89</v>
      </c>
      <c r="CU276" s="1">
        <v>27.2</v>
      </c>
      <c r="CV276" s="1">
        <v>50.2</v>
      </c>
      <c r="CW276" s="1">
        <v>4.8499999999999996</v>
      </c>
      <c r="CX276" s="1">
        <v>17.3</v>
      </c>
      <c r="CY276" s="1">
        <v>2.65</v>
      </c>
      <c r="CZ276" s="1">
        <v>0.48</v>
      </c>
      <c r="DA276" s="1">
        <v>1.64</v>
      </c>
      <c r="DB276" s="1">
        <v>0.23</v>
      </c>
      <c r="DC276" s="1">
        <v>1.08</v>
      </c>
      <c r="DD276" s="1">
        <v>0.18</v>
      </c>
      <c r="DE276" s="1">
        <v>0.51</v>
      </c>
      <c r="DF276" s="1">
        <v>0.08</v>
      </c>
      <c r="DG276" s="1">
        <v>0.46</v>
      </c>
      <c r="DH276" s="1">
        <v>0.08</v>
      </c>
      <c r="DI276" s="87">
        <v>106.94000000000001</v>
      </c>
      <c r="DJ276" s="87">
        <v>112.34000000000002</v>
      </c>
    </row>
    <row r="277" spans="1:150" x14ac:dyDescent="0.3">
      <c r="A277" s="1" t="s">
        <v>2767</v>
      </c>
      <c r="B277" s="20" t="s">
        <v>978</v>
      </c>
      <c r="C277" s="116" t="s">
        <v>1283</v>
      </c>
      <c r="D277" s="20" t="s">
        <v>980</v>
      </c>
      <c r="E277" s="167">
        <v>45099</v>
      </c>
      <c r="F277" s="14">
        <v>45156</v>
      </c>
      <c r="G277" s="1" t="s">
        <v>2740</v>
      </c>
      <c r="H277" s="19" t="s">
        <v>2195</v>
      </c>
      <c r="I277" s="170">
        <v>36.792306000000004</v>
      </c>
      <c r="J277" s="170">
        <v>-108.53660619999999</v>
      </c>
      <c r="K277" s="20">
        <v>36.792306199999999</v>
      </c>
      <c r="L277" s="20">
        <v>-108.5359662</v>
      </c>
      <c r="M277" s="20" t="s">
        <v>357</v>
      </c>
      <c r="N277" s="59" t="s">
        <v>2002</v>
      </c>
      <c r="O277" s="20" t="s">
        <v>147</v>
      </c>
      <c r="P277" s="59" t="s">
        <v>324</v>
      </c>
      <c r="Q277" s="20" t="s">
        <v>1549</v>
      </c>
      <c r="Z277" s="118" t="s">
        <v>2752</v>
      </c>
      <c r="AA277" s="20" t="s">
        <v>2002</v>
      </c>
      <c r="AG277" s="1">
        <v>40.549999999999997</v>
      </c>
      <c r="AH277" s="1">
        <v>0.56999999999999995</v>
      </c>
      <c r="AI277" s="1">
        <v>10.050000000000001</v>
      </c>
      <c r="AJ277" s="1">
        <v>27.5</v>
      </c>
      <c r="AL277" s="1">
        <v>0.81</v>
      </c>
      <c r="AM277" s="1">
        <v>1.89</v>
      </c>
      <c r="AN277" s="1">
        <v>7.63</v>
      </c>
      <c r="AO277" s="1">
        <v>0.76</v>
      </c>
      <c r="AP277" s="1">
        <v>1.48</v>
      </c>
      <c r="AQ277" s="1">
        <v>0.22</v>
      </c>
      <c r="AR277" s="1">
        <v>6.4</v>
      </c>
      <c r="AS277" s="1">
        <v>630</v>
      </c>
      <c r="AT277" s="1">
        <v>1.39</v>
      </c>
      <c r="AW277" s="1">
        <v>0.91</v>
      </c>
      <c r="AY277" s="20">
        <v>100.16000000000001</v>
      </c>
      <c r="AZ277" s="1">
        <v>1E-3</v>
      </c>
      <c r="BA277" s="1" t="s">
        <v>292</v>
      </c>
      <c r="BB277" s="1">
        <v>14.1</v>
      </c>
      <c r="BD277" s="1">
        <v>366</v>
      </c>
      <c r="BF277" s="1">
        <v>0.02</v>
      </c>
      <c r="BH277" s="1" t="s">
        <v>292</v>
      </c>
      <c r="BJ277" s="1">
        <v>13</v>
      </c>
      <c r="BK277" s="1">
        <v>41</v>
      </c>
      <c r="BL277" s="1">
        <v>5.05</v>
      </c>
      <c r="BM277" s="1">
        <v>21</v>
      </c>
      <c r="BN277" s="1">
        <v>14.8</v>
      </c>
      <c r="BO277" s="1">
        <v>19.2</v>
      </c>
      <c r="BP277" s="1">
        <v>4.74</v>
      </c>
      <c r="BQ277" s="1">
        <v>1.7999999999999999E-2</v>
      </c>
      <c r="BR277" s="1">
        <v>1.6E-2</v>
      </c>
      <c r="BT277" s="1">
        <v>20</v>
      </c>
      <c r="BU277" s="1">
        <v>1</v>
      </c>
      <c r="BV277" s="1">
        <v>11.4</v>
      </c>
      <c r="BW277" s="1">
        <v>20</v>
      </c>
      <c r="BY277" s="1">
        <v>6</v>
      </c>
      <c r="CB277" s="1">
        <v>68.900000000000006</v>
      </c>
      <c r="CC277" s="1">
        <v>2E-3</v>
      </c>
      <c r="CF277" s="1">
        <v>1.03</v>
      </c>
      <c r="CG277" s="1">
        <v>10.6</v>
      </c>
      <c r="CH277" s="1">
        <v>1.9</v>
      </c>
      <c r="CI277" s="1">
        <v>2.2999999999999998</v>
      </c>
      <c r="CJ277" s="1">
        <v>421</v>
      </c>
      <c r="CK277" s="1">
        <v>0.7</v>
      </c>
      <c r="CL277" s="1">
        <v>0.02</v>
      </c>
      <c r="CM277" s="1">
        <v>9.33</v>
      </c>
      <c r="CN277" s="1">
        <v>0.02</v>
      </c>
      <c r="CO277" s="1">
        <v>4.25</v>
      </c>
      <c r="CP277" s="1">
        <v>100</v>
      </c>
      <c r="CQ277" s="1">
        <v>2.1</v>
      </c>
      <c r="CR277" s="1">
        <v>42.3</v>
      </c>
      <c r="CS277" s="1">
        <v>110</v>
      </c>
      <c r="CT277" s="1">
        <v>183</v>
      </c>
      <c r="CU277" s="1">
        <v>38.700000000000003</v>
      </c>
      <c r="CV277" s="1">
        <v>76.599999999999994</v>
      </c>
      <c r="CW277" s="1">
        <v>9.19</v>
      </c>
      <c r="CX277" s="1">
        <v>35.6</v>
      </c>
      <c r="CY277" s="1">
        <v>6.6</v>
      </c>
      <c r="CZ277" s="1">
        <v>1.56</v>
      </c>
      <c r="DA277" s="1">
        <v>6.33</v>
      </c>
      <c r="DB277" s="1">
        <v>1.08</v>
      </c>
      <c r="DC277" s="1">
        <v>6.98</v>
      </c>
      <c r="DD277" s="1">
        <v>1.42</v>
      </c>
      <c r="DE277" s="1">
        <v>4.5999999999999996</v>
      </c>
      <c r="DF277" s="1">
        <v>0.68</v>
      </c>
      <c r="DG277" s="1">
        <v>4.57</v>
      </c>
      <c r="DH277" s="1">
        <v>0.67</v>
      </c>
      <c r="DI277" s="87">
        <v>194.57999999999998</v>
      </c>
      <c r="DJ277" s="87">
        <v>236.88</v>
      </c>
    </row>
    <row r="278" spans="1:150" x14ac:dyDescent="0.3">
      <c r="A278" s="1" t="s">
        <v>2768</v>
      </c>
      <c r="B278" s="20" t="s">
        <v>978</v>
      </c>
      <c r="C278" s="20" t="s">
        <v>1283</v>
      </c>
      <c r="D278" s="20" t="s">
        <v>980</v>
      </c>
      <c r="E278" s="167">
        <v>45099</v>
      </c>
      <c r="F278" s="14">
        <v>45156</v>
      </c>
      <c r="G278" s="1" t="s">
        <v>2740</v>
      </c>
      <c r="H278" s="19" t="s">
        <v>2195</v>
      </c>
      <c r="I278" s="170">
        <v>36.847274499999997</v>
      </c>
      <c r="J278" s="170">
        <v>-108.4744364</v>
      </c>
      <c r="K278" s="20">
        <v>36.847275199999999</v>
      </c>
      <c r="L278" s="20">
        <v>-108.4737971</v>
      </c>
      <c r="M278" s="20" t="s">
        <v>357</v>
      </c>
      <c r="N278" s="59" t="s">
        <v>2002</v>
      </c>
      <c r="O278" s="20" t="s">
        <v>147</v>
      </c>
      <c r="P278" s="59" t="s">
        <v>324</v>
      </c>
      <c r="Q278" s="20" t="s">
        <v>1549</v>
      </c>
      <c r="Z278" s="20" t="s">
        <v>324</v>
      </c>
      <c r="AA278" s="20" t="s">
        <v>2002</v>
      </c>
      <c r="AG278" s="1">
        <v>65.67</v>
      </c>
      <c r="AH278" s="1">
        <v>0.83</v>
      </c>
      <c r="AI278" s="1">
        <v>20.41</v>
      </c>
      <c r="AJ278" s="1">
        <v>3.69</v>
      </c>
      <c r="AL278" s="1">
        <v>0.02</v>
      </c>
      <c r="AM278" s="1">
        <v>1.73</v>
      </c>
      <c r="AN278" s="1">
        <v>0.65</v>
      </c>
      <c r="AO278" s="1">
        <v>1.43</v>
      </c>
      <c r="AP278" s="1">
        <v>3.22</v>
      </c>
      <c r="AQ278" s="1">
        <v>0.15</v>
      </c>
      <c r="AR278" s="1">
        <v>1.4</v>
      </c>
      <c r="AS278" s="1">
        <v>50</v>
      </c>
      <c r="AT278" s="1">
        <v>0.14000000000000001</v>
      </c>
      <c r="AW278" s="1">
        <v>0.03</v>
      </c>
      <c r="AY278" s="20">
        <v>99.370000000000019</v>
      </c>
      <c r="AZ278" s="1">
        <v>3.0000000000000001E-3</v>
      </c>
      <c r="BA278" s="1" t="s">
        <v>292</v>
      </c>
      <c r="BB278" s="1">
        <v>0.8</v>
      </c>
      <c r="BD278" s="1">
        <v>672</v>
      </c>
      <c r="BF278" s="1" t="s">
        <v>261</v>
      </c>
      <c r="BH278" s="1" t="s">
        <v>292</v>
      </c>
      <c r="BJ278" s="1">
        <v>22</v>
      </c>
      <c r="BK278" s="1">
        <v>62</v>
      </c>
      <c r="BL278" s="1">
        <v>14.65</v>
      </c>
      <c r="BM278" s="1">
        <v>43</v>
      </c>
      <c r="BN278" s="1">
        <v>24.5</v>
      </c>
      <c r="BO278" s="1">
        <v>1.5</v>
      </c>
      <c r="BP278" s="1">
        <v>5.64</v>
      </c>
      <c r="BQ278" s="1">
        <v>2.1000000000000001E-2</v>
      </c>
      <c r="BR278" s="1">
        <v>7.0000000000000001E-3</v>
      </c>
      <c r="BT278" s="1">
        <v>40</v>
      </c>
      <c r="BU278" s="1">
        <v>1</v>
      </c>
      <c r="BV278" s="1">
        <v>17.25</v>
      </c>
      <c r="BW278" s="1">
        <v>39</v>
      </c>
      <c r="BY278" s="1">
        <v>10</v>
      </c>
      <c r="CB278" s="1">
        <v>163</v>
      </c>
      <c r="CC278" s="1" t="s">
        <v>290</v>
      </c>
      <c r="CF278" s="1">
        <v>0.18</v>
      </c>
      <c r="CG278" s="1">
        <v>1.3</v>
      </c>
      <c r="CH278" s="1">
        <v>0.4</v>
      </c>
      <c r="CI278" s="1">
        <v>1.1000000000000001</v>
      </c>
      <c r="CJ278" s="1">
        <v>244</v>
      </c>
      <c r="CK278" s="1">
        <v>1.2</v>
      </c>
      <c r="CL278" s="1">
        <v>0.01</v>
      </c>
      <c r="CM278" s="1">
        <v>17.7</v>
      </c>
      <c r="CN278" s="1">
        <v>0.06</v>
      </c>
      <c r="CO278" s="1">
        <v>5.5</v>
      </c>
      <c r="CP278" s="1">
        <v>158</v>
      </c>
      <c r="CQ278" s="1">
        <v>3.1</v>
      </c>
      <c r="CR278" s="1">
        <v>34.5</v>
      </c>
      <c r="CS278" s="1">
        <v>145</v>
      </c>
      <c r="CT278" s="1">
        <v>206</v>
      </c>
      <c r="CU278" s="1">
        <v>53.7</v>
      </c>
      <c r="CV278" s="1">
        <v>105.5</v>
      </c>
      <c r="CW278" s="1">
        <v>11.45</v>
      </c>
      <c r="CX278" s="1">
        <v>45.5</v>
      </c>
      <c r="CY278" s="1">
        <v>8.02</v>
      </c>
      <c r="CZ278" s="1">
        <v>1.52</v>
      </c>
      <c r="DA278" s="1">
        <v>7.33</v>
      </c>
      <c r="DB278" s="1">
        <v>1.02</v>
      </c>
      <c r="DC278" s="1">
        <v>6.63</v>
      </c>
      <c r="DD278" s="1">
        <v>1.4</v>
      </c>
      <c r="DE278" s="1">
        <v>3.71</v>
      </c>
      <c r="DF278" s="1">
        <v>0.54</v>
      </c>
      <c r="DG278" s="1">
        <v>3.58</v>
      </c>
      <c r="DH278" s="1">
        <v>0.52</v>
      </c>
      <c r="DI278" s="88">
        <v>250.42000000000004</v>
      </c>
      <c r="DJ278" s="87">
        <v>284.92000000000007</v>
      </c>
    </row>
    <row r="279" spans="1:150" x14ac:dyDescent="0.3">
      <c r="A279" s="1" t="s">
        <v>2769</v>
      </c>
      <c r="B279" s="20" t="s">
        <v>978</v>
      </c>
      <c r="C279" s="1" t="s">
        <v>280</v>
      </c>
      <c r="D279" s="20" t="s">
        <v>980</v>
      </c>
      <c r="E279" s="171">
        <v>45099</v>
      </c>
      <c r="F279" s="14">
        <v>45156</v>
      </c>
      <c r="G279" s="1" t="s">
        <v>2740</v>
      </c>
      <c r="H279" s="19" t="s">
        <v>2195</v>
      </c>
      <c r="I279" s="170">
        <v>36.518515800000003</v>
      </c>
      <c r="J279" s="170">
        <v>-108.4876361</v>
      </c>
      <c r="K279" s="20">
        <v>36.518512100000002</v>
      </c>
      <c r="L279" s="20">
        <v>-108.4869992</v>
      </c>
      <c r="M279" s="20" t="s">
        <v>357</v>
      </c>
      <c r="N279" s="59" t="s">
        <v>2002</v>
      </c>
      <c r="O279" s="20" t="s">
        <v>147</v>
      </c>
      <c r="P279" s="59" t="s">
        <v>2240</v>
      </c>
      <c r="Q279" s="20" t="s">
        <v>1549</v>
      </c>
      <c r="Z279" s="172" t="s">
        <v>2753</v>
      </c>
      <c r="AA279" s="20" t="s">
        <v>2002</v>
      </c>
      <c r="AG279" s="1">
        <v>60.11</v>
      </c>
      <c r="AH279" s="1">
        <v>0.7</v>
      </c>
      <c r="AI279" s="1">
        <v>18.2</v>
      </c>
      <c r="AJ279" s="1">
        <v>3.37</v>
      </c>
      <c r="AL279" s="1">
        <v>0.1</v>
      </c>
      <c r="AM279" s="1">
        <v>1.88</v>
      </c>
      <c r="AN279" s="1">
        <v>2.74</v>
      </c>
      <c r="AO279" s="1">
        <v>1.02</v>
      </c>
      <c r="AP279" s="1">
        <v>2.8</v>
      </c>
      <c r="AQ279" s="1">
        <v>0.13</v>
      </c>
      <c r="AR279" s="1">
        <v>8.61</v>
      </c>
      <c r="AS279" s="1">
        <v>840</v>
      </c>
      <c r="AT279" s="1">
        <v>0.16</v>
      </c>
      <c r="AW279" s="1">
        <v>1.43</v>
      </c>
      <c r="AY279" s="20">
        <v>101.24999999999999</v>
      </c>
      <c r="AZ279" s="1">
        <v>1E-3</v>
      </c>
      <c r="BA279" s="1" t="s">
        <v>292</v>
      </c>
      <c r="BB279" s="1">
        <v>5.9</v>
      </c>
      <c r="BD279" s="1">
        <v>504</v>
      </c>
      <c r="BF279" s="1">
        <v>0.43</v>
      </c>
      <c r="BH279" s="1" t="s">
        <v>292</v>
      </c>
      <c r="BJ279" s="1">
        <v>14</v>
      </c>
      <c r="BK279" s="1">
        <v>55</v>
      </c>
      <c r="BL279" s="1">
        <v>12.2</v>
      </c>
      <c r="BM279" s="1">
        <v>39</v>
      </c>
      <c r="BN279" s="1">
        <v>22.3</v>
      </c>
      <c r="BO279" s="1">
        <v>1.1000000000000001</v>
      </c>
      <c r="BP279" s="1">
        <v>4.3499999999999996</v>
      </c>
      <c r="BQ279" s="1">
        <v>6.4000000000000001E-2</v>
      </c>
      <c r="BR279" s="1">
        <v>6.0999999999999999E-2</v>
      </c>
      <c r="BT279" s="1">
        <v>40</v>
      </c>
      <c r="BU279" s="1">
        <v>1</v>
      </c>
      <c r="BV279" s="1">
        <v>14.5</v>
      </c>
      <c r="BW279" s="1">
        <v>24</v>
      </c>
      <c r="BY279" s="1">
        <v>24</v>
      </c>
      <c r="CB279" s="1">
        <v>152</v>
      </c>
      <c r="CC279" s="1">
        <v>1E-3</v>
      </c>
      <c r="CF279" s="1">
        <v>0.22</v>
      </c>
      <c r="CG279" s="1">
        <v>6.3</v>
      </c>
      <c r="CH279" s="1">
        <v>0.9</v>
      </c>
      <c r="CI279" s="1">
        <v>3.2</v>
      </c>
      <c r="CJ279" s="1">
        <v>188</v>
      </c>
      <c r="CK279" s="1">
        <v>1.1000000000000001</v>
      </c>
      <c r="CL279" s="1">
        <v>0.08</v>
      </c>
      <c r="CM279" s="1">
        <v>15.45</v>
      </c>
      <c r="CN279" s="1">
        <v>0.14000000000000001</v>
      </c>
      <c r="CO279" s="1">
        <v>3.48</v>
      </c>
      <c r="CP279" s="1">
        <v>128</v>
      </c>
      <c r="CQ279" s="1">
        <v>2.5</v>
      </c>
      <c r="CR279" s="1">
        <v>28.8</v>
      </c>
      <c r="CS279" s="1">
        <v>111</v>
      </c>
      <c r="CT279" s="1">
        <v>162</v>
      </c>
      <c r="CU279" s="1">
        <v>37.700000000000003</v>
      </c>
      <c r="CV279" s="1">
        <v>76.400000000000006</v>
      </c>
      <c r="CW279" s="1">
        <v>8.73</v>
      </c>
      <c r="CX279" s="1">
        <v>33.5</v>
      </c>
      <c r="CY279" s="1">
        <v>6.6</v>
      </c>
      <c r="CZ279" s="1">
        <v>1.18</v>
      </c>
      <c r="DA279" s="1">
        <v>5.46</v>
      </c>
      <c r="DB279" s="1">
        <v>0.78</v>
      </c>
      <c r="DC279" s="1">
        <v>5.18</v>
      </c>
      <c r="DD279" s="1">
        <v>1.1000000000000001</v>
      </c>
      <c r="DE279" s="1">
        <v>3.18</v>
      </c>
      <c r="DF279" s="1">
        <v>0.49</v>
      </c>
      <c r="DG279" s="1">
        <v>2.84</v>
      </c>
      <c r="DH279" s="1">
        <v>0.45</v>
      </c>
      <c r="DI279" s="87">
        <v>183.59000000000003</v>
      </c>
      <c r="DJ279" s="87">
        <v>212.39000000000004</v>
      </c>
    </row>
    <row r="280" spans="1:150" x14ac:dyDescent="0.3">
      <c r="A280" s="1" t="s">
        <v>2770</v>
      </c>
      <c r="B280" s="20" t="s">
        <v>978</v>
      </c>
      <c r="C280" s="1" t="s">
        <v>280</v>
      </c>
      <c r="D280" s="20" t="s">
        <v>980</v>
      </c>
      <c r="E280" s="171">
        <v>45099</v>
      </c>
      <c r="F280" s="14">
        <v>45156</v>
      </c>
      <c r="G280" s="1" t="s">
        <v>2740</v>
      </c>
      <c r="H280" s="19" t="s">
        <v>2195</v>
      </c>
      <c r="I280" s="170">
        <v>36.497259999999997</v>
      </c>
      <c r="J280" s="170">
        <v>-108.5050557</v>
      </c>
      <c r="K280" s="20">
        <v>36.497256200000002</v>
      </c>
      <c r="L280" s="20">
        <v>-108.50441840000001</v>
      </c>
      <c r="M280" s="20" t="s">
        <v>357</v>
      </c>
      <c r="N280" s="59" t="s">
        <v>2002</v>
      </c>
      <c r="O280" s="20" t="s">
        <v>147</v>
      </c>
      <c r="P280" s="59" t="s">
        <v>324</v>
      </c>
      <c r="Q280" s="20" t="s">
        <v>1549</v>
      </c>
      <c r="Z280" s="173" t="s">
        <v>2754</v>
      </c>
      <c r="AA280" s="20" t="s">
        <v>2002</v>
      </c>
      <c r="AG280" s="1">
        <v>68.28</v>
      </c>
      <c r="AH280" s="1">
        <v>0.68</v>
      </c>
      <c r="AI280" s="1">
        <v>17.440000000000001</v>
      </c>
      <c r="AJ280" s="1">
        <v>5.44</v>
      </c>
      <c r="AL280" s="1">
        <v>0.17</v>
      </c>
      <c r="AM280" s="1">
        <v>1.52</v>
      </c>
      <c r="AN280" s="1">
        <v>2.09</v>
      </c>
      <c r="AO280" s="1">
        <v>1.32</v>
      </c>
      <c r="AP280" s="1">
        <v>2.74</v>
      </c>
      <c r="AQ280" s="1">
        <v>0.16</v>
      </c>
      <c r="AR280" s="1">
        <v>0.06</v>
      </c>
      <c r="AS280" s="1">
        <v>50</v>
      </c>
      <c r="AT280" s="1" t="s">
        <v>261</v>
      </c>
      <c r="AW280" s="1">
        <v>0.05</v>
      </c>
      <c r="AY280" s="20">
        <v>99.949999999999989</v>
      </c>
      <c r="AZ280" s="1">
        <v>1E-3</v>
      </c>
      <c r="BA280" s="1" t="s">
        <v>292</v>
      </c>
      <c r="BB280" s="1">
        <v>0.1</v>
      </c>
      <c r="BD280" s="1">
        <v>399</v>
      </c>
      <c r="BF280" s="1">
        <v>0.01</v>
      </c>
      <c r="BH280" s="1" t="s">
        <v>292</v>
      </c>
      <c r="BJ280" s="1">
        <v>15</v>
      </c>
      <c r="BK280" s="1">
        <v>45</v>
      </c>
      <c r="BL280" s="1">
        <v>11.3</v>
      </c>
      <c r="BM280" s="1">
        <v>31</v>
      </c>
      <c r="BN280" s="1">
        <v>20.9</v>
      </c>
      <c r="BO280" s="1">
        <v>2.7</v>
      </c>
      <c r="BP280" s="1">
        <v>5.12</v>
      </c>
      <c r="BQ280" s="1">
        <v>1.0999999999999999E-2</v>
      </c>
      <c r="BR280" s="1">
        <v>1.7999999999999999E-2</v>
      </c>
      <c r="BT280" s="1">
        <v>30</v>
      </c>
      <c r="BU280" s="1">
        <v>1</v>
      </c>
      <c r="BV280" s="1">
        <v>13.7</v>
      </c>
      <c r="BW280" s="1">
        <v>26</v>
      </c>
      <c r="BY280" s="1">
        <v>15</v>
      </c>
      <c r="CB280" s="1">
        <v>147.5</v>
      </c>
      <c r="CC280" s="1" t="s">
        <v>290</v>
      </c>
      <c r="CF280" s="1">
        <v>0.1</v>
      </c>
      <c r="CG280" s="1">
        <v>1.8</v>
      </c>
      <c r="CH280" s="1">
        <v>0.2</v>
      </c>
      <c r="CI280" s="1">
        <v>1.6</v>
      </c>
      <c r="CJ280" s="1">
        <v>167.5</v>
      </c>
      <c r="CK280" s="1">
        <v>1</v>
      </c>
      <c r="CL280" s="1" t="s">
        <v>261</v>
      </c>
      <c r="CM280" s="1">
        <v>14.6</v>
      </c>
      <c r="CN280" s="1">
        <v>0.11</v>
      </c>
      <c r="CO280" s="1">
        <v>3.7</v>
      </c>
      <c r="CP280" s="1">
        <v>94</v>
      </c>
      <c r="CQ280" s="1">
        <v>2.4</v>
      </c>
      <c r="CR280" s="1">
        <v>28.9</v>
      </c>
      <c r="CS280" s="1">
        <v>123</v>
      </c>
      <c r="CT280" s="1">
        <v>177</v>
      </c>
      <c r="CU280" s="1">
        <v>34.799999999999997</v>
      </c>
      <c r="CV280" s="1">
        <v>73.900000000000006</v>
      </c>
      <c r="CW280" s="1">
        <v>8.39</v>
      </c>
      <c r="CX280" s="1">
        <v>32.6</v>
      </c>
      <c r="CY280" s="1">
        <v>6.01</v>
      </c>
      <c r="CZ280" s="1">
        <v>1.1399999999999999</v>
      </c>
      <c r="DA280" s="1">
        <v>5.44</v>
      </c>
      <c r="DB280" s="1">
        <v>0.81</v>
      </c>
      <c r="DC280" s="1">
        <v>5.22</v>
      </c>
      <c r="DD280" s="1">
        <v>1.06</v>
      </c>
      <c r="DE280" s="1">
        <v>3.06</v>
      </c>
      <c r="DF280" s="1">
        <v>0.41</v>
      </c>
      <c r="DG280" s="1">
        <v>2.57</v>
      </c>
      <c r="DH280" s="1">
        <v>0.39</v>
      </c>
      <c r="DI280" s="87">
        <v>175.79999999999995</v>
      </c>
      <c r="DJ280" s="87">
        <v>204.69999999999996</v>
      </c>
    </row>
    <row r="281" spans="1:150" x14ac:dyDescent="0.3">
      <c r="A281" s="1" t="s">
        <v>2771</v>
      </c>
      <c r="B281" s="20" t="s">
        <v>978</v>
      </c>
      <c r="C281" s="1" t="s">
        <v>280</v>
      </c>
      <c r="D281" s="20" t="s">
        <v>980</v>
      </c>
      <c r="E281" s="171">
        <v>45099</v>
      </c>
      <c r="F281" s="14">
        <v>45156</v>
      </c>
      <c r="G281" s="1" t="s">
        <v>2740</v>
      </c>
      <c r="H281" s="19" t="s">
        <v>2195</v>
      </c>
      <c r="I281" s="170">
        <v>36.497259999999997</v>
      </c>
      <c r="J281" s="170">
        <v>-108.5050557</v>
      </c>
      <c r="K281" s="20">
        <v>36.497256200000002</v>
      </c>
      <c r="L281" s="20">
        <v>-108.50441840000001</v>
      </c>
      <c r="M281" s="20" t="s">
        <v>357</v>
      </c>
      <c r="N281" s="59" t="s">
        <v>2002</v>
      </c>
      <c r="O281" s="20" t="s">
        <v>147</v>
      </c>
      <c r="P281" s="59" t="s">
        <v>324</v>
      </c>
      <c r="Q281" s="20" t="s">
        <v>1549</v>
      </c>
      <c r="Z281" s="174" t="s">
        <v>2755</v>
      </c>
      <c r="AA281" s="20" t="s">
        <v>2002</v>
      </c>
      <c r="AG281" s="1">
        <v>69.989999999999995</v>
      </c>
      <c r="AH281" s="1">
        <v>0.69</v>
      </c>
      <c r="AI281" s="1">
        <v>18.36</v>
      </c>
      <c r="AJ281" s="1">
        <v>3.83</v>
      </c>
      <c r="AL281" s="1">
        <v>0.01</v>
      </c>
      <c r="AM281" s="1">
        <v>1.32</v>
      </c>
      <c r="AN281" s="1">
        <v>0.96</v>
      </c>
      <c r="AO281" s="1">
        <v>1.21</v>
      </c>
      <c r="AP281" s="1">
        <v>1.9</v>
      </c>
      <c r="AQ281" s="1">
        <v>0.04</v>
      </c>
      <c r="AR281" s="1">
        <v>1.34</v>
      </c>
      <c r="AS281" s="1">
        <v>100</v>
      </c>
      <c r="AT281" s="1">
        <v>0.12</v>
      </c>
      <c r="AW281" s="1">
        <v>7.0000000000000007E-2</v>
      </c>
      <c r="AY281" s="20">
        <v>99.839999999999989</v>
      </c>
      <c r="AZ281" s="1">
        <v>1E-3</v>
      </c>
      <c r="BA281" s="1" t="s">
        <v>292</v>
      </c>
      <c r="BB281" s="1">
        <v>1.7</v>
      </c>
      <c r="BD281" s="1">
        <v>343</v>
      </c>
      <c r="BF281" s="1">
        <v>0.01</v>
      </c>
      <c r="BH281" s="1" t="s">
        <v>292</v>
      </c>
      <c r="BJ281" s="1">
        <v>5</v>
      </c>
      <c r="BK281" s="1">
        <v>39</v>
      </c>
      <c r="BL281" s="1">
        <v>9.8000000000000007</v>
      </c>
      <c r="BM281" s="1">
        <v>36</v>
      </c>
      <c r="BN281" s="1">
        <v>23.6</v>
      </c>
      <c r="BO281" s="1">
        <v>3.6</v>
      </c>
      <c r="BP281" s="1">
        <v>5.15</v>
      </c>
      <c r="BQ281" s="1">
        <v>1.6E-2</v>
      </c>
      <c r="BR281" s="1">
        <v>1.2999999999999999E-2</v>
      </c>
      <c r="BT281" s="1">
        <v>20</v>
      </c>
      <c r="BU281" s="1">
        <v>2</v>
      </c>
      <c r="BV281" s="1">
        <v>14.7</v>
      </c>
      <c r="BW281" s="1">
        <v>12</v>
      </c>
      <c r="BY281" s="1">
        <v>25</v>
      </c>
      <c r="CB281" s="1">
        <v>116</v>
      </c>
      <c r="CC281" s="1">
        <v>1E-3</v>
      </c>
      <c r="CF281" s="1">
        <v>0.27</v>
      </c>
      <c r="CG281" s="1">
        <v>1.3</v>
      </c>
      <c r="CH281" s="1" t="s">
        <v>291</v>
      </c>
      <c r="CI281" s="1">
        <v>2.7</v>
      </c>
      <c r="CJ281" s="1">
        <v>209</v>
      </c>
      <c r="CK281" s="1">
        <v>1.2</v>
      </c>
      <c r="CL281" s="1" t="s">
        <v>261</v>
      </c>
      <c r="CM281" s="1">
        <v>16.149999999999999</v>
      </c>
      <c r="CN281" s="1">
        <v>0.03</v>
      </c>
      <c r="CO281" s="1">
        <v>5.93</v>
      </c>
      <c r="CP281" s="1">
        <v>99</v>
      </c>
      <c r="CQ281" s="1">
        <v>2.7</v>
      </c>
      <c r="CR281" s="1">
        <v>21.4</v>
      </c>
      <c r="CS281" s="1">
        <v>71</v>
      </c>
      <c r="CT281" s="1">
        <v>172</v>
      </c>
      <c r="CU281" s="1">
        <v>44.9</v>
      </c>
      <c r="CV281" s="1">
        <v>87.2</v>
      </c>
      <c r="CW281" s="1">
        <v>9.59</v>
      </c>
      <c r="CX281" s="1">
        <v>36.5</v>
      </c>
      <c r="CY281" s="1">
        <v>6.54</v>
      </c>
      <c r="CZ281" s="1">
        <v>1.19</v>
      </c>
      <c r="DA281" s="1">
        <v>4.8899999999999997</v>
      </c>
      <c r="DB281" s="1">
        <v>0.71</v>
      </c>
      <c r="DC281" s="1">
        <v>4.1900000000000004</v>
      </c>
      <c r="DD281" s="1">
        <v>0.81</v>
      </c>
      <c r="DE281" s="1">
        <v>2.36</v>
      </c>
      <c r="DF281" s="1">
        <v>0.4</v>
      </c>
      <c r="DG281" s="1">
        <v>2.42</v>
      </c>
      <c r="DH281" s="1">
        <v>0.37</v>
      </c>
      <c r="DI281" s="88">
        <v>202.07</v>
      </c>
      <c r="DJ281" s="87">
        <v>223.47</v>
      </c>
    </row>
    <row r="282" spans="1:150" x14ac:dyDescent="0.3">
      <c r="A282" s="139" t="s">
        <v>2913</v>
      </c>
      <c r="B282" s="20" t="s">
        <v>978</v>
      </c>
      <c r="C282" s="116" t="s">
        <v>1294</v>
      </c>
      <c r="D282" s="20" t="s">
        <v>980</v>
      </c>
      <c r="E282" s="167">
        <v>45096</v>
      </c>
      <c r="F282" s="108">
        <v>45146</v>
      </c>
      <c r="G282" s="19" t="s">
        <v>2911</v>
      </c>
      <c r="H282" s="19" t="s">
        <v>2004</v>
      </c>
      <c r="I282" s="170">
        <v>35.522147400000001</v>
      </c>
      <c r="J282" s="170">
        <v>-108.7260459</v>
      </c>
      <c r="K282" s="20">
        <v>35.522124599999998</v>
      </c>
      <c r="L282" s="20">
        <v>-108.72540650000001</v>
      </c>
      <c r="M282" s="20" t="s">
        <v>357</v>
      </c>
      <c r="O282" s="20" t="s">
        <v>147</v>
      </c>
      <c r="P282" s="59" t="s">
        <v>336</v>
      </c>
      <c r="Q282" s="20" t="s">
        <v>1549</v>
      </c>
      <c r="Z282" s="118" t="s">
        <v>2943</v>
      </c>
      <c r="AA282" s="20" t="s">
        <v>142</v>
      </c>
      <c r="AG282" s="32">
        <v>68.463472851385333</v>
      </c>
      <c r="AH282" s="32">
        <v>0.95</v>
      </c>
      <c r="AI282" s="32">
        <v>23.224774514506073</v>
      </c>
      <c r="AK282" s="32">
        <v>2.73</v>
      </c>
      <c r="AL282" s="32">
        <v>1.7000000000000001E-2</v>
      </c>
      <c r="AM282" s="32">
        <v>0.86</v>
      </c>
      <c r="AN282" s="32">
        <v>0.15804115330595256</v>
      </c>
      <c r="AO282" s="32">
        <v>6.6856099046072648E-2</v>
      </c>
      <c r="AP282" s="32">
        <v>1.86</v>
      </c>
      <c r="AQ282" s="32">
        <v>0.04</v>
      </c>
      <c r="AU282" s="32">
        <v>0.17</v>
      </c>
      <c r="AZ282" s="1"/>
      <c r="BB282" s="18">
        <v>10</v>
      </c>
      <c r="BD282" s="18">
        <v>260</v>
      </c>
      <c r="BJ282" s="18">
        <v>7</v>
      </c>
      <c r="BK282" s="18">
        <v>40</v>
      </c>
      <c r="BM282" s="18">
        <v>42</v>
      </c>
      <c r="BN282" s="18">
        <v>26</v>
      </c>
      <c r="BT282" s="165">
        <v>26.810626112977516</v>
      </c>
      <c r="BU282" s="18" t="s">
        <v>1987</v>
      </c>
      <c r="BV282" s="18">
        <v>11.999999999999998</v>
      </c>
      <c r="BW282" s="18">
        <v>11</v>
      </c>
      <c r="BY282" s="18">
        <v>23</v>
      </c>
      <c r="CB282" s="18">
        <v>85</v>
      </c>
      <c r="CC282" s="1"/>
      <c r="CG282" s="2">
        <v>15.339231288904973</v>
      </c>
      <c r="CH282" s="18" t="s">
        <v>1987</v>
      </c>
      <c r="CI282" s="1"/>
      <c r="CJ282" s="18">
        <v>65</v>
      </c>
      <c r="CK282" s="1"/>
      <c r="CM282" s="165">
        <v>15.296756224794594</v>
      </c>
      <c r="CN282" s="1"/>
      <c r="CO282" s="18" t="s">
        <v>1987</v>
      </c>
      <c r="CP282" s="18">
        <v>136</v>
      </c>
      <c r="CQ282" s="1"/>
      <c r="CR282" s="2">
        <v>23.435039481601404</v>
      </c>
      <c r="CS282" s="18">
        <v>92</v>
      </c>
      <c r="CT282" s="18">
        <v>178</v>
      </c>
      <c r="CU282" s="2">
        <v>31.854264000000004</v>
      </c>
      <c r="CV282" s="2">
        <v>70.694190341539922</v>
      </c>
      <c r="CW282" s="2">
        <v>7.2944621175762689</v>
      </c>
      <c r="CX282" s="2">
        <v>27.942594484001056</v>
      </c>
      <c r="CY282" s="1">
        <v>12.992953</v>
      </c>
      <c r="CZ282" s="2">
        <v>1.1339477536299363</v>
      </c>
      <c r="DA282" s="2">
        <v>6.0327448192374087</v>
      </c>
      <c r="DB282" s="2">
        <v>0.20114183971691152</v>
      </c>
      <c r="DC282" s="2">
        <v>3.6957617046195281</v>
      </c>
      <c r="DD282" s="2">
        <v>1.0368864619671496</v>
      </c>
      <c r="DE282" s="2">
        <v>2.8569565911907335</v>
      </c>
      <c r="DF282" s="2">
        <v>0.49506028344663078</v>
      </c>
      <c r="DG282" s="2">
        <v>2.9653218268948369</v>
      </c>
      <c r="DH282" s="2">
        <v>0.16064001489939328</v>
      </c>
      <c r="DI282" s="131">
        <f t="shared" ref="DI282:DI302" si="0">SUM(CU282:DH282)</f>
        <v>169.35692523871981</v>
      </c>
      <c r="DJ282" s="131">
        <f t="shared" ref="DJ282:DJ302" si="1">SUM(CU282:DH282)+CR282</f>
        <v>192.7919647203212</v>
      </c>
      <c r="DK282" s="85"/>
      <c r="DL282" s="85"/>
      <c r="DM282" s="85"/>
      <c r="DN282" s="85"/>
      <c r="DO282" s="85"/>
      <c r="DP282" s="85"/>
      <c r="DQ282" s="85"/>
      <c r="DR282" s="85"/>
      <c r="DS282" s="85"/>
      <c r="DT282" s="85"/>
      <c r="DU282" s="85"/>
      <c r="DV282" s="85"/>
      <c r="DW282" s="2">
        <v>88.78</v>
      </c>
      <c r="DY282" s="2">
        <v>2.4300000000000002</v>
      </c>
      <c r="DZ282" s="2"/>
      <c r="EB282" s="2">
        <v>0.28999999999999204</v>
      </c>
      <c r="EI282" s="2">
        <v>11.67</v>
      </c>
      <c r="EQ282" s="2">
        <v>7.0000000000000007E-2</v>
      </c>
      <c r="ET282" s="2">
        <v>10.93</v>
      </c>
    </row>
    <row r="283" spans="1:150" x14ac:dyDescent="0.3">
      <c r="A283" s="139" t="s">
        <v>2914</v>
      </c>
      <c r="B283" s="20" t="s">
        <v>978</v>
      </c>
      <c r="C283" s="116" t="s">
        <v>1294</v>
      </c>
      <c r="D283" s="20" t="s">
        <v>980</v>
      </c>
      <c r="E283" s="167">
        <v>45096</v>
      </c>
      <c r="F283" s="108">
        <v>45146</v>
      </c>
      <c r="G283" s="19" t="s">
        <v>2911</v>
      </c>
      <c r="H283" s="19" t="s">
        <v>2004</v>
      </c>
      <c r="I283" s="170">
        <v>35.522147400000001</v>
      </c>
      <c r="J283" s="170">
        <v>-108.7260459</v>
      </c>
      <c r="K283" s="20">
        <v>35.522124599999998</v>
      </c>
      <c r="L283" s="20">
        <v>-108.72540650000001</v>
      </c>
      <c r="M283" s="20" t="s">
        <v>357</v>
      </c>
      <c r="O283" s="20" t="s">
        <v>147</v>
      </c>
      <c r="P283" s="59" t="s">
        <v>336</v>
      </c>
      <c r="Q283" s="20" t="s">
        <v>1549</v>
      </c>
      <c r="Z283" s="118" t="s">
        <v>2944</v>
      </c>
      <c r="AA283" s="20" t="s">
        <v>142</v>
      </c>
      <c r="AG283" s="32">
        <v>74.956856308990822</v>
      </c>
      <c r="AH283" s="32">
        <v>0.92</v>
      </c>
      <c r="AI283" s="32">
        <v>16.960753244317818</v>
      </c>
      <c r="AK283" s="32">
        <v>2.09</v>
      </c>
      <c r="AL283" s="32">
        <v>1.4999999999999999E-2</v>
      </c>
      <c r="AM283" s="32">
        <v>0.56000000000000005</v>
      </c>
      <c r="AN283" s="32">
        <v>1.3064735339958744</v>
      </c>
      <c r="AO283" s="32">
        <v>8.4312969352547174E-2</v>
      </c>
      <c r="AP283" s="32">
        <v>0.78</v>
      </c>
      <c r="AQ283" s="32">
        <v>0.03</v>
      </c>
      <c r="AU283" s="32">
        <v>2.29</v>
      </c>
      <c r="BB283" s="18">
        <v>4</v>
      </c>
      <c r="BD283" s="18">
        <v>135</v>
      </c>
      <c r="BJ283" s="18">
        <v>2</v>
      </c>
      <c r="BK283" s="18">
        <v>18</v>
      </c>
      <c r="BM283" s="18">
        <v>7</v>
      </c>
      <c r="BN283" s="18">
        <v>8</v>
      </c>
      <c r="BT283" s="165">
        <v>8.1602101313320823</v>
      </c>
      <c r="BU283" s="18">
        <v>2.9999999999999996</v>
      </c>
      <c r="BV283" s="18">
        <v>4</v>
      </c>
      <c r="BW283" s="18">
        <v>28.999999999999996</v>
      </c>
      <c r="BY283" s="18">
        <v>7</v>
      </c>
      <c r="CB283" s="18">
        <v>8</v>
      </c>
      <c r="CG283" s="2">
        <f>16.3493621197252*DW283/100</f>
        <v>3.9859744847890033</v>
      </c>
      <c r="CH283" s="18" t="s">
        <v>1987</v>
      </c>
      <c r="CI283" s="1"/>
      <c r="CJ283" s="18">
        <v>51.000000000000007</v>
      </c>
      <c r="CK283" s="1"/>
      <c r="CL283" s="165"/>
      <c r="CM283" s="18">
        <v>3.5678048780487801</v>
      </c>
      <c r="CO283" s="18" t="s">
        <v>1987</v>
      </c>
      <c r="CP283" s="18" t="s">
        <v>1987</v>
      </c>
      <c r="CQ283" s="1"/>
      <c r="CR283" s="2">
        <v>20.953992495309567</v>
      </c>
      <c r="CS283" s="18">
        <v>44</v>
      </c>
      <c r="CT283" s="18">
        <v>60</v>
      </c>
      <c r="CU283" s="2">
        <v>6.1242559999999999</v>
      </c>
      <c r="CV283" s="2">
        <v>14.477054409005627</v>
      </c>
      <c r="CW283" s="2">
        <v>1.7335872420262664</v>
      </c>
      <c r="CX283" s="2">
        <v>7.5838724202626642</v>
      </c>
      <c r="CY283" s="1">
        <v>3.3939887429643529</v>
      </c>
      <c r="CZ283" s="2">
        <v>0.51687429643527194</v>
      </c>
      <c r="DA283" s="2">
        <v>3.2704878048780484</v>
      </c>
      <c r="DB283" s="2">
        <v>0.36592870544090045</v>
      </c>
      <c r="DC283" s="2">
        <v>3.8742701688555341</v>
      </c>
      <c r="DD283" s="2">
        <v>0.76387617260787988</v>
      </c>
      <c r="DE283" s="2">
        <v>2.2641838649155721</v>
      </c>
      <c r="DF283" s="2">
        <v>0.68154221388367719</v>
      </c>
      <c r="DG283" s="2">
        <v>2.4151294559099439</v>
      </c>
      <c r="DH283" s="2">
        <v>0.27444652908067541</v>
      </c>
      <c r="DI283" s="131">
        <f t="shared" si="0"/>
        <v>47.739498026266411</v>
      </c>
      <c r="DJ283" s="131">
        <f t="shared" si="1"/>
        <v>68.693490521575981</v>
      </c>
      <c r="DW283" s="2">
        <v>24.38</v>
      </c>
      <c r="DY283" s="2"/>
      <c r="DZ283" s="2">
        <v>52.7</v>
      </c>
      <c r="EB283" s="2">
        <v>38.010000000000005</v>
      </c>
      <c r="EI283" s="2">
        <v>21.05</v>
      </c>
      <c r="EQ283" s="2">
        <v>0.6</v>
      </c>
      <c r="ET283" s="2">
        <v>37.61</v>
      </c>
    </row>
    <row r="284" spans="1:150" x14ac:dyDescent="0.3">
      <c r="A284" s="139" t="s">
        <v>2915</v>
      </c>
      <c r="B284" s="20" t="s">
        <v>978</v>
      </c>
      <c r="C284" s="116" t="s">
        <v>1294</v>
      </c>
      <c r="D284" s="20" t="s">
        <v>980</v>
      </c>
      <c r="E284" s="167">
        <v>45096</v>
      </c>
      <c r="F284" s="108">
        <v>45146</v>
      </c>
      <c r="G284" s="19" t="s">
        <v>2911</v>
      </c>
      <c r="H284" s="19" t="s">
        <v>2004</v>
      </c>
      <c r="I284" s="170">
        <v>35.522147400000001</v>
      </c>
      <c r="J284" s="170">
        <v>-108.7260459</v>
      </c>
      <c r="K284" s="20">
        <v>35.522124599999998</v>
      </c>
      <c r="L284" s="20">
        <v>-108.72540650000001</v>
      </c>
      <c r="M284" s="20" t="s">
        <v>357</v>
      </c>
      <c r="O284" s="20" t="s">
        <v>147</v>
      </c>
      <c r="P284" s="59" t="s">
        <v>336</v>
      </c>
      <c r="Q284" s="20" t="s">
        <v>1549</v>
      </c>
      <c r="Z284" s="118" t="s">
        <v>2945</v>
      </c>
      <c r="AA284" s="20" t="s">
        <v>142</v>
      </c>
      <c r="AG284" s="32">
        <v>66.161534845734963</v>
      </c>
      <c r="AH284" s="32">
        <v>1.36</v>
      </c>
      <c r="AI284" s="32">
        <v>25.553825901322696</v>
      </c>
      <c r="AK284" s="32">
        <v>2.23</v>
      </c>
      <c r="AL284" s="32">
        <v>1.7000000000000001E-2</v>
      </c>
      <c r="AM284" s="32">
        <v>0.59</v>
      </c>
      <c r="AN284" s="32">
        <v>0.57948422878849271</v>
      </c>
      <c r="AO284" s="32">
        <v>8.2455855490156285E-2</v>
      </c>
      <c r="AP284" s="32">
        <v>0.8</v>
      </c>
      <c r="AQ284" s="32">
        <v>0.04</v>
      </c>
      <c r="AU284" s="32">
        <v>1.1299999999999999</v>
      </c>
      <c r="BB284" s="18">
        <v>2.9999999999999996</v>
      </c>
      <c r="BD284" s="18" t="s">
        <v>1987</v>
      </c>
      <c r="BJ284" s="18">
        <v>2</v>
      </c>
      <c r="BK284" s="18">
        <v>28.999999999999996</v>
      </c>
      <c r="BM284" s="18">
        <v>23.999999999999996</v>
      </c>
      <c r="BN284" s="18">
        <v>13</v>
      </c>
      <c r="BT284" s="165">
        <v>12.640436507936505</v>
      </c>
      <c r="BU284" s="18" t="s">
        <v>1987</v>
      </c>
      <c r="BV284" s="18">
        <v>4</v>
      </c>
      <c r="BW284" s="18">
        <v>8</v>
      </c>
      <c r="BY284" s="18">
        <v>10</v>
      </c>
      <c r="CB284" s="18">
        <v>8</v>
      </c>
      <c r="CG284" s="2">
        <f>28.1801125703565*DW284/100</f>
        <v>6.4532457786116382</v>
      </c>
      <c r="CH284" s="18">
        <v>2</v>
      </c>
      <c r="CI284" s="1"/>
      <c r="CJ284" s="18">
        <v>23</v>
      </c>
      <c r="CK284" s="1"/>
      <c r="CL284" s="165"/>
      <c r="CM284" s="18">
        <v>5.597777777777778</v>
      </c>
      <c r="CO284" s="18">
        <v>5</v>
      </c>
      <c r="CP284" s="18">
        <v>28.999999999999996</v>
      </c>
      <c r="CQ284" s="1"/>
      <c r="CR284" s="2">
        <v>21.132519841269847</v>
      </c>
      <c r="CS284" s="18">
        <v>33</v>
      </c>
      <c r="CT284" s="18">
        <v>44</v>
      </c>
      <c r="CU284" s="2">
        <v>11.859909999999999</v>
      </c>
      <c r="CV284" s="2">
        <v>30.519702380952378</v>
      </c>
      <c r="CW284" s="2">
        <v>3.6303769841269831</v>
      </c>
      <c r="CX284" s="2">
        <v>14.803214285714285</v>
      </c>
      <c r="CY284" s="1">
        <v>6.1611904761904759</v>
      </c>
      <c r="CZ284" s="2">
        <v>0.81331349206349202</v>
      </c>
      <c r="DA284" s="2">
        <v>4.134722222222222</v>
      </c>
      <c r="DB284" s="2">
        <v>0.41801587301587295</v>
      </c>
      <c r="DC284" s="2">
        <v>4.0665674603174597</v>
      </c>
      <c r="DD284" s="2">
        <v>0.87238095238095226</v>
      </c>
      <c r="DE284" s="2">
        <v>2.2672817460317458</v>
      </c>
      <c r="DF284" s="2">
        <v>0.63156746031746025</v>
      </c>
      <c r="DG284" s="2">
        <v>2.2309325396825397</v>
      </c>
      <c r="DH284" s="2">
        <v>0.18174603174603171</v>
      </c>
      <c r="DI284" s="131">
        <f t="shared" si="0"/>
        <v>82.590921904761885</v>
      </c>
      <c r="DJ284" s="131">
        <f t="shared" si="1"/>
        <v>103.72344174603174</v>
      </c>
      <c r="DW284" s="2">
        <v>22.9</v>
      </c>
      <c r="DY284" s="2"/>
      <c r="DZ284" s="2">
        <v>54.69</v>
      </c>
      <c r="EB284" s="2">
        <v>41.65</v>
      </c>
      <c r="EI284" s="2">
        <v>16.98</v>
      </c>
      <c r="EQ284" s="2">
        <v>0.51</v>
      </c>
      <c r="ET284" s="2">
        <v>35.450000000000003</v>
      </c>
    </row>
    <row r="285" spans="1:150" x14ac:dyDescent="0.3">
      <c r="A285" s="139" t="s">
        <v>2916</v>
      </c>
      <c r="B285" s="20" t="s">
        <v>978</v>
      </c>
      <c r="C285" s="116" t="s">
        <v>1294</v>
      </c>
      <c r="D285" s="20" t="s">
        <v>980</v>
      </c>
      <c r="E285" s="167">
        <v>45096</v>
      </c>
      <c r="F285" s="108">
        <v>45146</v>
      </c>
      <c r="G285" s="19" t="s">
        <v>2911</v>
      </c>
      <c r="H285" s="19" t="s">
        <v>2004</v>
      </c>
      <c r="I285" s="170">
        <v>35.547771300000001</v>
      </c>
      <c r="J285" s="170">
        <v>-108.70488469999999</v>
      </c>
      <c r="K285" s="20">
        <v>35.547749099999997</v>
      </c>
      <c r="L285" s="20">
        <v>-108.7042457</v>
      </c>
      <c r="M285" s="20" t="s">
        <v>357</v>
      </c>
      <c r="O285" s="20" t="s">
        <v>147</v>
      </c>
      <c r="P285" s="59" t="s">
        <v>336</v>
      </c>
      <c r="Q285" s="20" t="s">
        <v>1549</v>
      </c>
      <c r="Z285" s="118" t="s">
        <v>2946</v>
      </c>
      <c r="AA285" s="20" t="s">
        <v>142</v>
      </c>
      <c r="AG285" s="32">
        <v>64.636500916991565</v>
      </c>
      <c r="AH285" s="32">
        <v>0.69</v>
      </c>
      <c r="AI285" s="32">
        <v>20.332242953459623</v>
      </c>
      <c r="AK285" s="32">
        <v>5.25</v>
      </c>
      <c r="AL285" s="32">
        <v>2.1000000000000001E-2</v>
      </c>
      <c r="AM285" s="32">
        <v>0.68</v>
      </c>
      <c r="AN285" s="32">
        <v>0.83235007407801687</v>
      </c>
      <c r="AO285" s="32">
        <v>0.31385224274406331</v>
      </c>
      <c r="AP285" s="32">
        <v>2</v>
      </c>
      <c r="AQ285" s="32">
        <v>0.06</v>
      </c>
      <c r="AU285" s="32">
        <v>1.79</v>
      </c>
      <c r="BB285" s="18">
        <v>26</v>
      </c>
      <c r="BD285" s="18">
        <v>332</v>
      </c>
      <c r="BJ285" s="18">
        <v>15</v>
      </c>
      <c r="BK285" s="18">
        <v>28</v>
      </c>
      <c r="BM285" s="18">
        <v>16</v>
      </c>
      <c r="BN285" s="18">
        <v>21</v>
      </c>
      <c r="BT285" s="165">
        <v>27.923593632958791</v>
      </c>
      <c r="BU285" s="18" t="s">
        <v>1987</v>
      </c>
      <c r="BV285" s="18">
        <v>11</v>
      </c>
      <c r="BW285" s="18">
        <v>11.999999999999998</v>
      </c>
      <c r="BY285" s="18">
        <v>34</v>
      </c>
      <c r="CB285" s="18">
        <v>67</v>
      </c>
      <c r="CG285" s="2">
        <f>30.1984126984127*DW285/100</f>
        <v>23.587980158730161</v>
      </c>
      <c r="CH285" s="18" t="s">
        <v>1987</v>
      </c>
      <c r="CI285" s="1"/>
      <c r="CJ285" s="18">
        <v>222</v>
      </c>
      <c r="CK285" s="1"/>
      <c r="CL285" s="165"/>
      <c r="CM285" s="18">
        <v>17.889237827715359</v>
      </c>
      <c r="CO285" s="18">
        <v>5.9999999999999991</v>
      </c>
      <c r="CP285" s="18">
        <v>104</v>
      </c>
      <c r="CQ285" s="1"/>
      <c r="CR285" s="2">
        <v>18.006256554307118</v>
      </c>
      <c r="CS285" s="18">
        <v>71</v>
      </c>
      <c r="CT285" s="18">
        <v>139</v>
      </c>
      <c r="CU285" s="2">
        <v>36.407071000000002</v>
      </c>
      <c r="CV285" s="2">
        <v>84.663048689138577</v>
      </c>
      <c r="CW285" s="2">
        <v>8.8056591760299625</v>
      </c>
      <c r="CX285" s="2">
        <v>31.390273408239704</v>
      </c>
      <c r="CY285" s="1">
        <v>15.987683520599248</v>
      </c>
      <c r="CZ285" s="2">
        <v>1.0824232209737827</v>
      </c>
      <c r="DA285" s="2">
        <v>6.1727378277153546</v>
      </c>
      <c r="DB285" s="2">
        <v>0</v>
      </c>
      <c r="DC285" s="2">
        <v>2.8230767790262172</v>
      </c>
      <c r="DD285" s="2">
        <v>0.68748501872659173</v>
      </c>
      <c r="DE285" s="2">
        <v>2.0770823970037453</v>
      </c>
      <c r="DF285" s="2">
        <v>0.35105617977528092</v>
      </c>
      <c r="DG285" s="2">
        <v>2.3550018726591757</v>
      </c>
      <c r="DH285" s="2">
        <v>0.49732958801498128</v>
      </c>
      <c r="DI285" s="131">
        <f t="shared" si="0"/>
        <v>193.29992867790264</v>
      </c>
      <c r="DJ285" s="131">
        <f t="shared" si="1"/>
        <v>211.30618523220977</v>
      </c>
      <c r="DW285" s="2">
        <v>78.11</v>
      </c>
      <c r="DY285" s="2">
        <v>11.18</v>
      </c>
      <c r="DZ285" s="2" t="s">
        <v>2309</v>
      </c>
      <c r="EB285" s="2">
        <v>5.7000000000000028</v>
      </c>
      <c r="EI285" s="2">
        <v>6.19</v>
      </c>
      <c r="EQ285" s="2">
        <v>1.08</v>
      </c>
      <c r="ET285" s="2">
        <v>16.190000000000001</v>
      </c>
    </row>
    <row r="286" spans="1:150" x14ac:dyDescent="0.3">
      <c r="A286" s="139" t="s">
        <v>2917</v>
      </c>
      <c r="B286" s="20" t="s">
        <v>978</v>
      </c>
      <c r="C286" s="116" t="s">
        <v>1294</v>
      </c>
      <c r="D286" s="20" t="s">
        <v>980</v>
      </c>
      <c r="E286" s="167">
        <v>45096</v>
      </c>
      <c r="F286" s="108">
        <v>45146</v>
      </c>
      <c r="G286" s="19" t="s">
        <v>2911</v>
      </c>
      <c r="H286" s="19" t="s">
        <v>2004</v>
      </c>
      <c r="I286" s="170">
        <v>35.547771300000001</v>
      </c>
      <c r="J286" s="170">
        <v>-108.70488469999999</v>
      </c>
      <c r="K286" s="20">
        <v>35.547749099999997</v>
      </c>
      <c r="L286" s="20">
        <v>-108.7042457</v>
      </c>
      <c r="M286" s="20" t="s">
        <v>357</v>
      </c>
      <c r="O286" s="20" t="s">
        <v>147</v>
      </c>
      <c r="P286" s="59" t="s">
        <v>336</v>
      </c>
      <c r="Q286" s="20" t="s">
        <v>1549</v>
      </c>
      <c r="Z286" s="118" t="s">
        <v>2947</v>
      </c>
      <c r="AA286" s="20" t="s">
        <v>142</v>
      </c>
      <c r="AG286" s="32">
        <v>74.5923827914295</v>
      </c>
      <c r="AH286" s="32">
        <v>1.07</v>
      </c>
      <c r="AI286" s="32">
        <v>18.153452946437621</v>
      </c>
      <c r="AK286" s="32">
        <v>2.2200000000000002</v>
      </c>
      <c r="AL286" s="32">
        <v>0.03</v>
      </c>
      <c r="AM286" s="32">
        <v>0.45</v>
      </c>
      <c r="AN286" s="32">
        <v>1.106288073141668</v>
      </c>
      <c r="AO286" s="32">
        <v>0.18459711792165617</v>
      </c>
      <c r="AP286" s="32">
        <v>1.42</v>
      </c>
      <c r="AQ286" s="32">
        <v>0.04</v>
      </c>
      <c r="AU286" s="32">
        <v>0.95</v>
      </c>
      <c r="BB286" s="18">
        <v>8</v>
      </c>
      <c r="BD286" s="18">
        <v>81</v>
      </c>
      <c r="BJ286" s="18">
        <v>2.9999999999999996</v>
      </c>
      <c r="BK286" s="18">
        <v>23.999999999999996</v>
      </c>
      <c r="BM286" s="18">
        <v>20</v>
      </c>
      <c r="BN286" s="18">
        <v>11</v>
      </c>
      <c r="BT286" s="165">
        <v>16.888134786917739</v>
      </c>
      <c r="BU286" s="18" t="s">
        <v>1987</v>
      </c>
      <c r="BV286" s="18">
        <v>8</v>
      </c>
      <c r="BW286" s="18">
        <v>5</v>
      </c>
      <c r="BY286" s="18">
        <v>11</v>
      </c>
      <c r="CB286" s="18">
        <v>20</v>
      </c>
      <c r="CG286" s="2">
        <f>12.3408239700375*DW286/100</f>
        <v>4.4402284644194916</v>
      </c>
      <c r="CH286" s="18">
        <v>2</v>
      </c>
      <c r="CI286" s="1"/>
      <c r="CJ286" s="18">
        <v>79.000000000000014</v>
      </c>
      <c r="CK286" s="1"/>
      <c r="CL286" s="165"/>
      <c r="CM286" s="18">
        <v>10.619270564915757</v>
      </c>
      <c r="CO286" s="18" t="s">
        <v>1987</v>
      </c>
      <c r="CP286" s="18" t="s">
        <v>1987</v>
      </c>
      <c r="CQ286" s="1"/>
      <c r="CR286" s="2">
        <v>18.407211100099104</v>
      </c>
      <c r="CS286" s="18">
        <v>35</v>
      </c>
      <c r="CT286" s="18">
        <v>97</v>
      </c>
      <c r="CU286" s="2">
        <v>17.666180000000001</v>
      </c>
      <c r="CV286" s="2">
        <v>41.614132804757183</v>
      </c>
      <c r="CW286" s="2">
        <v>4.3218790882061437</v>
      </c>
      <c r="CX286" s="2">
        <v>17.751084241823591</v>
      </c>
      <c r="CY286" s="1">
        <v>6.7039048562933594</v>
      </c>
      <c r="CZ286" s="2">
        <v>0.70604955401387515</v>
      </c>
      <c r="DA286" s="2">
        <v>4.5144380574826553</v>
      </c>
      <c r="DB286" s="2">
        <v>0.27100891972249752</v>
      </c>
      <c r="DC286" s="2">
        <v>3.3305569871159562</v>
      </c>
      <c r="DD286" s="2">
        <v>0.85581764122893944</v>
      </c>
      <c r="DE286" s="2">
        <v>1.8899306243805745</v>
      </c>
      <c r="DF286" s="2">
        <v>0.42077700693756187</v>
      </c>
      <c r="DG286" s="2">
        <v>1.8400079286422197</v>
      </c>
      <c r="DH286" s="2">
        <v>0.13550445986124876</v>
      </c>
      <c r="DI286" s="131">
        <f t="shared" si="0"/>
        <v>102.02127217046581</v>
      </c>
      <c r="DJ286" s="131">
        <f t="shared" si="1"/>
        <v>120.42848327056491</v>
      </c>
      <c r="DW286" s="2">
        <v>35.979999999999997</v>
      </c>
      <c r="DY286" s="2"/>
      <c r="DZ286" s="2">
        <v>48</v>
      </c>
      <c r="EB286" s="2">
        <v>31.740000000000002</v>
      </c>
      <c r="EI286" s="2">
        <v>6.07</v>
      </c>
      <c r="EQ286" s="2">
        <v>0.63</v>
      </c>
      <c r="ET286" s="2">
        <v>32.28</v>
      </c>
    </row>
    <row r="287" spans="1:150" x14ac:dyDescent="0.3">
      <c r="A287" s="139" t="s">
        <v>2918</v>
      </c>
      <c r="B287" s="20" t="s">
        <v>978</v>
      </c>
      <c r="C287" s="116" t="s">
        <v>1294</v>
      </c>
      <c r="D287" s="20" t="s">
        <v>980</v>
      </c>
      <c r="E287" s="167">
        <v>45096</v>
      </c>
      <c r="F287" s="108">
        <v>45146</v>
      </c>
      <c r="G287" s="19" t="s">
        <v>2911</v>
      </c>
      <c r="H287" s="19" t="s">
        <v>2004</v>
      </c>
      <c r="I287" s="170">
        <v>35.537990000000001</v>
      </c>
      <c r="J287" s="170">
        <v>-108.70390620000001</v>
      </c>
      <c r="K287" s="20">
        <v>35.537967600000002</v>
      </c>
      <c r="L287" s="20">
        <v>-108.70326729999999</v>
      </c>
      <c r="M287" s="20" t="s">
        <v>357</v>
      </c>
      <c r="O287" s="20" t="s">
        <v>147</v>
      </c>
      <c r="P287" s="59" t="s">
        <v>336</v>
      </c>
      <c r="Q287" s="20" t="s">
        <v>1549</v>
      </c>
      <c r="Z287" s="118" t="s">
        <v>2946</v>
      </c>
      <c r="AA287" s="20" t="s">
        <v>142</v>
      </c>
      <c r="AG287" s="32">
        <v>63.965102332010204</v>
      </c>
      <c r="AH287" s="32">
        <v>0.72</v>
      </c>
      <c r="AI287" s="32">
        <v>19.618501399435175</v>
      </c>
      <c r="AK287" s="32">
        <v>5.49</v>
      </c>
      <c r="AL287" s="32">
        <v>2.5999999999999999E-2</v>
      </c>
      <c r="AM287" s="32">
        <v>0.88</v>
      </c>
      <c r="AN287" s="32">
        <v>0.73752538209444518</v>
      </c>
      <c r="AO287" s="32">
        <v>0.34628983154049114</v>
      </c>
      <c r="AP287" s="32">
        <v>2.0699999999999998</v>
      </c>
      <c r="AQ287" s="32">
        <v>0.08</v>
      </c>
      <c r="AU287" s="32">
        <v>2.19</v>
      </c>
      <c r="BB287" s="18">
        <v>30</v>
      </c>
      <c r="BD287" s="18">
        <v>394</v>
      </c>
      <c r="BJ287" s="18">
        <v>16</v>
      </c>
      <c r="BK287" s="18">
        <v>85</v>
      </c>
      <c r="BM287" s="18">
        <v>15</v>
      </c>
      <c r="BN287" s="18">
        <v>23.999999999999996</v>
      </c>
      <c r="BT287" s="165">
        <v>32.623170776255705</v>
      </c>
      <c r="BU287" s="18" t="s">
        <v>1987</v>
      </c>
      <c r="BV287" s="18">
        <v>11</v>
      </c>
      <c r="BW287" s="18">
        <v>14</v>
      </c>
      <c r="BY287" s="18">
        <v>28</v>
      </c>
      <c r="CB287" s="18">
        <v>83</v>
      </c>
      <c r="CG287" s="2">
        <f>17.205153617443*DW287/100</f>
        <v>14.536634291377588</v>
      </c>
      <c r="CH287" s="18" t="s">
        <v>1987</v>
      </c>
      <c r="CI287" s="1"/>
      <c r="CJ287" s="18">
        <v>239</v>
      </c>
      <c r="CK287" s="1"/>
      <c r="CL287" s="165"/>
      <c r="CM287" s="18">
        <v>18.734403652968034</v>
      </c>
      <c r="CO287" s="18" t="s">
        <v>1987</v>
      </c>
      <c r="CP287" s="18">
        <v>128</v>
      </c>
      <c r="CQ287" s="1"/>
      <c r="CR287" s="2">
        <v>21.450429223744294</v>
      </c>
      <c r="CS287" s="18">
        <v>73</v>
      </c>
      <c r="CT287" s="18">
        <v>183</v>
      </c>
      <c r="CU287" s="2">
        <v>44.424841999999998</v>
      </c>
      <c r="CV287" s="2">
        <v>99.165797260273962</v>
      </c>
      <c r="CW287" s="2">
        <v>10.154231963470318</v>
      </c>
      <c r="CX287" s="2">
        <v>35.60153972602739</v>
      </c>
      <c r="CY287" s="1">
        <v>20.416487671232872</v>
      </c>
      <c r="CZ287" s="2">
        <v>1.2191251141552513</v>
      </c>
      <c r="DA287" s="2">
        <v>6.9598155251141547</v>
      </c>
      <c r="DB287" s="2">
        <v>0</v>
      </c>
      <c r="DC287" s="2">
        <v>3.2870082191780821</v>
      </c>
      <c r="DD287" s="2">
        <v>0.77159817351598181</v>
      </c>
      <c r="DE287" s="2">
        <v>2.2993625570776253</v>
      </c>
      <c r="DF287" s="2">
        <v>0.41666301369863007</v>
      </c>
      <c r="DG287" s="2">
        <v>2.7160255707762557</v>
      </c>
      <c r="DH287" s="2">
        <v>0.60184657534246566</v>
      </c>
      <c r="DI287" s="187">
        <f t="shared" si="0"/>
        <v>228.03434336986302</v>
      </c>
      <c r="DJ287" s="131">
        <f t="shared" si="1"/>
        <v>249.48477259360732</v>
      </c>
      <c r="DW287" s="2">
        <v>84.49</v>
      </c>
      <c r="DY287" s="2">
        <v>5.18</v>
      </c>
      <c r="DZ287" s="100"/>
      <c r="EB287" s="2">
        <v>1.6500000000000057</v>
      </c>
      <c r="EI287" s="2">
        <v>7.54</v>
      </c>
      <c r="EQ287" s="2">
        <v>1.19</v>
      </c>
      <c r="ET287" s="2">
        <v>13.86</v>
      </c>
    </row>
    <row r="288" spans="1:150" x14ac:dyDescent="0.3">
      <c r="A288" s="139" t="s">
        <v>2919</v>
      </c>
      <c r="B288" s="20" t="s">
        <v>978</v>
      </c>
      <c r="C288" s="116" t="s">
        <v>1294</v>
      </c>
      <c r="D288" s="20" t="s">
        <v>980</v>
      </c>
      <c r="E288" s="167">
        <v>45096</v>
      </c>
      <c r="F288" s="108">
        <v>45146</v>
      </c>
      <c r="G288" s="19" t="s">
        <v>2911</v>
      </c>
      <c r="H288" s="19" t="s">
        <v>2004</v>
      </c>
      <c r="I288" s="170">
        <v>35.537990000000001</v>
      </c>
      <c r="J288" s="170">
        <v>-108.70390620000001</v>
      </c>
      <c r="K288" s="20">
        <v>35.537967600000002</v>
      </c>
      <c r="L288" s="20">
        <v>-108.70326729999999</v>
      </c>
      <c r="M288" s="20" t="s">
        <v>357</v>
      </c>
      <c r="O288" s="20" t="s">
        <v>147</v>
      </c>
      <c r="P288" s="59" t="s">
        <v>336</v>
      </c>
      <c r="Q288" s="20" t="s">
        <v>1549</v>
      </c>
      <c r="Z288" s="118" t="s">
        <v>2947</v>
      </c>
      <c r="AA288" s="20" t="s">
        <v>142</v>
      </c>
      <c r="AG288" s="32">
        <v>51.822379352204401</v>
      </c>
      <c r="AH288" s="32">
        <v>0.69</v>
      </c>
      <c r="AI288" s="32">
        <v>15.32666073905132</v>
      </c>
      <c r="AK288" s="32">
        <v>15.03</v>
      </c>
      <c r="AL288" s="32">
        <v>0.316</v>
      </c>
      <c r="AM288" s="32">
        <v>0.83</v>
      </c>
      <c r="AN288" s="32">
        <v>3.7192351411334164</v>
      </c>
      <c r="AO288" s="32">
        <v>0.26655774304850821</v>
      </c>
      <c r="AP288" s="32">
        <v>1.54</v>
      </c>
      <c r="AQ288" s="32">
        <v>7.0000000000000007E-2</v>
      </c>
      <c r="AU288" s="32">
        <v>3.99</v>
      </c>
      <c r="BB288" s="18">
        <v>13</v>
      </c>
      <c r="BD288" s="18">
        <v>155</v>
      </c>
      <c r="BJ288" s="18">
        <v>30</v>
      </c>
      <c r="BK288" s="18" t="s">
        <v>1987</v>
      </c>
      <c r="BM288" s="18">
        <v>7</v>
      </c>
      <c r="BN288" s="18">
        <v>15</v>
      </c>
      <c r="BT288" s="165">
        <v>34.522898608349898</v>
      </c>
      <c r="BU288" s="18" t="s">
        <v>1987</v>
      </c>
      <c r="BV288" s="18">
        <v>11</v>
      </c>
      <c r="BW288" s="18">
        <v>26</v>
      </c>
      <c r="BY288" s="18">
        <v>20</v>
      </c>
      <c r="CB288" s="18">
        <v>38</v>
      </c>
      <c r="CG288" s="2">
        <f>12.7305936073059*DW288/100</f>
        <v>7.575976255707741</v>
      </c>
      <c r="CH288" s="18" t="s">
        <v>1987</v>
      </c>
      <c r="CI288" s="1"/>
      <c r="CJ288" s="18">
        <v>112</v>
      </c>
      <c r="CK288" s="1"/>
      <c r="CL288" s="165"/>
      <c r="CM288" s="18">
        <v>11.842844930417495</v>
      </c>
      <c r="CO288" s="18" t="s">
        <v>1987</v>
      </c>
      <c r="CP288" s="18">
        <v>88</v>
      </c>
      <c r="CQ288" s="1"/>
      <c r="CR288" s="2">
        <v>20.278357852882706</v>
      </c>
      <c r="CS288" s="18">
        <v>61.000000000000007</v>
      </c>
      <c r="CT288" s="18">
        <v>136</v>
      </c>
      <c r="CU288" s="2">
        <v>22.221034</v>
      </c>
      <c r="CV288" s="2">
        <v>42.958411530815113</v>
      </c>
      <c r="CW288" s="2">
        <v>7.0867773359840962</v>
      </c>
      <c r="CX288" s="2">
        <v>21.414135188866798</v>
      </c>
      <c r="CY288" s="1">
        <v>20.751598409542748</v>
      </c>
      <c r="CZ288" s="2">
        <v>0.62704373757455267</v>
      </c>
      <c r="DA288" s="2">
        <v>6.6371988071570573</v>
      </c>
      <c r="DB288" s="2">
        <v>5.9155069582504965E-2</v>
      </c>
      <c r="DC288" s="2">
        <v>1.1949324055666004</v>
      </c>
      <c r="DD288" s="2">
        <v>0</v>
      </c>
      <c r="DE288" s="2">
        <v>1.8693001988071574</v>
      </c>
      <c r="DF288" s="2">
        <v>0.41408548707753468</v>
      </c>
      <c r="DG288" s="2">
        <v>2.6383161033797218</v>
      </c>
      <c r="DH288" s="86">
        <v>1.4433836978131214</v>
      </c>
      <c r="DI288" s="131">
        <f t="shared" si="0"/>
        <v>129.31537197216701</v>
      </c>
      <c r="DJ288" s="131">
        <f t="shared" si="1"/>
        <v>149.59372982504971</v>
      </c>
      <c r="DW288" s="2">
        <v>59.51</v>
      </c>
      <c r="DY288" s="2"/>
      <c r="DZ288" s="2">
        <v>26.16</v>
      </c>
      <c r="EB288" s="2">
        <v>13.509999999999998</v>
      </c>
      <c r="EI288" s="2">
        <v>7.58</v>
      </c>
      <c r="EQ288" s="2">
        <v>1.36</v>
      </c>
      <c r="ET288" s="2">
        <v>26.98</v>
      </c>
    </row>
    <row r="289" spans="1:150" x14ac:dyDescent="0.3">
      <c r="A289" s="139" t="s">
        <v>2920</v>
      </c>
      <c r="B289" s="20" t="s">
        <v>978</v>
      </c>
      <c r="C289" s="116" t="s">
        <v>1294</v>
      </c>
      <c r="D289" s="20" t="s">
        <v>980</v>
      </c>
      <c r="E289" s="167">
        <v>45096</v>
      </c>
      <c r="F289" s="108">
        <v>45146</v>
      </c>
      <c r="G289" s="19" t="s">
        <v>2911</v>
      </c>
      <c r="H289" s="19" t="s">
        <v>2004</v>
      </c>
      <c r="I289" s="170">
        <v>35.5352386</v>
      </c>
      <c r="J289" s="170">
        <v>-108.7180451</v>
      </c>
      <c r="K289" s="20">
        <v>35.5352161</v>
      </c>
      <c r="L289" s="20">
        <v>-108.71740579999999</v>
      </c>
      <c r="M289" s="20" t="s">
        <v>357</v>
      </c>
      <c r="O289" s="20" t="s">
        <v>147</v>
      </c>
      <c r="P289" s="59" t="s">
        <v>336</v>
      </c>
      <c r="Q289" s="20" t="s">
        <v>1549</v>
      </c>
      <c r="Z289" s="118" t="s">
        <v>2948</v>
      </c>
      <c r="AA289" s="20" t="s">
        <v>142</v>
      </c>
      <c r="AG289" s="32">
        <v>98.638043542119206</v>
      </c>
      <c r="AH289" s="32">
        <v>1.06</v>
      </c>
      <c r="AI289" s="32">
        <v>4.8647121708508472</v>
      </c>
      <c r="AK289" s="32">
        <v>0.97</v>
      </c>
      <c r="AL289" s="32">
        <v>1.0999999999999999E-2</v>
      </c>
      <c r="AM289" s="32">
        <v>0.03</v>
      </c>
      <c r="AN289" s="32">
        <v>0.30554622972484158</v>
      </c>
      <c r="AO289" s="32">
        <v>2.5504363710168457E-2</v>
      </c>
      <c r="AP289" s="32">
        <v>0.27</v>
      </c>
      <c r="AQ289" s="32">
        <v>0.03</v>
      </c>
      <c r="AU289" s="32">
        <v>0.42</v>
      </c>
      <c r="BB289" s="18">
        <v>4</v>
      </c>
      <c r="BD289" s="18" t="s">
        <v>1987</v>
      </c>
      <c r="BJ289" s="18">
        <v>2</v>
      </c>
      <c r="BK289" s="18">
        <v>62</v>
      </c>
      <c r="BM289" s="18">
        <v>11.999999999999998</v>
      </c>
      <c r="BN289" s="18">
        <v>7</v>
      </c>
      <c r="BT289" s="165">
        <v>16.812683287165285</v>
      </c>
      <c r="BU289" s="18" t="s">
        <v>1987</v>
      </c>
      <c r="BV289" s="18">
        <v>11.999999999999998</v>
      </c>
      <c r="BW289" s="18">
        <v>2</v>
      </c>
      <c r="BY289" s="18">
        <v>7</v>
      </c>
      <c r="CB289" s="18">
        <v>8</v>
      </c>
      <c r="CG289" s="2">
        <f>15.844930417495*DW289/100</f>
        <v>11.430532803180892</v>
      </c>
      <c r="CH289" s="18" t="s">
        <v>1987</v>
      </c>
      <c r="CI289" s="1"/>
      <c r="CJ289" s="18">
        <v>37</v>
      </c>
      <c r="CK289" s="1"/>
      <c r="CL289" s="165"/>
      <c r="CM289" s="18">
        <v>8.3796971375807949</v>
      </c>
      <c r="CO289" s="18" t="s">
        <v>1987</v>
      </c>
      <c r="CP289" s="18" t="s">
        <v>1987</v>
      </c>
      <c r="CQ289" s="1"/>
      <c r="CR289" s="2">
        <v>16.013348107109881</v>
      </c>
      <c r="CS289" s="18">
        <v>7</v>
      </c>
      <c r="CT289" s="18">
        <v>213</v>
      </c>
      <c r="CU289" s="2">
        <v>14.536209999999999</v>
      </c>
      <c r="CV289" s="2">
        <v>33.998389658356416</v>
      </c>
      <c r="CW289" s="2">
        <v>3.2905964912280701</v>
      </c>
      <c r="CX289" s="2">
        <v>15.613680517082182</v>
      </c>
      <c r="CY289" s="1">
        <v>5.2889344413665746</v>
      </c>
      <c r="CZ289" s="2">
        <v>0.49292336103416445</v>
      </c>
      <c r="DA289" s="2">
        <v>4.1965096952908594</v>
      </c>
      <c r="DB289" s="2">
        <v>0.19983379501385046</v>
      </c>
      <c r="DC289" s="2">
        <v>2.2514607571560479</v>
      </c>
      <c r="DD289" s="2">
        <v>0.95920221606648215</v>
      </c>
      <c r="DE289" s="2">
        <v>2.3846832871652817</v>
      </c>
      <c r="DF289" s="2">
        <v>0.30641181902123732</v>
      </c>
      <c r="DG289" s="2">
        <v>1.7851819021237307</v>
      </c>
      <c r="DH289" s="2">
        <v>0</v>
      </c>
      <c r="DI289" s="131">
        <f t="shared" si="0"/>
        <v>85.304017940904899</v>
      </c>
      <c r="DJ289" s="131">
        <f t="shared" si="1"/>
        <v>101.31736604801478</v>
      </c>
      <c r="DW289" s="2">
        <v>72.14</v>
      </c>
      <c r="DY289" s="2"/>
      <c r="DZ289" s="2">
        <v>20.37</v>
      </c>
      <c r="EB289" s="2">
        <v>12.670000000000002</v>
      </c>
      <c r="EI289" s="2">
        <v>2.0499999999999998</v>
      </c>
      <c r="EQ289" s="2">
        <v>0.31</v>
      </c>
      <c r="ET289" s="2">
        <v>15.19</v>
      </c>
    </row>
    <row r="290" spans="1:150" x14ac:dyDescent="0.3">
      <c r="A290" s="139" t="s">
        <v>2921</v>
      </c>
      <c r="B290" s="20" t="s">
        <v>978</v>
      </c>
      <c r="C290" s="116" t="s">
        <v>1315</v>
      </c>
      <c r="D290" s="20" t="s">
        <v>980</v>
      </c>
      <c r="E290" s="167">
        <v>45097</v>
      </c>
      <c r="F290" s="108">
        <v>45146</v>
      </c>
      <c r="G290" s="19" t="s">
        <v>2911</v>
      </c>
      <c r="H290" s="19" t="s">
        <v>2004</v>
      </c>
      <c r="I290" s="170">
        <v>36.234379500000003</v>
      </c>
      <c r="J290" s="170">
        <v>-108.811661</v>
      </c>
      <c r="K290" s="20">
        <v>36.234372899999997</v>
      </c>
      <c r="L290" s="20">
        <v>-108.8110152</v>
      </c>
      <c r="M290" s="20" t="s">
        <v>357</v>
      </c>
      <c r="N290" s="59" t="s">
        <v>2002</v>
      </c>
      <c r="O290" s="20" t="s">
        <v>147</v>
      </c>
      <c r="P290" s="59" t="s">
        <v>336</v>
      </c>
      <c r="Q290" s="20" t="s">
        <v>1549</v>
      </c>
      <c r="Z290" s="118" t="s">
        <v>2949</v>
      </c>
      <c r="AA290" s="20" t="s">
        <v>142</v>
      </c>
      <c r="AG290" s="32">
        <v>56.905825781349009</v>
      </c>
      <c r="AH290" s="32">
        <v>0.89</v>
      </c>
      <c r="AI290" s="32">
        <v>18.172235618911952</v>
      </c>
      <c r="AK290" s="32">
        <v>7.01</v>
      </c>
      <c r="AL290" s="32">
        <v>5.7000000000000002E-2</v>
      </c>
      <c r="AM290" s="32">
        <v>1.68</v>
      </c>
      <c r="AN290" s="32">
        <v>3.3083281425379401</v>
      </c>
      <c r="AO290" s="32">
        <v>0.25095798660442459</v>
      </c>
      <c r="AP290" s="32">
        <v>2.4</v>
      </c>
      <c r="AQ290" s="32">
        <v>0.05</v>
      </c>
      <c r="AU290" s="32">
        <v>4.66</v>
      </c>
      <c r="BB290" s="18">
        <v>27</v>
      </c>
      <c r="BD290" s="18" t="s">
        <v>1987</v>
      </c>
      <c r="BJ290" s="18">
        <v>5</v>
      </c>
      <c r="BK290" s="18">
        <v>49</v>
      </c>
      <c r="BM290" s="18">
        <v>22</v>
      </c>
      <c r="BN290" s="18">
        <v>23.999999999999996</v>
      </c>
      <c r="BT290" s="165">
        <v>5.7725454545454564</v>
      </c>
      <c r="BU290" s="18">
        <v>5</v>
      </c>
      <c r="BV290" s="18">
        <v>5.9999999999999991</v>
      </c>
      <c r="BW290" s="18">
        <v>9</v>
      </c>
      <c r="BY290" s="18" t="s">
        <v>1987</v>
      </c>
      <c r="CB290" s="18">
        <v>16</v>
      </c>
      <c r="CG290" s="2">
        <f>6.61126500461681*DW290/100</f>
        <v>1.104742382271469</v>
      </c>
      <c r="CH290" s="18" t="s">
        <v>1987</v>
      </c>
      <c r="CI290" s="1"/>
      <c r="CJ290" s="18">
        <v>50</v>
      </c>
      <c r="CK290" s="1"/>
      <c r="CL290" s="165"/>
      <c r="CM290" s="18">
        <v>3.7415869565217399</v>
      </c>
      <c r="CO290" s="18" t="s">
        <v>1987</v>
      </c>
      <c r="CP290" s="18">
        <v>282</v>
      </c>
      <c r="CQ290" s="1"/>
      <c r="CR290" s="2">
        <v>23.892658102766806</v>
      </c>
      <c r="CS290" s="18">
        <v>81</v>
      </c>
      <c r="CT290" s="18">
        <v>49</v>
      </c>
      <c r="CU290" s="2">
        <v>6.3731940000000007</v>
      </c>
      <c r="CV290" s="2">
        <v>13.054274703557311</v>
      </c>
      <c r="CW290" s="2">
        <v>2.371102766798419</v>
      </c>
      <c r="CX290" s="2">
        <v>8.2724407114624512</v>
      </c>
      <c r="CY290" s="1">
        <v>3.3155810276679851</v>
      </c>
      <c r="CZ290" s="2">
        <v>0.6802885375494071</v>
      </c>
      <c r="DA290" s="2">
        <v>3.242928853754941</v>
      </c>
      <c r="DB290" s="2">
        <v>0.71991699604743109</v>
      </c>
      <c r="DC290" s="2">
        <v>4.484620553359683</v>
      </c>
      <c r="DD290" s="2">
        <v>0.76615019762845848</v>
      </c>
      <c r="DE290" s="2">
        <v>2.1102154150197627</v>
      </c>
      <c r="DF290" s="2">
        <v>0.62414822134387349</v>
      </c>
      <c r="DG290" s="2">
        <v>2.9060869565217393</v>
      </c>
      <c r="DH290" s="2">
        <v>0.47223913043478261</v>
      </c>
      <c r="DI290" s="131">
        <f t="shared" si="0"/>
        <v>49.393188071146241</v>
      </c>
      <c r="DJ290" s="131">
        <f t="shared" si="1"/>
        <v>73.285846173913043</v>
      </c>
      <c r="DW290" s="2">
        <v>16.71</v>
      </c>
      <c r="DY290" s="2"/>
      <c r="DZ290" s="2">
        <v>64.36</v>
      </c>
      <c r="EB290" s="2">
        <v>50.810000000000009</v>
      </c>
      <c r="EI290" s="2">
        <v>15.31</v>
      </c>
      <c r="EQ290" s="2">
        <v>0.82</v>
      </c>
      <c r="ET290" s="2">
        <v>32.479999999999997</v>
      </c>
    </row>
    <row r="291" spans="1:150" x14ac:dyDescent="0.3">
      <c r="A291" s="139" t="s">
        <v>2922</v>
      </c>
      <c r="B291" s="20" t="s">
        <v>978</v>
      </c>
      <c r="C291" s="116" t="s">
        <v>280</v>
      </c>
      <c r="D291" s="20" t="s">
        <v>980</v>
      </c>
      <c r="E291" s="167">
        <v>45097</v>
      </c>
      <c r="F291" s="108">
        <v>45146</v>
      </c>
      <c r="G291" s="19" t="s">
        <v>2911</v>
      </c>
      <c r="H291" s="19" t="s">
        <v>2004</v>
      </c>
      <c r="I291" s="184">
        <v>36.249985600000002</v>
      </c>
      <c r="J291" s="184">
        <v>-108.3007764</v>
      </c>
      <c r="K291" s="20">
        <v>36.2499769</v>
      </c>
      <c r="L291" s="20">
        <v>-108.3001457</v>
      </c>
      <c r="M291" s="20" t="s">
        <v>357</v>
      </c>
      <c r="O291" s="20" t="s">
        <v>147</v>
      </c>
      <c r="P291" s="59" t="s">
        <v>336</v>
      </c>
      <c r="Q291" s="20" t="s">
        <v>1549</v>
      </c>
      <c r="Z291" s="140" t="s">
        <v>2950</v>
      </c>
      <c r="AA291" s="20" t="s">
        <v>142</v>
      </c>
      <c r="AG291" s="32">
        <v>65.250351051831672</v>
      </c>
      <c r="AH291" s="32">
        <v>0.61</v>
      </c>
      <c r="AI291" s="32">
        <v>15.758662205960855</v>
      </c>
      <c r="AK291" s="32">
        <v>6.23</v>
      </c>
      <c r="AL291" s="32">
        <v>1.2999999999999999E-2</v>
      </c>
      <c r="AM291" s="32">
        <v>0.75</v>
      </c>
      <c r="AN291" s="32">
        <v>1.7068444557042877</v>
      </c>
      <c r="AO291" s="32">
        <v>0.46365942764359647</v>
      </c>
      <c r="AP291" s="32">
        <v>2.1</v>
      </c>
      <c r="AQ291" s="32">
        <v>0.05</v>
      </c>
      <c r="AU291" s="32">
        <v>3.61</v>
      </c>
      <c r="BB291" s="18">
        <v>33</v>
      </c>
      <c r="BD291" s="18">
        <v>183</v>
      </c>
      <c r="BJ291" s="18">
        <v>18</v>
      </c>
      <c r="BK291" s="18">
        <v>35</v>
      </c>
      <c r="BM291" s="18">
        <v>25</v>
      </c>
      <c r="BN291" s="18">
        <v>19</v>
      </c>
      <c r="BT291" s="165">
        <v>10.880595703125</v>
      </c>
      <c r="BU291" s="18" t="s">
        <v>1987</v>
      </c>
      <c r="BV291" s="18">
        <v>11.999999999999998</v>
      </c>
      <c r="BW291" s="18">
        <v>14</v>
      </c>
      <c r="BY291" s="18">
        <v>27</v>
      </c>
      <c r="CB291" s="18">
        <v>95.999999999999986</v>
      </c>
      <c r="CG291" s="2">
        <f>42.9644268774704*DW291/100</f>
        <v>37.10837549407119</v>
      </c>
      <c r="CH291" s="18" t="s">
        <v>1987</v>
      </c>
      <c r="CI291" s="1"/>
      <c r="CJ291" s="18">
        <v>254.99999999999997</v>
      </c>
      <c r="CK291" s="1"/>
      <c r="CL291" s="165"/>
      <c r="CM291" s="18">
        <v>19.045259765625001</v>
      </c>
      <c r="CO291" s="18" t="s">
        <v>1987</v>
      </c>
      <c r="CP291" s="18">
        <v>139</v>
      </c>
      <c r="CQ291" s="1"/>
      <c r="CR291" s="2">
        <v>24.477123046875001</v>
      </c>
      <c r="CS291" s="18">
        <v>41</v>
      </c>
      <c r="CT291" s="18">
        <v>168</v>
      </c>
      <c r="CU291" s="2">
        <v>36.655428000000001</v>
      </c>
      <c r="CV291" s="2">
        <v>92.712796875000009</v>
      </c>
      <c r="CW291" s="2">
        <v>10.22269921875</v>
      </c>
      <c r="CX291" s="2">
        <v>37.449492187499999</v>
      </c>
      <c r="CY291" s="1">
        <v>19.956193359375003</v>
      </c>
      <c r="CZ291" s="2">
        <v>1.5182226562500001</v>
      </c>
      <c r="DA291" s="2">
        <v>8.7888222656250008</v>
      </c>
      <c r="DB291" s="2">
        <v>0.15182226562500001</v>
      </c>
      <c r="DC291" s="2">
        <v>4.5884062499999994</v>
      </c>
      <c r="DD291" s="2">
        <v>0.86032617187500005</v>
      </c>
      <c r="DE291" s="2">
        <v>2.6147167968749998</v>
      </c>
      <c r="DF291" s="2">
        <v>0.48920507812500008</v>
      </c>
      <c r="DG291" s="2">
        <v>3.1039218749999997</v>
      </c>
      <c r="DH291" s="2">
        <v>0.80971875000000015</v>
      </c>
      <c r="DI291" s="131">
        <f t="shared" si="0"/>
        <v>219.92177174999998</v>
      </c>
      <c r="DJ291" s="131">
        <f t="shared" si="1"/>
        <v>244.39889479687497</v>
      </c>
      <c r="DW291" s="2">
        <v>86.37</v>
      </c>
      <c r="DY291" s="2">
        <v>4.34</v>
      </c>
      <c r="DZ291" s="2"/>
      <c r="EB291" s="2">
        <v>0</v>
      </c>
      <c r="EI291" s="2">
        <v>7.88</v>
      </c>
      <c r="EQ291" s="2">
        <v>1.51</v>
      </c>
      <c r="ET291" s="2">
        <v>13.63</v>
      </c>
    </row>
    <row r="292" spans="1:150" x14ac:dyDescent="0.3">
      <c r="A292" s="139" t="s">
        <v>2923</v>
      </c>
      <c r="B292" s="20" t="s">
        <v>978</v>
      </c>
      <c r="C292" s="116" t="s">
        <v>280</v>
      </c>
      <c r="D292" s="20" t="s">
        <v>980</v>
      </c>
      <c r="E292" s="167">
        <v>45097</v>
      </c>
      <c r="F292" s="108">
        <v>45146</v>
      </c>
      <c r="G292" s="19" t="s">
        <v>2911</v>
      </c>
      <c r="H292" s="19" t="s">
        <v>2004</v>
      </c>
      <c r="I292" s="170">
        <v>36.244694000000003</v>
      </c>
      <c r="J292" s="170">
        <v>-108.2991339</v>
      </c>
      <c r="K292" s="20">
        <v>36.244685199999999</v>
      </c>
      <c r="L292" s="20">
        <v>-108.29850329999999</v>
      </c>
      <c r="M292" s="20" t="s">
        <v>357</v>
      </c>
      <c r="O292" s="20" t="s">
        <v>147</v>
      </c>
      <c r="P292" s="59" t="s">
        <v>336</v>
      </c>
      <c r="Q292" s="20" t="s">
        <v>1549</v>
      </c>
      <c r="Z292" s="140" t="s">
        <v>2951</v>
      </c>
      <c r="AA292" s="20" t="s">
        <v>142</v>
      </c>
      <c r="AG292" s="32">
        <v>53.203542155594633</v>
      </c>
      <c r="AH292" s="32">
        <v>1.29</v>
      </c>
      <c r="AI292" s="32">
        <v>18.632411094532976</v>
      </c>
      <c r="AK292" s="32">
        <v>2.86</v>
      </c>
      <c r="AL292" s="32">
        <v>2.4E-2</v>
      </c>
      <c r="AM292" s="32">
        <v>1.01</v>
      </c>
      <c r="AN292" s="32">
        <v>8.0495627417165156</v>
      </c>
      <c r="AO292" s="32">
        <v>1.8433712198092143</v>
      </c>
      <c r="AP292" s="32">
        <v>0.2</v>
      </c>
      <c r="AQ292" s="32">
        <v>0.04</v>
      </c>
      <c r="AU292" s="32">
        <v>7.37</v>
      </c>
      <c r="BB292" s="18">
        <v>5.9999999999999991</v>
      </c>
      <c r="BD292" s="18" t="s">
        <v>1987</v>
      </c>
      <c r="BJ292" s="18">
        <v>2.9999999999999996</v>
      </c>
      <c r="BK292" s="18" t="s">
        <v>1987</v>
      </c>
      <c r="BM292" s="18">
        <v>20</v>
      </c>
      <c r="BN292" s="18">
        <v>10</v>
      </c>
      <c r="BT292" s="165">
        <v>13.923323442136498</v>
      </c>
      <c r="BU292" s="18" t="s">
        <v>1987</v>
      </c>
      <c r="BV292" s="18">
        <v>4</v>
      </c>
      <c r="BW292" s="18">
        <v>4</v>
      </c>
      <c r="BY292" s="18">
        <v>9</v>
      </c>
      <c r="CB292" s="18">
        <v>2</v>
      </c>
      <c r="CG292" s="2">
        <f>15.6640625*DW292/100</f>
        <v>4.0413281249999997</v>
      </c>
      <c r="CH292" s="18">
        <v>10</v>
      </c>
      <c r="CI292" s="1"/>
      <c r="CJ292" s="18">
        <v>363</v>
      </c>
      <c r="CK292" s="1"/>
      <c r="CL292" s="165"/>
      <c r="CM292" s="18">
        <v>6.3440949554896129</v>
      </c>
      <c r="CO292" s="18">
        <v>5.9999999999999991</v>
      </c>
      <c r="CP292" s="18" t="s">
        <v>1987</v>
      </c>
      <c r="CQ292" s="1"/>
      <c r="CR292" s="2">
        <v>11.861364985163204</v>
      </c>
      <c r="CS292" s="18">
        <v>23.999999999999996</v>
      </c>
      <c r="CT292" s="18">
        <v>70</v>
      </c>
      <c r="CU292" s="2">
        <v>10.033620000000001</v>
      </c>
      <c r="CV292" s="2">
        <v>23.350148367952524</v>
      </c>
      <c r="CW292" s="2">
        <v>2.592759643916914</v>
      </c>
      <c r="CX292" s="2">
        <v>10.656854599406529</v>
      </c>
      <c r="CY292" s="1">
        <v>0.94421364985163203</v>
      </c>
      <c r="CZ292" s="2">
        <v>0.43382789317507425</v>
      </c>
      <c r="DA292" s="2">
        <v>4.4760830860534133</v>
      </c>
      <c r="DB292" s="2">
        <v>0.14801186943620176</v>
      </c>
      <c r="DC292" s="2">
        <v>2.0313353115727004</v>
      </c>
      <c r="DD292" s="2">
        <v>0.55121661721068249</v>
      </c>
      <c r="DE292" s="2">
        <v>1.3729376854599407</v>
      </c>
      <c r="DF292" s="2">
        <v>0.31133531157270034</v>
      </c>
      <c r="DG292" s="2">
        <v>1.2912759643916913</v>
      </c>
      <c r="DH292" s="2">
        <v>7.6557863501483692E-2</v>
      </c>
      <c r="DI292" s="131">
        <f t="shared" si="0"/>
        <v>58.270177863501488</v>
      </c>
      <c r="DJ292" s="131">
        <f t="shared" si="1"/>
        <v>70.131542848664694</v>
      </c>
      <c r="DW292" s="2">
        <v>25.8</v>
      </c>
      <c r="DY292" s="2"/>
      <c r="DZ292" s="2">
        <v>49.7</v>
      </c>
      <c r="EB292" s="2">
        <v>33.549999999999997</v>
      </c>
      <c r="EI292" s="2">
        <v>14.83</v>
      </c>
      <c r="EQ292" s="2">
        <v>0.83</v>
      </c>
      <c r="ET292" s="2">
        <v>40.65</v>
      </c>
    </row>
    <row r="293" spans="1:150" x14ac:dyDescent="0.3">
      <c r="A293" s="139" t="s">
        <v>2924</v>
      </c>
      <c r="B293" s="20" t="s">
        <v>978</v>
      </c>
      <c r="C293" s="116" t="s">
        <v>1283</v>
      </c>
      <c r="D293" s="20" t="s">
        <v>980</v>
      </c>
      <c r="E293" s="167">
        <v>45099</v>
      </c>
      <c r="F293" s="108">
        <v>45146</v>
      </c>
      <c r="G293" s="19" t="s">
        <v>2911</v>
      </c>
      <c r="H293" s="19" t="s">
        <v>2004</v>
      </c>
      <c r="I293" s="184">
        <v>36.775627900000003</v>
      </c>
      <c r="J293" s="184">
        <v>-108.5450833</v>
      </c>
      <c r="K293" s="20">
        <v>36.775627900000003</v>
      </c>
      <c r="L293" s="20">
        <v>-108.5444435</v>
      </c>
      <c r="M293" s="20" t="s">
        <v>357</v>
      </c>
      <c r="O293" s="20" t="s">
        <v>147</v>
      </c>
      <c r="P293" s="59" t="s">
        <v>336</v>
      </c>
      <c r="Q293" s="20" t="s">
        <v>1549</v>
      </c>
      <c r="Z293" s="118" t="s">
        <v>2952</v>
      </c>
      <c r="AA293" s="20" t="s">
        <v>142</v>
      </c>
      <c r="AG293" s="32">
        <v>69.499344953928016</v>
      </c>
      <c r="AH293" s="32">
        <v>1.03</v>
      </c>
      <c r="AI293" s="32">
        <v>16.73536117462589</v>
      </c>
      <c r="AK293" s="32">
        <v>2.85</v>
      </c>
      <c r="AL293" s="32">
        <v>2.9000000000000001E-2</v>
      </c>
      <c r="AM293" s="32">
        <v>0.96</v>
      </c>
      <c r="AN293" s="32">
        <v>1.8438134552361132</v>
      </c>
      <c r="AO293" s="32">
        <v>0.15389283539679319</v>
      </c>
      <c r="AP293" s="32">
        <v>0.15</v>
      </c>
      <c r="AQ293" s="32">
        <v>0.04</v>
      </c>
      <c r="AU293" s="32">
        <v>1.73</v>
      </c>
      <c r="BB293" s="18">
        <v>2.9999999999999996</v>
      </c>
      <c r="BD293" s="18" t="s">
        <v>1987</v>
      </c>
      <c r="BJ293" s="18">
        <v>2</v>
      </c>
      <c r="BK293" s="18" t="s">
        <v>1987</v>
      </c>
      <c r="BM293" s="18" t="s">
        <v>1987</v>
      </c>
      <c r="BN293" s="18">
        <v>2</v>
      </c>
      <c r="BT293" s="165">
        <v>6.2307932739861531</v>
      </c>
      <c r="BU293" s="18">
        <v>2.9999999999999996</v>
      </c>
      <c r="BV293" s="18" t="s">
        <v>1987</v>
      </c>
      <c r="BW293" s="18">
        <v>5.9999999999999991</v>
      </c>
      <c r="BY293" s="18">
        <v>8</v>
      </c>
      <c r="CB293" s="18" t="s">
        <v>1987</v>
      </c>
      <c r="CG293" s="2">
        <f>29.7329376854599*DW293/100</f>
        <v>3.1457448071216572</v>
      </c>
      <c r="CH293" s="18">
        <v>2</v>
      </c>
      <c r="CI293" s="1"/>
      <c r="CJ293" s="18">
        <v>37</v>
      </c>
      <c r="CK293" s="1"/>
      <c r="CL293" s="165"/>
      <c r="CM293" s="18">
        <v>5.1759327398615236</v>
      </c>
      <c r="CO293" s="18" t="s">
        <v>1987</v>
      </c>
      <c r="CP293" s="18" t="s">
        <v>1987</v>
      </c>
      <c r="CQ293" s="1"/>
      <c r="CR293" s="2">
        <v>10.153032640949554</v>
      </c>
      <c r="CS293" s="18">
        <v>34</v>
      </c>
      <c r="CT293" s="18">
        <v>38</v>
      </c>
      <c r="CU293" s="2">
        <v>8.2714440000000007</v>
      </c>
      <c r="CV293" s="2">
        <v>20.245368941641942</v>
      </c>
      <c r="CW293" s="2">
        <v>2.1850682492581601</v>
      </c>
      <c r="CX293" s="2">
        <v>8.9558496538081105</v>
      </c>
      <c r="CY293" s="1">
        <v>3.7841028684470821</v>
      </c>
      <c r="CZ293" s="2">
        <v>0.42278140454995056</v>
      </c>
      <c r="DA293" s="2">
        <v>2.360878338278932</v>
      </c>
      <c r="DB293" s="2">
        <v>0.12139268051434221</v>
      </c>
      <c r="DC293" s="2">
        <v>2.0929772502472805</v>
      </c>
      <c r="DD293" s="2">
        <v>0.39975865479723049</v>
      </c>
      <c r="DE293" s="2">
        <v>0.94602571711177053</v>
      </c>
      <c r="DF293" s="2">
        <v>0.26162215628091007</v>
      </c>
      <c r="DG293" s="2">
        <v>0.89998021760633018</v>
      </c>
      <c r="DH293" s="2">
        <v>0.10883481701285853</v>
      </c>
      <c r="DI293" s="131">
        <f t="shared" si="0"/>
        <v>51.056084949554887</v>
      </c>
      <c r="DJ293" s="131">
        <f t="shared" si="1"/>
        <v>61.209117590504441</v>
      </c>
      <c r="DW293" s="2">
        <v>10.58</v>
      </c>
      <c r="DY293" s="2"/>
      <c r="DZ293" s="2">
        <v>62.71</v>
      </c>
      <c r="EB293" s="2">
        <v>49.95</v>
      </c>
      <c r="EI293" s="2">
        <v>10.37</v>
      </c>
      <c r="EQ293" s="2">
        <v>0.49</v>
      </c>
      <c r="ET293" s="2">
        <v>39.47</v>
      </c>
    </row>
    <row r="294" spans="1:150" x14ac:dyDescent="0.3">
      <c r="A294" s="139" t="s">
        <v>2925</v>
      </c>
      <c r="B294" s="20" t="s">
        <v>978</v>
      </c>
      <c r="C294" s="116" t="s">
        <v>1283</v>
      </c>
      <c r="D294" s="20" t="s">
        <v>980</v>
      </c>
      <c r="E294" s="167">
        <v>45099</v>
      </c>
      <c r="F294" s="108">
        <v>45146</v>
      </c>
      <c r="G294" s="19" t="s">
        <v>2911</v>
      </c>
      <c r="H294" s="19" t="s">
        <v>2004</v>
      </c>
      <c r="I294" s="184">
        <v>36.775627900000003</v>
      </c>
      <c r="J294" s="184">
        <v>-108.5450833</v>
      </c>
      <c r="K294" s="20">
        <v>36.775627900000003</v>
      </c>
      <c r="L294" s="20">
        <v>-108.5444435</v>
      </c>
      <c r="M294" s="20" t="s">
        <v>357</v>
      </c>
      <c r="O294" s="20" t="s">
        <v>147</v>
      </c>
      <c r="P294" s="59" t="s">
        <v>336</v>
      </c>
      <c r="Q294" s="20" t="s">
        <v>1549</v>
      </c>
      <c r="Z294" s="118" t="s">
        <v>2953</v>
      </c>
      <c r="AA294" s="20" t="s">
        <v>142</v>
      </c>
      <c r="AG294" s="32">
        <v>60.176496031043939</v>
      </c>
      <c r="AH294" s="32">
        <v>1</v>
      </c>
      <c r="AI294" s="32">
        <v>20.172590237427841</v>
      </c>
      <c r="AK294" s="32">
        <v>5.1100000000000003</v>
      </c>
      <c r="AL294" s="32">
        <v>3.7999999999999999E-2</v>
      </c>
      <c r="AM294" s="32">
        <v>0.94</v>
      </c>
      <c r="AN294" s="32">
        <v>1.8438134552361132</v>
      </c>
      <c r="AO294" s="32">
        <v>0.10548406738380352</v>
      </c>
      <c r="AP294" s="32">
        <v>0.34</v>
      </c>
      <c r="AQ294" s="32">
        <v>0.05</v>
      </c>
      <c r="AU294" s="32">
        <v>3.98</v>
      </c>
      <c r="BB294" s="18">
        <v>1</v>
      </c>
      <c r="BD294" s="18" t="s">
        <v>1987</v>
      </c>
      <c r="BJ294" s="18">
        <v>2</v>
      </c>
      <c r="BK294" s="18" t="s">
        <v>1987</v>
      </c>
      <c r="BM294" s="18" t="s">
        <v>1987</v>
      </c>
      <c r="BN294" s="18">
        <v>4</v>
      </c>
      <c r="BT294" s="165">
        <v>3.2670985074626859</v>
      </c>
      <c r="BU294" s="18">
        <v>2</v>
      </c>
      <c r="BV294" s="18" t="s">
        <v>1987</v>
      </c>
      <c r="BW294" s="18">
        <v>4</v>
      </c>
      <c r="BY294" s="18" t="s">
        <v>1987</v>
      </c>
      <c r="CB294" s="18" t="s">
        <v>1987</v>
      </c>
      <c r="CG294" s="2">
        <f>23.6795252225519*DW294/100</f>
        <v>1.7072937685459919</v>
      </c>
      <c r="CH294" s="18" t="s">
        <v>1987</v>
      </c>
      <c r="CI294" s="1"/>
      <c r="CJ294" s="18">
        <v>38</v>
      </c>
      <c r="CK294" s="1"/>
      <c r="CL294" s="165"/>
      <c r="CM294" s="18">
        <v>3.3201870646766167</v>
      </c>
      <c r="CO294" s="18" t="s">
        <v>1987</v>
      </c>
      <c r="CP294" s="18" t="s">
        <v>1987</v>
      </c>
      <c r="CQ294" s="1"/>
      <c r="CR294" s="2">
        <v>8.247379104477611</v>
      </c>
      <c r="CS294" s="18">
        <v>27</v>
      </c>
      <c r="CT294" s="18">
        <v>22</v>
      </c>
      <c r="CU294" s="2">
        <v>6.7795630000000005</v>
      </c>
      <c r="CV294" s="2">
        <v>15.166109452736316</v>
      </c>
      <c r="CW294" s="2">
        <v>1.6328318407960198</v>
      </c>
      <c r="CX294" s="2">
        <v>6.4151064676616905</v>
      </c>
      <c r="CY294" s="1">
        <v>2.8165631840796017</v>
      </c>
      <c r="CZ294" s="2">
        <v>0.27835621890547263</v>
      </c>
      <c r="DA294" s="2">
        <v>1.6313970149253731</v>
      </c>
      <c r="DB294" s="2">
        <v>6.7436815920398005E-2</v>
      </c>
      <c r="DC294" s="2">
        <v>1.3960855721393031</v>
      </c>
      <c r="DD294" s="2">
        <v>0.26113830845771147</v>
      </c>
      <c r="DE294" s="2">
        <v>0.6858467661691543</v>
      </c>
      <c r="DF294" s="2">
        <v>0.17504875621890545</v>
      </c>
      <c r="DG294" s="2">
        <v>0.71023880597014921</v>
      </c>
      <c r="DH294" s="2">
        <v>0.12196019900497512</v>
      </c>
      <c r="DI294" s="131">
        <f t="shared" si="0"/>
        <v>38.137682402985078</v>
      </c>
      <c r="DJ294" s="131">
        <f t="shared" si="1"/>
        <v>46.385061507462687</v>
      </c>
      <c r="DW294" s="2">
        <v>7.21</v>
      </c>
      <c r="DY294" s="2"/>
      <c r="DZ294" s="2">
        <v>65.239999999999995</v>
      </c>
      <c r="EB294" s="2">
        <v>51.01</v>
      </c>
      <c r="EI294" s="2">
        <v>14.59</v>
      </c>
      <c r="EQ294" s="2">
        <v>0.46</v>
      </c>
      <c r="ET294" s="2">
        <v>41.78</v>
      </c>
    </row>
    <row r="295" spans="1:150" x14ac:dyDescent="0.3">
      <c r="A295" s="139" t="s">
        <v>2926</v>
      </c>
      <c r="B295" s="20" t="s">
        <v>978</v>
      </c>
      <c r="C295" s="116" t="s">
        <v>1283</v>
      </c>
      <c r="D295" s="20" t="s">
        <v>980</v>
      </c>
      <c r="E295" s="167">
        <v>45099</v>
      </c>
      <c r="F295" s="108">
        <v>45146</v>
      </c>
      <c r="G295" s="19" t="s">
        <v>2911</v>
      </c>
      <c r="H295" s="19" t="s">
        <v>2004</v>
      </c>
      <c r="I295" s="170">
        <v>36.775627900000003</v>
      </c>
      <c r="J295" s="170">
        <v>-108.5450833</v>
      </c>
      <c r="K295" s="20">
        <v>36.775627900000003</v>
      </c>
      <c r="L295" s="20">
        <v>-108.5444435</v>
      </c>
      <c r="M295" s="20" t="s">
        <v>357</v>
      </c>
      <c r="O295" s="20" t="s">
        <v>147</v>
      </c>
      <c r="P295" s="59" t="s">
        <v>336</v>
      </c>
      <c r="Q295" s="20" t="s">
        <v>1549</v>
      </c>
      <c r="Z295" s="118" t="s">
        <v>2954</v>
      </c>
      <c r="AA295" s="20" t="s">
        <v>142</v>
      </c>
      <c r="AG295" s="32">
        <v>54.939587068189304</v>
      </c>
      <c r="AH295" s="32">
        <v>0.64</v>
      </c>
      <c r="AI295" s="32">
        <v>23.919733396056195</v>
      </c>
      <c r="AK295" s="32">
        <v>4.57</v>
      </c>
      <c r="AL295" s="32">
        <v>6.2E-2</v>
      </c>
      <c r="AM295" s="32">
        <v>1.74</v>
      </c>
      <c r="AN295" s="32">
        <v>1.548803302398335</v>
      </c>
      <c r="AO295" s="32">
        <v>8.5303430079155682E-2</v>
      </c>
      <c r="AP295" s="32">
        <v>1.76</v>
      </c>
      <c r="AQ295" s="32">
        <v>0.04</v>
      </c>
      <c r="AU295" s="32">
        <v>3.23</v>
      </c>
      <c r="BB295" s="18">
        <v>4</v>
      </c>
      <c r="BD295" s="18" t="s">
        <v>1987</v>
      </c>
      <c r="BJ295" s="18">
        <v>2.9999999999999996</v>
      </c>
      <c r="BK295" s="18">
        <v>23.999999999999996</v>
      </c>
      <c r="BM295" s="18">
        <v>10</v>
      </c>
      <c r="BN295" s="18">
        <v>8</v>
      </c>
      <c r="BT295" s="165">
        <v>5.3932956204379563</v>
      </c>
      <c r="BU295" s="18">
        <v>4</v>
      </c>
      <c r="BV295" s="18">
        <v>2.9999999999999996</v>
      </c>
      <c r="BW295" s="18">
        <v>33</v>
      </c>
      <c r="BY295" s="18">
        <v>11</v>
      </c>
      <c r="CB295" s="18">
        <v>13</v>
      </c>
      <c r="CG295" s="2">
        <f>23.9203980099503*DW295/100</f>
        <v>3.7267980099502567</v>
      </c>
      <c r="CH295" s="18" t="s">
        <v>1987</v>
      </c>
      <c r="CJ295" s="18">
        <v>74</v>
      </c>
      <c r="CK295" s="1"/>
      <c r="CL295" s="165"/>
      <c r="CM295" s="18">
        <v>4.4778284671532846</v>
      </c>
      <c r="CO295" s="18" t="s">
        <v>1987</v>
      </c>
      <c r="CP295" s="18" t="s">
        <v>1987</v>
      </c>
      <c r="CQ295" s="1"/>
      <c r="CR295" s="2">
        <v>19.912832116788319</v>
      </c>
      <c r="CS295" s="18">
        <v>71</v>
      </c>
      <c r="CT295" s="18">
        <v>25</v>
      </c>
      <c r="CU295" s="2">
        <v>8.528492</v>
      </c>
      <c r="CV295" s="2">
        <v>19.372649635036495</v>
      </c>
      <c r="CW295" s="2">
        <v>2.4848394160583944</v>
      </c>
      <c r="CX295" s="2">
        <v>9.7915182481751817</v>
      </c>
      <c r="CY295" s="1">
        <v>4.4465547445255478</v>
      </c>
      <c r="CZ295" s="2">
        <v>0.53449635036496346</v>
      </c>
      <c r="DA295" s="2">
        <v>3.2865839416058393</v>
      </c>
      <c r="DB295" s="2">
        <v>0.30420802919708029</v>
      </c>
      <c r="DC295" s="2">
        <v>3.5851058394160584</v>
      </c>
      <c r="DD295" s="2">
        <v>0.59704379562043797</v>
      </c>
      <c r="DE295" s="2">
        <v>1.6290766423357661</v>
      </c>
      <c r="DF295" s="2">
        <v>0.44920437956204379</v>
      </c>
      <c r="DG295" s="2">
        <v>1.8053467153284668</v>
      </c>
      <c r="DH295" s="2">
        <v>0.29567883211678825</v>
      </c>
      <c r="DI295" s="131">
        <f t="shared" si="0"/>
        <v>57.110798569343061</v>
      </c>
      <c r="DJ295" s="131">
        <f t="shared" si="1"/>
        <v>77.023630686131384</v>
      </c>
      <c r="DW295" s="2">
        <v>15.58</v>
      </c>
      <c r="DY295" s="2"/>
      <c r="DZ295" s="2">
        <v>57.3</v>
      </c>
      <c r="EB295" s="2">
        <v>44.06</v>
      </c>
      <c r="EI295" s="2">
        <v>19.11</v>
      </c>
      <c r="EQ295" s="2">
        <v>0.55000000000000004</v>
      </c>
      <c r="ET295" s="2">
        <v>40.36</v>
      </c>
    </row>
    <row r="296" spans="1:150" x14ac:dyDescent="0.3">
      <c r="A296" s="156" t="s">
        <v>2927</v>
      </c>
      <c r="B296" s="20" t="s">
        <v>978</v>
      </c>
      <c r="C296" s="116" t="s">
        <v>1283</v>
      </c>
      <c r="D296" s="20" t="s">
        <v>980</v>
      </c>
      <c r="E296" s="167">
        <v>45099</v>
      </c>
      <c r="F296" s="108">
        <v>45146</v>
      </c>
      <c r="G296" s="19" t="s">
        <v>2911</v>
      </c>
      <c r="H296" s="19" t="s">
        <v>2004</v>
      </c>
      <c r="I296" s="170">
        <v>36.805421799999998</v>
      </c>
      <c r="J296" s="170">
        <v>-108.5176714</v>
      </c>
      <c r="K296" s="20">
        <v>36.805422100000001</v>
      </c>
      <c r="L296" s="20">
        <v>-108.5170316</v>
      </c>
      <c r="M296" s="20" t="s">
        <v>357</v>
      </c>
      <c r="O296" s="20" t="s">
        <v>147</v>
      </c>
      <c r="P296" s="59" t="s">
        <v>336</v>
      </c>
      <c r="Q296" s="20" t="s">
        <v>1549</v>
      </c>
      <c r="Z296" s="118" t="s">
        <v>2955</v>
      </c>
      <c r="AA296" s="20" t="s">
        <v>142</v>
      </c>
      <c r="AG296" s="32">
        <v>65.892975411742412</v>
      </c>
      <c r="AH296" s="32">
        <v>0.74</v>
      </c>
      <c r="AI296" s="32">
        <v>14.875876599667457</v>
      </c>
      <c r="AK296" s="32">
        <v>6.67</v>
      </c>
      <c r="AL296" s="32">
        <v>4.4999999999999998E-2</v>
      </c>
      <c r="AM296" s="32">
        <v>0.56000000000000005</v>
      </c>
      <c r="AN296" s="32">
        <v>2.2863286844927804</v>
      </c>
      <c r="AO296" s="32">
        <v>0.55490562208240302</v>
      </c>
      <c r="AP296" s="32">
        <v>1.89</v>
      </c>
      <c r="AQ296" s="32">
        <v>0.09</v>
      </c>
      <c r="AU296" s="32">
        <v>3.65</v>
      </c>
      <c r="BB296" s="18">
        <v>4</v>
      </c>
      <c r="BD296" s="18">
        <v>68</v>
      </c>
      <c r="BJ296" s="18">
        <v>4</v>
      </c>
      <c r="BK296" s="18" t="s">
        <v>1987</v>
      </c>
      <c r="BM296" s="18">
        <v>11</v>
      </c>
      <c r="BN296" s="18">
        <v>4</v>
      </c>
      <c r="BT296" s="165">
        <v>11.600310077519378</v>
      </c>
      <c r="BU296" s="18" t="s">
        <v>1987</v>
      </c>
      <c r="BV296" s="18">
        <v>2</v>
      </c>
      <c r="BW296" s="18">
        <v>5</v>
      </c>
      <c r="BY296" s="18" t="s">
        <v>1987</v>
      </c>
      <c r="CB296" s="18">
        <v>11.999999999999998</v>
      </c>
      <c r="CG296" s="2">
        <f>27.3540145985401*DW296/100</f>
        <v>4.8963686131386774</v>
      </c>
      <c r="CH296" s="18" t="s">
        <v>1987</v>
      </c>
      <c r="CJ296" s="18">
        <v>39</v>
      </c>
      <c r="CK296" s="1"/>
      <c r="CL296" s="165"/>
      <c r="CM296" s="18">
        <v>3.4412403100775197</v>
      </c>
      <c r="CO296" s="18" t="s">
        <v>1987</v>
      </c>
      <c r="CP296" s="18" t="s">
        <v>1987</v>
      </c>
      <c r="CQ296" s="1"/>
      <c r="CR296" s="2">
        <v>7.742790697674419</v>
      </c>
      <c r="CS296" s="18">
        <v>16</v>
      </c>
      <c r="CT296" s="18">
        <v>47.999999999999993</v>
      </c>
      <c r="CU296" s="2">
        <v>6.8342199999999993</v>
      </c>
      <c r="CV296" s="2">
        <v>13.865562015503876</v>
      </c>
      <c r="CW296" s="2">
        <v>1.7136821705426355</v>
      </c>
      <c r="CX296" s="2">
        <v>6.2060271317829461</v>
      </c>
      <c r="CY296" s="1">
        <v>3.8332364341085268</v>
      </c>
      <c r="CZ296" s="2">
        <v>0.27751937984496122</v>
      </c>
      <c r="DA296" s="2">
        <v>1.9599806201550387</v>
      </c>
      <c r="DB296" s="2">
        <v>5.5503875968992249E-2</v>
      </c>
      <c r="DC296" s="2">
        <v>1.0545736434108528</v>
      </c>
      <c r="DD296" s="2">
        <v>0.18385658914728684</v>
      </c>
      <c r="DE296" s="2">
        <v>0.77011627906976732</v>
      </c>
      <c r="DF296" s="2">
        <v>0.19079457364341082</v>
      </c>
      <c r="DG296" s="2">
        <v>0.80480620155038751</v>
      </c>
      <c r="DH296" s="2">
        <v>0.20467054263565893</v>
      </c>
      <c r="DI296" s="131">
        <f t="shared" si="0"/>
        <v>37.954549457364344</v>
      </c>
      <c r="DJ296" s="131">
        <f t="shared" si="1"/>
        <v>45.697340155038759</v>
      </c>
      <c r="DW296" s="2">
        <v>17.899999999999999</v>
      </c>
      <c r="DY296" s="2"/>
      <c r="DZ296" s="2">
        <v>59.13</v>
      </c>
      <c r="EB296" s="2">
        <v>44.5</v>
      </c>
      <c r="EI296" s="2">
        <v>4.9800000000000004</v>
      </c>
      <c r="EQ296" s="2">
        <v>0.73</v>
      </c>
      <c r="ET296" s="2">
        <v>37.6</v>
      </c>
    </row>
    <row r="297" spans="1:150" x14ac:dyDescent="0.3">
      <c r="A297" s="139" t="s">
        <v>2928</v>
      </c>
      <c r="B297" s="20" t="s">
        <v>978</v>
      </c>
      <c r="C297" s="116" t="s">
        <v>1283</v>
      </c>
      <c r="D297" s="20" t="s">
        <v>980</v>
      </c>
      <c r="E297" s="167">
        <v>45099</v>
      </c>
      <c r="F297" s="108">
        <v>45146</v>
      </c>
      <c r="G297" s="19" t="s">
        <v>2911</v>
      </c>
      <c r="H297" s="19" t="s">
        <v>2004</v>
      </c>
      <c r="I297" s="170">
        <v>36.806778700000002</v>
      </c>
      <c r="J297" s="170">
        <v>-108.5157559</v>
      </c>
      <c r="K297" s="20">
        <v>36.806778999999999</v>
      </c>
      <c r="L297" s="20">
        <v>-108.51511619999999</v>
      </c>
      <c r="M297" s="20" t="s">
        <v>357</v>
      </c>
      <c r="O297" s="20" t="s">
        <v>147</v>
      </c>
      <c r="P297" s="59" t="s">
        <v>336</v>
      </c>
      <c r="Q297" s="20" t="s">
        <v>1549</v>
      </c>
      <c r="Z297" s="118" t="s">
        <v>2956</v>
      </c>
      <c r="AA297" s="20" t="s">
        <v>142</v>
      </c>
      <c r="AG297" s="32">
        <v>43.007875072234782</v>
      </c>
      <c r="AH297" s="32">
        <v>1.03</v>
      </c>
      <c r="AI297" s="32">
        <v>22.003900803674782</v>
      </c>
      <c r="AK297" s="32">
        <v>11.86</v>
      </c>
      <c r="AL297" s="32">
        <v>2.4E-2</v>
      </c>
      <c r="AM297" s="32">
        <v>0.95</v>
      </c>
      <c r="AN297" s="32">
        <v>3.0238540665872256</v>
      </c>
      <c r="AO297" s="32">
        <v>0.74556931195453613</v>
      </c>
      <c r="AP297" s="32">
        <v>0.38</v>
      </c>
      <c r="AQ297" s="32">
        <v>0.04</v>
      </c>
      <c r="AU297" s="32">
        <v>8.07</v>
      </c>
      <c r="BB297" s="18" t="s">
        <v>1987</v>
      </c>
      <c r="BD297" s="18" t="s">
        <v>1987</v>
      </c>
      <c r="BJ297" s="18">
        <v>4</v>
      </c>
      <c r="BK297" s="18" t="s">
        <v>1987</v>
      </c>
      <c r="BM297" s="18">
        <v>4</v>
      </c>
      <c r="BN297" s="18">
        <v>2.9999999999999996</v>
      </c>
      <c r="BT297" s="165">
        <v>1.6499419729206963</v>
      </c>
      <c r="BU297" s="18">
        <v>2.9999999999999996</v>
      </c>
      <c r="BV297" s="18" t="s">
        <v>1987</v>
      </c>
      <c r="BW297" s="18">
        <v>5</v>
      </c>
      <c r="BY297" s="18" t="s">
        <v>1987</v>
      </c>
      <c r="CB297" s="18" t="s">
        <v>1987</v>
      </c>
      <c r="CG297" s="2">
        <f>18.2751937984496*DW297/100</f>
        <v>1.2372306201550378</v>
      </c>
      <c r="CH297" s="18">
        <v>2.9999999999999996</v>
      </c>
      <c r="CJ297" s="18">
        <v>28</v>
      </c>
      <c r="CK297" s="1"/>
      <c r="CL297" s="165"/>
      <c r="CM297" s="18">
        <v>1.8476731141199227</v>
      </c>
      <c r="CO297" s="18" t="s">
        <v>1987</v>
      </c>
      <c r="CP297" s="18" t="s">
        <v>1987</v>
      </c>
      <c r="CQ297" s="1"/>
      <c r="CR297" s="2">
        <v>2.499793036750483</v>
      </c>
      <c r="CS297" s="18">
        <v>20</v>
      </c>
      <c r="CT297" s="18">
        <v>14</v>
      </c>
      <c r="CU297" s="2">
        <v>4.0999119999999998</v>
      </c>
      <c r="CV297" s="2">
        <v>8.4670831721469995</v>
      </c>
      <c r="CW297" s="2">
        <v>0.91663442940038697</v>
      </c>
      <c r="CX297" s="2">
        <v>3.0916769825918755</v>
      </c>
      <c r="CY297" s="1">
        <v>1.9157659574468084</v>
      </c>
      <c r="CZ297" s="2">
        <v>0.12047195357833655</v>
      </c>
      <c r="DA297" s="2">
        <v>0.79747195357833656</v>
      </c>
      <c r="DB297" s="2">
        <v>0</v>
      </c>
      <c r="DC297" s="2">
        <v>0.2579671179883945</v>
      </c>
      <c r="DD297" s="2">
        <v>4.976015473887814E-2</v>
      </c>
      <c r="DE297" s="2">
        <v>0.25534816247582198</v>
      </c>
      <c r="DF297" s="2">
        <v>7.2021276595744657E-2</v>
      </c>
      <c r="DG297" s="2">
        <v>0.31165570599613157</v>
      </c>
      <c r="DH297" s="2">
        <v>0.1139245647969052</v>
      </c>
      <c r="DI297" s="131">
        <f t="shared" si="0"/>
        <v>20.469693431334623</v>
      </c>
      <c r="DJ297" s="131">
        <f t="shared" si="1"/>
        <v>22.969486468085105</v>
      </c>
      <c r="DW297" s="2">
        <v>6.77</v>
      </c>
      <c r="DY297" s="2"/>
      <c r="DZ297" s="2">
        <v>63.5</v>
      </c>
      <c r="EB297" s="2">
        <v>50.25</v>
      </c>
      <c r="EI297" s="2">
        <v>28.01</v>
      </c>
      <c r="EQ297" s="2">
        <v>0.47</v>
      </c>
      <c r="ET297" s="2">
        <v>42.98</v>
      </c>
    </row>
    <row r="298" spans="1:150" x14ac:dyDescent="0.3">
      <c r="A298" s="139" t="s">
        <v>2929</v>
      </c>
      <c r="B298" s="20" t="s">
        <v>978</v>
      </c>
      <c r="C298" s="116" t="s">
        <v>1283</v>
      </c>
      <c r="D298" s="20" t="s">
        <v>980</v>
      </c>
      <c r="E298" s="167">
        <v>45099</v>
      </c>
      <c r="F298" s="108">
        <v>45146</v>
      </c>
      <c r="G298" s="19" t="s">
        <v>2911</v>
      </c>
      <c r="H298" s="19" t="s">
        <v>2004</v>
      </c>
      <c r="I298" s="170">
        <v>36.847274499999997</v>
      </c>
      <c r="J298" s="170">
        <v>-108.4744364</v>
      </c>
      <c r="K298" s="20">
        <v>36.847275199999999</v>
      </c>
      <c r="L298" s="20">
        <v>-108.4737971</v>
      </c>
      <c r="M298" s="20" t="s">
        <v>357</v>
      </c>
      <c r="O298" s="20" t="s">
        <v>147</v>
      </c>
      <c r="P298" s="59" t="s">
        <v>336</v>
      </c>
      <c r="Q298" s="20" t="s">
        <v>1549</v>
      </c>
      <c r="Z298" s="118" t="s">
        <v>2957</v>
      </c>
      <c r="AA298" s="20" t="s">
        <v>142</v>
      </c>
      <c r="AG298" s="32">
        <v>77.057374739146795</v>
      </c>
      <c r="AH298" s="32">
        <v>0.71</v>
      </c>
      <c r="AI298" s="32">
        <v>15.946488930704131</v>
      </c>
      <c r="AK298" s="32">
        <v>1.86</v>
      </c>
      <c r="AL298" s="32">
        <v>1.2999999999999999E-2</v>
      </c>
      <c r="AM298" s="32">
        <v>0.43</v>
      </c>
      <c r="AN298" s="32">
        <v>0.61109245944968316</v>
      </c>
      <c r="AO298" s="32">
        <v>0.59675258778161155</v>
      </c>
      <c r="AP298" s="32">
        <v>2.54</v>
      </c>
      <c r="AQ298" s="32">
        <v>0.04</v>
      </c>
      <c r="AU298" s="32">
        <v>0.5</v>
      </c>
      <c r="BB298" s="18">
        <v>23</v>
      </c>
      <c r="BD298" s="18">
        <v>322</v>
      </c>
      <c r="BJ298" s="18">
        <v>5</v>
      </c>
      <c r="BK298" s="18">
        <v>28</v>
      </c>
      <c r="BM298" s="18">
        <v>15</v>
      </c>
      <c r="BN298" s="18">
        <v>18</v>
      </c>
      <c r="BT298" s="165">
        <v>13.871564319248828</v>
      </c>
      <c r="BU298" s="18" t="s">
        <v>1987</v>
      </c>
      <c r="BV298" s="18">
        <v>9</v>
      </c>
      <c r="BW298" s="18">
        <v>16</v>
      </c>
      <c r="BY298" s="18">
        <v>18</v>
      </c>
      <c r="CB298" s="18">
        <v>87</v>
      </c>
      <c r="CG298" s="2">
        <f>23.5396518375242*DW298/100</f>
        <v>19.170692456479706</v>
      </c>
      <c r="CH298" s="18" t="s">
        <v>1987</v>
      </c>
      <c r="CJ298" s="18">
        <v>148</v>
      </c>
      <c r="CK298" s="1"/>
      <c r="CL298" s="165"/>
      <c r="CM298" s="18">
        <v>11.118662910798124</v>
      </c>
      <c r="CO298" s="18" t="s">
        <v>1987</v>
      </c>
      <c r="CP298" s="18">
        <v>86</v>
      </c>
      <c r="CQ298" s="1"/>
      <c r="CR298" s="2">
        <v>20.891462910798122</v>
      </c>
      <c r="CS298" s="18">
        <v>56</v>
      </c>
      <c r="CT298" s="18">
        <v>160</v>
      </c>
      <c r="CU298" s="2">
        <v>34.929616000000003</v>
      </c>
      <c r="CV298" s="2">
        <v>82.021168075117373</v>
      </c>
      <c r="CW298" s="2">
        <v>7.9987079812206572</v>
      </c>
      <c r="CX298" s="2">
        <v>30.236033802816891</v>
      </c>
      <c r="CY298" s="1">
        <v>12.250411267605635</v>
      </c>
      <c r="CZ298" s="2">
        <v>1.2082178403755868</v>
      </c>
      <c r="DA298" s="2">
        <v>6.2552037558685445</v>
      </c>
      <c r="DB298" s="2">
        <v>0</v>
      </c>
      <c r="DC298" s="2">
        <v>3.7928863849765264</v>
      </c>
      <c r="DD298" s="2">
        <v>0.90233990610328629</v>
      </c>
      <c r="DE298" s="2">
        <v>2.4776112676056337</v>
      </c>
      <c r="DF298" s="2">
        <v>0.4282291079812206</v>
      </c>
      <c r="DG298" s="2">
        <v>2.0493821596244128</v>
      </c>
      <c r="DH298" s="2">
        <v>0.10705727699530515</v>
      </c>
      <c r="DI298" s="131">
        <f t="shared" si="0"/>
        <v>184.6568648262911</v>
      </c>
      <c r="DJ298" s="131">
        <f t="shared" si="1"/>
        <v>205.54832773708921</v>
      </c>
      <c r="DW298" s="2">
        <v>81.44</v>
      </c>
      <c r="DY298" s="2">
        <v>10.35</v>
      </c>
      <c r="DZ298" s="2"/>
      <c r="EB298" s="2">
        <v>5.5999999999999943</v>
      </c>
      <c r="EI298" s="2">
        <v>6.37</v>
      </c>
      <c r="EQ298" s="2">
        <v>0.19</v>
      </c>
      <c r="ET298" s="2">
        <v>12.96</v>
      </c>
    </row>
    <row r="299" spans="1:150" x14ac:dyDescent="0.3">
      <c r="A299" s="139" t="s">
        <v>2930</v>
      </c>
      <c r="B299" s="20" t="s">
        <v>978</v>
      </c>
      <c r="C299" s="116" t="s">
        <v>280</v>
      </c>
      <c r="D299" s="20" t="s">
        <v>980</v>
      </c>
      <c r="E299" s="167">
        <v>45099</v>
      </c>
      <c r="F299" s="108">
        <v>45146</v>
      </c>
      <c r="G299" s="19" t="s">
        <v>2911</v>
      </c>
      <c r="H299" s="19" t="s">
        <v>2004</v>
      </c>
      <c r="I299" s="170">
        <v>36.549993800000003</v>
      </c>
      <c r="J299" s="170">
        <v>-108.5262486</v>
      </c>
      <c r="K299" s="20">
        <v>36.549990700000002</v>
      </c>
      <c r="L299" s="20">
        <v>-108.5256105</v>
      </c>
      <c r="M299" s="20" t="s">
        <v>357</v>
      </c>
      <c r="O299" s="20" t="s">
        <v>147</v>
      </c>
      <c r="P299" s="59" t="s">
        <v>336</v>
      </c>
      <c r="Q299" s="20" t="s">
        <v>1549</v>
      </c>
      <c r="U299" s="20" t="s">
        <v>280</v>
      </c>
      <c r="Z299" s="118" t="s">
        <v>2958</v>
      </c>
      <c r="AA299" s="20" t="s">
        <v>142</v>
      </c>
      <c r="AG299" s="32">
        <v>41.62671226884455</v>
      </c>
      <c r="AH299" s="32">
        <v>0.88</v>
      </c>
      <c r="AI299" s="32">
        <v>17.94684354922002</v>
      </c>
      <c r="AK299" s="32">
        <v>2.81</v>
      </c>
      <c r="AL299" s="32">
        <v>3.5000000000000003E-2</v>
      </c>
      <c r="AM299" s="32">
        <v>2.04</v>
      </c>
      <c r="AN299" s="32">
        <v>15.856795715030573</v>
      </c>
      <c r="AO299" s="32">
        <v>0.84300588593464576</v>
      </c>
      <c r="AP299" s="32">
        <v>0.62</v>
      </c>
      <c r="AQ299" s="32">
        <v>0.36</v>
      </c>
      <c r="AU299" s="32">
        <v>9.49</v>
      </c>
      <c r="BB299" s="18">
        <v>4</v>
      </c>
      <c r="BD299" s="18">
        <v>112.99999999999999</v>
      </c>
      <c r="BJ299" s="18">
        <v>2.9999999999999996</v>
      </c>
      <c r="BK299" s="18" t="s">
        <v>1987</v>
      </c>
      <c r="BM299" s="18">
        <v>9</v>
      </c>
      <c r="BN299" s="18">
        <v>5</v>
      </c>
      <c r="BT299" s="165">
        <v>12.298279802955662</v>
      </c>
      <c r="BU299" s="18">
        <v>2.9999999999999996</v>
      </c>
      <c r="BV299" s="18" t="s">
        <v>1987</v>
      </c>
      <c r="BW299" s="18">
        <v>2.9999999999999996</v>
      </c>
      <c r="BY299" s="18">
        <v>7</v>
      </c>
      <c r="CB299" s="18">
        <v>5</v>
      </c>
      <c r="CG299" s="2">
        <f>10.8920187793427*DW299/100</f>
        <v>2.0226478873239397</v>
      </c>
      <c r="CH299" s="18">
        <v>2.9999999999999996</v>
      </c>
      <c r="CJ299" s="18">
        <v>206</v>
      </c>
      <c r="CK299" s="1"/>
      <c r="CL299" s="2"/>
      <c r="CM299" s="18">
        <v>3.4761576354679806</v>
      </c>
      <c r="CO299" s="18" t="s">
        <v>1987</v>
      </c>
      <c r="CP299" s="18" t="s">
        <v>1987</v>
      </c>
      <c r="CQ299" s="1"/>
      <c r="CR299" s="2">
        <v>4.2299349753694573</v>
      </c>
      <c r="CS299" s="18">
        <v>10</v>
      </c>
      <c r="CT299" s="18">
        <v>34</v>
      </c>
      <c r="CU299" s="2">
        <v>8.8690319999999989</v>
      </c>
      <c r="CV299" s="2">
        <v>16.319645320197044</v>
      </c>
      <c r="CW299" s="2">
        <v>1.7088059113300491</v>
      </c>
      <c r="CX299" s="2">
        <v>6.9998837438423633</v>
      </c>
      <c r="CY299" s="1">
        <v>0</v>
      </c>
      <c r="CZ299" s="2">
        <v>0.24516059113300492</v>
      </c>
      <c r="DA299" s="2">
        <v>4.0250246305418722</v>
      </c>
      <c r="DB299" s="2">
        <v>0</v>
      </c>
      <c r="DC299" s="2">
        <v>0.74645911330049275</v>
      </c>
      <c r="DD299" s="2">
        <v>0.24516059113300492</v>
      </c>
      <c r="DE299" s="2">
        <v>0.46104827586206887</v>
      </c>
      <c r="DF299" s="2">
        <v>0.10245517241379309</v>
      </c>
      <c r="DG299" s="2">
        <v>0.46104827586206887</v>
      </c>
      <c r="DH299" s="2">
        <v>4.7568472906403925E-2</v>
      </c>
      <c r="DI299" s="131">
        <f t="shared" si="0"/>
        <v>40.231292098522175</v>
      </c>
      <c r="DJ299" s="131">
        <f t="shared" si="1"/>
        <v>44.461227073891635</v>
      </c>
      <c r="DW299" s="2">
        <v>18.57</v>
      </c>
      <c r="DY299" s="2"/>
      <c r="DZ299" s="2">
        <v>55.59</v>
      </c>
      <c r="EB299" s="2">
        <v>38.97</v>
      </c>
      <c r="EI299" s="2">
        <v>15.73</v>
      </c>
      <c r="EQ299" s="2">
        <v>0.79</v>
      </c>
      <c r="ET299" s="2">
        <v>42.46</v>
      </c>
    </row>
    <row r="300" spans="1:150" x14ac:dyDescent="0.3">
      <c r="A300" s="139" t="s">
        <v>2931</v>
      </c>
      <c r="B300" s="20" t="s">
        <v>978</v>
      </c>
      <c r="C300" s="116" t="s">
        <v>280</v>
      </c>
      <c r="D300" s="20" t="s">
        <v>980</v>
      </c>
      <c r="E300" s="167">
        <v>45099</v>
      </c>
      <c r="F300" s="108">
        <v>45146</v>
      </c>
      <c r="G300" s="19" t="s">
        <v>2911</v>
      </c>
      <c r="H300" s="19" t="s">
        <v>2004</v>
      </c>
      <c r="I300" s="170">
        <v>36.518515800000003</v>
      </c>
      <c r="J300" s="170">
        <v>-108.4876361</v>
      </c>
      <c r="K300" s="20">
        <v>36.518512100000002</v>
      </c>
      <c r="L300" s="20">
        <v>-108.4869992</v>
      </c>
      <c r="M300" s="20" t="s">
        <v>357</v>
      </c>
      <c r="O300" s="20" t="s">
        <v>147</v>
      </c>
      <c r="P300" s="59" t="s">
        <v>336</v>
      </c>
      <c r="Q300" s="20" t="s">
        <v>1549</v>
      </c>
      <c r="U300" s="20" t="s">
        <v>280</v>
      </c>
      <c r="Z300" s="118" t="s">
        <v>2959</v>
      </c>
      <c r="AA300" s="20" t="s">
        <v>142</v>
      </c>
      <c r="AG300" s="32">
        <v>57.040105498345284</v>
      </c>
      <c r="AH300" s="32">
        <v>0.94</v>
      </c>
      <c r="AI300" s="32">
        <v>23.600427963992626</v>
      </c>
      <c r="AK300" s="32">
        <v>5.45</v>
      </c>
      <c r="AL300" s="32">
        <v>5.1999999999999998E-2</v>
      </c>
      <c r="AM300" s="32">
        <v>0.56000000000000005</v>
      </c>
      <c r="AN300" s="32">
        <v>3.6876269104722263</v>
      </c>
      <c r="AO300" s="32">
        <v>0.64924700629186116</v>
      </c>
      <c r="AP300" s="32">
        <v>0.79</v>
      </c>
      <c r="AQ300" s="32">
        <v>0.17</v>
      </c>
      <c r="AU300" s="32">
        <v>2.54</v>
      </c>
      <c r="BB300" s="18">
        <v>2.9999999999999996</v>
      </c>
      <c r="BD300" s="18" t="s">
        <v>1987</v>
      </c>
      <c r="BJ300" s="18">
        <v>4</v>
      </c>
      <c r="BK300" s="18" t="s">
        <v>1987</v>
      </c>
      <c r="BM300" s="18">
        <v>10</v>
      </c>
      <c r="BN300" s="18">
        <v>9</v>
      </c>
      <c r="BT300" s="165">
        <v>25.146898920510306</v>
      </c>
      <c r="BU300" s="18">
        <v>4</v>
      </c>
      <c r="BV300" s="18">
        <v>2.9999999999999996</v>
      </c>
      <c r="BW300" s="18">
        <v>2.9999999999999996</v>
      </c>
      <c r="BY300" s="18" t="s">
        <v>1987</v>
      </c>
      <c r="CB300" s="18">
        <v>7</v>
      </c>
      <c r="CG300" s="2">
        <f>45.6945812807882*DW300/100</f>
        <v>8.6134285714285763</v>
      </c>
      <c r="CH300" s="18" t="s">
        <v>1987</v>
      </c>
      <c r="CJ300" s="18">
        <v>47.999999999999993</v>
      </c>
      <c r="CK300" s="1"/>
      <c r="CL300" s="165"/>
      <c r="CM300" s="18">
        <v>4.8096172718351333</v>
      </c>
      <c r="CO300" s="18" t="s">
        <v>1987</v>
      </c>
      <c r="CP300" s="18" t="s">
        <v>1987</v>
      </c>
      <c r="CQ300" s="1"/>
      <c r="CR300" s="2">
        <v>5.8751324828262996</v>
      </c>
      <c r="CS300" s="18">
        <v>11.999999999999998</v>
      </c>
      <c r="CT300" s="18">
        <v>51.000000000000007</v>
      </c>
      <c r="CU300" s="2">
        <v>11.017825</v>
      </c>
      <c r="CV300" s="2">
        <v>21.817163886162902</v>
      </c>
      <c r="CW300" s="2">
        <v>2.2864180569185475</v>
      </c>
      <c r="CX300" s="2">
        <v>8.8459960745829243</v>
      </c>
      <c r="CY300" s="1">
        <v>3.0707556427870464</v>
      </c>
      <c r="CZ300" s="2">
        <v>0.32187438665358192</v>
      </c>
      <c r="DA300" s="2">
        <v>2.1310304219823357</v>
      </c>
      <c r="DB300" s="2">
        <v>0</v>
      </c>
      <c r="DC300" s="2">
        <v>0.88052993130520152</v>
      </c>
      <c r="DD300" s="2">
        <v>0.22568204121687926</v>
      </c>
      <c r="DE300" s="2">
        <v>0.4994602551521099</v>
      </c>
      <c r="DF300" s="2">
        <v>0.16648675171736996</v>
      </c>
      <c r="DG300" s="2">
        <v>0.70294406280667332</v>
      </c>
      <c r="DH300" s="2">
        <v>0.12578999018645731</v>
      </c>
      <c r="DI300" s="131">
        <f t="shared" si="0"/>
        <v>52.09195650147204</v>
      </c>
      <c r="DJ300" s="131">
        <f t="shared" si="1"/>
        <v>57.967088984298343</v>
      </c>
      <c r="DW300" s="2">
        <v>18.850000000000001</v>
      </c>
      <c r="DY300" s="2"/>
      <c r="DZ300" s="2">
        <v>63.14</v>
      </c>
      <c r="EB300" s="2">
        <v>43.26</v>
      </c>
      <c r="EI300" s="2">
        <v>9.2899999999999991</v>
      </c>
      <c r="EQ300" s="2">
        <v>1.74</v>
      </c>
      <c r="ET300" s="2">
        <v>37.89</v>
      </c>
    </row>
    <row r="301" spans="1:150" x14ac:dyDescent="0.3">
      <c r="A301" s="139" t="s">
        <v>2932</v>
      </c>
      <c r="B301" s="20" t="s">
        <v>978</v>
      </c>
      <c r="C301" s="1" t="s">
        <v>369</v>
      </c>
      <c r="D301" s="20" t="s">
        <v>980</v>
      </c>
      <c r="E301" s="167">
        <v>45099</v>
      </c>
      <c r="F301" s="108">
        <v>45146</v>
      </c>
      <c r="G301" s="19" t="s">
        <v>2911</v>
      </c>
      <c r="H301" s="19" t="s">
        <v>2004</v>
      </c>
      <c r="I301" s="170">
        <v>35.795855699999997</v>
      </c>
      <c r="J301" s="170">
        <v>-107.1762319</v>
      </c>
      <c r="K301" s="20">
        <v>35.795833399999999</v>
      </c>
      <c r="L301" s="20">
        <v>-107.1756331</v>
      </c>
      <c r="M301" s="20" t="s">
        <v>357</v>
      </c>
      <c r="O301" s="20" t="s">
        <v>147</v>
      </c>
      <c r="P301" s="59" t="s">
        <v>336</v>
      </c>
      <c r="Q301" s="20" t="s">
        <v>1549</v>
      </c>
      <c r="Z301" s="174" t="s">
        <v>2710</v>
      </c>
      <c r="AA301" s="20" t="s">
        <v>142</v>
      </c>
      <c r="AG301" s="32">
        <v>61.720712776501067</v>
      </c>
      <c r="AH301" s="32">
        <v>0.95</v>
      </c>
      <c r="AI301" s="32">
        <v>22.482858951770137</v>
      </c>
      <c r="AK301" s="32">
        <v>1.89</v>
      </c>
      <c r="AL301" s="32">
        <v>5.7000000000000002E-2</v>
      </c>
      <c r="AM301" s="32">
        <v>1.2</v>
      </c>
      <c r="AN301" s="32">
        <v>1.0325355349322234</v>
      </c>
      <c r="AO301" s="32">
        <v>0.25529125228333671</v>
      </c>
      <c r="AP301" s="32">
        <v>1.21</v>
      </c>
      <c r="AQ301" s="32">
        <v>0.05</v>
      </c>
      <c r="AU301" s="32">
        <v>2.71</v>
      </c>
      <c r="BB301" s="18">
        <v>2.9999999999999996</v>
      </c>
      <c r="BD301" s="18">
        <v>185</v>
      </c>
      <c r="BJ301" s="18">
        <v>2</v>
      </c>
      <c r="BK301" s="18">
        <v>31</v>
      </c>
      <c r="BM301" s="18">
        <v>5.9999999999999991</v>
      </c>
      <c r="BN301" s="18">
        <v>11</v>
      </c>
      <c r="BT301" s="165">
        <v>14.998844091360478</v>
      </c>
      <c r="BU301" s="18">
        <v>2.9999999999999996</v>
      </c>
      <c r="BV301" s="18">
        <v>4</v>
      </c>
      <c r="BW301" s="18">
        <v>17</v>
      </c>
      <c r="BY301" s="18">
        <v>7</v>
      </c>
      <c r="CB301" s="18">
        <v>15</v>
      </c>
      <c r="CG301" s="2">
        <f>19.7252208047105*DW301/100</f>
        <v>5.2488812561334637</v>
      </c>
      <c r="CH301" s="18" t="s">
        <v>1987</v>
      </c>
      <c r="CJ301" s="18">
        <v>26</v>
      </c>
      <c r="CK301" s="1"/>
      <c r="CL301" s="165"/>
      <c r="CM301" s="18">
        <v>4.9414796425024825</v>
      </c>
      <c r="CO301" s="18" t="s">
        <v>1987</v>
      </c>
      <c r="CP301" s="18" t="s">
        <v>1987</v>
      </c>
      <c r="CQ301" s="1"/>
      <c r="CR301" s="2">
        <v>19.010162859980145</v>
      </c>
      <c r="CS301" s="18">
        <v>56</v>
      </c>
      <c r="CT301" s="18">
        <v>89</v>
      </c>
      <c r="CU301" s="2">
        <v>11.447622000000001</v>
      </c>
      <c r="CV301" s="2">
        <v>22.688526315789478</v>
      </c>
      <c r="CW301" s="2">
        <v>2.5579424031777553</v>
      </c>
      <c r="CX301" s="2">
        <v>10.50130486593843</v>
      </c>
      <c r="CY301" s="1">
        <v>4.080023833167826</v>
      </c>
      <c r="CZ301" s="2">
        <v>0.49679046673286992</v>
      </c>
      <c r="DA301" s="2">
        <v>3.3084131082423038</v>
      </c>
      <c r="DB301" s="2">
        <v>0.25368023833167824</v>
      </c>
      <c r="DC301" s="2">
        <v>3.1604329692154915</v>
      </c>
      <c r="DD301" s="2">
        <v>0.67119563058589871</v>
      </c>
      <c r="DE301" s="2">
        <v>1.7229116186693147</v>
      </c>
      <c r="DF301" s="2">
        <v>0.39637537239324722</v>
      </c>
      <c r="DG301" s="2">
        <v>1.47451638530288</v>
      </c>
      <c r="DH301" s="2">
        <v>0.10570009930486593</v>
      </c>
      <c r="DI301" s="131">
        <f t="shared" si="0"/>
        <v>62.865435306852035</v>
      </c>
      <c r="DJ301" s="131">
        <f t="shared" si="1"/>
        <v>81.875598166832177</v>
      </c>
      <c r="DW301" s="2">
        <v>26.61</v>
      </c>
      <c r="DY301" s="2"/>
      <c r="DZ301" s="2">
        <v>46.76</v>
      </c>
      <c r="EB301" s="2">
        <v>33.15</v>
      </c>
      <c r="EI301" s="2">
        <v>19.62</v>
      </c>
      <c r="EQ301" s="2">
        <v>0.91</v>
      </c>
      <c r="ET301" s="2">
        <v>40.24</v>
      </c>
    </row>
    <row r="302" spans="1:150" x14ac:dyDescent="0.3">
      <c r="A302" s="139" t="s">
        <v>2933</v>
      </c>
      <c r="B302" s="20" t="s">
        <v>978</v>
      </c>
      <c r="C302" s="1" t="s">
        <v>369</v>
      </c>
      <c r="D302" s="20" t="s">
        <v>980</v>
      </c>
      <c r="E302" s="167">
        <v>45099</v>
      </c>
      <c r="F302" s="108">
        <v>45146</v>
      </c>
      <c r="G302" s="19" t="s">
        <v>2911</v>
      </c>
      <c r="H302" s="19" t="s">
        <v>2004</v>
      </c>
      <c r="I302" s="170">
        <v>35.795855699999997</v>
      </c>
      <c r="J302" s="170">
        <v>-107.1762319</v>
      </c>
      <c r="K302" s="20">
        <v>35.795833399999999</v>
      </c>
      <c r="L302" s="20">
        <v>-107.1756331</v>
      </c>
      <c r="M302" s="20" t="s">
        <v>357</v>
      </c>
      <c r="O302" s="20" t="s">
        <v>147</v>
      </c>
      <c r="P302" s="59" t="s">
        <v>336</v>
      </c>
      <c r="Q302" s="20" t="s">
        <v>1549</v>
      </c>
      <c r="Z302" s="174" t="s">
        <v>2960</v>
      </c>
      <c r="AA302" s="20" t="s">
        <v>142</v>
      </c>
      <c r="AG302" s="32">
        <v>93.573779929688342</v>
      </c>
      <c r="AH302" s="32">
        <v>1.25</v>
      </c>
      <c r="AI302" s="32">
        <v>4.4890587213642963</v>
      </c>
      <c r="AK302" s="32">
        <v>1.17</v>
      </c>
      <c r="AL302" s="32">
        <v>2.7E-2</v>
      </c>
      <c r="AM302" s="32">
        <v>0</v>
      </c>
      <c r="AN302" s="32">
        <v>0.11589684575769854</v>
      </c>
      <c r="AO302" s="32">
        <v>0.34728029226709967</v>
      </c>
      <c r="AP302" s="32">
        <v>0.91</v>
      </c>
      <c r="AQ302" s="32">
        <v>0.05</v>
      </c>
      <c r="AU302" s="32">
        <v>0.32</v>
      </c>
      <c r="BB302" s="18">
        <v>4</v>
      </c>
      <c r="BD302" s="18">
        <v>134</v>
      </c>
      <c r="BJ302" s="18">
        <v>2.9999999999999996</v>
      </c>
      <c r="BK302" s="18">
        <v>69</v>
      </c>
      <c r="BM302" s="18">
        <v>22</v>
      </c>
      <c r="BN302" s="18">
        <v>7</v>
      </c>
      <c r="BT302" s="165">
        <v>9.7579364485981301</v>
      </c>
      <c r="BU302" s="18" t="s">
        <v>1987</v>
      </c>
      <c r="BV302" s="18">
        <v>19</v>
      </c>
      <c r="BW302" s="18">
        <v>5</v>
      </c>
      <c r="BY302" s="18" t="s">
        <v>1987</v>
      </c>
      <c r="CB302" s="18">
        <v>31</v>
      </c>
      <c r="CG302" s="2">
        <f>15.3922542204568*DW302/100</f>
        <v>13.902284011916581</v>
      </c>
      <c r="CH302" s="18" t="s">
        <v>1987</v>
      </c>
      <c r="CJ302" s="18">
        <v>47</v>
      </c>
      <c r="CK302" s="1"/>
      <c r="CL302" s="165"/>
      <c r="CM302" s="18">
        <v>18.367880373831774</v>
      </c>
      <c r="CO302" s="18" t="s">
        <v>1987</v>
      </c>
      <c r="CP302" s="18" t="s">
        <v>1987</v>
      </c>
      <c r="CQ302" s="1"/>
      <c r="CR302" s="2">
        <v>16.173188785046726</v>
      </c>
      <c r="CS302" s="18">
        <v>8</v>
      </c>
      <c r="CT302" s="18">
        <v>1240</v>
      </c>
      <c r="CU302" s="2">
        <v>43.290375999999995</v>
      </c>
      <c r="CV302" s="2">
        <v>101.22592897196262</v>
      </c>
      <c r="CW302" s="2">
        <v>10.602048598130841</v>
      </c>
      <c r="CX302" s="2">
        <v>40.399207476635517</v>
      </c>
      <c r="CY302" s="1">
        <v>15.86930841121495</v>
      </c>
      <c r="CZ302" s="2">
        <v>1.0973457943925231</v>
      </c>
      <c r="DA302" s="2">
        <v>7.4788336448598134</v>
      </c>
      <c r="DB302" s="2">
        <v>0</v>
      </c>
      <c r="DC302" s="2">
        <v>3.6465644859813087</v>
      </c>
      <c r="DD302" s="2">
        <v>1.4687551401869161</v>
      </c>
      <c r="DE302" s="2">
        <v>3.3933308411214953</v>
      </c>
      <c r="DF302" s="2">
        <v>0.40517383177570088</v>
      </c>
      <c r="DG302" s="2">
        <v>2.1778093457943921</v>
      </c>
      <c r="DH302" s="2">
        <v>0</v>
      </c>
      <c r="DI302" s="187">
        <f t="shared" si="0"/>
        <v>231.05468254205604</v>
      </c>
      <c r="DJ302" s="131">
        <f t="shared" si="1"/>
        <v>247.22787132710278</v>
      </c>
      <c r="DW302" s="2">
        <v>90.32</v>
      </c>
      <c r="DY302" s="2">
        <v>7.45</v>
      </c>
      <c r="DZ302" s="2"/>
      <c r="EB302" s="2">
        <v>2.1100000000000136</v>
      </c>
      <c r="EI302" s="2">
        <v>1.8</v>
      </c>
      <c r="EQ302" s="2">
        <v>0.16</v>
      </c>
      <c r="ET302" s="2">
        <v>7.57</v>
      </c>
    </row>
    <row r="303" spans="1:150" x14ac:dyDescent="0.3">
      <c r="A303" s="139" t="s">
        <v>2934</v>
      </c>
      <c r="B303" s="20" t="s">
        <v>978</v>
      </c>
      <c r="C303" s="116" t="s">
        <v>1294</v>
      </c>
      <c r="D303" s="20" t="s">
        <v>980</v>
      </c>
      <c r="E303" s="167">
        <v>45057</v>
      </c>
      <c r="F303" s="185">
        <v>45126</v>
      </c>
      <c r="G303" s="19" t="s">
        <v>2912</v>
      </c>
      <c r="H303" s="19" t="s">
        <v>2004</v>
      </c>
      <c r="K303" s="141">
        <v>35.515466799999999</v>
      </c>
      <c r="L303" s="141">
        <v>-108.8572917</v>
      </c>
      <c r="M303" s="20" t="s">
        <v>2962</v>
      </c>
      <c r="O303" s="20" t="s">
        <v>147</v>
      </c>
      <c r="P303" s="59" t="s">
        <v>336</v>
      </c>
      <c r="Q303" s="20" t="s">
        <v>1549</v>
      </c>
      <c r="Z303" s="118" t="s">
        <v>2961</v>
      </c>
      <c r="AA303" s="20" t="s">
        <v>142</v>
      </c>
      <c r="AG303" s="2">
        <v>67.803678251876889</v>
      </c>
      <c r="AH303" s="2">
        <v>1.39</v>
      </c>
      <c r="AI303" s="2">
        <v>20.542551096508252</v>
      </c>
      <c r="AK303" s="2">
        <v>3.66</v>
      </c>
      <c r="AL303" s="2">
        <v>1.6E-2</v>
      </c>
      <c r="AM303" s="2">
        <v>0.22</v>
      </c>
      <c r="AN303" s="2">
        <v>0.75</v>
      </c>
      <c r="AO303" s="2">
        <v>0</v>
      </c>
      <c r="AP303" s="2">
        <v>0.16</v>
      </c>
      <c r="AQ303" s="2">
        <v>0.04</v>
      </c>
      <c r="AU303" s="2">
        <v>1.64</v>
      </c>
      <c r="BB303" s="18">
        <v>8</v>
      </c>
      <c r="BD303" s="18" t="s">
        <v>1987</v>
      </c>
      <c r="BJ303" s="18">
        <v>4</v>
      </c>
      <c r="BK303" s="18" t="s">
        <v>1987</v>
      </c>
      <c r="BM303" s="18">
        <v>10</v>
      </c>
      <c r="BN303" s="18">
        <v>10</v>
      </c>
      <c r="BS303" s="165"/>
      <c r="BT303" s="165">
        <v>16.413598848368522</v>
      </c>
      <c r="BU303" s="18">
        <v>2</v>
      </c>
      <c r="BV303" s="18">
        <v>4</v>
      </c>
      <c r="BW303" s="18">
        <v>2.9999999999999996</v>
      </c>
      <c r="BY303" s="18">
        <v>9</v>
      </c>
      <c r="CB303" s="18" t="s">
        <v>1987</v>
      </c>
      <c r="CG303" s="2">
        <v>2.6233243761996157</v>
      </c>
      <c r="CH303" s="18" t="s">
        <v>1987</v>
      </c>
      <c r="CJ303" s="18">
        <v>11</v>
      </c>
      <c r="CM303" s="165">
        <v>5.5282284069097889</v>
      </c>
      <c r="CO303" s="18" t="s">
        <v>1987</v>
      </c>
      <c r="CP303" s="18" t="s">
        <v>1987</v>
      </c>
      <c r="CR303" s="2">
        <v>3.2363838771593101</v>
      </c>
      <c r="CS303" s="18">
        <v>9</v>
      </c>
      <c r="CT303" s="18">
        <v>64</v>
      </c>
      <c r="CU303" s="2">
        <v>5.1958860000000007</v>
      </c>
      <c r="CV303" s="2">
        <v>12.040203454894435</v>
      </c>
      <c r="CW303" s="2">
        <v>1.0550326295585415</v>
      </c>
      <c r="CX303" s="2">
        <v>5.0613051823416502</v>
      </c>
      <c r="CY303" s="1">
        <v>2.2668944337811898</v>
      </c>
      <c r="CZ303" s="2">
        <v>0.15682917466410751</v>
      </c>
      <c r="DA303" s="2">
        <v>1.1904760076775434</v>
      </c>
      <c r="DB303" s="2">
        <v>0</v>
      </c>
      <c r="DC303" s="2">
        <v>0.245936660268714</v>
      </c>
      <c r="DD303" s="2">
        <v>0.19960076775431865</v>
      </c>
      <c r="DE303" s="2">
        <v>0.43128023032629548</v>
      </c>
      <c r="DF303" s="2">
        <v>0.13187907869481769</v>
      </c>
      <c r="DG303" s="2">
        <v>0.36712284069097889</v>
      </c>
      <c r="DH303" s="2">
        <v>0</v>
      </c>
      <c r="DI303" s="131">
        <f t="shared" ref="DI303:DI312" si="2">SUM(CU303:DH303)</f>
        <v>28.342446460652592</v>
      </c>
      <c r="DJ303" s="131">
        <f t="shared" ref="DJ303:DJ312" si="3">SUM(CU303:DH303)+CR303</f>
        <v>31.578830337811901</v>
      </c>
      <c r="DW303" s="2">
        <v>18.57</v>
      </c>
      <c r="DZ303" s="2">
        <v>57.44</v>
      </c>
      <c r="EB303" s="2">
        <v>40.03</v>
      </c>
      <c r="EI303" s="2">
        <v>15.3</v>
      </c>
      <c r="EQ303" s="2">
        <v>0.62</v>
      </c>
      <c r="ET303" s="2">
        <v>41.4</v>
      </c>
    </row>
    <row r="304" spans="1:150" x14ac:dyDescent="0.3">
      <c r="A304" s="139" t="s">
        <v>2981</v>
      </c>
      <c r="B304" s="20" t="s">
        <v>978</v>
      </c>
      <c r="C304" s="116" t="s">
        <v>369</v>
      </c>
      <c r="D304" s="20" t="s">
        <v>980</v>
      </c>
      <c r="E304" s="167">
        <v>45081</v>
      </c>
      <c r="F304" s="185">
        <v>45126</v>
      </c>
      <c r="G304" s="19" t="s">
        <v>2912</v>
      </c>
      <c r="H304" s="19" t="s">
        <v>2004</v>
      </c>
      <c r="K304" s="141">
        <v>35.776339900000004</v>
      </c>
      <c r="L304" s="141">
        <v>-107.2671704</v>
      </c>
      <c r="M304" s="20" t="s">
        <v>2962</v>
      </c>
      <c r="O304" s="20" t="s">
        <v>147</v>
      </c>
      <c r="P304" s="59" t="s">
        <v>336</v>
      </c>
      <c r="Q304" s="20" t="s">
        <v>1549</v>
      </c>
      <c r="Z304" s="118" t="s">
        <v>2964</v>
      </c>
      <c r="AA304" s="20" t="s">
        <v>142</v>
      </c>
      <c r="AG304" s="2">
        <v>73.904794677187013</v>
      </c>
      <c r="AH304" s="2">
        <v>0.86</v>
      </c>
      <c r="AI304" s="2">
        <v>16.637468438905003</v>
      </c>
      <c r="AK304" s="2">
        <v>2.2999999999999998</v>
      </c>
      <c r="AL304" s="2">
        <v>1.4E-2</v>
      </c>
      <c r="AM304" s="2">
        <v>1.1100000000000001</v>
      </c>
      <c r="AN304" s="2">
        <v>0.15</v>
      </c>
      <c r="AO304" s="2">
        <v>0.43393750000000003</v>
      </c>
      <c r="AP304" s="2">
        <v>2.11</v>
      </c>
      <c r="AQ304" s="2">
        <v>0.04</v>
      </c>
      <c r="AU304" s="2">
        <v>0.53</v>
      </c>
      <c r="BB304" s="18">
        <v>44</v>
      </c>
      <c r="BD304" s="18">
        <v>239</v>
      </c>
      <c r="BJ304" s="18">
        <v>5.9999999999999991</v>
      </c>
      <c r="BK304" s="18" t="s">
        <v>1987</v>
      </c>
      <c r="BM304" s="18">
        <v>30</v>
      </c>
      <c r="BN304" s="18">
        <v>18</v>
      </c>
      <c r="BS304" s="165"/>
      <c r="BT304" s="165">
        <v>29.081256743256734</v>
      </c>
      <c r="BU304" s="18" t="s">
        <v>1987</v>
      </c>
      <c r="BV304" s="18">
        <v>13</v>
      </c>
      <c r="BW304" s="18">
        <v>9</v>
      </c>
      <c r="BY304" s="18">
        <v>22</v>
      </c>
      <c r="CB304" s="18">
        <v>102.00000000000001</v>
      </c>
      <c r="CG304" s="2">
        <v>11.24178221778222</v>
      </c>
      <c r="CH304" s="18" t="s">
        <v>1987</v>
      </c>
      <c r="CJ304" s="18">
        <v>78</v>
      </c>
      <c r="CM304" s="165">
        <v>14.806249750249751</v>
      </c>
      <c r="CO304" s="18">
        <v>9</v>
      </c>
      <c r="CP304" s="18">
        <v>111</v>
      </c>
      <c r="CR304" s="2">
        <v>24.077292707292713</v>
      </c>
      <c r="CS304" s="18">
        <v>46</v>
      </c>
      <c r="CT304" s="18">
        <v>204.00000000000003</v>
      </c>
      <c r="CU304" s="2">
        <v>40.663556999999997</v>
      </c>
      <c r="CV304" s="2">
        <v>95.195274725274714</v>
      </c>
      <c r="CW304" s="2">
        <v>9.8879700299700328</v>
      </c>
      <c r="CX304" s="2">
        <v>37.426909090909092</v>
      </c>
      <c r="CY304" s="1">
        <v>15.508861138861137</v>
      </c>
      <c r="CZ304" s="2">
        <v>1.4223596403596404</v>
      </c>
      <c r="DA304" s="2">
        <v>6.9575664335664351</v>
      </c>
      <c r="DB304" s="2">
        <v>0.1885054945054945</v>
      </c>
      <c r="DC304" s="2">
        <v>4.5584055944055955</v>
      </c>
      <c r="DD304" s="2">
        <v>1.1995804195804194</v>
      </c>
      <c r="DE304" s="2">
        <v>2.8447192807192807</v>
      </c>
      <c r="DF304" s="2">
        <v>0.51410589410589413</v>
      </c>
      <c r="DG304" s="2">
        <v>2.9818141858141853</v>
      </c>
      <c r="DH304" s="2">
        <v>0.2741898101898102</v>
      </c>
      <c r="DI304" s="187">
        <f t="shared" si="2"/>
        <v>219.62381873826175</v>
      </c>
      <c r="DJ304" s="131">
        <f t="shared" si="3"/>
        <v>243.70111144555446</v>
      </c>
      <c r="DW304" s="2">
        <v>85.77</v>
      </c>
      <c r="DY304" s="2">
        <v>6.58</v>
      </c>
      <c r="DZ304" s="2" t="s">
        <v>2309</v>
      </c>
      <c r="EB304" s="2">
        <v>2.1700000000000017</v>
      </c>
      <c r="EI304" s="2">
        <v>7.01</v>
      </c>
      <c r="EQ304" s="2">
        <v>0.21</v>
      </c>
      <c r="ET304" s="2">
        <v>12.06</v>
      </c>
    </row>
    <row r="305" spans="1:158" x14ac:dyDescent="0.3">
      <c r="A305" s="139" t="s">
        <v>2935</v>
      </c>
      <c r="B305" s="20" t="s">
        <v>978</v>
      </c>
      <c r="C305" s="116" t="s">
        <v>369</v>
      </c>
      <c r="D305" s="20" t="s">
        <v>980</v>
      </c>
      <c r="E305" s="167">
        <v>45081</v>
      </c>
      <c r="F305" s="185">
        <v>45126</v>
      </c>
      <c r="G305" s="19" t="s">
        <v>2912</v>
      </c>
      <c r="H305" s="19" t="s">
        <v>2004</v>
      </c>
      <c r="K305" s="141">
        <v>35.776339900000004</v>
      </c>
      <c r="L305" s="141">
        <v>-107.2671704</v>
      </c>
      <c r="M305" s="20" t="s">
        <v>2962</v>
      </c>
      <c r="O305" s="20" t="s">
        <v>147</v>
      </c>
      <c r="P305" s="59" t="s">
        <v>336</v>
      </c>
      <c r="Q305" s="20" t="s">
        <v>1549</v>
      </c>
      <c r="Z305" s="118" t="s">
        <v>2963</v>
      </c>
      <c r="AA305" s="20" t="s">
        <v>142</v>
      </c>
      <c r="AG305" s="2">
        <v>72.166957533071113</v>
      </c>
      <c r="AH305" s="2">
        <v>0.87</v>
      </c>
      <c r="AI305" s="2">
        <v>17.018895117089503</v>
      </c>
      <c r="AK305" s="2">
        <v>2.08</v>
      </c>
      <c r="AL305" s="2">
        <v>1.7000000000000001E-2</v>
      </c>
      <c r="AM305" s="2">
        <v>1.38</v>
      </c>
      <c r="AN305" s="2">
        <v>0.38</v>
      </c>
      <c r="AO305" s="2">
        <v>0.24039250000000006</v>
      </c>
      <c r="AP305" s="2">
        <v>1.76</v>
      </c>
      <c r="AQ305" s="2">
        <v>0.05</v>
      </c>
      <c r="AU305" s="2">
        <v>0.91</v>
      </c>
      <c r="BB305" s="18">
        <v>7</v>
      </c>
      <c r="BD305" s="18">
        <v>84</v>
      </c>
      <c r="BJ305" s="18">
        <v>4</v>
      </c>
      <c r="BK305" s="18" t="s">
        <v>1987</v>
      </c>
      <c r="BM305" s="18">
        <v>15</v>
      </c>
      <c r="BN305" s="18">
        <v>15</v>
      </c>
      <c r="BS305" s="165"/>
      <c r="BT305" s="165">
        <v>24.42597637795275</v>
      </c>
      <c r="BU305" s="18" t="s">
        <v>1987</v>
      </c>
      <c r="BV305" s="18">
        <v>8</v>
      </c>
      <c r="BW305" s="18">
        <v>7</v>
      </c>
      <c r="BY305" s="18">
        <v>16</v>
      </c>
      <c r="CB305" s="18">
        <v>50</v>
      </c>
      <c r="CG305" s="2">
        <v>9.9436417322834636</v>
      </c>
      <c r="CH305" s="18" t="s">
        <v>1987</v>
      </c>
      <c r="CJ305" s="18">
        <v>80</v>
      </c>
      <c r="CM305" s="165">
        <v>11.358933070866142</v>
      </c>
      <c r="CO305" s="18" t="s">
        <v>1987</v>
      </c>
      <c r="CP305" s="18">
        <v>79.000000000000014</v>
      </c>
      <c r="CR305" s="2">
        <v>22.217633858267718</v>
      </c>
      <c r="CS305" s="18">
        <v>50</v>
      </c>
      <c r="CT305" s="18">
        <v>125</v>
      </c>
      <c r="CU305" s="2">
        <v>28.095533999999997</v>
      </c>
      <c r="CV305" s="2">
        <v>67.933984251968511</v>
      </c>
      <c r="CW305" s="2">
        <v>6.7104330708661424</v>
      </c>
      <c r="CX305" s="2">
        <v>25.86566929133858</v>
      </c>
      <c r="CY305" s="1">
        <v>10.797696850393699</v>
      </c>
      <c r="CZ305" s="2">
        <v>1.0370669291338583</v>
      </c>
      <c r="DA305" s="2">
        <v>5.4781535433070863</v>
      </c>
      <c r="DB305" s="2">
        <v>9.7606299212598432E-2</v>
      </c>
      <c r="DC305" s="2">
        <v>4.1360669291338583</v>
      </c>
      <c r="DD305" s="2">
        <v>1.0248661417322833</v>
      </c>
      <c r="DE305" s="2">
        <v>2.5499645669291335</v>
      </c>
      <c r="DF305" s="2">
        <v>0.58563779527559046</v>
      </c>
      <c r="DG305" s="2">
        <v>2.5743661417322836</v>
      </c>
      <c r="DH305" s="2">
        <v>0.18301181102362205</v>
      </c>
      <c r="DI305" s="131">
        <f t="shared" si="2"/>
        <v>157.07005762204722</v>
      </c>
      <c r="DJ305" s="131">
        <f t="shared" si="3"/>
        <v>179.28769148031495</v>
      </c>
      <c r="DW305" s="2">
        <v>61.98</v>
      </c>
      <c r="DZ305" s="2">
        <v>24.59</v>
      </c>
      <c r="EB305" s="2">
        <v>15.670000000000009</v>
      </c>
      <c r="EI305" s="2">
        <v>11.55</v>
      </c>
      <c r="EQ305" s="2">
        <v>0.31</v>
      </c>
      <c r="ET305" s="2">
        <v>22.35</v>
      </c>
    </row>
    <row r="306" spans="1:158" x14ac:dyDescent="0.3">
      <c r="A306" s="139" t="s">
        <v>2936</v>
      </c>
      <c r="B306" s="20" t="s">
        <v>978</v>
      </c>
      <c r="C306" s="116" t="s">
        <v>369</v>
      </c>
      <c r="D306" s="20" t="s">
        <v>980</v>
      </c>
      <c r="E306" s="167">
        <v>45081</v>
      </c>
      <c r="F306" s="185">
        <v>45126</v>
      </c>
      <c r="G306" s="19" t="s">
        <v>2912</v>
      </c>
      <c r="H306" s="19" t="s">
        <v>2004</v>
      </c>
      <c r="K306" s="141">
        <v>35.776339900000004</v>
      </c>
      <c r="L306" s="141">
        <v>-107.2671704</v>
      </c>
      <c r="M306" s="20" t="s">
        <v>2962</v>
      </c>
      <c r="O306" s="20" t="s">
        <v>147</v>
      </c>
      <c r="P306" s="59" t="s">
        <v>336</v>
      </c>
      <c r="Q306" s="20" t="s">
        <v>1549</v>
      </c>
      <c r="Z306" s="140" t="s">
        <v>2965</v>
      </c>
      <c r="AA306" s="20" t="s">
        <v>142</v>
      </c>
      <c r="AG306" s="2">
        <v>67.336517729265083</v>
      </c>
      <c r="AH306" s="2">
        <v>0.76</v>
      </c>
      <c r="AI306" s="2">
        <v>18.898783745284558</v>
      </c>
      <c r="AK306" s="2">
        <v>3.42</v>
      </c>
      <c r="AL306" s="2">
        <v>2.1000000000000001E-2</v>
      </c>
      <c r="AM306" s="2">
        <v>1.5</v>
      </c>
      <c r="AN306" s="2">
        <v>0.35</v>
      </c>
      <c r="AO306" s="2">
        <v>0.66708250000000002</v>
      </c>
      <c r="AP306" s="2">
        <v>2.71</v>
      </c>
      <c r="AQ306" s="2">
        <v>7.0000000000000007E-2</v>
      </c>
      <c r="AU306" s="2">
        <v>1.1399999999999999</v>
      </c>
      <c r="BB306" s="18">
        <v>7</v>
      </c>
      <c r="BD306" s="18">
        <v>246</v>
      </c>
      <c r="BJ306" s="18">
        <v>9</v>
      </c>
      <c r="BK306" s="18">
        <v>31</v>
      </c>
      <c r="BM306" s="18">
        <v>20</v>
      </c>
      <c r="BN306" s="18">
        <v>19</v>
      </c>
      <c r="BS306" s="165"/>
      <c r="BT306" s="165">
        <v>30.372913385826774</v>
      </c>
      <c r="BU306" s="18" t="s">
        <v>1987</v>
      </c>
      <c r="BV306" s="18">
        <v>8</v>
      </c>
      <c r="BW306" s="18">
        <v>13</v>
      </c>
      <c r="BY306" s="18">
        <v>23.999999999999996</v>
      </c>
      <c r="CB306" s="18">
        <v>104</v>
      </c>
      <c r="CG306" s="2">
        <v>11.842515748031499</v>
      </c>
      <c r="CH306" s="18" t="s">
        <v>1987</v>
      </c>
      <c r="CJ306" s="18">
        <v>150</v>
      </c>
      <c r="CM306" s="165">
        <v>12.368200787401578</v>
      </c>
      <c r="CO306" s="18" t="s">
        <v>1987</v>
      </c>
      <c r="CP306" s="18">
        <v>118</v>
      </c>
      <c r="CR306" s="2">
        <v>24.429751968503936</v>
      </c>
      <c r="CS306" s="18">
        <v>95.999999999999986</v>
      </c>
      <c r="CT306" s="18">
        <v>131</v>
      </c>
      <c r="CU306" s="2">
        <v>31.014658000000004</v>
      </c>
      <c r="CV306" s="2">
        <v>69.959917322834656</v>
      </c>
      <c r="CW306" s="2">
        <v>7.6808425196850409</v>
      </c>
      <c r="CX306" s="2">
        <v>28.270173228346458</v>
      </c>
      <c r="CY306" s="1">
        <v>12.558031496062993</v>
      </c>
      <c r="CZ306" s="2">
        <v>1.1389842519685041</v>
      </c>
      <c r="DA306" s="2">
        <v>6.1914015748031508</v>
      </c>
      <c r="DB306" s="2">
        <v>0.21903543307086615</v>
      </c>
      <c r="DC306" s="2">
        <v>4.2930944881889772</v>
      </c>
      <c r="DD306" s="2">
        <v>0.89074409448818914</v>
      </c>
      <c r="DE306" s="2">
        <v>2.5554133858267729</v>
      </c>
      <c r="DF306" s="2">
        <v>0.49648031496063</v>
      </c>
      <c r="DG306" s="2">
        <v>2.8182559055118115</v>
      </c>
      <c r="DH306" s="2">
        <v>0.30664960629921262</v>
      </c>
      <c r="DI306" s="131">
        <f t="shared" si="2"/>
        <v>168.39368162204724</v>
      </c>
      <c r="DJ306" s="131">
        <f t="shared" si="3"/>
        <v>192.82343359055119</v>
      </c>
      <c r="DW306" s="2">
        <v>74.180000000000007</v>
      </c>
      <c r="DZ306" s="2">
        <v>15.53</v>
      </c>
      <c r="EB306" s="2">
        <v>8.4899999999999949</v>
      </c>
      <c r="EI306" s="2">
        <v>6.32</v>
      </c>
      <c r="EQ306" s="2">
        <v>0.46</v>
      </c>
      <c r="ET306" s="2">
        <v>17.329999999999998</v>
      </c>
    </row>
    <row r="307" spans="1:158" x14ac:dyDescent="0.3">
      <c r="A307" s="139" t="s">
        <v>2937</v>
      </c>
      <c r="B307" s="20" t="s">
        <v>978</v>
      </c>
      <c r="C307" s="116" t="s">
        <v>369</v>
      </c>
      <c r="D307" s="20" t="s">
        <v>980</v>
      </c>
      <c r="E307" s="167">
        <v>45081</v>
      </c>
      <c r="F307" s="185">
        <v>45126</v>
      </c>
      <c r="G307" s="19" t="s">
        <v>2912</v>
      </c>
      <c r="H307" s="19" t="s">
        <v>2004</v>
      </c>
      <c r="K307" s="141">
        <v>35.766935799999999</v>
      </c>
      <c r="L307" s="141">
        <v>-107.2687172</v>
      </c>
      <c r="M307" s="20" t="s">
        <v>2962</v>
      </c>
      <c r="O307" s="20" t="s">
        <v>147</v>
      </c>
      <c r="P307" s="59" t="s">
        <v>336</v>
      </c>
      <c r="Q307" s="20" t="s">
        <v>1549</v>
      </c>
      <c r="Z307" s="118" t="s">
        <v>2966</v>
      </c>
      <c r="AA307" s="20" t="s">
        <v>142</v>
      </c>
      <c r="AG307" s="2">
        <v>49.462956134137556</v>
      </c>
      <c r="AH307" s="2">
        <v>0.8</v>
      </c>
      <c r="AI307" s="2">
        <v>12.832283244635791</v>
      </c>
      <c r="AK307" s="2">
        <v>3.01</v>
      </c>
      <c r="AL307" s="2">
        <v>4.3999999999999997E-2</v>
      </c>
      <c r="AM307" s="2">
        <v>3.1</v>
      </c>
      <c r="AN307" s="2">
        <v>3.16</v>
      </c>
      <c r="AO307" s="2">
        <v>10.153015000000002</v>
      </c>
      <c r="AP307" s="2">
        <v>1.84</v>
      </c>
      <c r="AQ307" s="2">
        <v>0.06</v>
      </c>
      <c r="AU307" s="2">
        <v>9.66</v>
      </c>
      <c r="BB307" s="18" t="s">
        <v>1987</v>
      </c>
      <c r="BD307" s="18" t="s">
        <v>1987</v>
      </c>
      <c r="BJ307" s="18">
        <v>1</v>
      </c>
      <c r="BK307" s="18" t="s">
        <v>1987</v>
      </c>
      <c r="BM307" s="18" t="s">
        <v>1987</v>
      </c>
      <c r="BN307" s="18">
        <v>10</v>
      </c>
      <c r="BS307" s="165"/>
      <c r="BT307" s="165">
        <v>7.1315344325897199</v>
      </c>
      <c r="BU307" s="18">
        <v>2.9999999999999996</v>
      </c>
      <c r="BV307" s="18">
        <v>2</v>
      </c>
      <c r="BW307" s="18">
        <v>9</v>
      </c>
      <c r="BY307" s="18" t="s">
        <v>1987</v>
      </c>
      <c r="CB307" s="18">
        <v>5</v>
      </c>
      <c r="CG307" s="2">
        <v>3.4365315227934046</v>
      </c>
      <c r="CH307" s="18" t="s">
        <v>1987</v>
      </c>
      <c r="CJ307" s="18">
        <v>65</v>
      </c>
      <c r="CM307" s="165">
        <v>1.2029485935984483</v>
      </c>
      <c r="CO307" s="18" t="s">
        <v>1987</v>
      </c>
      <c r="CP307" s="18" t="s">
        <v>1987</v>
      </c>
      <c r="CR307" s="2">
        <v>18.954568380213388</v>
      </c>
      <c r="CS307" s="18">
        <v>26</v>
      </c>
      <c r="CT307" s="18">
        <v>13</v>
      </c>
      <c r="CU307" s="2">
        <v>3.34362</v>
      </c>
      <c r="CV307" s="2">
        <v>8.0662580019398664</v>
      </c>
      <c r="CW307" s="2">
        <v>1.1314219204655676</v>
      </c>
      <c r="CX307" s="2">
        <v>4.6589873908826398</v>
      </c>
      <c r="CY307" s="1">
        <v>1.8548166828322017</v>
      </c>
      <c r="CZ307" s="2">
        <v>0.36738700290979631</v>
      </c>
      <c r="DA307" s="2">
        <v>2.4904287099903009</v>
      </c>
      <c r="DB307" s="2">
        <v>0.31049078564500493</v>
      </c>
      <c r="DC307" s="2">
        <v>3.116287099903007</v>
      </c>
      <c r="DD307" s="2">
        <v>0.50718913676042687</v>
      </c>
      <c r="DE307" s="2">
        <v>1.3687604267701261</v>
      </c>
      <c r="DF307" s="2">
        <v>0.4763026188166829</v>
      </c>
      <c r="DG307" s="2">
        <v>1.2549679922405437</v>
      </c>
      <c r="DH307" s="2">
        <v>0.16743743937924346</v>
      </c>
      <c r="DI307" s="131">
        <f t="shared" si="2"/>
        <v>29.114355208535407</v>
      </c>
      <c r="DJ307" s="131">
        <f t="shared" si="3"/>
        <v>48.068923588748795</v>
      </c>
      <c r="DW307" s="2">
        <v>8.3800000000000008</v>
      </c>
      <c r="DZ307" s="2">
        <v>65.260000000000005</v>
      </c>
      <c r="EB307" s="2">
        <v>52.449999999999996</v>
      </c>
      <c r="EI307" s="2">
        <v>17.62</v>
      </c>
      <c r="EQ307" s="2">
        <v>0.4</v>
      </c>
      <c r="ET307" s="2">
        <v>39.17</v>
      </c>
    </row>
    <row r="308" spans="1:158" x14ac:dyDescent="0.3">
      <c r="A308" s="139" t="s">
        <v>2938</v>
      </c>
      <c r="B308" s="20" t="s">
        <v>978</v>
      </c>
      <c r="C308" s="116" t="s">
        <v>369</v>
      </c>
      <c r="D308" s="20" t="s">
        <v>980</v>
      </c>
      <c r="E308" s="167">
        <v>45081</v>
      </c>
      <c r="F308" s="185">
        <v>45126</v>
      </c>
      <c r="G308" s="19" t="s">
        <v>2912</v>
      </c>
      <c r="H308" s="19" t="s">
        <v>2004</v>
      </c>
      <c r="K308" s="141">
        <v>35.73797278</v>
      </c>
      <c r="L308" s="141">
        <v>-107.36189090000001</v>
      </c>
      <c r="M308" s="20" t="s">
        <v>2962</v>
      </c>
      <c r="O308" s="20" t="s">
        <v>147</v>
      </c>
      <c r="P308" s="59" t="s">
        <v>336</v>
      </c>
      <c r="Q308" s="20" t="s">
        <v>1549</v>
      </c>
      <c r="Z308" s="140" t="s">
        <v>2710</v>
      </c>
      <c r="AA308" s="20" t="s">
        <v>142</v>
      </c>
      <c r="AG308" s="2">
        <v>71.027085857898314</v>
      </c>
      <c r="AH308" s="2">
        <v>0.73</v>
      </c>
      <c r="AI308" s="2">
        <v>13.277281035851043</v>
      </c>
      <c r="AK308" s="2">
        <v>2.91</v>
      </c>
      <c r="AL308" s="2">
        <v>0.02</v>
      </c>
      <c r="AM308" s="2">
        <v>1.49</v>
      </c>
      <c r="AN308" s="2">
        <v>1.9</v>
      </c>
      <c r="AO308" s="2">
        <v>1.2477175</v>
      </c>
      <c r="AP308" s="2">
        <v>1.94</v>
      </c>
      <c r="AQ308" s="2">
        <v>0.05</v>
      </c>
      <c r="AU308" s="2">
        <v>1.71</v>
      </c>
      <c r="BB308" s="18">
        <v>5.9999999999999991</v>
      </c>
      <c r="BD308" s="18">
        <v>351</v>
      </c>
      <c r="BJ308" s="18">
        <v>5</v>
      </c>
      <c r="BK308" s="18" t="s">
        <v>1987</v>
      </c>
      <c r="BM308" s="18">
        <v>5</v>
      </c>
      <c r="BN308" s="18">
        <v>11.999999999999998</v>
      </c>
      <c r="BS308" s="165"/>
      <c r="BT308" s="165">
        <v>12.322925851703408</v>
      </c>
      <c r="BU308" s="18" t="s">
        <v>1987</v>
      </c>
      <c r="BV308" s="18">
        <v>7</v>
      </c>
      <c r="BW308" s="18">
        <v>14</v>
      </c>
      <c r="BY308" s="18">
        <v>10</v>
      </c>
      <c r="CB308" s="18">
        <v>40</v>
      </c>
      <c r="CG308" s="2">
        <v>8.5225731462925864</v>
      </c>
      <c r="CH308" s="18" t="s">
        <v>1987</v>
      </c>
      <c r="CJ308" s="18">
        <v>197</v>
      </c>
      <c r="CM308" s="165">
        <v>6.4812945891783569</v>
      </c>
      <c r="CO308" s="18" t="s">
        <v>1987</v>
      </c>
      <c r="CP308" s="18">
        <v>60</v>
      </c>
      <c r="CR308" s="2">
        <v>28.08874549098196</v>
      </c>
      <c r="CS308" s="18">
        <v>55</v>
      </c>
      <c r="CT308" s="18">
        <v>120</v>
      </c>
      <c r="CU308" s="2">
        <v>13.931791999999998</v>
      </c>
      <c r="CV308" s="2">
        <v>32.152488977955912</v>
      </c>
      <c r="CW308" s="2">
        <v>3.5275551102204399</v>
      </c>
      <c r="CX308" s="2">
        <v>14.345390781563125</v>
      </c>
      <c r="CY308" s="1">
        <v>6.1520561122244501</v>
      </c>
      <c r="CZ308" s="2">
        <v>0.68669739478957903</v>
      </c>
      <c r="DA308" s="2">
        <v>4.9667975951903802</v>
      </c>
      <c r="DB308" s="2">
        <v>0.47974749498998004</v>
      </c>
      <c r="DC308" s="2">
        <v>5.0608657314629246</v>
      </c>
      <c r="DD308" s="2">
        <v>0.93127454909819629</v>
      </c>
      <c r="DE308" s="2">
        <v>2.4645851703406811</v>
      </c>
      <c r="DF308" s="2">
        <v>0.85602004008016042</v>
      </c>
      <c r="DG308" s="2">
        <v>2.3893306613226453</v>
      </c>
      <c r="DH308" s="2">
        <v>0.31042484969939876</v>
      </c>
      <c r="DI308" s="131">
        <f t="shared" si="2"/>
        <v>88.255026468937871</v>
      </c>
      <c r="DJ308" s="131">
        <f t="shared" si="3"/>
        <v>116.34377195991983</v>
      </c>
      <c r="DW308" s="2">
        <v>46.94</v>
      </c>
      <c r="DZ308" s="2">
        <v>36.04</v>
      </c>
      <c r="EB308" s="2">
        <v>22.460000000000008</v>
      </c>
      <c r="EI308" s="2">
        <v>10.27</v>
      </c>
      <c r="EQ308" s="2">
        <v>0.34</v>
      </c>
      <c r="ET308" s="2">
        <v>30.6</v>
      </c>
    </row>
    <row r="309" spans="1:158" x14ac:dyDescent="0.3">
      <c r="A309" s="139" t="s">
        <v>2939</v>
      </c>
      <c r="B309" s="20" t="s">
        <v>978</v>
      </c>
      <c r="C309" s="116" t="s">
        <v>325</v>
      </c>
      <c r="D309" s="20" t="s">
        <v>980</v>
      </c>
      <c r="E309" s="167">
        <v>45081</v>
      </c>
      <c r="F309" s="185">
        <v>45126</v>
      </c>
      <c r="G309" s="19" t="s">
        <v>2912</v>
      </c>
      <c r="H309" s="19" t="s">
        <v>2004</v>
      </c>
      <c r="K309" s="141">
        <v>35.992797869999997</v>
      </c>
      <c r="L309" s="141">
        <v>-107.65114060000001</v>
      </c>
      <c r="M309" s="20" t="s">
        <v>2962</v>
      </c>
      <c r="O309" s="20" t="s">
        <v>147</v>
      </c>
      <c r="P309" s="59" t="s">
        <v>336</v>
      </c>
      <c r="Q309" s="20" t="s">
        <v>1549</v>
      </c>
      <c r="Z309" s="118" t="s">
        <v>2964</v>
      </c>
      <c r="AA309" s="20" t="s">
        <v>142</v>
      </c>
      <c r="AG309" s="2">
        <v>56.760003497333898</v>
      </c>
      <c r="AH309" s="2">
        <v>1.22</v>
      </c>
      <c r="AI309" s="2">
        <v>25.056100121691539</v>
      </c>
      <c r="AK309" s="2">
        <v>3.68</v>
      </c>
      <c r="AL309" s="2">
        <v>1.7999999999999999E-2</v>
      </c>
      <c r="AM309" s="2">
        <v>0.48</v>
      </c>
      <c r="AN309" s="2">
        <v>2.83</v>
      </c>
      <c r="AO309" s="2">
        <v>0.25375750000000002</v>
      </c>
      <c r="AP309" s="2">
        <v>0.14000000000000001</v>
      </c>
      <c r="AQ309" s="2">
        <v>0.05</v>
      </c>
      <c r="AU309" s="2">
        <v>3.54</v>
      </c>
      <c r="BB309" s="18">
        <v>2</v>
      </c>
      <c r="BD309" s="18" t="s">
        <v>1987</v>
      </c>
      <c r="BJ309" s="18">
        <v>2.9999999999999996</v>
      </c>
      <c r="BK309" s="18" t="s">
        <v>1987</v>
      </c>
      <c r="BM309" s="18">
        <v>8</v>
      </c>
      <c r="BN309" s="18">
        <v>9</v>
      </c>
      <c r="BS309" s="165"/>
      <c r="BT309" s="165">
        <v>25.87045384615385</v>
      </c>
      <c r="BU309" s="18">
        <v>2.9999999999999996</v>
      </c>
      <c r="BV309" s="18">
        <v>2.9999999999999996</v>
      </c>
      <c r="BW309" s="18">
        <v>2</v>
      </c>
      <c r="BY309" s="18">
        <v>11</v>
      </c>
      <c r="CB309" s="18" t="s">
        <v>1987</v>
      </c>
      <c r="CG309" s="2">
        <v>3.1214038461538469</v>
      </c>
      <c r="CH309" s="18">
        <v>2.9999999999999996</v>
      </c>
      <c r="CJ309" s="18">
        <v>88</v>
      </c>
      <c r="CM309" s="165">
        <v>6.1037192307692321</v>
      </c>
      <c r="CO309" s="18" t="s">
        <v>1987</v>
      </c>
      <c r="CP309" s="18" t="s">
        <v>1987</v>
      </c>
      <c r="CR309" s="2">
        <v>7.3425769230769244</v>
      </c>
      <c r="CS309" s="18">
        <v>5.9999999999999991</v>
      </c>
      <c r="CT309" s="18">
        <v>57</v>
      </c>
      <c r="CU309" s="2">
        <v>9.5941279999999995</v>
      </c>
      <c r="CV309" s="2">
        <v>24.57337307692308</v>
      </c>
      <c r="CW309" s="2">
        <v>2.403319230769231</v>
      </c>
      <c r="CX309" s="2">
        <v>9.5971038461538463</v>
      </c>
      <c r="CY309" s="1">
        <v>3.0696500000000002</v>
      </c>
      <c r="CZ309" s="2">
        <v>0.30405384615384617</v>
      </c>
      <c r="DA309" s="2">
        <v>2.1995384615384617</v>
      </c>
      <c r="DB309" s="2">
        <v>2.5876923076923082E-2</v>
      </c>
      <c r="DC309" s="2">
        <v>1.2485615384615387</v>
      </c>
      <c r="DD309" s="2">
        <v>0.36874615384615389</v>
      </c>
      <c r="DE309" s="2">
        <v>0.76660384615384625</v>
      </c>
      <c r="DF309" s="2">
        <v>0.16819999999999996</v>
      </c>
      <c r="DG309" s="2">
        <v>0.91216153846153858</v>
      </c>
      <c r="DH309" s="2">
        <v>8.409999999999998E-2</v>
      </c>
      <c r="DI309" s="131">
        <f t="shared" si="2"/>
        <v>55.315416461538469</v>
      </c>
      <c r="DJ309" s="131">
        <f t="shared" si="3"/>
        <v>62.657993384615395</v>
      </c>
      <c r="DW309" s="2">
        <v>16.82</v>
      </c>
      <c r="DZ309" s="2">
        <v>57</v>
      </c>
      <c r="EB309" s="2">
        <v>42.17</v>
      </c>
      <c r="EI309" s="2">
        <v>15.6</v>
      </c>
      <c r="EQ309" s="2">
        <v>0.39</v>
      </c>
      <c r="ET309" s="2">
        <v>41.01</v>
      </c>
    </row>
    <row r="310" spans="1:158" x14ac:dyDescent="0.3">
      <c r="A310" s="139" t="s">
        <v>2940</v>
      </c>
      <c r="B310" s="20" t="s">
        <v>978</v>
      </c>
      <c r="C310" s="116" t="s">
        <v>325</v>
      </c>
      <c r="D310" s="20" t="s">
        <v>980</v>
      </c>
      <c r="E310" s="167">
        <v>45081</v>
      </c>
      <c r="F310" s="185">
        <v>45126</v>
      </c>
      <c r="G310" s="19" t="s">
        <v>2912</v>
      </c>
      <c r="H310" s="19" t="s">
        <v>2004</v>
      </c>
      <c r="K310" s="141">
        <v>35.992797869999997</v>
      </c>
      <c r="L310" s="141">
        <v>-107.65114060000001</v>
      </c>
      <c r="M310" s="20" t="s">
        <v>2962</v>
      </c>
      <c r="O310" s="20" t="s">
        <v>147</v>
      </c>
      <c r="P310" s="59" t="s">
        <v>336</v>
      </c>
      <c r="Q310" s="20" t="s">
        <v>1549</v>
      </c>
      <c r="Z310" s="118" t="s">
        <v>2967</v>
      </c>
      <c r="AA310" s="20" t="s">
        <v>142</v>
      </c>
      <c r="AG310" s="2">
        <v>53.74214652126166</v>
      </c>
      <c r="AH310" s="2">
        <v>1.1399999999999999</v>
      </c>
      <c r="AI310" s="2">
        <v>34.246666748422911</v>
      </c>
      <c r="AK310" s="2">
        <v>2.09</v>
      </c>
      <c r="AL310" s="2">
        <v>1.4999999999999999E-2</v>
      </c>
      <c r="AM310" s="2">
        <v>0.23</v>
      </c>
      <c r="AN310" s="2">
        <v>1.19</v>
      </c>
      <c r="AO310" s="2">
        <v>0</v>
      </c>
      <c r="AP310" s="2">
        <v>0.2</v>
      </c>
      <c r="AQ310" s="2">
        <v>0.06</v>
      </c>
      <c r="AU310" s="2">
        <v>1.58</v>
      </c>
      <c r="BB310" s="18">
        <v>7</v>
      </c>
      <c r="BD310" s="18" t="s">
        <v>1987</v>
      </c>
      <c r="BJ310" s="18">
        <v>2.9999999999999996</v>
      </c>
      <c r="BK310" s="18" t="s">
        <v>1987</v>
      </c>
      <c r="BM310" s="18">
        <v>18</v>
      </c>
      <c r="BN310" s="18">
        <v>17</v>
      </c>
      <c r="BS310" s="165"/>
      <c r="BT310" s="165">
        <v>94.588224852070979</v>
      </c>
      <c r="BU310" s="18" t="s">
        <v>1987</v>
      </c>
      <c r="BV310" s="18">
        <v>5</v>
      </c>
      <c r="BW310" s="18">
        <v>2.9999999999999996</v>
      </c>
      <c r="BY310" s="18">
        <v>28</v>
      </c>
      <c r="CB310" s="18">
        <v>2</v>
      </c>
      <c r="CG310" s="2">
        <v>5.2742445759368835</v>
      </c>
      <c r="CH310" s="18">
        <v>2.9999999999999996</v>
      </c>
      <c r="CJ310" s="18">
        <v>70</v>
      </c>
      <c r="CM310" s="165">
        <v>16.377238658777117</v>
      </c>
      <c r="CO310" s="18" t="s">
        <v>1987</v>
      </c>
      <c r="CP310" s="18" t="s">
        <v>1987</v>
      </c>
      <c r="CR310" s="2">
        <v>7.2150118343195251</v>
      </c>
      <c r="CS310" s="18">
        <v>5.9999999999999991</v>
      </c>
      <c r="CT310" s="18">
        <v>196</v>
      </c>
      <c r="CU310" s="2">
        <v>12.941971000000001</v>
      </c>
      <c r="CV310" s="2">
        <v>29.227568047337272</v>
      </c>
      <c r="CW310" s="2">
        <v>2.1728856015779088</v>
      </c>
      <c r="CX310" s="2">
        <v>14.365546351084813</v>
      </c>
      <c r="CY310" s="1">
        <v>3.2883431952662723</v>
      </c>
      <c r="CZ310" s="2">
        <v>0.36107297830374746</v>
      </c>
      <c r="DA310" s="2">
        <v>2.7080473372781064</v>
      </c>
      <c r="DB310" s="2">
        <v>0</v>
      </c>
      <c r="DC310" s="2">
        <v>1.541007889546351</v>
      </c>
      <c r="DD310" s="2">
        <v>0.46423668639053245</v>
      </c>
      <c r="DE310" s="2">
        <v>0</v>
      </c>
      <c r="DF310" s="2">
        <v>0.21277514792899407</v>
      </c>
      <c r="DG310" s="2">
        <v>0.89623471400394461</v>
      </c>
      <c r="DH310" s="2">
        <v>0</v>
      </c>
      <c r="DI310" s="131">
        <f t="shared" si="2"/>
        <v>68.179688948717939</v>
      </c>
      <c r="DJ310" s="131">
        <f t="shared" si="3"/>
        <v>75.394700783037464</v>
      </c>
      <c r="DW310" s="2">
        <v>32.69</v>
      </c>
      <c r="DZ310" s="2">
        <v>44.38</v>
      </c>
      <c r="EB310" s="2">
        <v>29.830000000000005</v>
      </c>
      <c r="EI310" s="2">
        <v>12.57</v>
      </c>
      <c r="EQ310" s="2">
        <v>0.35</v>
      </c>
      <c r="ET310" s="2">
        <v>37.479999999999997</v>
      </c>
    </row>
    <row r="311" spans="1:158" x14ac:dyDescent="0.3">
      <c r="A311" s="139" t="s">
        <v>2941</v>
      </c>
      <c r="B311" s="20" t="s">
        <v>978</v>
      </c>
      <c r="C311" s="116" t="s">
        <v>1294</v>
      </c>
      <c r="D311" s="20" t="s">
        <v>980</v>
      </c>
      <c r="E311" s="167">
        <v>45096</v>
      </c>
      <c r="F311" s="185">
        <v>45126</v>
      </c>
      <c r="G311" s="19" t="s">
        <v>2912</v>
      </c>
      <c r="H311" s="19" t="s">
        <v>2004</v>
      </c>
      <c r="I311" s="170">
        <v>35.522147400000001</v>
      </c>
      <c r="J311" s="170">
        <v>-108.7260459</v>
      </c>
      <c r="K311" s="20">
        <v>35.522124599999998</v>
      </c>
      <c r="L311" s="20">
        <v>-108.72540650000001</v>
      </c>
      <c r="M311" s="116" t="s">
        <v>2962</v>
      </c>
      <c r="N311" s="59" t="s">
        <v>238</v>
      </c>
      <c r="O311" s="20" t="s">
        <v>147</v>
      </c>
      <c r="P311" s="59" t="s">
        <v>336</v>
      </c>
      <c r="Q311" s="20" t="s">
        <v>1549</v>
      </c>
      <c r="Z311" s="118" t="s">
        <v>2968</v>
      </c>
      <c r="AA311" s="20" t="s">
        <v>142</v>
      </c>
      <c r="AG311" s="2">
        <v>80.14605925928069</v>
      </c>
      <c r="AH311" s="2">
        <v>1.32</v>
      </c>
      <c r="AI311" s="2">
        <v>11.74249273553721</v>
      </c>
      <c r="AK311" s="2">
        <v>2.63</v>
      </c>
      <c r="AL311" s="2">
        <v>1.4E-2</v>
      </c>
      <c r="AM311" s="2">
        <v>0.43</v>
      </c>
      <c r="AN311" s="2">
        <v>0.44</v>
      </c>
      <c r="AO311" s="2">
        <v>0</v>
      </c>
      <c r="AP311" s="2">
        <v>0.64</v>
      </c>
      <c r="AQ311" s="2">
        <v>0.04</v>
      </c>
      <c r="AU311" s="2">
        <v>0.65</v>
      </c>
      <c r="BB311" s="18">
        <v>7</v>
      </c>
      <c r="BD311" s="18">
        <v>482</v>
      </c>
      <c r="BJ311" s="18">
        <v>5.9999999999999991</v>
      </c>
      <c r="BK311" s="18">
        <v>35</v>
      </c>
      <c r="BM311" s="18">
        <v>21</v>
      </c>
      <c r="BN311" s="18">
        <v>13</v>
      </c>
      <c r="BS311" s="165"/>
      <c r="BT311" s="165">
        <v>15.669351851851852</v>
      </c>
      <c r="BU311" s="18" t="s">
        <v>1987</v>
      </c>
      <c r="BV311" s="18">
        <v>13</v>
      </c>
      <c r="BW311" s="18">
        <v>9</v>
      </c>
      <c r="BY311" s="18">
        <v>22</v>
      </c>
      <c r="CB311" s="18">
        <v>21</v>
      </c>
      <c r="CG311" s="2">
        <v>9.9692555555555558</v>
      </c>
      <c r="CH311" s="18">
        <v>2.9999999999999996</v>
      </c>
      <c r="CJ311" s="18">
        <v>75</v>
      </c>
      <c r="CM311" s="165">
        <v>10.040211111111113</v>
      </c>
      <c r="CO311" s="18" t="s">
        <v>1987</v>
      </c>
      <c r="CP311" s="18">
        <v>69</v>
      </c>
      <c r="CR311" s="2">
        <v>26.099818518518514</v>
      </c>
      <c r="CS311" s="18">
        <v>22</v>
      </c>
      <c r="CT311" s="18">
        <v>203</v>
      </c>
      <c r="CU311" s="2">
        <v>21.571907999999997</v>
      </c>
      <c r="CV311" s="2">
        <v>49.716192592592577</v>
      </c>
      <c r="CW311" s="2">
        <v>5.5108814814814817</v>
      </c>
      <c r="CX311" s="2">
        <v>21.724225925925925</v>
      </c>
      <c r="CY311" s="1">
        <v>9.9574296296296296</v>
      </c>
      <c r="CZ311" s="2">
        <v>1.0052037037037038</v>
      </c>
      <c r="DA311" s="2">
        <v>6.0667</v>
      </c>
      <c r="DB311" s="2">
        <v>0.46121111111111113</v>
      </c>
      <c r="DC311" s="2">
        <v>4.3874185185185182</v>
      </c>
      <c r="DD311" s="2">
        <v>1.229896296296296</v>
      </c>
      <c r="DE311" s="2">
        <v>3.57142962962963</v>
      </c>
      <c r="DF311" s="2">
        <v>0.74503333333333333</v>
      </c>
      <c r="DG311" s="2">
        <v>3.3822148148148155</v>
      </c>
      <c r="DH311" s="2">
        <v>0.21286666666666665</v>
      </c>
      <c r="DI311" s="131">
        <f t="shared" si="2"/>
        <v>129.54261170370367</v>
      </c>
      <c r="DJ311" s="131">
        <f t="shared" si="3"/>
        <v>155.64243022222217</v>
      </c>
      <c r="DW311" s="2">
        <v>63.86</v>
      </c>
      <c r="DZ311" s="2">
        <v>24.84</v>
      </c>
      <c r="EB311" s="2">
        <v>14.25</v>
      </c>
      <c r="EI311" s="2">
        <v>11.21</v>
      </c>
      <c r="EQ311" s="2">
        <v>0.25</v>
      </c>
      <c r="ET311" s="2">
        <v>21.89</v>
      </c>
    </row>
    <row r="312" spans="1:158" x14ac:dyDescent="0.3">
      <c r="A312" s="139" t="s">
        <v>2942</v>
      </c>
      <c r="B312" s="20" t="s">
        <v>978</v>
      </c>
      <c r="C312" s="116" t="s">
        <v>1294</v>
      </c>
      <c r="D312" s="20" t="s">
        <v>980</v>
      </c>
      <c r="E312" s="167">
        <v>45096</v>
      </c>
      <c r="F312" s="185">
        <v>45126</v>
      </c>
      <c r="G312" s="19" t="s">
        <v>2912</v>
      </c>
      <c r="H312" s="19" t="s">
        <v>2004</v>
      </c>
      <c r="I312" s="170">
        <v>35.522147400000001</v>
      </c>
      <c r="J312" s="170">
        <v>-108.7260459</v>
      </c>
      <c r="K312" s="20">
        <v>35.522124599999998</v>
      </c>
      <c r="L312" s="20">
        <v>-108.72540650000001</v>
      </c>
      <c r="M312" s="116" t="s">
        <v>2962</v>
      </c>
      <c r="N312" s="59" t="s">
        <v>238</v>
      </c>
      <c r="O312" s="20" t="s">
        <v>147</v>
      </c>
      <c r="P312" s="59" t="s">
        <v>336</v>
      </c>
      <c r="Q312" s="20" t="s">
        <v>1549</v>
      </c>
      <c r="Z312" s="118" t="s">
        <v>2969</v>
      </c>
      <c r="AA312" s="20" t="s">
        <v>142</v>
      </c>
      <c r="AG312" s="2">
        <v>81.631629721186215</v>
      </c>
      <c r="AH312" s="2">
        <v>0.62</v>
      </c>
      <c r="AI312" s="2">
        <v>7.6830230891449967</v>
      </c>
      <c r="AK312" s="2">
        <v>6.46</v>
      </c>
      <c r="AL312" s="2">
        <v>5.8999999999999997E-2</v>
      </c>
      <c r="AM312" s="2">
        <v>0.23</v>
      </c>
      <c r="AN312" s="2">
        <v>0.95</v>
      </c>
      <c r="AO312" s="2">
        <v>0</v>
      </c>
      <c r="AP312" s="2">
        <v>0.73</v>
      </c>
      <c r="AQ312" s="2">
        <v>0.03</v>
      </c>
      <c r="AU312" s="2">
        <v>1.79</v>
      </c>
      <c r="BB312" s="18">
        <v>5</v>
      </c>
      <c r="BD312" s="18" t="s">
        <v>1987</v>
      </c>
      <c r="BJ312" s="18">
        <v>11</v>
      </c>
      <c r="BK312" s="18">
        <v>33</v>
      </c>
      <c r="BM312" s="18" t="s">
        <v>1987</v>
      </c>
      <c r="BN312" s="18">
        <v>5</v>
      </c>
      <c r="BS312" s="165"/>
      <c r="BT312" s="165">
        <v>8.6355725190839685</v>
      </c>
      <c r="BU312" s="18" t="s">
        <v>1987</v>
      </c>
      <c r="BV312" s="18">
        <v>4</v>
      </c>
      <c r="BW312" s="18">
        <v>36</v>
      </c>
      <c r="BY312" s="18">
        <v>10</v>
      </c>
      <c r="CB312" s="18">
        <v>9</v>
      </c>
      <c r="CG312" s="2">
        <v>5.7542805343511452</v>
      </c>
      <c r="CH312" s="18" t="s">
        <v>1987</v>
      </c>
      <c r="CJ312" s="18">
        <v>84</v>
      </c>
      <c r="CM312" s="165">
        <v>5.0069713740458015</v>
      </c>
      <c r="CO312" s="18" t="s">
        <v>1987</v>
      </c>
      <c r="CP312" s="18">
        <v>28.999999999999996</v>
      </c>
      <c r="CR312" s="2">
        <v>24.329064885496177</v>
      </c>
      <c r="CS312" s="18">
        <v>28</v>
      </c>
      <c r="CT312" s="18">
        <v>92</v>
      </c>
      <c r="CU312" s="2">
        <v>8.2190390000000004</v>
      </c>
      <c r="CV312" s="2">
        <v>13.991288167938928</v>
      </c>
      <c r="CW312" s="2">
        <v>2.8480782442748089</v>
      </c>
      <c r="CX312" s="2">
        <v>10.105280534351145</v>
      </c>
      <c r="CY312" s="1">
        <v>8.0294217557251901</v>
      </c>
      <c r="CZ312" s="2">
        <v>0.58124045801526714</v>
      </c>
      <c r="DA312" s="2">
        <v>4.184931297709924</v>
      </c>
      <c r="DB312" s="2">
        <v>0.33213740458015267</v>
      </c>
      <c r="DC312" s="2">
        <v>3.8527938931297698</v>
      </c>
      <c r="DD312" s="2">
        <v>0.65597137404580153</v>
      </c>
      <c r="DE312" s="2">
        <v>2.3249618320610685</v>
      </c>
      <c r="DF312" s="2">
        <v>0.58124045801526714</v>
      </c>
      <c r="DG312" s="2">
        <v>2.4329064885496181</v>
      </c>
      <c r="DH312" s="2">
        <v>0.55633015267175567</v>
      </c>
      <c r="DI312" s="131">
        <f t="shared" si="2"/>
        <v>58.695621061068699</v>
      </c>
      <c r="DJ312" s="131">
        <f t="shared" si="3"/>
        <v>83.024685946564873</v>
      </c>
      <c r="DW312" s="2">
        <v>43.51</v>
      </c>
      <c r="DZ312" s="2">
        <v>39.06</v>
      </c>
      <c r="EB312" s="2">
        <v>25.4</v>
      </c>
      <c r="EI312" s="2">
        <v>14.22</v>
      </c>
      <c r="EQ312" s="2">
        <v>0.51</v>
      </c>
      <c r="ET312" s="2">
        <v>31.09</v>
      </c>
    </row>
    <row r="313" spans="1:158" x14ac:dyDescent="0.3">
      <c r="A313" s="139" t="s">
        <v>3019</v>
      </c>
      <c r="B313" s="20" t="s">
        <v>978</v>
      </c>
      <c r="C313" s="116" t="s">
        <v>371</v>
      </c>
      <c r="D313" s="20" t="s">
        <v>980</v>
      </c>
      <c r="E313" s="167">
        <v>45035</v>
      </c>
      <c r="F313" s="14">
        <v>45237</v>
      </c>
      <c r="G313" s="59" t="s">
        <v>3038</v>
      </c>
      <c r="H313" s="19" t="s">
        <v>2004</v>
      </c>
      <c r="I313" s="117">
        <v>36.406188999999998</v>
      </c>
      <c r="J313" s="117">
        <v>-106.854676</v>
      </c>
      <c r="O313" s="20" t="s">
        <v>3039</v>
      </c>
      <c r="P313" s="59" t="s">
        <v>275</v>
      </c>
      <c r="Q313" s="20" t="s">
        <v>1549</v>
      </c>
      <c r="R313" s="20" t="s">
        <v>1374</v>
      </c>
      <c r="Z313" s="116" t="s">
        <v>3028</v>
      </c>
      <c r="AA313" s="20" t="s">
        <v>2002</v>
      </c>
      <c r="AB313" s="116" t="s">
        <v>1285</v>
      </c>
      <c r="AG313" s="2">
        <v>75.290000000000006</v>
      </c>
      <c r="AH313" s="2">
        <v>1.27</v>
      </c>
      <c r="AI313" s="2">
        <v>16.489999999999998</v>
      </c>
      <c r="AK313" s="2">
        <v>2.2400000000000002</v>
      </c>
      <c r="AL313" s="2">
        <v>0.02</v>
      </c>
      <c r="AM313" s="2">
        <v>0.45</v>
      </c>
      <c r="AN313" s="2">
        <v>0.77</v>
      </c>
      <c r="AO313" s="2">
        <v>0.06</v>
      </c>
      <c r="AP313" s="2">
        <v>0.81</v>
      </c>
      <c r="AQ313" s="2">
        <v>0.04</v>
      </c>
      <c r="AU313" s="2">
        <v>0.57999999999999996</v>
      </c>
      <c r="AY313" s="131">
        <f>SUM(AG313:AQ313)</f>
        <v>97.44</v>
      </c>
      <c r="BB313" s="18">
        <v>6</v>
      </c>
      <c r="BD313" s="18">
        <v>70</v>
      </c>
      <c r="BJ313" s="18">
        <v>4</v>
      </c>
      <c r="BK313" s="18">
        <v>53</v>
      </c>
      <c r="BM313" s="18">
        <v>32</v>
      </c>
      <c r="BN313" s="18">
        <v>16</v>
      </c>
      <c r="BT313" s="20">
        <v>14.449832499999999</v>
      </c>
      <c r="BU313" s="18" t="s">
        <v>1987</v>
      </c>
      <c r="BV313" s="18">
        <v>9</v>
      </c>
      <c r="BW313" s="18">
        <v>9</v>
      </c>
      <c r="BY313" s="18">
        <v>16</v>
      </c>
      <c r="CB313" s="18">
        <v>20</v>
      </c>
      <c r="CG313" s="20">
        <v>8.5078220000000009</v>
      </c>
      <c r="CH313" s="18">
        <v>4</v>
      </c>
      <c r="CJ313" s="18">
        <v>137</v>
      </c>
      <c r="CM313" s="20">
        <v>10.500128499999999</v>
      </c>
      <c r="CO313" s="18" t="s">
        <v>1987</v>
      </c>
      <c r="CP313" s="18">
        <v>58</v>
      </c>
      <c r="CR313" s="18">
        <v>25</v>
      </c>
      <c r="CS313" s="18">
        <v>46</v>
      </c>
      <c r="CT313" s="18">
        <v>96</v>
      </c>
      <c r="CU313" s="20">
        <v>14.866247000000001</v>
      </c>
      <c r="CV313" s="20">
        <v>29.867143000000002</v>
      </c>
      <c r="CW313" s="20">
        <v>3.6504840000000001</v>
      </c>
      <c r="CX313" s="20">
        <v>12.844018499999999</v>
      </c>
      <c r="CY313" s="20">
        <v>8.7945744999999995</v>
      </c>
      <c r="CZ313" s="20">
        <v>0.73807599999999995</v>
      </c>
      <c r="DA313" s="20">
        <v>5.3585315000000007</v>
      </c>
      <c r="DB313" s="20">
        <v>0.49620649999999999</v>
      </c>
      <c r="DC313" s="20">
        <v>1.4013469999999999</v>
      </c>
      <c r="DD313" s="20">
        <v>0.88768599999999998</v>
      </c>
      <c r="DE313" s="20">
        <v>2.2017605000000002</v>
      </c>
      <c r="DF313" s="20">
        <v>0.93007549999999994</v>
      </c>
      <c r="DG313" s="20">
        <v>2.1294489999999997</v>
      </c>
      <c r="DH313" s="20">
        <v>0</v>
      </c>
      <c r="DI313" s="85">
        <v>84.165599</v>
      </c>
      <c r="DJ313" s="85">
        <v>109.165599</v>
      </c>
      <c r="DW313" s="2">
        <v>49.87</v>
      </c>
      <c r="DY313" s="2" t="s">
        <v>2309</v>
      </c>
      <c r="DZ313" s="2">
        <v>33.94</v>
      </c>
      <c r="EB313" s="2">
        <v>23.780000000000008</v>
      </c>
      <c r="EI313" s="2">
        <v>7.28</v>
      </c>
      <c r="EQ313" s="2">
        <v>0.17</v>
      </c>
      <c r="ET313" s="2">
        <v>26.35</v>
      </c>
      <c r="FB313" s="20">
        <v>500</v>
      </c>
    </row>
    <row r="314" spans="1:158" x14ac:dyDescent="0.3">
      <c r="A314" s="139" t="s">
        <v>3020</v>
      </c>
      <c r="B314" s="20" t="s">
        <v>978</v>
      </c>
      <c r="C314" s="116" t="s">
        <v>371</v>
      </c>
      <c r="D314" s="20" t="s">
        <v>980</v>
      </c>
      <c r="E314" s="108">
        <v>45034</v>
      </c>
      <c r="F314" s="14">
        <v>45237</v>
      </c>
      <c r="G314" s="59" t="s">
        <v>3038</v>
      </c>
      <c r="H314" s="19" t="s">
        <v>2004</v>
      </c>
      <c r="I314" s="141">
        <v>36.454887739</v>
      </c>
      <c r="J314" s="141">
        <v>-106.81339586999999</v>
      </c>
      <c r="O314" s="20" t="s">
        <v>3039</v>
      </c>
      <c r="P314" s="59" t="s">
        <v>336</v>
      </c>
      <c r="Q314" s="20" t="s">
        <v>1549</v>
      </c>
      <c r="R314" s="20" t="s">
        <v>1374</v>
      </c>
      <c r="Z314" s="1" t="s">
        <v>3030</v>
      </c>
      <c r="AA314" s="20" t="s">
        <v>2002</v>
      </c>
      <c r="AB314" s="1" t="s">
        <v>983</v>
      </c>
      <c r="AG314" s="2">
        <v>67.16</v>
      </c>
      <c r="AH314" s="2">
        <v>0.69</v>
      </c>
      <c r="AI314" s="2">
        <v>19.84</v>
      </c>
      <c r="AK314" s="2">
        <v>3.22</v>
      </c>
      <c r="AL314" s="2">
        <v>0.02</v>
      </c>
      <c r="AM314" s="2">
        <v>1.54</v>
      </c>
      <c r="AN314" s="2">
        <v>0.87</v>
      </c>
      <c r="AO314" s="2">
        <v>0.32</v>
      </c>
      <c r="AP314" s="2">
        <v>2.7</v>
      </c>
      <c r="AQ314" s="2">
        <v>0.04</v>
      </c>
      <c r="AU314" s="2">
        <v>0.55000000000000004</v>
      </c>
      <c r="AY314" s="131">
        <f t="shared" ref="AY314:AY322" si="4">SUM(AG314:AQ314)</f>
        <v>96.4</v>
      </c>
      <c r="BB314" s="18">
        <v>10</v>
      </c>
      <c r="BD314" s="18">
        <v>184</v>
      </c>
      <c r="BJ314" s="18">
        <v>8</v>
      </c>
      <c r="BK314" s="18">
        <v>27</v>
      </c>
      <c r="BM314" s="18">
        <v>32</v>
      </c>
      <c r="BN314" s="18">
        <v>21</v>
      </c>
      <c r="BT314" s="20">
        <v>22.737072999999999</v>
      </c>
      <c r="BU314" s="18" t="s">
        <v>1987</v>
      </c>
      <c r="BV314" s="18">
        <v>8</v>
      </c>
      <c r="BW314" s="18">
        <v>25</v>
      </c>
      <c r="BY314" s="18">
        <v>19</v>
      </c>
      <c r="CB314" s="18">
        <v>90</v>
      </c>
      <c r="CG314" s="20">
        <v>14.788808000000001</v>
      </c>
      <c r="CH314" s="18" t="s">
        <v>1987</v>
      </c>
      <c r="CJ314" s="18">
        <v>139</v>
      </c>
      <c r="CM314" s="20">
        <v>12.717224000000002</v>
      </c>
      <c r="CO314" s="18" t="s">
        <v>1987</v>
      </c>
      <c r="CP314" s="18">
        <v>132</v>
      </c>
      <c r="CR314" s="18">
        <v>27</v>
      </c>
      <c r="CS314" s="18">
        <v>58</v>
      </c>
      <c r="CT314" s="18">
        <v>116</v>
      </c>
      <c r="CU314" s="20">
        <v>29.383405000000003</v>
      </c>
      <c r="CV314" s="20">
        <v>60.586639000000005</v>
      </c>
      <c r="CW314" s="20">
        <v>6.9915960000000004</v>
      </c>
      <c r="CX314" s="20">
        <v>23.003214000000003</v>
      </c>
      <c r="CY314" s="20">
        <v>23.664970000000004</v>
      </c>
      <c r="CZ314" s="20">
        <v>1.1005290000000001</v>
      </c>
      <c r="DA314" s="20">
        <v>6.6247530000000019</v>
      </c>
      <c r="DB314" s="20">
        <v>0.72649300000000006</v>
      </c>
      <c r="DC314" s="20">
        <v>2.539129</v>
      </c>
      <c r="DD314" s="20">
        <v>0.97105500000000022</v>
      </c>
      <c r="DE314" s="20">
        <v>2.2801810000000002</v>
      </c>
      <c r="DF314" s="20">
        <v>0.66894900000000002</v>
      </c>
      <c r="DG314" s="20">
        <v>2.9994810000000003</v>
      </c>
      <c r="DH314" s="20">
        <v>0.27333400000000002</v>
      </c>
      <c r="DI314" s="85">
        <v>161.81372800000003</v>
      </c>
      <c r="DJ314" s="85">
        <v>188.81372800000003</v>
      </c>
      <c r="DW314" s="2">
        <v>71.930000000000007</v>
      </c>
      <c r="DY314" s="2" t="s">
        <v>2309</v>
      </c>
      <c r="DZ314" s="2">
        <v>17.88</v>
      </c>
      <c r="EB314" s="2">
        <v>9.0499999999999972</v>
      </c>
      <c r="EI314" s="2">
        <v>6.73</v>
      </c>
      <c r="EQ314" s="2">
        <v>0.18</v>
      </c>
      <c r="ET314" s="2">
        <v>19.02</v>
      </c>
      <c r="FB314" s="20">
        <v>500</v>
      </c>
    </row>
    <row r="315" spans="1:158" x14ac:dyDescent="0.3">
      <c r="A315" s="139" t="s">
        <v>3021</v>
      </c>
      <c r="B315" s="20" t="s">
        <v>978</v>
      </c>
      <c r="C315" s="116" t="s">
        <v>371</v>
      </c>
      <c r="D315" s="20" t="s">
        <v>980</v>
      </c>
      <c r="E315" s="108">
        <v>45034</v>
      </c>
      <c r="F315" s="14">
        <v>45237</v>
      </c>
      <c r="G315" s="59" t="s">
        <v>3038</v>
      </c>
      <c r="H315" s="19" t="s">
        <v>2004</v>
      </c>
      <c r="I315" s="141">
        <v>36.454888872799998</v>
      </c>
      <c r="J315" s="141">
        <v>-106.813394261</v>
      </c>
      <c r="O315" s="20" t="s">
        <v>3039</v>
      </c>
      <c r="P315" s="59" t="s">
        <v>336</v>
      </c>
      <c r="Q315" s="20" t="s">
        <v>1549</v>
      </c>
      <c r="R315" s="20" t="s">
        <v>1374</v>
      </c>
      <c r="Z315" s="1" t="s">
        <v>3031</v>
      </c>
      <c r="AA315" s="20" t="s">
        <v>2002</v>
      </c>
      <c r="AB315" s="20" t="s">
        <v>983</v>
      </c>
      <c r="AG315" s="2">
        <v>64.67</v>
      </c>
      <c r="AH315" s="2">
        <v>1.1299999999999999</v>
      </c>
      <c r="AI315" s="2">
        <v>12.36</v>
      </c>
      <c r="AK315" s="2">
        <v>2.0099999999999998</v>
      </c>
      <c r="AL315" s="2">
        <v>0.02</v>
      </c>
      <c r="AM315" s="2">
        <v>2.19</v>
      </c>
      <c r="AN315" s="2">
        <v>5.67</v>
      </c>
      <c r="AO315" s="2">
        <v>0.2</v>
      </c>
      <c r="AP315" s="2">
        <v>0.42</v>
      </c>
      <c r="AQ315" s="2">
        <v>0.04</v>
      </c>
      <c r="AU315" s="2">
        <v>7.74</v>
      </c>
      <c r="AY315" s="131">
        <f t="shared" si="4"/>
        <v>88.710000000000008</v>
      </c>
      <c r="BB315" s="18" t="s">
        <v>1987</v>
      </c>
      <c r="BD315" s="18" t="s">
        <v>1987</v>
      </c>
      <c r="BJ315" s="18">
        <v>1</v>
      </c>
      <c r="BK315" s="18" t="s">
        <v>1987</v>
      </c>
      <c r="BM315" s="18">
        <v>4</v>
      </c>
      <c r="BN315" s="18">
        <v>4</v>
      </c>
      <c r="BT315" s="20">
        <v>2.3736240000000004</v>
      </c>
      <c r="BU315" s="18" t="s">
        <v>1987</v>
      </c>
      <c r="BV315" s="18">
        <v>3</v>
      </c>
      <c r="BW315" s="18">
        <v>12</v>
      </c>
      <c r="BY315" s="18" t="s">
        <v>1987</v>
      </c>
      <c r="CB315" s="18" t="s">
        <v>1987</v>
      </c>
      <c r="CG315" s="20">
        <v>3.6150480000000003</v>
      </c>
      <c r="CH315" s="18">
        <v>2</v>
      </c>
      <c r="CJ315" s="18">
        <v>74</v>
      </c>
      <c r="CM315" s="20">
        <v>1.9713600000000002</v>
      </c>
      <c r="CO315" s="18" t="s">
        <v>1987</v>
      </c>
      <c r="CP315" s="18" t="s">
        <v>1987</v>
      </c>
      <c r="CR315" s="18">
        <v>21</v>
      </c>
      <c r="CS315" s="18">
        <v>21</v>
      </c>
      <c r="CT315" s="18">
        <v>23</v>
      </c>
      <c r="CU315" s="20">
        <v>3.0325199999999999</v>
      </c>
      <c r="CV315" s="20">
        <v>6.905088000000001</v>
      </c>
      <c r="CW315" s="20">
        <v>0.958152</v>
      </c>
      <c r="CX315" s="20">
        <v>3.9844560000000002</v>
      </c>
      <c r="CY315" s="20">
        <v>0.68997600000000003</v>
      </c>
      <c r="CZ315" s="20">
        <v>0.31168800000000002</v>
      </c>
      <c r="DA315" s="20">
        <v>2.7625679999999999</v>
      </c>
      <c r="DB315" s="20">
        <v>0.25485600000000003</v>
      </c>
      <c r="DC315" s="20">
        <v>2.6213760000000002</v>
      </c>
      <c r="DD315" s="20">
        <v>0.59052000000000004</v>
      </c>
      <c r="DE315" s="20">
        <v>1.707624</v>
      </c>
      <c r="DF315" s="20">
        <v>0.90664800000000012</v>
      </c>
      <c r="DG315" s="20">
        <v>1.797312</v>
      </c>
      <c r="DH315" s="20">
        <v>0.24064800000000003</v>
      </c>
      <c r="DI315" s="85">
        <v>26.763432000000005</v>
      </c>
      <c r="DJ315" s="85">
        <v>47.763432000000009</v>
      </c>
      <c r="DW315" s="2">
        <v>8.8800000000000008</v>
      </c>
      <c r="DY315" s="2" t="s">
        <v>2309</v>
      </c>
      <c r="DZ315" s="2">
        <v>65.75</v>
      </c>
      <c r="EB315" s="2">
        <v>47.44</v>
      </c>
      <c r="EI315" s="2">
        <v>9.35</v>
      </c>
      <c r="EQ315" s="2">
        <v>0.49</v>
      </c>
      <c r="ET315" s="2">
        <v>43.68</v>
      </c>
      <c r="FB315" s="20">
        <v>500</v>
      </c>
    </row>
    <row r="316" spans="1:158" x14ac:dyDescent="0.3">
      <c r="A316" s="139" t="s">
        <v>3022</v>
      </c>
      <c r="B316" s="20" t="s">
        <v>978</v>
      </c>
      <c r="C316" s="116" t="s">
        <v>371</v>
      </c>
      <c r="D316" s="20" t="s">
        <v>980</v>
      </c>
      <c r="E316" s="108">
        <v>45034</v>
      </c>
      <c r="F316" s="14">
        <v>45237</v>
      </c>
      <c r="G316" s="59" t="s">
        <v>3038</v>
      </c>
      <c r="H316" s="19" t="s">
        <v>2004</v>
      </c>
      <c r="I316" s="141">
        <v>36.454888872799998</v>
      </c>
      <c r="J316" s="141">
        <v>-106.813394261</v>
      </c>
      <c r="O316" s="20" t="s">
        <v>3039</v>
      </c>
      <c r="P316" s="59" t="s">
        <v>336</v>
      </c>
      <c r="Q316" s="20" t="s">
        <v>1549</v>
      </c>
      <c r="R316" s="20" t="s">
        <v>1374</v>
      </c>
      <c r="Z316" s="1" t="s">
        <v>3032</v>
      </c>
      <c r="AA316" s="20" t="s">
        <v>2002</v>
      </c>
      <c r="AB316" s="20" t="s">
        <v>983</v>
      </c>
      <c r="AG316" s="2">
        <v>44.63</v>
      </c>
      <c r="AH316" s="2">
        <v>1.1100000000000001</v>
      </c>
      <c r="AI316" s="2">
        <v>21.68</v>
      </c>
      <c r="AK316" s="2">
        <v>5.84</v>
      </c>
      <c r="AL316" s="2">
        <v>0.02</v>
      </c>
      <c r="AM316" s="2">
        <v>3.86</v>
      </c>
      <c r="AN316" s="2">
        <v>5.47</v>
      </c>
      <c r="AO316" s="2">
        <v>0.26</v>
      </c>
      <c r="AP316" s="2">
        <v>0.62</v>
      </c>
      <c r="AQ316" s="2">
        <v>0.04</v>
      </c>
      <c r="AU316" s="2">
        <v>10.6</v>
      </c>
      <c r="AY316" s="131">
        <f t="shared" si="4"/>
        <v>83.530000000000015</v>
      </c>
      <c r="BB316" s="18" t="s">
        <v>1987</v>
      </c>
      <c r="BD316" s="18" t="s">
        <v>1987</v>
      </c>
      <c r="BJ316" s="18">
        <v>2</v>
      </c>
      <c r="BK316" s="18" t="s">
        <v>1987</v>
      </c>
      <c r="BM316" s="18">
        <v>4</v>
      </c>
      <c r="BN316" s="18">
        <v>3</v>
      </c>
      <c r="BT316" s="20">
        <v>1.0048380000000001</v>
      </c>
      <c r="BU316" s="18">
        <v>3</v>
      </c>
      <c r="BV316" s="18" t="s">
        <v>1987</v>
      </c>
      <c r="BW316" s="18">
        <v>9</v>
      </c>
      <c r="BY316" s="18" t="s">
        <v>1987</v>
      </c>
      <c r="CB316" s="18">
        <v>2</v>
      </c>
      <c r="CG316" s="20">
        <v>1.4775980000000002</v>
      </c>
      <c r="CH316" s="18" t="s">
        <v>1987</v>
      </c>
      <c r="CJ316" s="18">
        <v>52</v>
      </c>
      <c r="CM316" s="20">
        <v>1.2858179999999999</v>
      </c>
      <c r="CO316" s="18" t="s">
        <v>1987</v>
      </c>
      <c r="CP316" s="18" t="s">
        <v>1987</v>
      </c>
      <c r="CR316" s="18">
        <v>6</v>
      </c>
      <c r="CS316" s="18">
        <v>16</v>
      </c>
      <c r="CT316" s="18">
        <v>11</v>
      </c>
      <c r="CU316" s="20">
        <v>5.1142820000000002</v>
      </c>
      <c r="CV316" s="20">
        <v>11.015753999999999</v>
      </c>
      <c r="CW316" s="20">
        <v>1.1587080000000001</v>
      </c>
      <c r="CX316" s="20">
        <v>3.923908</v>
      </c>
      <c r="CY316" s="20">
        <v>1.5922200000000002</v>
      </c>
      <c r="CZ316" s="20">
        <v>0.14361199999999999</v>
      </c>
      <c r="DA316" s="20">
        <v>1.1297179999999998</v>
      </c>
      <c r="DB316" s="20">
        <v>9.8119999999999995E-3</v>
      </c>
      <c r="DC316" s="20">
        <v>0.39203399999999994</v>
      </c>
      <c r="DD316" s="20">
        <v>0.10837800000000002</v>
      </c>
      <c r="DE316" s="20">
        <v>0.24574599999999999</v>
      </c>
      <c r="DF316" s="20">
        <v>0.15074799999999999</v>
      </c>
      <c r="DG316" s="20">
        <v>0.22344600000000001</v>
      </c>
      <c r="DH316" s="20">
        <v>4.3262000000000002E-2</v>
      </c>
      <c r="DI316" s="85">
        <v>25.251628</v>
      </c>
      <c r="DJ316" s="85">
        <v>31.251628</v>
      </c>
      <c r="DW316" s="2">
        <v>4.46</v>
      </c>
      <c r="DY316" s="2"/>
      <c r="DZ316" s="2">
        <v>68.63</v>
      </c>
      <c r="EB316" s="2">
        <v>48.3</v>
      </c>
      <c r="EI316" s="2">
        <v>8.7200000000000006</v>
      </c>
      <c r="EQ316" s="2">
        <v>0.39</v>
      </c>
      <c r="ET316" s="2">
        <v>47.24</v>
      </c>
      <c r="FB316" s="20">
        <v>500</v>
      </c>
    </row>
    <row r="317" spans="1:158" x14ac:dyDescent="0.3">
      <c r="A317" s="139" t="s">
        <v>3029</v>
      </c>
      <c r="B317" s="20" t="s">
        <v>978</v>
      </c>
      <c r="C317" s="116" t="s">
        <v>371</v>
      </c>
      <c r="D317" s="20" t="s">
        <v>980</v>
      </c>
      <c r="E317" s="108">
        <v>45034</v>
      </c>
      <c r="F317" s="14">
        <v>45237</v>
      </c>
      <c r="G317" s="59" t="s">
        <v>3038</v>
      </c>
      <c r="H317" s="19" t="s">
        <v>2004</v>
      </c>
      <c r="I317" s="141">
        <v>36.454915769999999</v>
      </c>
      <c r="J317" s="141">
        <v>-106.81332962499999</v>
      </c>
      <c r="O317" s="20" t="s">
        <v>3039</v>
      </c>
      <c r="P317" s="59" t="s">
        <v>336</v>
      </c>
      <c r="Q317" s="20" t="s">
        <v>1549</v>
      </c>
      <c r="R317" s="20" t="s">
        <v>1374</v>
      </c>
      <c r="Z317" s="1" t="s">
        <v>3033</v>
      </c>
      <c r="AA317" s="20" t="s">
        <v>2002</v>
      </c>
      <c r="AB317" s="20" t="s">
        <v>983</v>
      </c>
      <c r="AG317" s="2">
        <v>66.290000000000006</v>
      </c>
      <c r="AH317" s="2">
        <v>1.38</v>
      </c>
      <c r="AI317" s="2">
        <v>13.43</v>
      </c>
      <c r="AK317" s="2">
        <v>2.2799999999999998</v>
      </c>
      <c r="AL317" s="2">
        <v>0.01</v>
      </c>
      <c r="AM317" s="2">
        <v>2.13</v>
      </c>
      <c r="AN317" s="2">
        <v>5.58</v>
      </c>
      <c r="AO317" s="2">
        <v>0.11</v>
      </c>
      <c r="AP317" s="2">
        <v>0.36</v>
      </c>
      <c r="AQ317" s="2">
        <v>0.04</v>
      </c>
      <c r="AU317" s="2">
        <v>6.69</v>
      </c>
      <c r="AY317" s="131">
        <f t="shared" si="4"/>
        <v>91.61</v>
      </c>
      <c r="BB317" s="18">
        <v>1</v>
      </c>
      <c r="BD317" s="18" t="s">
        <v>1987</v>
      </c>
      <c r="BJ317" s="18">
        <v>1</v>
      </c>
      <c r="BK317" s="18" t="s">
        <v>1987</v>
      </c>
      <c r="BM317" s="18">
        <v>7</v>
      </c>
      <c r="BN317" s="18">
        <v>8</v>
      </c>
      <c r="BT317" s="20">
        <v>3.0259199999999997</v>
      </c>
      <c r="BU317" s="18">
        <v>2</v>
      </c>
      <c r="BV317" s="18">
        <v>3</v>
      </c>
      <c r="BW317" s="18">
        <v>9</v>
      </c>
      <c r="BY317" s="18" t="s">
        <v>1987</v>
      </c>
      <c r="CB317" s="18">
        <v>2</v>
      </c>
      <c r="CG317" s="20">
        <v>3.5922949999999996</v>
      </c>
      <c r="CH317" s="18" t="s">
        <v>1987</v>
      </c>
      <c r="CJ317" s="18">
        <v>124</v>
      </c>
      <c r="CM317" s="20">
        <v>2.5048550000000001</v>
      </c>
      <c r="CO317" s="18" t="s">
        <v>1987</v>
      </c>
      <c r="CP317" s="18" t="s">
        <v>1987</v>
      </c>
      <c r="CR317" s="18">
        <v>23</v>
      </c>
      <c r="CS317" s="18">
        <v>39</v>
      </c>
      <c r="CT317" s="18">
        <v>32</v>
      </c>
      <c r="CU317" s="20">
        <v>7.0979099999999997</v>
      </c>
      <c r="CV317" s="20">
        <v>18.565279999999998</v>
      </c>
      <c r="CW317" s="20">
        <v>2.309825</v>
      </c>
      <c r="CX317" s="20">
        <v>9.0127500000000005</v>
      </c>
      <c r="CY317" s="20">
        <v>3.8907499999999997</v>
      </c>
      <c r="CZ317" s="20">
        <v>0.513185</v>
      </c>
      <c r="DA317" s="20">
        <v>3.7922499999999997</v>
      </c>
      <c r="DB317" s="20">
        <v>0.24230999999999997</v>
      </c>
      <c r="DC317" s="20">
        <v>2.7126900000000003</v>
      </c>
      <c r="DD317" s="20">
        <v>0.58607500000000001</v>
      </c>
      <c r="DE317" s="20">
        <v>1.443025</v>
      </c>
      <c r="DF317" s="20">
        <v>0.7220049999999999</v>
      </c>
      <c r="DG317" s="20">
        <v>1.2617849999999999</v>
      </c>
      <c r="DH317" s="20">
        <v>0.14577999999999999</v>
      </c>
      <c r="DI317" s="85">
        <v>52.295620000000014</v>
      </c>
      <c r="DJ317" s="85">
        <v>75.295620000000014</v>
      </c>
      <c r="DW317" s="2">
        <v>9.85</v>
      </c>
      <c r="DY317" s="2"/>
      <c r="DZ317" s="2">
        <v>65.03</v>
      </c>
      <c r="EB317" s="2">
        <v>44.54</v>
      </c>
      <c r="EI317" s="2">
        <v>9.8699999999999992</v>
      </c>
      <c r="EQ317" s="2">
        <v>0.38</v>
      </c>
      <c r="ET317" s="2">
        <v>45.61</v>
      </c>
      <c r="FB317" s="20">
        <v>500</v>
      </c>
    </row>
    <row r="318" spans="1:158" x14ac:dyDescent="0.3">
      <c r="A318" s="139" t="s">
        <v>3023</v>
      </c>
      <c r="B318" s="20" t="s">
        <v>978</v>
      </c>
      <c r="C318" s="116" t="s">
        <v>326</v>
      </c>
      <c r="D318" s="20" t="s">
        <v>980</v>
      </c>
      <c r="E318" s="167">
        <v>45065</v>
      </c>
      <c r="F318" s="14">
        <v>45237</v>
      </c>
      <c r="G318" s="59" t="s">
        <v>3038</v>
      </c>
      <c r="H318" s="19" t="s">
        <v>2004</v>
      </c>
      <c r="K318" s="141">
        <v>36.184677180000001</v>
      </c>
      <c r="L318" s="141">
        <v>-108.1790475</v>
      </c>
      <c r="O318" s="20" t="s">
        <v>3039</v>
      </c>
      <c r="P318" s="59" t="s">
        <v>336</v>
      </c>
      <c r="Q318" s="20" t="s">
        <v>1549</v>
      </c>
      <c r="R318" s="20" t="s">
        <v>1374</v>
      </c>
      <c r="Z318" s="118" t="s">
        <v>2704</v>
      </c>
      <c r="AA318" s="20" t="s">
        <v>2002</v>
      </c>
      <c r="AB318" s="19" t="s">
        <v>1285</v>
      </c>
      <c r="AG318" s="2">
        <v>52.9</v>
      </c>
      <c r="AH318" s="2">
        <v>0.64</v>
      </c>
      <c r="AI318" s="2">
        <v>20.54</v>
      </c>
      <c r="AK318" s="2">
        <v>4.2699999999999996</v>
      </c>
      <c r="AL318" s="2">
        <v>0.05</v>
      </c>
      <c r="AM318" s="2">
        <v>0.49</v>
      </c>
      <c r="AN318" s="2">
        <v>9.51</v>
      </c>
      <c r="AO318" s="2">
        <v>1.3</v>
      </c>
      <c r="AP318" s="2">
        <v>0.64</v>
      </c>
      <c r="AQ318" s="2">
        <v>0.04</v>
      </c>
      <c r="AU318" s="2">
        <v>5.35</v>
      </c>
      <c r="AY318" s="131">
        <f t="shared" si="4"/>
        <v>90.38</v>
      </c>
      <c r="BB318" s="18">
        <v>3</v>
      </c>
      <c r="BD318" s="18" t="s">
        <v>1987</v>
      </c>
      <c r="BJ318" s="18">
        <v>5</v>
      </c>
      <c r="BK318" s="18" t="s">
        <v>1987</v>
      </c>
      <c r="BM318" s="18">
        <v>6</v>
      </c>
      <c r="BN318" s="18">
        <v>7</v>
      </c>
      <c r="BT318" s="20">
        <v>4.9820640000000003</v>
      </c>
      <c r="BU318" s="18">
        <v>2.9999999999999996</v>
      </c>
      <c r="BV318" s="18">
        <v>3</v>
      </c>
      <c r="BW318" s="18">
        <v>6</v>
      </c>
      <c r="BY318" s="18" t="s">
        <v>1987</v>
      </c>
      <c r="CB318" s="18">
        <v>4</v>
      </c>
      <c r="CG318" s="20">
        <v>5.6541439999999996</v>
      </c>
      <c r="CH318" s="18" t="s">
        <v>1987</v>
      </c>
      <c r="CJ318" s="18">
        <v>286</v>
      </c>
      <c r="CM318" s="20">
        <v>4.0584959999999999</v>
      </c>
      <c r="CO318" s="18" t="s">
        <v>1987</v>
      </c>
      <c r="CP318" s="18" t="s">
        <v>1987</v>
      </c>
      <c r="CR318" s="18">
        <v>13</v>
      </c>
      <c r="CS318" s="18">
        <v>62</v>
      </c>
      <c r="CT318" s="18">
        <v>32</v>
      </c>
      <c r="CU318" s="20">
        <v>9.8600639999999995</v>
      </c>
      <c r="CV318" s="20">
        <v>18.037760000000002</v>
      </c>
      <c r="CW318" s="20">
        <v>2.2590559999999997</v>
      </c>
      <c r="CX318" s="20">
        <v>7.8048000000000002</v>
      </c>
      <c r="CY318" s="20">
        <v>0</v>
      </c>
      <c r="CZ318" s="20">
        <v>0.29918400000000001</v>
      </c>
      <c r="DA318" s="20">
        <v>4.4530719999999997</v>
      </c>
      <c r="DB318" s="20">
        <v>0.22113600000000003</v>
      </c>
      <c r="DC318" s="20">
        <v>1.2921279999999999</v>
      </c>
      <c r="DD318" s="20">
        <v>0.333872</v>
      </c>
      <c r="DE318" s="20">
        <v>0.83684799999999993</v>
      </c>
      <c r="DF318" s="20">
        <v>0.61571199999999993</v>
      </c>
      <c r="DG318" s="20">
        <v>0.89321600000000001</v>
      </c>
      <c r="DH318" s="20">
        <v>0.13875199999999999</v>
      </c>
      <c r="DI318" s="85">
        <v>47.0456</v>
      </c>
      <c r="DJ318" s="85">
        <v>60.0456</v>
      </c>
      <c r="DW318" s="2">
        <v>21.68</v>
      </c>
      <c r="DY318" s="2"/>
      <c r="DZ318" s="2">
        <v>52.6</v>
      </c>
      <c r="EB318" s="2">
        <v>33.22</v>
      </c>
      <c r="EI318" s="2">
        <v>12.05</v>
      </c>
      <c r="EQ318" s="2">
        <v>0.51</v>
      </c>
      <c r="ET318" s="2">
        <v>45.1</v>
      </c>
      <c r="FB318" s="20">
        <v>500</v>
      </c>
    </row>
    <row r="319" spans="1:158" x14ac:dyDescent="0.3">
      <c r="A319" s="139" t="s">
        <v>3024</v>
      </c>
      <c r="B319" s="20" t="s">
        <v>978</v>
      </c>
      <c r="C319" s="1" t="s">
        <v>369</v>
      </c>
      <c r="D319" s="20" t="s">
        <v>980</v>
      </c>
      <c r="E319" s="14">
        <v>45175</v>
      </c>
      <c r="F319" s="14">
        <v>45237</v>
      </c>
      <c r="G319" s="59" t="s">
        <v>3038</v>
      </c>
      <c r="H319" s="19" t="s">
        <v>2004</v>
      </c>
      <c r="K319" s="141">
        <v>35.656571999999997</v>
      </c>
      <c r="L319" s="141">
        <v>-107.204539</v>
      </c>
      <c r="O319" s="20" t="s">
        <v>3039</v>
      </c>
      <c r="P319" s="59" t="s">
        <v>336</v>
      </c>
      <c r="Q319" s="20" t="s">
        <v>1549</v>
      </c>
      <c r="R319" s="20" t="s">
        <v>1374</v>
      </c>
      <c r="Z319" s="22" t="s">
        <v>3034</v>
      </c>
      <c r="AA319" s="20" t="s">
        <v>2002</v>
      </c>
      <c r="AB319" s="19" t="s">
        <v>983</v>
      </c>
      <c r="AG319" s="2">
        <v>66.88</v>
      </c>
      <c r="AH319" s="2">
        <v>0.86</v>
      </c>
      <c r="AI319" s="2">
        <v>19.239999999999998</v>
      </c>
      <c r="AK319" s="2">
        <v>4.24</v>
      </c>
      <c r="AL319" s="2">
        <v>0.02</v>
      </c>
      <c r="AM319" s="2">
        <v>1.74</v>
      </c>
      <c r="AN319" s="2">
        <v>0.46</v>
      </c>
      <c r="AO319" s="2">
        <v>0.54</v>
      </c>
      <c r="AP319" s="2">
        <v>2.87</v>
      </c>
      <c r="AQ319" s="2">
        <v>0.13</v>
      </c>
      <c r="AU319" s="2">
        <v>0.62</v>
      </c>
      <c r="AY319" s="131">
        <f t="shared" si="4"/>
        <v>96.979999999999976</v>
      </c>
      <c r="BB319" s="18">
        <v>13</v>
      </c>
      <c r="BD319" s="18">
        <v>593</v>
      </c>
      <c r="BJ319" s="18">
        <v>12</v>
      </c>
      <c r="BK319" s="18">
        <v>35</v>
      </c>
      <c r="BM319" s="18">
        <v>47</v>
      </c>
      <c r="BN319" s="18">
        <v>23</v>
      </c>
      <c r="BT319" s="20">
        <v>33.306182</v>
      </c>
      <c r="BU319" s="18" t="s">
        <v>1987</v>
      </c>
      <c r="BV319" s="18">
        <v>11</v>
      </c>
      <c r="BW319" s="18">
        <v>21</v>
      </c>
      <c r="BY319" s="18">
        <v>23</v>
      </c>
      <c r="CB319" s="18">
        <v>117</v>
      </c>
      <c r="CG319" s="20">
        <v>15.270164000000001</v>
      </c>
      <c r="CH319" s="18" t="s">
        <v>1987</v>
      </c>
      <c r="CJ319" s="18">
        <v>266</v>
      </c>
      <c r="CM319" s="20">
        <v>15.775305000000001</v>
      </c>
      <c r="CO319" s="18" t="s">
        <v>1987</v>
      </c>
      <c r="CP319" s="18">
        <v>159</v>
      </c>
      <c r="CR319" s="18">
        <v>30</v>
      </c>
      <c r="CS319" s="18">
        <v>96</v>
      </c>
      <c r="CT319" s="18">
        <v>158</v>
      </c>
      <c r="CU319" s="20">
        <v>36.361870999999994</v>
      </c>
      <c r="CV319" s="20">
        <v>76.359100999999995</v>
      </c>
      <c r="CW319" s="20">
        <v>9.7384559999999993</v>
      </c>
      <c r="CX319" s="20">
        <v>29.215368000000002</v>
      </c>
      <c r="CY319" s="20">
        <v>23.650535999999999</v>
      </c>
      <c r="CZ319" s="20">
        <v>1.3746459999999998</v>
      </c>
      <c r="DA319" s="20">
        <v>7.610239</v>
      </c>
      <c r="DB319" s="20">
        <v>0.63763700000000001</v>
      </c>
      <c r="DC319" s="20">
        <v>2.244151</v>
      </c>
      <c r="DD319" s="20">
        <v>0.85294300000000012</v>
      </c>
      <c r="DE319" s="20">
        <v>2.4346139999999998</v>
      </c>
      <c r="DF319" s="20">
        <v>0.75357099999999999</v>
      </c>
      <c r="DG319" s="20">
        <v>3.1384989999999999</v>
      </c>
      <c r="DH319" s="20">
        <v>0.31467800000000001</v>
      </c>
      <c r="DI319" s="86">
        <v>194.68630999999999</v>
      </c>
      <c r="DJ319" s="85">
        <v>224.68630999999999</v>
      </c>
      <c r="DW319" s="2">
        <v>82.81</v>
      </c>
      <c r="DY319" s="2">
        <v>9.11</v>
      </c>
      <c r="DZ319" s="2" t="s">
        <v>2309</v>
      </c>
      <c r="EB319" s="2">
        <v>4.5499999999999972</v>
      </c>
      <c r="EI319" s="2">
        <v>5.83</v>
      </c>
      <c r="EQ319" s="2">
        <v>0.22</v>
      </c>
      <c r="ET319" s="2">
        <v>12.64</v>
      </c>
      <c r="FB319" s="20">
        <v>500</v>
      </c>
    </row>
    <row r="320" spans="1:158" x14ac:dyDescent="0.3">
      <c r="A320" s="139" t="s">
        <v>3025</v>
      </c>
      <c r="B320" s="20" t="s">
        <v>978</v>
      </c>
      <c r="C320" s="1" t="s">
        <v>369</v>
      </c>
      <c r="D320" s="20" t="s">
        <v>980</v>
      </c>
      <c r="E320" s="14">
        <v>45175</v>
      </c>
      <c r="F320" s="14">
        <v>45237</v>
      </c>
      <c r="G320" s="59" t="s">
        <v>3038</v>
      </c>
      <c r="H320" s="19" t="s">
        <v>2004</v>
      </c>
      <c r="K320" s="141">
        <v>35.657206000000002</v>
      </c>
      <c r="L320" s="141">
        <v>-107.197243</v>
      </c>
      <c r="O320" s="20" t="s">
        <v>3039</v>
      </c>
      <c r="P320" s="59" t="s">
        <v>336</v>
      </c>
      <c r="Q320" s="20" t="s">
        <v>1549</v>
      </c>
      <c r="R320" s="20" t="s">
        <v>1374</v>
      </c>
      <c r="Z320" s="22" t="s">
        <v>3035</v>
      </c>
      <c r="AA320" s="20" t="s">
        <v>2002</v>
      </c>
      <c r="AB320" s="19" t="s">
        <v>983</v>
      </c>
      <c r="AG320" s="2">
        <v>71.86</v>
      </c>
      <c r="AH320" s="2">
        <v>0.98</v>
      </c>
      <c r="AI320" s="2">
        <v>19.989999999999998</v>
      </c>
      <c r="AK320" s="2">
        <v>1.91</v>
      </c>
      <c r="AL320" s="2">
        <v>0.02</v>
      </c>
      <c r="AM320" s="2">
        <v>1.27</v>
      </c>
      <c r="AN320" s="2">
        <v>0.73</v>
      </c>
      <c r="AO320" s="2">
        <v>0.45</v>
      </c>
      <c r="AP320" s="2">
        <v>0.95</v>
      </c>
      <c r="AQ320" s="2">
        <v>0.05</v>
      </c>
      <c r="AU320" s="2">
        <v>1.1200000000000001</v>
      </c>
      <c r="AY320" s="131">
        <f t="shared" si="4"/>
        <v>98.21</v>
      </c>
      <c r="BB320" s="18">
        <v>8</v>
      </c>
      <c r="BD320" s="18">
        <v>121</v>
      </c>
      <c r="BJ320" s="18">
        <v>4</v>
      </c>
      <c r="BK320" s="18" t="s">
        <v>1987</v>
      </c>
      <c r="BM320" s="18">
        <v>22</v>
      </c>
      <c r="BN320" s="18">
        <v>16</v>
      </c>
      <c r="BT320" s="20">
        <v>41.416353000000001</v>
      </c>
      <c r="BU320" s="18">
        <v>2</v>
      </c>
      <c r="BV320" s="18">
        <v>7</v>
      </c>
      <c r="BW320" s="18">
        <v>9</v>
      </c>
      <c r="BY320" s="18">
        <v>22</v>
      </c>
      <c r="CB320" s="18">
        <v>20</v>
      </c>
      <c r="CG320" s="20">
        <v>9.2780820000000013</v>
      </c>
      <c r="CH320" s="18" t="s">
        <v>1987</v>
      </c>
      <c r="CJ320" s="18">
        <v>151</v>
      </c>
      <c r="CM320" s="20">
        <v>10.720511999999999</v>
      </c>
      <c r="CO320" s="18">
        <v>5</v>
      </c>
      <c r="CP320" s="18">
        <v>111</v>
      </c>
      <c r="CR320" s="18">
        <v>26</v>
      </c>
      <c r="CS320" s="18">
        <v>35</v>
      </c>
      <c r="CT320" s="18">
        <v>104</v>
      </c>
      <c r="CU320" s="20">
        <v>13.088889</v>
      </c>
      <c r="CV320" s="20">
        <v>27.150255000000001</v>
      </c>
      <c r="CW320" s="20">
        <v>3.5967690000000005</v>
      </c>
      <c r="CX320" s="20">
        <v>12.460734</v>
      </c>
      <c r="CY320" s="20">
        <v>5.1043410000000007</v>
      </c>
      <c r="CZ320" s="20">
        <v>0.69329700000000005</v>
      </c>
      <c r="DA320" s="20">
        <v>4.8298140000000007</v>
      </c>
      <c r="DB320" s="20">
        <v>0.56301299999999999</v>
      </c>
      <c r="DC320" s="20">
        <v>2.5824149999999997</v>
      </c>
      <c r="DD320" s="20">
        <v>0.81427500000000008</v>
      </c>
      <c r="DE320" s="20">
        <v>1.9170360000000002</v>
      </c>
      <c r="DF320" s="20">
        <v>0.67468500000000009</v>
      </c>
      <c r="DG320" s="20">
        <v>2.0147490000000001</v>
      </c>
      <c r="DH320" s="20">
        <v>3.7224000000000007E-2</v>
      </c>
      <c r="DI320" s="85">
        <v>75.527495999999985</v>
      </c>
      <c r="DJ320" s="85">
        <v>101.52749599999999</v>
      </c>
      <c r="DW320" s="2">
        <v>46.53</v>
      </c>
      <c r="DY320" s="2"/>
      <c r="DZ320" s="2">
        <v>36.619999999999997</v>
      </c>
      <c r="EB320" s="2">
        <v>23.340000000000003</v>
      </c>
      <c r="EI320" s="2">
        <v>6.47</v>
      </c>
      <c r="EQ320" s="2">
        <v>0.34</v>
      </c>
      <c r="ET320" s="2">
        <v>30.13</v>
      </c>
      <c r="FB320" s="20">
        <v>500</v>
      </c>
    </row>
    <row r="321" spans="1:158" x14ac:dyDescent="0.3">
      <c r="A321" s="139" t="s">
        <v>3026</v>
      </c>
      <c r="B321" s="20" t="s">
        <v>978</v>
      </c>
      <c r="C321" s="1" t="s">
        <v>369</v>
      </c>
      <c r="D321" s="20" t="s">
        <v>980</v>
      </c>
      <c r="E321" s="14">
        <v>45175</v>
      </c>
      <c r="F321" s="14">
        <v>45237</v>
      </c>
      <c r="G321" s="59" t="s">
        <v>3038</v>
      </c>
      <c r="H321" s="19" t="s">
        <v>2004</v>
      </c>
      <c r="K321" s="141">
        <v>35.657206000000002</v>
      </c>
      <c r="L321" s="141">
        <v>-107.197243</v>
      </c>
      <c r="O321" s="20" t="s">
        <v>3039</v>
      </c>
      <c r="P321" s="59" t="s">
        <v>336</v>
      </c>
      <c r="Q321" s="20" t="s">
        <v>1549</v>
      </c>
      <c r="R321" s="20" t="s">
        <v>1374</v>
      </c>
      <c r="Z321" s="22" t="s">
        <v>3036</v>
      </c>
      <c r="AA321" s="20" t="s">
        <v>2002</v>
      </c>
      <c r="AB321" s="19" t="s">
        <v>983</v>
      </c>
      <c r="AG321" s="2">
        <v>55.35</v>
      </c>
      <c r="AH321" s="2">
        <v>1.24</v>
      </c>
      <c r="AI321" s="2">
        <v>10.6</v>
      </c>
      <c r="AK321" s="2">
        <v>7.47</v>
      </c>
      <c r="AL321" s="2">
        <v>0.18</v>
      </c>
      <c r="AM321" s="2">
        <v>2.38</v>
      </c>
      <c r="AN321" s="2">
        <v>5.94</v>
      </c>
      <c r="AO321" s="2">
        <v>1.67</v>
      </c>
      <c r="AP321" s="2">
        <v>0.44</v>
      </c>
      <c r="AQ321" s="2">
        <v>0.03</v>
      </c>
      <c r="AU321" s="2">
        <v>12.4</v>
      </c>
      <c r="AY321" s="131">
        <f t="shared" si="4"/>
        <v>85.3</v>
      </c>
      <c r="BB321" s="18" t="s">
        <v>1987</v>
      </c>
      <c r="BD321" s="18">
        <v>87</v>
      </c>
      <c r="BJ321" s="18">
        <v>3</v>
      </c>
      <c r="BK321" s="18" t="s">
        <v>1987</v>
      </c>
      <c r="BM321" s="18">
        <v>4</v>
      </c>
      <c r="BN321" s="18">
        <v>3</v>
      </c>
      <c r="BT321" s="20">
        <v>1.7285400000000002</v>
      </c>
      <c r="BU321" s="18">
        <v>3</v>
      </c>
      <c r="BV321" s="18" t="s">
        <v>1987</v>
      </c>
      <c r="BW321" s="18">
        <v>6</v>
      </c>
      <c r="BY321" s="18" t="s">
        <v>1987</v>
      </c>
      <c r="CB321" s="18">
        <v>2</v>
      </c>
      <c r="CG321" s="20">
        <v>1.8117000000000001</v>
      </c>
      <c r="CH321" s="18" t="s">
        <v>1987</v>
      </c>
      <c r="CJ321" s="18">
        <v>106</v>
      </c>
      <c r="CM321" s="20">
        <v>1.3501620000000001</v>
      </c>
      <c r="CO321" s="18" t="s">
        <v>1987</v>
      </c>
      <c r="CP321" s="18" t="s">
        <v>1987</v>
      </c>
      <c r="CR321" s="18">
        <v>7</v>
      </c>
      <c r="CS321" s="18">
        <v>11</v>
      </c>
      <c r="CT321" s="18">
        <v>14</v>
      </c>
      <c r="CU321" s="20">
        <v>2.7193320000000001</v>
      </c>
      <c r="CV321" s="20">
        <v>2.705076</v>
      </c>
      <c r="CW321" s="20">
        <v>0.69557400000000014</v>
      </c>
      <c r="CX321" s="20">
        <v>2.3474880000000002</v>
      </c>
      <c r="CY321" s="20">
        <v>1.5242040000000001</v>
      </c>
      <c r="CZ321" s="20">
        <v>0.11701800000000001</v>
      </c>
      <c r="DA321" s="20">
        <v>1.2693780000000001</v>
      </c>
      <c r="DB321" s="20">
        <v>0.10870200000000001</v>
      </c>
      <c r="DC321" s="20">
        <v>0.414018</v>
      </c>
      <c r="DD321" s="20">
        <v>0.131274</v>
      </c>
      <c r="DE321" s="20">
        <v>0.36352800000000002</v>
      </c>
      <c r="DF321" s="20">
        <v>0.179982</v>
      </c>
      <c r="DG321" s="20">
        <v>0.35639999999999999</v>
      </c>
      <c r="DH321" s="20">
        <v>6.2964000000000006E-2</v>
      </c>
      <c r="DI321" s="85">
        <v>12.994937999999999</v>
      </c>
      <c r="DJ321" s="85">
        <v>19.994937999999998</v>
      </c>
      <c r="DW321" s="2">
        <v>5.94</v>
      </c>
      <c r="DY321" s="2"/>
      <c r="DZ321" s="2">
        <v>67.34</v>
      </c>
      <c r="EB321" s="2">
        <v>47.28</v>
      </c>
      <c r="EI321" s="2">
        <v>12.92</v>
      </c>
      <c r="EQ321" s="2">
        <v>0.52</v>
      </c>
      <c r="ET321" s="2">
        <v>46.78</v>
      </c>
      <c r="FB321" s="20">
        <v>500</v>
      </c>
    </row>
    <row r="322" spans="1:158" x14ac:dyDescent="0.3">
      <c r="A322" s="139" t="s">
        <v>3027</v>
      </c>
      <c r="B322" s="20" t="s">
        <v>978</v>
      </c>
      <c r="C322" s="20" t="s">
        <v>143</v>
      </c>
      <c r="D322" s="20" t="s">
        <v>980</v>
      </c>
      <c r="E322" s="176">
        <v>45184</v>
      </c>
      <c r="F322" s="14">
        <v>45237</v>
      </c>
      <c r="G322" s="59" t="s">
        <v>3038</v>
      </c>
      <c r="H322" s="19" t="s">
        <v>2004</v>
      </c>
      <c r="K322" s="177">
        <v>34.463133999999997</v>
      </c>
      <c r="L322" s="177">
        <v>-108.031752</v>
      </c>
      <c r="N322" s="59" t="s">
        <v>239</v>
      </c>
      <c r="O322" s="20" t="s">
        <v>3039</v>
      </c>
      <c r="P322" s="59" t="s">
        <v>336</v>
      </c>
      <c r="Q322" s="20" t="s">
        <v>1549</v>
      </c>
      <c r="R322" s="20" t="s">
        <v>1374</v>
      </c>
      <c r="Z322" s="206" t="s">
        <v>3037</v>
      </c>
      <c r="AA322" s="20" t="s">
        <v>143</v>
      </c>
      <c r="AB322" s="20" t="s">
        <v>143</v>
      </c>
      <c r="AG322" s="2">
        <v>70.040000000000006</v>
      </c>
      <c r="AH322" s="2">
        <v>0.85</v>
      </c>
      <c r="AI322" s="2">
        <v>14.22</v>
      </c>
      <c r="AK322" s="2">
        <v>2.79</v>
      </c>
      <c r="AL322" s="2">
        <v>0.04</v>
      </c>
      <c r="AM322" s="2">
        <v>0.9</v>
      </c>
      <c r="AN322" s="2">
        <v>4.6500000000000004</v>
      </c>
      <c r="AO322" s="2">
        <v>0.34</v>
      </c>
      <c r="AP322" s="2">
        <v>1.54</v>
      </c>
      <c r="AQ322" s="2">
        <v>0.06</v>
      </c>
      <c r="AU322" s="2">
        <v>0.54</v>
      </c>
      <c r="AY322" s="131">
        <f t="shared" si="4"/>
        <v>95.430000000000035</v>
      </c>
      <c r="BB322" s="18">
        <v>11</v>
      </c>
      <c r="BD322" s="18">
        <v>141</v>
      </c>
      <c r="BJ322" s="18">
        <v>8</v>
      </c>
      <c r="BK322" s="18" t="s">
        <v>1987</v>
      </c>
      <c r="BM322" s="18">
        <v>13</v>
      </c>
      <c r="BN322" s="18">
        <v>19</v>
      </c>
      <c r="BT322" s="20">
        <v>19.285968</v>
      </c>
      <c r="BU322" s="18" t="s">
        <v>1987</v>
      </c>
      <c r="BV322" s="18">
        <v>10</v>
      </c>
      <c r="BW322" s="18">
        <v>7</v>
      </c>
      <c r="BY322" s="18">
        <v>14</v>
      </c>
      <c r="CB322" s="18">
        <v>46</v>
      </c>
      <c r="CG322" s="20">
        <v>14.546688</v>
      </c>
      <c r="CH322" s="18" t="s">
        <v>1987</v>
      </c>
      <c r="CJ322" s="18">
        <v>396</v>
      </c>
      <c r="CM322" s="20">
        <v>10.181391999999999</v>
      </c>
      <c r="CO322" s="18">
        <v>7</v>
      </c>
      <c r="CP322" s="18">
        <v>55</v>
      </c>
      <c r="CR322" s="18">
        <v>50</v>
      </c>
      <c r="CS322" s="18">
        <v>22</v>
      </c>
      <c r="CT322" s="18">
        <v>162</v>
      </c>
      <c r="CU322" s="20">
        <v>19.453616</v>
      </c>
      <c r="CV322" s="20">
        <v>34.013200000000005</v>
      </c>
      <c r="CW322" s="20">
        <v>5.2099840000000004</v>
      </c>
      <c r="CX322" s="20">
        <v>17.880304000000002</v>
      </c>
      <c r="CY322" s="20">
        <v>0</v>
      </c>
      <c r="CZ322" s="20">
        <v>1.1155040000000001</v>
      </c>
      <c r="DA322" s="20">
        <v>11.999727999999999</v>
      </c>
      <c r="DB322" s="20">
        <v>0.96075200000000005</v>
      </c>
      <c r="DC322" s="20">
        <v>5.9321599999999997</v>
      </c>
      <c r="DD322" s="20">
        <v>1.392768</v>
      </c>
      <c r="DE322" s="20">
        <v>3.6366719999999999</v>
      </c>
      <c r="DF322" s="20">
        <v>1.3476320000000002</v>
      </c>
      <c r="DG322" s="20">
        <v>3.1401760000000003</v>
      </c>
      <c r="DH322" s="20">
        <v>0.28371200000000002</v>
      </c>
      <c r="DI322" s="85">
        <v>106.36620800000001</v>
      </c>
      <c r="DJ322" s="85">
        <v>156.36620800000003</v>
      </c>
      <c r="DW322" s="2">
        <v>64.48</v>
      </c>
      <c r="DY322" s="2" t="s">
        <v>2309</v>
      </c>
      <c r="DZ322" s="2">
        <v>23.79</v>
      </c>
      <c r="EB322" s="2">
        <v>12.189999999999998</v>
      </c>
      <c r="EI322" s="2">
        <v>14.46</v>
      </c>
      <c r="EQ322" s="2">
        <v>0.16</v>
      </c>
      <c r="ET322" s="2">
        <v>23.33</v>
      </c>
      <c r="FB322" s="20">
        <v>500</v>
      </c>
    </row>
    <row r="323" spans="1:158" x14ac:dyDescent="0.3">
      <c r="A323" s="19" t="s">
        <v>2773</v>
      </c>
      <c r="B323" s="20" t="s">
        <v>978</v>
      </c>
      <c r="C323" s="19" t="s">
        <v>326</v>
      </c>
      <c r="D323" s="19" t="s">
        <v>980</v>
      </c>
      <c r="E323" s="157">
        <v>44963</v>
      </c>
      <c r="F323" s="113">
        <v>45022</v>
      </c>
      <c r="G323" s="19" t="s">
        <v>2308</v>
      </c>
      <c r="H323" s="19" t="s">
        <v>2004</v>
      </c>
      <c r="K323" s="19">
        <v>36.110742999999999</v>
      </c>
      <c r="L323" s="19">
        <v>-107.758138</v>
      </c>
      <c r="M323" s="20" t="s">
        <v>357</v>
      </c>
      <c r="N323" s="59" t="s">
        <v>142</v>
      </c>
      <c r="O323" s="20" t="s">
        <v>147</v>
      </c>
      <c r="P323" s="59" t="s">
        <v>336</v>
      </c>
      <c r="Q323" s="20" t="s">
        <v>1373</v>
      </c>
      <c r="R323" s="20" t="s">
        <v>381</v>
      </c>
      <c r="S323" s="20">
        <v>288</v>
      </c>
      <c r="T323" s="20"/>
      <c r="V323" s="20" t="s">
        <v>2318</v>
      </c>
      <c r="X323" s="82" t="s">
        <v>1531</v>
      </c>
      <c r="Z323" s="151" t="s">
        <v>336</v>
      </c>
      <c r="AA323" s="20" t="s">
        <v>142</v>
      </c>
      <c r="AB323" s="92" t="s">
        <v>1285</v>
      </c>
      <c r="AC323" s="85">
        <v>0.752</v>
      </c>
      <c r="AG323" s="84">
        <v>53.25</v>
      </c>
      <c r="AH323" s="84">
        <v>0.93</v>
      </c>
      <c r="AI323" s="84">
        <v>31.24</v>
      </c>
      <c r="AK323" s="84">
        <v>2.19</v>
      </c>
      <c r="AL323" s="84">
        <v>0.03</v>
      </c>
      <c r="AM323" s="84">
        <v>0.32</v>
      </c>
      <c r="AN323" s="84">
        <v>1.93</v>
      </c>
      <c r="AO323" s="84">
        <v>1.18</v>
      </c>
      <c r="AP323" s="84">
        <v>1.39</v>
      </c>
      <c r="AQ323" s="84">
        <v>0.06</v>
      </c>
      <c r="AR323" s="19"/>
      <c r="AS323" s="19"/>
      <c r="AT323" s="19"/>
      <c r="AU323" s="84">
        <v>2.62</v>
      </c>
      <c r="AW323" s="19"/>
      <c r="AY323" s="20">
        <v>92.52000000000001</v>
      </c>
      <c r="AZ323" s="19"/>
      <c r="BA323" s="19"/>
      <c r="BB323" s="37">
        <v>8</v>
      </c>
      <c r="BD323" s="20">
        <v>4</v>
      </c>
      <c r="BE323" s="84"/>
      <c r="BF323" s="19"/>
      <c r="BH323" s="19"/>
      <c r="BJ323" s="37">
        <v>2.9999999999999996</v>
      </c>
      <c r="BK323" s="37"/>
      <c r="BL323" s="19"/>
      <c r="BM323" s="37">
        <v>20</v>
      </c>
      <c r="BN323" s="37">
        <v>15</v>
      </c>
      <c r="BO323" s="19"/>
      <c r="BP323" s="19"/>
      <c r="BQ323" s="19"/>
      <c r="BR323" s="19"/>
      <c r="BT323" s="85">
        <v>37.858385302879775</v>
      </c>
      <c r="BU323" s="37" t="s">
        <v>2309</v>
      </c>
      <c r="BV323" s="37">
        <v>8</v>
      </c>
      <c r="BW323" s="37">
        <v>2.9999999999999996</v>
      </c>
      <c r="BY323" s="37">
        <v>21</v>
      </c>
      <c r="CB323" s="37">
        <v>8</v>
      </c>
      <c r="CC323" s="19"/>
      <c r="CF323" s="19"/>
      <c r="CG323" s="85">
        <v>6.0444111221449779</v>
      </c>
      <c r="CH323" s="37">
        <v>5</v>
      </c>
      <c r="CI323" s="19"/>
      <c r="CJ323" s="37">
        <v>92</v>
      </c>
      <c r="CK323" s="19"/>
      <c r="CL323" s="19"/>
      <c r="CM323" s="85">
        <v>17.913042424242448</v>
      </c>
      <c r="CN323" s="19"/>
      <c r="CO323" s="37"/>
      <c r="CP323" s="37"/>
      <c r="CQ323" s="19"/>
      <c r="CR323" s="85">
        <v>21.024303872889764</v>
      </c>
      <c r="CS323" s="37">
        <v>15</v>
      </c>
      <c r="CT323" s="37">
        <v>131</v>
      </c>
      <c r="CU323" s="85">
        <v>19.48727904667329</v>
      </c>
      <c r="CV323" s="85">
        <v>39.285622641509498</v>
      </c>
      <c r="CW323" s="85">
        <v>3.9035551142006066</v>
      </c>
      <c r="CX323" s="85">
        <v>22.536931479642504</v>
      </c>
      <c r="CY323" s="85">
        <v>4.0682363455809361</v>
      </c>
      <c r="CZ323" s="85">
        <v>0.69532075471698218</v>
      </c>
      <c r="DA323" s="85">
        <v>4.0194419066534248</v>
      </c>
      <c r="DB323" s="85">
        <v>0.34766037735848959</v>
      </c>
      <c r="DC323" s="85">
        <v>4.8489473684210456</v>
      </c>
      <c r="DD323" s="85">
        <v>0.96369016881827252</v>
      </c>
      <c r="DE323" s="85">
        <v>1.8175928500496537</v>
      </c>
      <c r="DF323" s="85">
        <v>0.64042701092353493</v>
      </c>
      <c r="DG323" s="85">
        <v>2.4641191658391253</v>
      </c>
      <c r="DH323" s="85">
        <v>0.3049652432969216</v>
      </c>
      <c r="DI323" s="87">
        <v>105.3837894736843</v>
      </c>
      <c r="DJ323" s="85">
        <v>126.40809334657406</v>
      </c>
      <c r="DO323" s="19"/>
      <c r="DP323" s="19"/>
      <c r="DW323" s="85">
        <v>30.71</v>
      </c>
      <c r="DY323" s="85">
        <v>52.77</v>
      </c>
      <c r="EB323" s="85">
        <v>34.470000000000006</v>
      </c>
      <c r="EI323" s="85">
        <v>4.08</v>
      </c>
      <c r="EQ323" s="85">
        <v>0.752</v>
      </c>
      <c r="ET323" s="85">
        <v>34.82</v>
      </c>
      <c r="FB323" s="20">
        <v>500</v>
      </c>
    </row>
    <row r="324" spans="1:158" x14ac:dyDescent="0.3">
      <c r="A324" s="19" t="s">
        <v>2774</v>
      </c>
      <c r="B324" s="20" t="s">
        <v>978</v>
      </c>
      <c r="C324" s="19" t="s">
        <v>326</v>
      </c>
      <c r="D324" s="19" t="s">
        <v>980</v>
      </c>
      <c r="E324" s="157">
        <v>44963</v>
      </c>
      <c r="F324" s="113">
        <v>45022</v>
      </c>
      <c r="G324" s="19" t="s">
        <v>2308</v>
      </c>
      <c r="H324" s="19" t="s">
        <v>2004</v>
      </c>
      <c r="K324" s="19">
        <v>36.110742999999999</v>
      </c>
      <c r="L324" s="19">
        <v>-107.758138</v>
      </c>
      <c r="M324" s="20" t="s">
        <v>357</v>
      </c>
      <c r="N324" s="59" t="s">
        <v>142</v>
      </c>
      <c r="O324" s="20" t="s">
        <v>147</v>
      </c>
      <c r="P324" s="59" t="s">
        <v>336</v>
      </c>
      <c r="Q324" s="20" t="s">
        <v>1373</v>
      </c>
      <c r="R324" s="20" t="s">
        <v>381</v>
      </c>
      <c r="S324" s="20">
        <v>288.7</v>
      </c>
      <c r="T324" s="20"/>
      <c r="V324" s="20" t="s">
        <v>2318</v>
      </c>
      <c r="X324" s="82" t="s">
        <v>1531</v>
      </c>
      <c r="Z324" s="62" t="s">
        <v>2545</v>
      </c>
      <c r="AA324" s="20" t="s">
        <v>142</v>
      </c>
      <c r="AB324" s="92" t="s">
        <v>1285</v>
      </c>
      <c r="AC324" s="85">
        <v>1.61</v>
      </c>
      <c r="AG324" s="84">
        <v>52.28</v>
      </c>
      <c r="AH324" s="84">
        <v>1.05</v>
      </c>
      <c r="AI324" s="84">
        <v>25.19</v>
      </c>
      <c r="AK324" s="84">
        <v>6.82</v>
      </c>
      <c r="AL324" s="84">
        <v>0.03</v>
      </c>
      <c r="AM324" s="84">
        <v>0.53</v>
      </c>
      <c r="AN324" s="84">
        <v>1.77</v>
      </c>
      <c r="AO324" s="84">
        <v>1.41</v>
      </c>
      <c r="AP324" s="84">
        <v>1.48</v>
      </c>
      <c r="AQ324" s="84">
        <v>7.0000000000000007E-2</v>
      </c>
      <c r="AR324" s="19"/>
      <c r="AS324" s="19"/>
      <c r="AT324" s="19"/>
      <c r="AU324" s="84">
        <v>3.04</v>
      </c>
      <c r="AW324" s="19"/>
      <c r="AY324" s="20">
        <v>90.63</v>
      </c>
      <c r="AZ324" s="19"/>
      <c r="BA324" s="19"/>
      <c r="BB324" s="37">
        <v>11.999999999999998</v>
      </c>
      <c r="BD324" s="20">
        <v>4</v>
      </c>
      <c r="BE324" s="84"/>
      <c r="BF324" s="19"/>
      <c r="BH324" s="19"/>
      <c r="BJ324" s="37">
        <v>9</v>
      </c>
      <c r="BK324" s="37"/>
      <c r="BL324" s="19"/>
      <c r="BM324" s="37">
        <v>25</v>
      </c>
      <c r="BN324" s="37">
        <v>14</v>
      </c>
      <c r="BO324" s="19"/>
      <c r="BP324" s="19"/>
      <c r="BQ324" s="19"/>
      <c r="BR324" s="19"/>
      <c r="BT324" s="85">
        <v>32.828746177369936</v>
      </c>
      <c r="BU324" s="37">
        <v>2.9999999999999996</v>
      </c>
      <c r="BV324" s="37">
        <v>11</v>
      </c>
      <c r="BW324" s="37">
        <v>9</v>
      </c>
      <c r="BY324" s="37">
        <v>18</v>
      </c>
      <c r="CB324" s="37">
        <v>11.999999999999998</v>
      </c>
      <c r="CC324" s="19"/>
      <c r="CF324" s="19"/>
      <c r="CG324" s="85">
        <v>7.4024464831804195</v>
      </c>
      <c r="CH324" s="37" t="s">
        <v>2309</v>
      </c>
      <c r="CI324" s="19"/>
      <c r="CJ324" s="37">
        <v>84</v>
      </c>
      <c r="CK324" s="19"/>
      <c r="CL324" s="19"/>
      <c r="CM324" s="85">
        <v>27.494116504854361</v>
      </c>
      <c r="CN324" s="19"/>
      <c r="CO324" s="37"/>
      <c r="CP324" s="37">
        <v>82</v>
      </c>
      <c r="CQ324" s="19"/>
      <c r="CR324" s="85">
        <v>24.996330275229351</v>
      </c>
      <c r="CS324" s="37">
        <v>18</v>
      </c>
      <c r="CT324" s="37">
        <v>123</v>
      </c>
      <c r="CU324" s="85">
        <v>17.622935779816515</v>
      </c>
      <c r="CV324" s="85">
        <v>33.711926605504502</v>
      </c>
      <c r="CW324" s="85">
        <v>3.81743119266054</v>
      </c>
      <c r="CX324" s="85">
        <v>21.254434250764525</v>
      </c>
      <c r="CY324" s="85">
        <v>4.8226299694189514</v>
      </c>
      <c r="CZ324" s="85">
        <v>0.76116207951070425</v>
      </c>
      <c r="DA324" s="85">
        <v>4.2648318042813393</v>
      </c>
      <c r="DB324" s="85">
        <v>0.63914373088684917</v>
      </c>
      <c r="DC324" s="85">
        <v>5.3048929663608497</v>
      </c>
      <c r="DD324" s="85">
        <v>0.90061162079510593</v>
      </c>
      <c r="DE324" s="85">
        <v>2.1614678899082547</v>
      </c>
      <c r="DF324" s="85">
        <v>0.87155963302752337</v>
      </c>
      <c r="DG324" s="85">
        <v>3.1085626911314983</v>
      </c>
      <c r="DH324" s="85">
        <v>0.5636085626911318</v>
      </c>
      <c r="DI324" s="87">
        <v>99.805198776758289</v>
      </c>
      <c r="DJ324" s="85">
        <v>124.80152905198764</v>
      </c>
      <c r="DO324" s="19"/>
      <c r="DP324" s="19"/>
      <c r="DW324" s="85">
        <v>28.5</v>
      </c>
      <c r="DY324" s="85">
        <v>52.16</v>
      </c>
      <c r="EB324" s="85">
        <v>35.870000000000005</v>
      </c>
      <c r="EI324" s="85">
        <v>4.5199999999999996</v>
      </c>
      <c r="EQ324" s="85">
        <v>1.61</v>
      </c>
      <c r="ET324" s="85">
        <v>35.630000000000003</v>
      </c>
      <c r="FB324" s="20">
        <v>500</v>
      </c>
    </row>
    <row r="325" spans="1:158" x14ac:dyDescent="0.3">
      <c r="A325" s="19" t="s">
        <v>2775</v>
      </c>
      <c r="B325" s="20" t="s">
        <v>978</v>
      </c>
      <c r="C325" s="19" t="s">
        <v>326</v>
      </c>
      <c r="D325" s="19" t="s">
        <v>980</v>
      </c>
      <c r="E325" s="157">
        <v>44963</v>
      </c>
      <c r="F325" s="113">
        <v>45022</v>
      </c>
      <c r="G325" s="19" t="s">
        <v>2308</v>
      </c>
      <c r="H325" s="19" t="s">
        <v>2004</v>
      </c>
      <c r="K325" s="19">
        <v>36.110742999999999</v>
      </c>
      <c r="L325" s="19">
        <v>-107.758138</v>
      </c>
      <c r="M325" s="20" t="s">
        <v>357</v>
      </c>
      <c r="N325" s="59" t="s">
        <v>142</v>
      </c>
      <c r="O325" s="20" t="s">
        <v>147</v>
      </c>
      <c r="P325" s="59" t="s">
        <v>336</v>
      </c>
      <c r="Q325" s="20" t="s">
        <v>1373</v>
      </c>
      <c r="R325" s="20" t="s">
        <v>381</v>
      </c>
      <c r="S325" s="20">
        <v>290</v>
      </c>
      <c r="T325" s="20"/>
      <c r="V325" s="20" t="s">
        <v>2318</v>
      </c>
      <c r="X325" s="82" t="s">
        <v>1531</v>
      </c>
      <c r="Z325" s="62" t="s">
        <v>2546</v>
      </c>
      <c r="AA325" s="20" t="s">
        <v>142</v>
      </c>
      <c r="AB325" s="92" t="s">
        <v>1285</v>
      </c>
      <c r="AC325" s="85">
        <v>0.73899999999999999</v>
      </c>
      <c r="AG325" s="84">
        <v>52.46</v>
      </c>
      <c r="AH325" s="84">
        <v>1.05</v>
      </c>
      <c r="AI325" s="84">
        <v>27.16</v>
      </c>
      <c r="AK325" s="84">
        <v>3.6</v>
      </c>
      <c r="AL325" s="84">
        <v>0.04</v>
      </c>
      <c r="AM325" s="84">
        <v>0.56999999999999995</v>
      </c>
      <c r="AN325" s="84">
        <v>3.15</v>
      </c>
      <c r="AO325" s="84">
        <v>1.76</v>
      </c>
      <c r="AP325" s="84">
        <v>0.45</v>
      </c>
      <c r="AQ325" s="84">
        <v>7.0000000000000007E-2</v>
      </c>
      <c r="AR325" s="19"/>
      <c r="AS325" s="19"/>
      <c r="AT325" s="19"/>
      <c r="AU325" s="84">
        <v>3.99</v>
      </c>
      <c r="AW325" s="19"/>
      <c r="AY325" s="20">
        <v>90.31</v>
      </c>
      <c r="AZ325" s="19"/>
      <c r="BA325" s="19"/>
      <c r="BB325" s="37">
        <v>2.9999999999999996</v>
      </c>
      <c r="BD325" s="20">
        <v>3</v>
      </c>
      <c r="BE325" s="84"/>
      <c r="BF325" s="19"/>
      <c r="BH325" s="19"/>
      <c r="BJ325" s="37">
        <v>4</v>
      </c>
      <c r="BK325" s="37"/>
      <c r="BL325" s="19"/>
      <c r="BM325" s="37">
        <v>23</v>
      </c>
      <c r="BN325" s="37">
        <v>13</v>
      </c>
      <c r="BO325" s="19"/>
      <c r="BP325" s="19"/>
      <c r="BQ325" s="19"/>
      <c r="BR325" s="19"/>
      <c r="BT325" s="85">
        <v>31.020208494208415</v>
      </c>
      <c r="BU325" s="37">
        <v>4</v>
      </c>
      <c r="BV325" s="37">
        <v>2</v>
      </c>
      <c r="BW325" s="37">
        <v>2.9999999999999996</v>
      </c>
      <c r="BY325" s="37">
        <v>14</v>
      </c>
      <c r="CB325" s="37">
        <v>2.9999999999999996</v>
      </c>
      <c r="CC325" s="19"/>
      <c r="CF325" s="19"/>
      <c r="CG325" s="85">
        <v>3.4845521235521311</v>
      </c>
      <c r="CH325" s="37">
        <v>2</v>
      </c>
      <c r="CI325" s="19"/>
      <c r="CJ325" s="37">
        <v>83</v>
      </c>
      <c r="CK325" s="19"/>
      <c r="CL325" s="19"/>
      <c r="CM325" s="85">
        <v>4.9572145748987815</v>
      </c>
      <c r="CN325" s="19"/>
      <c r="CO325" s="37"/>
      <c r="CP325" s="37"/>
      <c r="CQ325" s="19"/>
      <c r="CR325" s="85">
        <v>6.0970501930501895</v>
      </c>
      <c r="CS325" s="37">
        <v>13</v>
      </c>
      <c r="CT325" s="37">
        <v>50</v>
      </c>
      <c r="CU325" s="85">
        <v>7.672610038610034</v>
      </c>
      <c r="CV325" s="85">
        <v>14.8835444015444</v>
      </c>
      <c r="CW325" s="85">
        <v>1.564567567567567</v>
      </c>
      <c r="CX325" s="85">
        <v>8.0793243243243307</v>
      </c>
      <c r="CY325" s="85">
        <v>1.2970888030888021</v>
      </c>
      <c r="CZ325" s="85">
        <v>0.31877606177606188</v>
      </c>
      <c r="DA325" s="85">
        <v>1.8357104247104243</v>
      </c>
      <c r="DB325" s="85">
        <v>0.15022779922779933</v>
      </c>
      <c r="DC325" s="85">
        <v>1.4180038610038608</v>
      </c>
      <c r="DD325" s="85">
        <v>0.32244015444015467</v>
      </c>
      <c r="DE325" s="85">
        <v>0.45068339768339682</v>
      </c>
      <c r="DF325" s="85">
        <v>0.16854826254826252</v>
      </c>
      <c r="DG325" s="85">
        <v>0.66686486486486418</v>
      </c>
      <c r="DH325" s="85">
        <v>6.9617760617760649E-2</v>
      </c>
      <c r="DI325" s="87">
        <v>38.898007722007726</v>
      </c>
      <c r="DJ325" s="85">
        <v>44.995057915057913</v>
      </c>
      <c r="DO325" s="19"/>
      <c r="DP325" s="19"/>
      <c r="DW325" s="85">
        <v>18.98</v>
      </c>
      <c r="DY325" s="85">
        <v>60.53</v>
      </c>
      <c r="EB325" s="85">
        <v>41.319999999999993</v>
      </c>
      <c r="EI325" s="85">
        <v>4.9400000000000004</v>
      </c>
      <c r="EQ325" s="85">
        <v>0.73899999999999999</v>
      </c>
      <c r="ET325" s="85">
        <v>39.700000000000003</v>
      </c>
      <c r="FB325" s="20">
        <v>500</v>
      </c>
    </row>
    <row r="326" spans="1:158" x14ac:dyDescent="0.3">
      <c r="A326" s="19" t="s">
        <v>2776</v>
      </c>
      <c r="B326" s="20" t="s">
        <v>978</v>
      </c>
      <c r="C326" s="19" t="s">
        <v>326</v>
      </c>
      <c r="D326" s="19" t="s">
        <v>980</v>
      </c>
      <c r="E326" s="157">
        <v>44963</v>
      </c>
      <c r="F326" s="113">
        <v>45022</v>
      </c>
      <c r="G326" s="19" t="s">
        <v>2308</v>
      </c>
      <c r="H326" s="19" t="s">
        <v>2004</v>
      </c>
      <c r="K326" s="19">
        <v>36.110742999999999</v>
      </c>
      <c r="L326" s="19">
        <v>-107.758138</v>
      </c>
      <c r="M326" s="20" t="s">
        <v>357</v>
      </c>
      <c r="N326" s="59" t="s">
        <v>142</v>
      </c>
      <c r="O326" s="20" t="s">
        <v>147</v>
      </c>
      <c r="P326" s="59" t="s">
        <v>336</v>
      </c>
      <c r="Q326" s="20" t="s">
        <v>1373</v>
      </c>
      <c r="R326" s="20" t="s">
        <v>381</v>
      </c>
      <c r="S326" s="20">
        <v>293</v>
      </c>
      <c r="T326" s="20"/>
      <c r="V326" s="20" t="s">
        <v>2318</v>
      </c>
      <c r="X326" s="82" t="s">
        <v>1531</v>
      </c>
      <c r="Z326" s="62" t="s">
        <v>2547</v>
      </c>
      <c r="AA326" s="20" t="s">
        <v>142</v>
      </c>
      <c r="AB326" s="92" t="s">
        <v>1285</v>
      </c>
      <c r="AC326" s="85">
        <v>0.70299999999999996</v>
      </c>
      <c r="AG326" s="84">
        <v>50.62</v>
      </c>
      <c r="AH326" s="84">
        <v>1.01</v>
      </c>
      <c r="AI326" s="84">
        <v>25.19</v>
      </c>
      <c r="AK326" s="84">
        <v>4.78</v>
      </c>
      <c r="AL326" s="84">
        <v>0.05</v>
      </c>
      <c r="AM326" s="84">
        <v>0.62</v>
      </c>
      <c r="AN326" s="84">
        <v>4.66</v>
      </c>
      <c r="AO326" s="84">
        <v>2.44</v>
      </c>
      <c r="AP326" s="84">
        <v>0.45</v>
      </c>
      <c r="AQ326" s="84">
        <v>0.06</v>
      </c>
      <c r="AR326" s="19"/>
      <c r="AS326" s="19"/>
      <c r="AT326" s="19"/>
      <c r="AU326" s="84">
        <v>6.15</v>
      </c>
      <c r="AW326" s="19"/>
      <c r="AY326" s="20">
        <v>89.88</v>
      </c>
      <c r="AZ326" s="19"/>
      <c r="BA326" s="19"/>
      <c r="BB326" s="37">
        <v>2</v>
      </c>
      <c r="BD326" s="20">
        <v>4</v>
      </c>
      <c r="BE326" s="84"/>
      <c r="BF326" s="19"/>
      <c r="BH326" s="19"/>
      <c r="BJ326" s="37">
        <v>4</v>
      </c>
      <c r="BK326" s="37"/>
      <c r="BL326" s="19"/>
      <c r="BM326" s="37">
        <v>8</v>
      </c>
      <c r="BN326" s="37">
        <v>8</v>
      </c>
      <c r="BO326" s="19"/>
      <c r="BP326" s="19"/>
      <c r="BQ326" s="19"/>
      <c r="BR326" s="19"/>
      <c r="BT326" s="85">
        <v>18.729031600407719</v>
      </c>
      <c r="BU326" s="37">
        <v>4</v>
      </c>
      <c r="BV326" s="37">
        <v>2</v>
      </c>
      <c r="BW326" s="37">
        <v>5</v>
      </c>
      <c r="BY326" s="37">
        <v>11</v>
      </c>
      <c r="CB326" s="37">
        <v>2.9999999999999996</v>
      </c>
      <c r="CC326" s="19"/>
      <c r="CF326" s="19"/>
      <c r="CG326" s="85">
        <v>2.8551987767584102</v>
      </c>
      <c r="CH326" s="37">
        <v>2</v>
      </c>
      <c r="CI326" s="19"/>
      <c r="CJ326" s="37">
        <v>84</v>
      </c>
      <c r="CK326" s="19"/>
      <c r="CL326" s="19"/>
      <c r="CM326" s="85">
        <v>31.066473429951671</v>
      </c>
      <c r="CN326" s="19"/>
      <c r="CO326" s="37"/>
      <c r="CP326" s="37"/>
      <c r="CQ326" s="19"/>
      <c r="CR326" s="85">
        <v>6.624597349643226</v>
      </c>
      <c r="CS326" s="37">
        <v>8</v>
      </c>
      <c r="CT326" s="37">
        <v>37</v>
      </c>
      <c r="CU326" s="85">
        <v>8.57632008154944</v>
      </c>
      <c r="CV326" s="85">
        <v>17.501162079510767</v>
      </c>
      <c r="CW326" s="85">
        <v>1.8873802242609596</v>
      </c>
      <c r="CX326" s="85">
        <v>8.5790010193679933</v>
      </c>
      <c r="CY326" s="85">
        <v>1.592477064220188</v>
      </c>
      <c r="CZ326" s="85">
        <v>0.30830784913353732</v>
      </c>
      <c r="DA326" s="85">
        <v>1.7908664627930619</v>
      </c>
      <c r="DB326" s="85">
        <v>0.10187563710499496</v>
      </c>
      <c r="DC326" s="85">
        <v>1.3377879714577015</v>
      </c>
      <c r="DD326" s="85">
        <v>0.28954128440366955</v>
      </c>
      <c r="DE326" s="85">
        <v>0.47988786952089696</v>
      </c>
      <c r="DF326" s="85">
        <v>0.19302752293577971</v>
      </c>
      <c r="DG326" s="85">
        <v>0.63002038735983634</v>
      </c>
      <c r="DH326" s="85">
        <v>0.10991845056065241</v>
      </c>
      <c r="DI326" s="87">
        <v>43.377573904179478</v>
      </c>
      <c r="DJ326" s="85">
        <v>50.002171253822702</v>
      </c>
      <c r="DO326" s="19"/>
      <c r="DP326" s="19"/>
      <c r="DW326" s="85">
        <v>13.15</v>
      </c>
      <c r="DY326" s="85">
        <v>66.73</v>
      </c>
      <c r="EB326" s="85">
        <v>44.67</v>
      </c>
      <c r="EI326" s="85">
        <v>4.8499999999999996</v>
      </c>
      <c r="EQ326" s="85">
        <v>0.70299999999999996</v>
      </c>
      <c r="ET326" s="85">
        <v>42.18</v>
      </c>
      <c r="FB326" s="20">
        <v>500</v>
      </c>
    </row>
    <row r="327" spans="1:158" x14ac:dyDescent="0.3">
      <c r="A327" s="19" t="s">
        <v>2777</v>
      </c>
      <c r="B327" s="20" t="s">
        <v>978</v>
      </c>
      <c r="C327" s="19" t="s">
        <v>326</v>
      </c>
      <c r="D327" s="19" t="s">
        <v>980</v>
      </c>
      <c r="E327" s="157">
        <v>44963</v>
      </c>
      <c r="F327" s="113">
        <v>45022</v>
      </c>
      <c r="G327" s="19" t="s">
        <v>2308</v>
      </c>
      <c r="H327" s="19" t="s">
        <v>2004</v>
      </c>
      <c r="K327" s="19">
        <v>36.110742999999999</v>
      </c>
      <c r="L327" s="19">
        <v>-107.758138</v>
      </c>
      <c r="M327" s="20" t="s">
        <v>357</v>
      </c>
      <c r="N327" s="59" t="s">
        <v>142</v>
      </c>
      <c r="O327" s="20" t="s">
        <v>147</v>
      </c>
      <c r="P327" s="59" t="s">
        <v>336</v>
      </c>
      <c r="Q327" s="20" t="s">
        <v>1373</v>
      </c>
      <c r="R327" s="20" t="s">
        <v>381</v>
      </c>
      <c r="S327" s="20">
        <v>351</v>
      </c>
      <c r="T327" s="20"/>
      <c r="V327" s="20" t="s">
        <v>2318</v>
      </c>
      <c r="X327" s="82" t="s">
        <v>1531</v>
      </c>
      <c r="Z327" s="62" t="s">
        <v>336</v>
      </c>
      <c r="AA327" s="20" t="s">
        <v>142</v>
      </c>
      <c r="AB327" s="92" t="s">
        <v>1285</v>
      </c>
      <c r="AC327" s="85">
        <v>0.39800000000000002</v>
      </c>
      <c r="AG327" s="84">
        <v>62.19</v>
      </c>
      <c r="AH327" s="84">
        <v>0.88</v>
      </c>
      <c r="AI327" s="84">
        <v>22.71</v>
      </c>
      <c r="AK327" s="84">
        <v>3.96</v>
      </c>
      <c r="AL327" s="84">
        <v>0.02</v>
      </c>
      <c r="AM327" s="84">
        <v>0.9</v>
      </c>
      <c r="AN327" s="84">
        <v>1.02</v>
      </c>
      <c r="AO327" s="84">
        <v>1.22</v>
      </c>
      <c r="AP327" s="84">
        <v>1.1200000000000001</v>
      </c>
      <c r="AQ327" s="84">
        <v>0.04</v>
      </c>
      <c r="AR327" s="19"/>
      <c r="AS327" s="19"/>
      <c r="AT327" s="19"/>
      <c r="AU327" s="84">
        <v>1.22</v>
      </c>
      <c r="AW327" s="19"/>
      <c r="AY327" s="20">
        <v>94.06</v>
      </c>
      <c r="AZ327" s="19"/>
      <c r="BA327" s="19"/>
      <c r="BB327" s="37">
        <v>5.9999999999999991</v>
      </c>
      <c r="BD327" s="20">
        <v>3</v>
      </c>
      <c r="BE327" s="84"/>
      <c r="BF327" s="19"/>
      <c r="BH327" s="19"/>
      <c r="BJ327" s="37">
        <v>9</v>
      </c>
      <c r="BK327" s="37">
        <v>23.999999999999996</v>
      </c>
      <c r="BL327" s="19"/>
      <c r="BM327" s="37">
        <v>27</v>
      </c>
      <c r="BN327" s="37">
        <v>20</v>
      </c>
      <c r="BO327" s="19"/>
      <c r="BP327" s="19"/>
      <c r="BQ327" s="19"/>
      <c r="BR327" s="19"/>
      <c r="BT327" s="85">
        <v>27.505705115346039</v>
      </c>
      <c r="BU327" s="37" t="s">
        <v>2309</v>
      </c>
      <c r="BV327" s="37">
        <v>8</v>
      </c>
      <c r="BW327" s="37">
        <v>5.9999999999999991</v>
      </c>
      <c r="BY327" s="37">
        <v>21</v>
      </c>
      <c r="CB327" s="37">
        <v>35</v>
      </c>
      <c r="CC327" s="19"/>
      <c r="CF327" s="19"/>
      <c r="CG327" s="85">
        <v>6.4217652958876386</v>
      </c>
      <c r="CH327" s="37" t="s">
        <v>2309</v>
      </c>
      <c r="CI327" s="19"/>
      <c r="CJ327" s="37">
        <v>119.00000000000001</v>
      </c>
      <c r="CK327" s="19"/>
      <c r="CL327" s="19"/>
      <c r="CM327" s="85">
        <v>8.2424372469635685</v>
      </c>
      <c r="CN327" s="19"/>
      <c r="CO327" s="37"/>
      <c r="CP327" s="37">
        <v>57</v>
      </c>
      <c r="CQ327" s="19"/>
      <c r="CR327" s="85">
        <v>10.685817452357085</v>
      </c>
      <c r="CS327" s="37">
        <v>23</v>
      </c>
      <c r="CT327" s="37">
        <v>103</v>
      </c>
      <c r="CU327" s="85">
        <v>26.231626880641919</v>
      </c>
      <c r="CV327" s="85">
        <v>46.616878635907739</v>
      </c>
      <c r="CW327" s="85">
        <v>4.6647703109327967</v>
      </c>
      <c r="CX327" s="85">
        <v>18.597432296890659</v>
      </c>
      <c r="CY327" s="85">
        <v>4.7777933801404231</v>
      </c>
      <c r="CZ327" s="85">
        <v>0.63703911735205498</v>
      </c>
      <c r="DA327" s="85">
        <v>3.3804172517552638</v>
      </c>
      <c r="DB327" s="85">
        <v>0.20549648946840496</v>
      </c>
      <c r="DC327" s="85">
        <v>2.6200802407221646</v>
      </c>
      <c r="DD327" s="85">
        <v>0.64731394182547786</v>
      </c>
      <c r="DE327" s="85">
        <v>0.97610832497492328</v>
      </c>
      <c r="DF327" s="85">
        <v>0.25687061183550658</v>
      </c>
      <c r="DG327" s="85">
        <v>1.325452357071214</v>
      </c>
      <c r="DH327" s="85">
        <v>0.2157713139418253</v>
      </c>
      <c r="DI327" s="87">
        <v>111.15305115346037</v>
      </c>
      <c r="DJ327" s="85">
        <v>121.83886860581745</v>
      </c>
      <c r="DO327" s="19"/>
      <c r="DP327" s="19"/>
      <c r="DW327" s="85">
        <v>51.22</v>
      </c>
      <c r="DY327" s="85">
        <v>32.69</v>
      </c>
      <c r="EB327" s="85">
        <v>23.150000000000006</v>
      </c>
      <c r="EI327" s="85">
        <v>4.57</v>
      </c>
      <c r="EQ327" s="85">
        <v>0.39800000000000002</v>
      </c>
      <c r="ET327" s="85">
        <v>25.63</v>
      </c>
      <c r="FB327" s="20">
        <v>500</v>
      </c>
    </row>
    <row r="328" spans="1:158" x14ac:dyDescent="0.3">
      <c r="A328" s="19" t="s">
        <v>2778</v>
      </c>
      <c r="B328" s="20" t="s">
        <v>978</v>
      </c>
      <c r="C328" s="19" t="s">
        <v>326</v>
      </c>
      <c r="D328" s="19" t="s">
        <v>980</v>
      </c>
      <c r="E328" s="157">
        <v>44963</v>
      </c>
      <c r="F328" s="113">
        <v>45022</v>
      </c>
      <c r="G328" s="19" t="s">
        <v>2308</v>
      </c>
      <c r="H328" s="19" t="s">
        <v>2004</v>
      </c>
      <c r="K328" s="19">
        <v>36.110742999999999</v>
      </c>
      <c r="L328" s="19">
        <v>-107.758138</v>
      </c>
      <c r="M328" s="20" t="s">
        <v>357</v>
      </c>
      <c r="N328" s="59" t="s">
        <v>142</v>
      </c>
      <c r="O328" s="20" t="s">
        <v>147</v>
      </c>
      <c r="P328" s="59" t="s">
        <v>336</v>
      </c>
      <c r="Q328" s="20" t="s">
        <v>1373</v>
      </c>
      <c r="R328" s="20" t="s">
        <v>381</v>
      </c>
      <c r="S328" s="20">
        <v>354</v>
      </c>
      <c r="T328" s="20"/>
      <c r="V328" s="20" t="s">
        <v>2318</v>
      </c>
      <c r="X328" s="82" t="s">
        <v>1531</v>
      </c>
      <c r="Z328" s="151" t="s">
        <v>2548</v>
      </c>
      <c r="AA328" s="20" t="s">
        <v>142</v>
      </c>
      <c r="AB328" s="92" t="s">
        <v>1285</v>
      </c>
      <c r="AC328" s="85">
        <v>0.65100000000000002</v>
      </c>
      <c r="AG328" s="84">
        <v>54.69</v>
      </c>
      <c r="AH328" s="84">
        <v>0.99</v>
      </c>
      <c r="AI328" s="84">
        <v>24.08</v>
      </c>
      <c r="AK328" s="84">
        <v>5.25</v>
      </c>
      <c r="AL328" s="84">
        <v>4.5999999999999999E-2</v>
      </c>
      <c r="AM328" s="84">
        <v>0.52</v>
      </c>
      <c r="AN328" s="84">
        <v>3.05</v>
      </c>
      <c r="AO328" s="84">
        <v>1.61</v>
      </c>
      <c r="AP328" s="84">
        <v>0.28999999999999998</v>
      </c>
      <c r="AQ328" s="84">
        <v>0.04</v>
      </c>
      <c r="AR328" s="19"/>
      <c r="AS328" s="19"/>
      <c r="AT328" s="19"/>
      <c r="AU328" s="84">
        <v>3.73</v>
      </c>
      <c r="AW328" s="19"/>
      <c r="AY328" s="20">
        <v>90.566000000000003</v>
      </c>
      <c r="AZ328" s="19"/>
      <c r="BA328" s="19"/>
      <c r="BB328" s="37">
        <v>5</v>
      </c>
      <c r="BD328" s="20">
        <v>4</v>
      </c>
      <c r="BE328" s="84"/>
      <c r="BF328" s="19"/>
      <c r="BH328" s="19"/>
      <c r="BJ328" s="37">
        <v>5.9999999999999991</v>
      </c>
      <c r="BK328" s="37"/>
      <c r="BL328" s="19"/>
      <c r="BM328" s="37">
        <v>10</v>
      </c>
      <c r="BN328" s="37">
        <v>10</v>
      </c>
      <c r="BO328" s="19"/>
      <c r="BP328" s="19"/>
      <c r="BQ328" s="19"/>
      <c r="BR328" s="19"/>
      <c r="BT328" s="85">
        <v>20.356057312253064</v>
      </c>
      <c r="BU328" s="37">
        <v>2</v>
      </c>
      <c r="BV328" s="37">
        <v>2.9999999999999996</v>
      </c>
      <c r="BW328" s="37">
        <v>4</v>
      </c>
      <c r="BY328" s="37">
        <v>8</v>
      </c>
      <c r="CB328" s="37" t="s">
        <v>2309</v>
      </c>
      <c r="CC328" s="19"/>
      <c r="CF328" s="19"/>
      <c r="CG328" s="85">
        <v>3.5227865612648164</v>
      </c>
      <c r="CH328" s="37">
        <v>2.9999999999999996</v>
      </c>
      <c r="CI328" s="19"/>
      <c r="CJ328" s="37">
        <v>80</v>
      </c>
      <c r="CK328" s="19"/>
      <c r="CL328" s="19"/>
      <c r="CM328" s="85">
        <v>3.8313634577603137</v>
      </c>
      <c r="CN328" s="19"/>
      <c r="CO328" s="37"/>
      <c r="CP328" s="37"/>
      <c r="CQ328" s="19"/>
      <c r="CR328" s="85">
        <v>5.9157707509881483</v>
      </c>
      <c r="CS328" s="37">
        <v>7</v>
      </c>
      <c r="CT328" s="37">
        <v>66</v>
      </c>
      <c r="CU328" s="85">
        <v>9.928922924901185</v>
      </c>
      <c r="CV328" s="85">
        <v>18.814347826086966</v>
      </c>
      <c r="CW328" s="85">
        <v>1.7496245059288542</v>
      </c>
      <c r="CX328" s="85">
        <v>10.062302371541506</v>
      </c>
      <c r="CY328" s="85">
        <v>1.8947727272727284</v>
      </c>
      <c r="CZ328" s="85">
        <v>0.29814229249011853</v>
      </c>
      <c r="DA328" s="85">
        <v>1.8830039525691706</v>
      </c>
      <c r="DB328" s="85">
        <v>0.18045454545454542</v>
      </c>
      <c r="DC328" s="85">
        <v>1.3534090909090915</v>
      </c>
      <c r="DD328" s="85">
        <v>0.25891304347826161</v>
      </c>
      <c r="DE328" s="85">
        <v>0.46290513833992103</v>
      </c>
      <c r="DF328" s="85">
        <v>0.17653162055335975</v>
      </c>
      <c r="DG328" s="85">
        <v>0.70612648221343932</v>
      </c>
      <c r="DH328" s="85">
        <v>0.13337944664031628</v>
      </c>
      <c r="DI328" s="87">
        <v>47.90283596837947</v>
      </c>
      <c r="DJ328" s="85">
        <v>53.818606719367622</v>
      </c>
      <c r="DO328" s="19"/>
      <c r="DP328" s="19"/>
      <c r="DW328" s="85">
        <v>19.850000000000001</v>
      </c>
      <c r="DY328" s="85">
        <v>60.06</v>
      </c>
      <c r="EB328" s="85">
        <v>41.98</v>
      </c>
      <c r="EI328" s="85">
        <v>4.8600000000000003</v>
      </c>
      <c r="EQ328" s="85">
        <v>0.65100000000000002</v>
      </c>
      <c r="ET328" s="85">
        <v>38.17</v>
      </c>
      <c r="FB328" s="20">
        <v>500</v>
      </c>
    </row>
    <row r="329" spans="1:158" x14ac:dyDescent="0.3">
      <c r="A329" s="19" t="s">
        <v>2779</v>
      </c>
      <c r="B329" s="20" t="s">
        <v>978</v>
      </c>
      <c r="C329" s="19" t="s">
        <v>326</v>
      </c>
      <c r="D329" s="19" t="s">
        <v>980</v>
      </c>
      <c r="E329" s="157">
        <v>44963</v>
      </c>
      <c r="F329" s="113">
        <v>45022</v>
      </c>
      <c r="G329" s="19" t="s">
        <v>2308</v>
      </c>
      <c r="H329" s="19" t="s">
        <v>2004</v>
      </c>
      <c r="K329" s="142">
        <v>36.110742999999999</v>
      </c>
      <c r="L329" s="142">
        <v>-107.758138</v>
      </c>
      <c r="M329" s="20" t="s">
        <v>357</v>
      </c>
      <c r="N329" s="59" t="s">
        <v>142</v>
      </c>
      <c r="O329" s="20" t="s">
        <v>147</v>
      </c>
      <c r="P329" s="59" t="s">
        <v>336</v>
      </c>
      <c r="Q329" s="20" t="s">
        <v>1373</v>
      </c>
      <c r="R329" s="20" t="s">
        <v>381</v>
      </c>
      <c r="S329" s="20">
        <v>357.5</v>
      </c>
      <c r="T329" s="20"/>
      <c r="V329" s="20" t="s">
        <v>2318</v>
      </c>
      <c r="X329" s="82" t="s">
        <v>1531</v>
      </c>
      <c r="Z329" s="151" t="s">
        <v>336</v>
      </c>
      <c r="AA329" s="20" t="s">
        <v>142</v>
      </c>
      <c r="AB329" s="92" t="s">
        <v>1285</v>
      </c>
      <c r="AC329" s="85">
        <v>0.60599999999999998</v>
      </c>
      <c r="AG329" s="84">
        <v>57.47</v>
      </c>
      <c r="AH329" s="84">
        <v>0.87</v>
      </c>
      <c r="AI329" s="84">
        <v>26.22</v>
      </c>
      <c r="AK329" s="84">
        <v>4.6399999999999997</v>
      </c>
      <c r="AL329" s="84">
        <v>1.9E-2</v>
      </c>
      <c r="AM329" s="84">
        <v>0.69</v>
      </c>
      <c r="AN329" s="84">
        <v>1.75</v>
      </c>
      <c r="AO329" s="84">
        <v>1.59</v>
      </c>
      <c r="AP329" s="84">
        <v>0.48</v>
      </c>
      <c r="AQ329" s="84">
        <v>0.03</v>
      </c>
      <c r="AR329" s="19"/>
      <c r="AS329" s="19"/>
      <c r="AT329" s="19"/>
      <c r="AU329" s="84">
        <v>2.17</v>
      </c>
      <c r="AW329" s="19"/>
      <c r="AY329" s="20">
        <v>93.759000000000015</v>
      </c>
      <c r="AZ329" s="19"/>
      <c r="BA329" s="19"/>
      <c r="BB329" s="37">
        <v>9</v>
      </c>
      <c r="BD329" s="20">
        <v>4</v>
      </c>
      <c r="BE329" s="84"/>
      <c r="BF329" s="19"/>
      <c r="BH329" s="19"/>
      <c r="BJ329" s="37">
        <v>8</v>
      </c>
      <c r="BK329" s="37"/>
      <c r="BL329" s="19"/>
      <c r="BM329" s="37">
        <v>11.999999999999998</v>
      </c>
      <c r="BN329" s="37">
        <v>16</v>
      </c>
      <c r="BO329" s="19"/>
      <c r="BP329" s="19"/>
      <c r="BQ329" s="19"/>
      <c r="BR329" s="19"/>
      <c r="BT329" s="85">
        <v>26.6057862137862</v>
      </c>
      <c r="BU329" s="37">
        <v>2</v>
      </c>
      <c r="BV329" s="37">
        <v>9</v>
      </c>
      <c r="BW329" s="37">
        <v>4</v>
      </c>
      <c r="BY329" s="37">
        <v>37</v>
      </c>
      <c r="CB329" s="37">
        <v>2.9999999999999996</v>
      </c>
      <c r="CC329" s="19"/>
      <c r="CF329" s="19"/>
      <c r="CG329" s="85">
        <v>4.8960719280719394</v>
      </c>
      <c r="CH329" s="37">
        <v>4</v>
      </c>
      <c r="CI329" s="19"/>
      <c r="CJ329" s="37">
        <v>101</v>
      </c>
      <c r="CK329" s="19"/>
      <c r="CL329" s="19"/>
      <c r="CM329" s="85">
        <v>14.644430983118186</v>
      </c>
      <c r="CN329" s="19"/>
      <c r="CO329" s="37"/>
      <c r="CP329" s="37">
        <v>42</v>
      </c>
      <c r="CQ329" s="19"/>
      <c r="CR329" s="85">
        <v>12.815816183816191</v>
      </c>
      <c r="CS329" s="37">
        <v>23</v>
      </c>
      <c r="CT329" s="37">
        <v>144</v>
      </c>
      <c r="CU329" s="85">
        <v>14.662913086913081</v>
      </c>
      <c r="CV329" s="85">
        <v>26.814533466533465</v>
      </c>
      <c r="CW329" s="85">
        <v>2.2962197802197797</v>
      </c>
      <c r="CX329" s="85">
        <v>17.167880119880113</v>
      </c>
      <c r="CY329" s="85">
        <v>3.2450709290709132</v>
      </c>
      <c r="CZ329" s="85">
        <v>0.4427972027972033</v>
      </c>
      <c r="DA329" s="85">
        <v>2.7706453546453544</v>
      </c>
      <c r="DB329" s="85">
        <v>0.29730669330669329</v>
      </c>
      <c r="DC329" s="85">
        <v>2.4164075924075918</v>
      </c>
      <c r="DD329" s="85">
        <v>0.5566593406593412</v>
      </c>
      <c r="DE329" s="85">
        <v>1.0374105894105903</v>
      </c>
      <c r="DF329" s="85">
        <v>0.41116883116883157</v>
      </c>
      <c r="DG329" s="85">
        <v>1.4991848151848166</v>
      </c>
      <c r="DH329" s="85">
        <v>0.25302697302697297</v>
      </c>
      <c r="DI329" s="87">
        <v>73.871224775224761</v>
      </c>
      <c r="DJ329" s="85">
        <v>86.687040959040957</v>
      </c>
      <c r="DO329" s="19"/>
      <c r="DP329" s="19"/>
      <c r="DW329" s="85">
        <v>31.66</v>
      </c>
      <c r="DY329" s="85">
        <v>50.2</v>
      </c>
      <c r="EB329" s="85">
        <v>34.14</v>
      </c>
      <c r="EI329" s="85">
        <v>4.5199999999999996</v>
      </c>
      <c r="EQ329" s="85">
        <v>0.60599999999999998</v>
      </c>
      <c r="ET329" s="85">
        <v>34.200000000000003</v>
      </c>
      <c r="FB329" s="20">
        <v>500</v>
      </c>
    </row>
    <row r="330" spans="1:158" x14ac:dyDescent="0.3">
      <c r="A330" s="19" t="s">
        <v>2780</v>
      </c>
      <c r="B330" s="20" t="s">
        <v>978</v>
      </c>
      <c r="C330" s="19" t="s">
        <v>326</v>
      </c>
      <c r="D330" s="19" t="s">
        <v>980</v>
      </c>
      <c r="E330" s="157">
        <v>44963</v>
      </c>
      <c r="F330" s="113">
        <v>45022</v>
      </c>
      <c r="G330" s="19" t="s">
        <v>2308</v>
      </c>
      <c r="H330" s="19" t="s">
        <v>2004</v>
      </c>
      <c r="K330" s="19">
        <v>36.110742999999999</v>
      </c>
      <c r="L330" s="19">
        <v>-107.758138</v>
      </c>
      <c r="M330" s="20" t="s">
        <v>357</v>
      </c>
      <c r="N330" s="59" t="s">
        <v>142</v>
      </c>
      <c r="O330" s="20" t="s">
        <v>147</v>
      </c>
      <c r="P330" s="59" t="s">
        <v>336</v>
      </c>
      <c r="Q330" s="20" t="s">
        <v>1373</v>
      </c>
      <c r="R330" s="20" t="s">
        <v>381</v>
      </c>
      <c r="S330" s="20">
        <v>382</v>
      </c>
      <c r="T330" s="20"/>
      <c r="V330" s="20" t="s">
        <v>2318</v>
      </c>
      <c r="X330" s="82" t="s">
        <v>1531</v>
      </c>
      <c r="Z330" s="62" t="s">
        <v>2549</v>
      </c>
      <c r="AA330" s="20" t="s">
        <v>142</v>
      </c>
      <c r="AB330" s="92" t="s">
        <v>1285</v>
      </c>
      <c r="AC330" s="85">
        <v>0.57499999999999996</v>
      </c>
      <c r="AG330" s="84">
        <v>64.680000000000007</v>
      </c>
      <c r="AH330" s="84">
        <v>0.98</v>
      </c>
      <c r="AI330" s="84">
        <v>22.56</v>
      </c>
      <c r="AK330" s="84">
        <v>2.81</v>
      </c>
      <c r="AL330" s="84">
        <v>1.7999999999999999E-2</v>
      </c>
      <c r="AM330" s="84">
        <v>0.64</v>
      </c>
      <c r="AN330" s="84">
        <v>1.42</v>
      </c>
      <c r="AO330" s="84">
        <v>1.36</v>
      </c>
      <c r="AP330" s="84">
        <v>0.71</v>
      </c>
      <c r="AQ330" s="84">
        <v>0.03</v>
      </c>
      <c r="AR330" s="19"/>
      <c r="AS330" s="19"/>
      <c r="AT330" s="19"/>
      <c r="AU330" s="84">
        <v>2</v>
      </c>
      <c r="AW330" s="19"/>
      <c r="AY330" s="20">
        <v>95.208000000000013</v>
      </c>
      <c r="AZ330" s="19"/>
      <c r="BA330" s="19"/>
      <c r="BB330" s="37">
        <v>5</v>
      </c>
      <c r="BD330" s="20">
        <v>4</v>
      </c>
      <c r="BE330" s="84"/>
      <c r="BF330" s="19"/>
      <c r="BH330" s="19"/>
      <c r="BJ330" s="37">
        <v>5</v>
      </c>
      <c r="BK330" s="37">
        <v>27</v>
      </c>
      <c r="BL330" s="19"/>
      <c r="BM330" s="37">
        <v>14</v>
      </c>
      <c r="BN330" s="37">
        <v>16</v>
      </c>
      <c r="BO330" s="19"/>
      <c r="BP330" s="19"/>
      <c r="BQ330" s="19"/>
      <c r="BR330" s="19"/>
      <c r="BT330" s="85">
        <v>28.31024777006936</v>
      </c>
      <c r="BU330" s="37">
        <v>2</v>
      </c>
      <c r="BV330" s="37">
        <v>9</v>
      </c>
      <c r="BW330" s="37">
        <v>7</v>
      </c>
      <c r="BY330" s="37">
        <v>16</v>
      </c>
      <c r="CB330" s="37">
        <v>11.999999999999998</v>
      </c>
      <c r="CC330" s="19"/>
      <c r="CF330" s="19"/>
      <c r="CG330" s="85">
        <v>5.502477700693742</v>
      </c>
      <c r="CH330" s="37">
        <v>2</v>
      </c>
      <c r="CI330" s="19"/>
      <c r="CJ330" s="37">
        <v>97</v>
      </c>
      <c r="CK330" s="19"/>
      <c r="CL330" s="19"/>
      <c r="CM330" s="85">
        <v>13.177981651376133</v>
      </c>
      <c r="CN330" s="19"/>
      <c r="CO330" s="37"/>
      <c r="CP330" s="37">
        <v>30</v>
      </c>
      <c r="CQ330" s="19"/>
      <c r="CR330" s="85">
        <v>25.517740336967282</v>
      </c>
      <c r="CS330" s="37">
        <v>10</v>
      </c>
      <c r="CT330" s="37">
        <v>88</v>
      </c>
      <c r="CU330" s="85">
        <v>10.124558969276496</v>
      </c>
      <c r="CV330" s="85">
        <v>21.129514370664015</v>
      </c>
      <c r="CW330" s="85">
        <v>2.4829930624380583</v>
      </c>
      <c r="CX330" s="85">
        <v>15.021764122893947</v>
      </c>
      <c r="CY330" s="85">
        <v>3.2327056491575821</v>
      </c>
      <c r="CZ330" s="85">
        <v>0.68780971258672108</v>
      </c>
      <c r="DA330" s="85">
        <v>3.996174430128844</v>
      </c>
      <c r="DB330" s="85">
        <v>0.4745887016848368</v>
      </c>
      <c r="DC330" s="85">
        <v>4.2850545094152723</v>
      </c>
      <c r="DD330" s="85">
        <v>0.84600594648166672</v>
      </c>
      <c r="DE330" s="85">
        <v>1.6576214073339934</v>
      </c>
      <c r="DF330" s="85">
        <v>0.84600594648166672</v>
      </c>
      <c r="DG330" s="85">
        <v>2.0290386521308235</v>
      </c>
      <c r="DH330" s="85">
        <v>0.2200991080277504</v>
      </c>
      <c r="DI330" s="87">
        <v>67.033934588701669</v>
      </c>
      <c r="DJ330" s="85">
        <v>92.551674925668948</v>
      </c>
      <c r="DO330" s="19"/>
      <c r="DP330" s="19"/>
      <c r="DW330" s="85">
        <v>34.700000000000003</v>
      </c>
      <c r="DY330" s="85">
        <v>50.75</v>
      </c>
      <c r="EB330" s="85">
        <v>33.17</v>
      </c>
      <c r="EI330" s="85">
        <v>4.3600000000000003</v>
      </c>
      <c r="EQ330" s="85">
        <v>0.57499999999999996</v>
      </c>
      <c r="ET330" s="85">
        <v>32.130000000000003</v>
      </c>
      <c r="FB330" s="20">
        <v>500</v>
      </c>
    </row>
    <row r="331" spans="1:158" x14ac:dyDescent="0.3">
      <c r="A331" s="19" t="s">
        <v>2781</v>
      </c>
      <c r="B331" s="20" t="s">
        <v>978</v>
      </c>
      <c r="C331" s="19" t="s">
        <v>326</v>
      </c>
      <c r="D331" s="19" t="s">
        <v>980</v>
      </c>
      <c r="E331" s="157">
        <v>44963</v>
      </c>
      <c r="F331" s="113">
        <v>45022</v>
      </c>
      <c r="G331" s="19" t="s">
        <v>2308</v>
      </c>
      <c r="H331" s="19" t="s">
        <v>2004</v>
      </c>
      <c r="K331" s="19">
        <v>36.110742999999999</v>
      </c>
      <c r="L331" s="19">
        <v>-107.758138</v>
      </c>
      <c r="M331" s="20" t="s">
        <v>357</v>
      </c>
      <c r="N331" s="59" t="s">
        <v>142</v>
      </c>
      <c r="O331" s="20" t="s">
        <v>147</v>
      </c>
      <c r="P331" s="59" t="s">
        <v>336</v>
      </c>
      <c r="Q331" s="20" t="s">
        <v>1373</v>
      </c>
      <c r="R331" s="20" t="s">
        <v>381</v>
      </c>
      <c r="S331" s="20">
        <v>398</v>
      </c>
      <c r="T331" s="20"/>
      <c r="V331" s="20" t="s">
        <v>2318</v>
      </c>
      <c r="X331" s="82" t="s">
        <v>1531</v>
      </c>
      <c r="Z331" s="62" t="s">
        <v>2550</v>
      </c>
      <c r="AA331" s="20" t="s">
        <v>142</v>
      </c>
      <c r="AB331" s="92" t="s">
        <v>1285</v>
      </c>
      <c r="AC331" s="85">
        <v>0.59899999999999998</v>
      </c>
      <c r="AG331" s="84">
        <v>57.09</v>
      </c>
      <c r="AH331" s="84">
        <v>1.01</v>
      </c>
      <c r="AI331" s="84">
        <v>26.56</v>
      </c>
      <c r="AK331" s="84">
        <v>3.87</v>
      </c>
      <c r="AL331" s="84">
        <v>1.9E-2</v>
      </c>
      <c r="AM331" s="84">
        <v>0.63</v>
      </c>
      <c r="AN331" s="84">
        <v>2.2799999999999998</v>
      </c>
      <c r="AO331" s="84">
        <v>1.81</v>
      </c>
      <c r="AP331" s="84">
        <v>0.4</v>
      </c>
      <c r="AQ331" s="84">
        <v>0.04</v>
      </c>
      <c r="AR331" s="19"/>
      <c r="AS331" s="19"/>
      <c r="AT331" s="19"/>
      <c r="AU331" s="84">
        <v>3.35</v>
      </c>
      <c r="AW331" s="19"/>
      <c r="AY331" s="20">
        <v>93.709000000000017</v>
      </c>
      <c r="AZ331" s="19"/>
      <c r="BA331" s="19"/>
      <c r="BB331" s="37">
        <v>2.9999999999999996</v>
      </c>
      <c r="BD331" s="20">
        <v>3</v>
      </c>
      <c r="BE331" s="84"/>
      <c r="BF331" s="19"/>
      <c r="BH331" s="19"/>
      <c r="BJ331" s="37">
        <v>4</v>
      </c>
      <c r="BK331" s="37">
        <v>21</v>
      </c>
      <c r="BL331" s="19"/>
      <c r="BM331" s="37">
        <v>8</v>
      </c>
      <c r="BN331" s="37">
        <v>11.999999999999998</v>
      </c>
      <c r="BO331" s="19"/>
      <c r="BP331" s="19"/>
      <c r="BQ331" s="19"/>
      <c r="BR331" s="19"/>
      <c r="BT331" s="85">
        <v>22.871991919191871</v>
      </c>
      <c r="BU331" s="37" t="s">
        <v>2309</v>
      </c>
      <c r="BV331" s="37">
        <v>5</v>
      </c>
      <c r="BW331" s="37">
        <v>5</v>
      </c>
      <c r="BY331" s="37">
        <v>13</v>
      </c>
      <c r="CB331" s="37">
        <v>2</v>
      </c>
      <c r="CC331" s="19"/>
      <c r="CF331" s="19"/>
      <c r="CG331" s="85">
        <v>4.2430787878787797</v>
      </c>
      <c r="CH331" s="37">
        <v>2.9999999999999996</v>
      </c>
      <c r="CI331" s="19"/>
      <c r="CJ331" s="37">
        <v>80</v>
      </c>
      <c r="CK331" s="19"/>
      <c r="CL331" s="19"/>
      <c r="CM331" s="85">
        <v>5.6317104247104304</v>
      </c>
      <c r="CN331" s="19"/>
      <c r="CO331" s="37"/>
      <c r="CP331" s="37"/>
      <c r="CQ331" s="19"/>
      <c r="CR331" s="85">
        <v>16.108852525252527</v>
      </c>
      <c r="CS331" s="37">
        <v>7</v>
      </c>
      <c r="CT331" s="37">
        <v>65</v>
      </c>
      <c r="CU331" s="85">
        <v>12.318993939393941</v>
      </c>
      <c r="CV331" s="85">
        <v>25.985927272727203</v>
      </c>
      <c r="CW331" s="85">
        <v>2.6255515151515199</v>
      </c>
      <c r="CX331" s="85">
        <v>13.264505050505054</v>
      </c>
      <c r="CY331" s="85">
        <v>2.8912323232323138</v>
      </c>
      <c r="CZ331" s="85">
        <v>0.53526868686868734</v>
      </c>
      <c r="DA331" s="85">
        <v>3.1139353535353536</v>
      </c>
      <c r="DB331" s="85">
        <v>0.29693737373737461</v>
      </c>
      <c r="DC331" s="85">
        <v>3.3913373737373673</v>
      </c>
      <c r="DD331" s="85">
        <v>0.64466666666666594</v>
      </c>
      <c r="DE331" s="85">
        <v>1.2697979797979806</v>
      </c>
      <c r="DF331" s="85">
        <v>0.41024242424242402</v>
      </c>
      <c r="DG331" s="85">
        <v>1.5276646464646466</v>
      </c>
      <c r="DH331" s="85">
        <v>0.21488888888888869</v>
      </c>
      <c r="DI331" s="87">
        <v>68.490949494949433</v>
      </c>
      <c r="DJ331" s="85">
        <v>84.599802020201963</v>
      </c>
      <c r="DO331" s="19"/>
      <c r="DP331" s="19"/>
      <c r="DW331" s="85">
        <v>19.34</v>
      </c>
      <c r="DY331" s="85">
        <v>61.48</v>
      </c>
      <c r="EB331" s="85">
        <v>42.69</v>
      </c>
      <c r="EI331" s="85">
        <v>4.63</v>
      </c>
      <c r="EQ331" s="85">
        <v>0.59899999999999998</v>
      </c>
      <c r="ET331" s="85">
        <v>37.97</v>
      </c>
      <c r="FB331" s="20">
        <v>500</v>
      </c>
    </row>
    <row r="332" spans="1:158" x14ac:dyDescent="0.3">
      <c r="A332" s="19" t="s">
        <v>2782</v>
      </c>
      <c r="B332" s="20" t="s">
        <v>978</v>
      </c>
      <c r="C332" s="19" t="s">
        <v>326</v>
      </c>
      <c r="D332" s="19" t="s">
        <v>980</v>
      </c>
      <c r="E332" s="157">
        <v>44963</v>
      </c>
      <c r="F332" s="113">
        <v>45022</v>
      </c>
      <c r="G332" s="19" t="s">
        <v>2308</v>
      </c>
      <c r="H332" s="19" t="s">
        <v>2004</v>
      </c>
      <c r="K332" s="19">
        <v>36.110742999999999</v>
      </c>
      <c r="L332" s="19">
        <v>-107.758138</v>
      </c>
      <c r="M332" s="20" t="s">
        <v>357</v>
      </c>
      <c r="N332" s="59" t="s">
        <v>142</v>
      </c>
      <c r="O332" s="20" t="s">
        <v>147</v>
      </c>
      <c r="P332" s="59" t="s">
        <v>336</v>
      </c>
      <c r="Q332" s="20" t="s">
        <v>1373</v>
      </c>
      <c r="R332" s="20" t="s">
        <v>381</v>
      </c>
      <c r="S332" s="20">
        <v>405</v>
      </c>
      <c r="T332" s="20"/>
      <c r="V332" s="20" t="s">
        <v>2318</v>
      </c>
      <c r="X332" s="82" t="s">
        <v>1531</v>
      </c>
      <c r="Z332" s="62" t="s">
        <v>2551</v>
      </c>
      <c r="AA332" s="20" t="s">
        <v>142</v>
      </c>
      <c r="AB332" s="92" t="s">
        <v>1285</v>
      </c>
      <c r="AC332" s="85">
        <v>0.56000000000000005</v>
      </c>
      <c r="AG332" s="84">
        <v>62.78</v>
      </c>
      <c r="AH332" s="84">
        <v>0.86</v>
      </c>
      <c r="AI332" s="84">
        <v>12.44</v>
      </c>
      <c r="AK332" s="84">
        <v>4.01</v>
      </c>
      <c r="AL332" s="84">
        <v>2.5000000000000001E-2</v>
      </c>
      <c r="AM332" s="84">
        <v>0.88</v>
      </c>
      <c r="AN332" s="84">
        <v>4.1100000000000003</v>
      </c>
      <c r="AO332" s="84">
        <v>3.88</v>
      </c>
      <c r="AP332" s="84">
        <v>0.54</v>
      </c>
      <c r="AQ332" s="84">
        <v>0.04</v>
      </c>
      <c r="AR332" s="19"/>
      <c r="AS332" s="19"/>
      <c r="AT332" s="19"/>
      <c r="AU332" s="84">
        <v>8.18</v>
      </c>
      <c r="AW332" s="19"/>
      <c r="AY332" s="20">
        <v>89.565000000000012</v>
      </c>
      <c r="AZ332" s="19"/>
      <c r="BA332" s="19"/>
      <c r="BB332" s="37" t="s">
        <v>2309</v>
      </c>
      <c r="BD332" s="20">
        <v>4</v>
      </c>
      <c r="BE332" s="84"/>
      <c r="BF332" s="19"/>
      <c r="BH332" s="19"/>
      <c r="BJ332" s="37">
        <v>2</v>
      </c>
      <c r="BK332" s="37">
        <v>18</v>
      </c>
      <c r="BL332" s="19"/>
      <c r="BM332" s="37"/>
      <c r="BN332" s="37">
        <v>21</v>
      </c>
      <c r="BO332" s="19"/>
      <c r="BP332" s="19"/>
      <c r="BQ332" s="19"/>
      <c r="BR332" s="19"/>
      <c r="BT332" s="85">
        <v>3.9143231707317092</v>
      </c>
      <c r="BU332" s="37">
        <v>2</v>
      </c>
      <c r="BV332" s="37">
        <v>2</v>
      </c>
      <c r="BW332" s="37">
        <v>9</v>
      </c>
      <c r="BY332" s="37">
        <v>9</v>
      </c>
      <c r="CB332" s="37">
        <v>2.9999999999999996</v>
      </c>
      <c r="CC332" s="19"/>
      <c r="CF332" s="19"/>
      <c r="CG332" s="85">
        <v>3.0875121951219522</v>
      </c>
      <c r="CH332" s="37" t="s">
        <v>2309</v>
      </c>
      <c r="CI332" s="19"/>
      <c r="CJ332" s="37">
        <v>68</v>
      </c>
      <c r="CK332" s="19"/>
      <c r="CL332" s="19"/>
      <c r="CM332" s="85">
        <v>5.8498063200815569</v>
      </c>
      <c r="CN332" s="19"/>
      <c r="CO332" s="37"/>
      <c r="CP332" s="37"/>
      <c r="CQ332" s="19"/>
      <c r="CR332" s="85">
        <v>12.142993902439001</v>
      </c>
      <c r="CS332" s="37">
        <v>8</v>
      </c>
      <c r="CT332" s="37">
        <v>23.999999999999996</v>
      </c>
      <c r="CU332" s="85">
        <v>4.1636341463414617</v>
      </c>
      <c r="CV332" s="85">
        <v>9.1695731707317254</v>
      </c>
      <c r="CW332" s="85">
        <v>1.2352865853658523</v>
      </c>
      <c r="CX332" s="85">
        <v>6.139810975609759</v>
      </c>
      <c r="CY332" s="85">
        <v>1.5803780487804886</v>
      </c>
      <c r="CZ332" s="85">
        <v>0.4436890243902436</v>
      </c>
      <c r="DA332" s="85">
        <v>2.1128048780487818</v>
      </c>
      <c r="DB332" s="85">
        <v>0.27184756097560997</v>
      </c>
      <c r="DC332" s="85">
        <v>2.5325487804878066</v>
      </c>
      <c r="DD332" s="85">
        <v>0.36481097560975584</v>
      </c>
      <c r="DE332" s="85">
        <v>0.83244512195121811</v>
      </c>
      <c r="DF332" s="85">
        <v>1.139506097560975</v>
      </c>
      <c r="DG332" s="85">
        <v>0.86624999999999996</v>
      </c>
      <c r="DH332" s="85">
        <v>0.13521951219512179</v>
      </c>
      <c r="DI332" s="87">
        <v>30.987804878048802</v>
      </c>
      <c r="DJ332" s="85">
        <v>43.130798780487801</v>
      </c>
      <c r="DO332" s="19"/>
      <c r="DP332" s="19"/>
      <c r="DW332" s="85">
        <v>6.93</v>
      </c>
      <c r="DY332" s="85">
        <v>70.19</v>
      </c>
      <c r="EB332" s="85">
        <v>48.6</v>
      </c>
      <c r="EI332" s="85">
        <v>4.91</v>
      </c>
      <c r="EQ332" s="85">
        <v>0.56000000000000005</v>
      </c>
      <c r="ET332" s="85">
        <v>44.47</v>
      </c>
      <c r="FB332" s="20">
        <v>500</v>
      </c>
    </row>
    <row r="333" spans="1:158" x14ac:dyDescent="0.3">
      <c r="A333" s="19" t="s">
        <v>2783</v>
      </c>
      <c r="B333" s="20" t="s">
        <v>978</v>
      </c>
      <c r="C333" s="19" t="s">
        <v>326</v>
      </c>
      <c r="D333" s="19" t="s">
        <v>980</v>
      </c>
      <c r="E333" s="157">
        <v>44963</v>
      </c>
      <c r="F333" s="113">
        <v>45022</v>
      </c>
      <c r="G333" s="19" t="s">
        <v>2308</v>
      </c>
      <c r="H333" s="19" t="s">
        <v>2004</v>
      </c>
      <c r="K333" s="19">
        <v>36.110742999999999</v>
      </c>
      <c r="L333" s="19">
        <v>-107.758138</v>
      </c>
      <c r="M333" s="20" t="s">
        <v>357</v>
      </c>
      <c r="N333" s="59" t="s">
        <v>142</v>
      </c>
      <c r="O333" s="20" t="s">
        <v>147</v>
      </c>
      <c r="P333" s="59" t="s">
        <v>336</v>
      </c>
      <c r="Q333" s="20" t="s">
        <v>1373</v>
      </c>
      <c r="R333" s="20" t="s">
        <v>381</v>
      </c>
      <c r="S333" s="20">
        <v>407</v>
      </c>
      <c r="T333" s="20"/>
      <c r="V333" s="20" t="s">
        <v>2318</v>
      </c>
      <c r="X333" s="82" t="s">
        <v>1531</v>
      </c>
      <c r="Z333" s="62" t="s">
        <v>2552</v>
      </c>
      <c r="AA333" s="20" t="s">
        <v>142</v>
      </c>
      <c r="AB333" s="92" t="s">
        <v>1285</v>
      </c>
      <c r="AC333" s="85">
        <v>0.41499999999999998</v>
      </c>
      <c r="AG333" s="84">
        <v>53.13</v>
      </c>
      <c r="AH333" s="84">
        <v>1.04</v>
      </c>
      <c r="AI333" s="84">
        <v>33.79</v>
      </c>
      <c r="AK333" s="84">
        <v>2.41</v>
      </c>
      <c r="AL333" s="84">
        <v>1.4999999999999999E-2</v>
      </c>
      <c r="AM333" s="84">
        <v>0.42</v>
      </c>
      <c r="AN333" s="84">
        <v>1.25</v>
      </c>
      <c r="AO333" s="84">
        <v>1.08</v>
      </c>
      <c r="AP333" s="84">
        <v>0.67</v>
      </c>
      <c r="AQ333" s="84">
        <v>0.04</v>
      </c>
      <c r="AR333" s="19"/>
      <c r="AS333" s="19"/>
      <c r="AT333" s="19"/>
      <c r="AU333" s="84">
        <v>1.61</v>
      </c>
      <c r="AW333" s="19"/>
      <c r="AY333" s="20">
        <v>93.845000000000013</v>
      </c>
      <c r="AZ333" s="19"/>
      <c r="BA333" s="19"/>
      <c r="BB333" s="37">
        <v>4</v>
      </c>
      <c r="BD333" s="20">
        <v>3</v>
      </c>
      <c r="BE333" s="84"/>
      <c r="BF333" s="19"/>
      <c r="BH333" s="19"/>
      <c r="BJ333" s="37">
        <v>4</v>
      </c>
      <c r="BK333" s="37"/>
      <c r="BL333" s="19"/>
      <c r="BM333" s="37">
        <v>13</v>
      </c>
      <c r="BN333" s="37">
        <v>16</v>
      </c>
      <c r="BO333" s="19"/>
      <c r="BP333" s="19"/>
      <c r="BQ333" s="19"/>
      <c r="BR333" s="19"/>
      <c r="BT333" s="85">
        <v>36.935135769079515</v>
      </c>
      <c r="BU333" s="37">
        <v>2</v>
      </c>
      <c r="BV333" s="37">
        <v>7</v>
      </c>
      <c r="BW333" s="37">
        <v>2.9999999999999996</v>
      </c>
      <c r="BY333" s="37">
        <v>18</v>
      </c>
      <c r="CB333" s="37">
        <v>5</v>
      </c>
      <c r="CC333" s="19"/>
      <c r="CF333" s="19"/>
      <c r="CG333" s="85">
        <v>4.358413535929726</v>
      </c>
      <c r="CH333" s="37">
        <v>2.9999999999999996</v>
      </c>
      <c r="CI333" s="19"/>
      <c r="CJ333" s="37">
        <v>81</v>
      </c>
      <c r="CK333" s="19"/>
      <c r="CL333" s="19"/>
      <c r="CM333" s="85">
        <v>15.843779338014064</v>
      </c>
      <c r="CN333" s="19"/>
      <c r="CO333" s="37"/>
      <c r="CP333" s="37">
        <v>23</v>
      </c>
      <c r="CQ333" s="19"/>
      <c r="CR333" s="85">
        <v>9.9507824219774417</v>
      </c>
      <c r="CS333" s="37">
        <v>16</v>
      </c>
      <c r="CT333" s="37">
        <v>115</v>
      </c>
      <c r="CU333" s="85">
        <v>26.525862493443483</v>
      </c>
      <c r="CV333" s="85">
        <v>50.91339837398364</v>
      </c>
      <c r="CW333" s="85">
        <v>4.4246313434303843</v>
      </c>
      <c r="CX333" s="85">
        <v>20.544619672829786</v>
      </c>
      <c r="CY333" s="85">
        <v>4.5577156438499911</v>
      </c>
      <c r="CZ333" s="85">
        <v>0.63765776619459869</v>
      </c>
      <c r="DA333" s="85">
        <v>3.2398722954366503</v>
      </c>
      <c r="DB333" s="85">
        <v>6.3830645161290179E-3</v>
      </c>
      <c r="DC333" s="85">
        <v>2.9071745180959869</v>
      </c>
      <c r="DD333" s="85">
        <v>0.78205514030946799</v>
      </c>
      <c r="DE333" s="85">
        <v>0.92297556058221997</v>
      </c>
      <c r="DF333" s="85">
        <v>0.32369402373459183</v>
      </c>
      <c r="DG333" s="85">
        <v>1.1888587398373991</v>
      </c>
      <c r="DH333" s="85">
        <v>8.6560582218725479E-2</v>
      </c>
      <c r="DI333" s="87">
        <v>117.06145921846303</v>
      </c>
      <c r="DJ333" s="85">
        <v>127.01224164044046</v>
      </c>
      <c r="DO333" s="19"/>
      <c r="DP333" s="19"/>
      <c r="DW333" s="85">
        <v>31.66</v>
      </c>
      <c r="DY333" s="85">
        <v>49.46</v>
      </c>
      <c r="EB333" s="85">
        <v>34.19</v>
      </c>
      <c r="EI333" s="85">
        <v>4.0199999999999996</v>
      </c>
      <c r="EQ333" s="85">
        <v>0.41499999999999998</v>
      </c>
      <c r="ET333" s="85">
        <v>34.15</v>
      </c>
      <c r="FB333" s="20">
        <v>500</v>
      </c>
    </row>
    <row r="334" spans="1:158" x14ac:dyDescent="0.3">
      <c r="A334" s="19" t="s">
        <v>2326</v>
      </c>
      <c r="B334" s="20" t="s">
        <v>978</v>
      </c>
      <c r="C334" s="19" t="s">
        <v>326</v>
      </c>
      <c r="D334" s="19" t="s">
        <v>980</v>
      </c>
      <c r="E334" s="157">
        <v>44963</v>
      </c>
      <c r="F334" s="113">
        <v>45025</v>
      </c>
      <c r="G334" s="19" t="s">
        <v>2349</v>
      </c>
      <c r="H334" s="19" t="s">
        <v>2195</v>
      </c>
      <c r="K334" s="19">
        <v>36.110742999999999</v>
      </c>
      <c r="L334" s="19">
        <v>-107.758138</v>
      </c>
      <c r="M334" s="20" t="s">
        <v>357</v>
      </c>
      <c r="N334" s="59" t="s">
        <v>142</v>
      </c>
      <c r="O334" s="20" t="s">
        <v>147</v>
      </c>
      <c r="P334" s="59" t="s">
        <v>278</v>
      </c>
      <c r="Q334" s="20" t="s">
        <v>1373</v>
      </c>
      <c r="R334" s="20" t="s">
        <v>381</v>
      </c>
      <c r="S334" s="20">
        <v>288.5</v>
      </c>
      <c r="T334" s="20"/>
      <c r="V334" s="20" t="s">
        <v>2318</v>
      </c>
      <c r="X334" s="82"/>
      <c r="Z334" s="155" t="s">
        <v>2553</v>
      </c>
      <c r="AA334" s="20" t="s">
        <v>142</v>
      </c>
      <c r="AB334" s="92" t="s">
        <v>1285</v>
      </c>
      <c r="AC334" s="85"/>
      <c r="AG334" s="19">
        <v>45.78</v>
      </c>
      <c r="AH334" s="19">
        <v>0.43</v>
      </c>
      <c r="AI334" s="19">
        <v>30.07</v>
      </c>
      <c r="AK334" s="19">
        <v>2.87</v>
      </c>
      <c r="AL334" s="19">
        <v>0.02</v>
      </c>
      <c r="AM334" s="19">
        <v>0.7</v>
      </c>
      <c r="AN334" s="19">
        <v>0.22</v>
      </c>
      <c r="AO334" s="19">
        <v>0.42</v>
      </c>
      <c r="AP334" s="19">
        <v>1.19</v>
      </c>
      <c r="AQ334" s="19">
        <v>0.04</v>
      </c>
      <c r="AR334" s="19">
        <v>17.739999999999998</v>
      </c>
      <c r="AS334" s="19">
        <v>330</v>
      </c>
      <c r="AT334" s="19">
        <v>0.11</v>
      </c>
      <c r="AU334" s="84"/>
      <c r="AW334" s="19">
        <v>5.89</v>
      </c>
      <c r="AY334" s="20">
        <v>99.48</v>
      </c>
      <c r="AZ334" s="19" t="s">
        <v>251</v>
      </c>
      <c r="BA334" s="19" t="s">
        <v>292</v>
      </c>
      <c r="BB334" s="19">
        <v>0.5</v>
      </c>
      <c r="BD334" s="19">
        <v>367</v>
      </c>
      <c r="BE334" s="84"/>
      <c r="BF334" s="19">
        <v>0.98</v>
      </c>
      <c r="BH334" s="19" t="s">
        <v>292</v>
      </c>
      <c r="BJ334" s="19">
        <v>2</v>
      </c>
      <c r="BK334" s="19">
        <v>8</v>
      </c>
      <c r="BL334" s="19">
        <v>1.08</v>
      </c>
      <c r="BM334" s="19">
        <v>10</v>
      </c>
      <c r="BN334" s="19">
        <v>28.9</v>
      </c>
      <c r="BO334" s="19" t="s">
        <v>292</v>
      </c>
      <c r="BP334" s="19">
        <v>5.73</v>
      </c>
      <c r="BQ334" s="19">
        <v>3.2000000000000001E-2</v>
      </c>
      <c r="BR334" s="19">
        <v>5.6000000000000001E-2</v>
      </c>
      <c r="BT334" s="19">
        <v>150</v>
      </c>
      <c r="BU334" s="19">
        <v>1</v>
      </c>
      <c r="BV334" s="19">
        <v>10.3</v>
      </c>
      <c r="BW334" s="19">
        <v>2</v>
      </c>
      <c r="BY334" s="19">
        <v>47</v>
      </c>
      <c r="CB334" s="19">
        <v>28.3</v>
      </c>
      <c r="CC334" s="19">
        <v>1E-3</v>
      </c>
      <c r="CF334" s="19">
        <v>0.16</v>
      </c>
      <c r="CG334" s="19">
        <v>4.2</v>
      </c>
      <c r="CH334" s="19">
        <v>2.5</v>
      </c>
      <c r="CI334" s="19">
        <v>2.5</v>
      </c>
      <c r="CJ334" s="19">
        <v>53.5</v>
      </c>
      <c r="CK334" s="19">
        <v>1.7</v>
      </c>
      <c r="CL334" s="19">
        <v>7.0000000000000007E-2</v>
      </c>
      <c r="CM334" s="19">
        <v>23.3</v>
      </c>
      <c r="CN334" s="19">
        <v>0.1</v>
      </c>
      <c r="CO334" s="19">
        <v>5.04</v>
      </c>
      <c r="CP334" s="19">
        <v>18</v>
      </c>
      <c r="CQ334" s="19">
        <v>1.4</v>
      </c>
      <c r="CR334" s="19">
        <v>12.6</v>
      </c>
      <c r="CS334" s="19">
        <v>48</v>
      </c>
      <c r="CT334" s="19">
        <v>186</v>
      </c>
      <c r="CU334" s="19">
        <v>47</v>
      </c>
      <c r="CV334" s="19">
        <v>97.4</v>
      </c>
      <c r="CW334" s="19">
        <v>10.9</v>
      </c>
      <c r="CX334" s="19">
        <v>37.1</v>
      </c>
      <c r="CY334" s="19">
        <v>6.11</v>
      </c>
      <c r="CZ334" s="19">
        <v>0.82</v>
      </c>
      <c r="DA334" s="19">
        <v>4.33</v>
      </c>
      <c r="DB334" s="19">
        <v>0.57999999999999996</v>
      </c>
      <c r="DC334" s="19">
        <v>2.94</v>
      </c>
      <c r="DD334" s="19">
        <v>0.49</v>
      </c>
      <c r="DE334" s="19">
        <v>1.48</v>
      </c>
      <c r="DF334" s="19">
        <v>0.2</v>
      </c>
      <c r="DG334" s="19">
        <v>1.26</v>
      </c>
      <c r="DH334" s="19">
        <v>0.21</v>
      </c>
      <c r="DI334" s="87">
        <v>210.82000000000002</v>
      </c>
      <c r="DJ334" s="85">
        <v>223.42000000000002</v>
      </c>
      <c r="DO334" s="19"/>
      <c r="DP334" s="19"/>
      <c r="DU334" s="85"/>
      <c r="DY334" s="85"/>
      <c r="EB334" s="85"/>
      <c r="EI334" s="85"/>
      <c r="EO334" s="85"/>
    </row>
    <row r="335" spans="1:158" x14ac:dyDescent="0.3">
      <c r="A335" s="19" t="s">
        <v>2327</v>
      </c>
      <c r="B335" s="20" t="s">
        <v>978</v>
      </c>
      <c r="C335" s="19" t="s">
        <v>326</v>
      </c>
      <c r="D335" s="19" t="s">
        <v>980</v>
      </c>
      <c r="E335" s="157">
        <v>44963</v>
      </c>
      <c r="F335" s="113">
        <v>45025</v>
      </c>
      <c r="G335" s="19" t="s">
        <v>2349</v>
      </c>
      <c r="H335" s="19" t="s">
        <v>2195</v>
      </c>
      <c r="K335" s="19">
        <v>36.110742999999999</v>
      </c>
      <c r="L335" s="19">
        <v>-107.758138</v>
      </c>
      <c r="M335" s="20" t="s">
        <v>357</v>
      </c>
      <c r="N335" s="59" t="s">
        <v>142</v>
      </c>
      <c r="O335" s="20" t="s">
        <v>147</v>
      </c>
      <c r="P335" s="59" t="s">
        <v>2352</v>
      </c>
      <c r="Q335" s="20" t="s">
        <v>1373</v>
      </c>
      <c r="R335" s="20" t="s">
        <v>381</v>
      </c>
      <c r="S335" s="20">
        <v>289</v>
      </c>
      <c r="T335" s="20"/>
      <c r="V335" s="20" t="s">
        <v>2318</v>
      </c>
      <c r="X335" s="82"/>
      <c r="Z335" s="155" t="s">
        <v>2554</v>
      </c>
      <c r="AA335" s="20" t="s">
        <v>142</v>
      </c>
      <c r="AB335" s="92" t="s">
        <v>1285</v>
      </c>
      <c r="AC335" s="85"/>
      <c r="AG335" s="19">
        <v>56.85</v>
      </c>
      <c r="AH335" s="19">
        <v>0.55000000000000004</v>
      </c>
      <c r="AI335" s="19">
        <v>16.420000000000002</v>
      </c>
      <c r="AK335" s="19">
        <v>3.86</v>
      </c>
      <c r="AL335" s="19">
        <v>0.02</v>
      </c>
      <c r="AM335" s="19">
        <v>0.77</v>
      </c>
      <c r="AN335" s="19">
        <v>0.54</v>
      </c>
      <c r="AO335" s="19">
        <v>1.32</v>
      </c>
      <c r="AP335" s="19">
        <v>3</v>
      </c>
      <c r="AQ335" s="19">
        <v>0.11</v>
      </c>
      <c r="AR335" s="19">
        <v>15.37</v>
      </c>
      <c r="AS335" s="19">
        <v>440</v>
      </c>
      <c r="AT335" s="19">
        <v>0.54</v>
      </c>
      <c r="AU335" s="84"/>
      <c r="AW335" s="19">
        <v>7.62</v>
      </c>
      <c r="AY335" s="20">
        <v>98.809999999999988</v>
      </c>
      <c r="AZ335" s="19" t="s">
        <v>251</v>
      </c>
      <c r="BA335" s="19" t="s">
        <v>292</v>
      </c>
      <c r="BB335" s="19">
        <v>9.1999999999999993</v>
      </c>
      <c r="BD335" s="19">
        <v>540</v>
      </c>
      <c r="BE335" s="84"/>
      <c r="BF335" s="19">
        <v>0.3</v>
      </c>
      <c r="BH335" s="19" t="s">
        <v>292</v>
      </c>
      <c r="BJ335" s="19">
        <v>13</v>
      </c>
      <c r="BK335" s="19">
        <v>22</v>
      </c>
      <c r="BL335" s="19">
        <v>6</v>
      </c>
      <c r="BM335" s="19">
        <v>30</v>
      </c>
      <c r="BN335" s="19">
        <v>17.899999999999999</v>
      </c>
      <c r="BO335" s="19" t="s">
        <v>292</v>
      </c>
      <c r="BP335" s="19">
        <v>5.03</v>
      </c>
      <c r="BQ335" s="19">
        <v>0.115</v>
      </c>
      <c r="BR335" s="19">
        <v>4.4999999999999998E-2</v>
      </c>
      <c r="BT335" s="19">
        <v>30</v>
      </c>
      <c r="BU335" s="19">
        <v>3</v>
      </c>
      <c r="BV335" s="19">
        <v>9.8000000000000007</v>
      </c>
      <c r="BW335" s="19">
        <v>20</v>
      </c>
      <c r="BY335" s="19">
        <v>18</v>
      </c>
      <c r="CB335" s="19">
        <v>107.5</v>
      </c>
      <c r="CC335" s="19">
        <v>3.0000000000000001E-3</v>
      </c>
      <c r="CF335" s="19">
        <v>0.39</v>
      </c>
      <c r="CG335" s="19">
        <v>4.4000000000000004</v>
      </c>
      <c r="CH335" s="19">
        <v>0.9</v>
      </c>
      <c r="CI335" s="19">
        <v>1.2</v>
      </c>
      <c r="CJ335" s="19">
        <v>145</v>
      </c>
      <c r="CK335" s="19">
        <v>0.7</v>
      </c>
      <c r="CL335" s="19">
        <v>0.02</v>
      </c>
      <c r="CM335" s="19">
        <v>11.8</v>
      </c>
      <c r="CN335" s="19">
        <v>0.11</v>
      </c>
      <c r="CO335" s="19">
        <v>4.5599999999999996</v>
      </c>
      <c r="CP335" s="19">
        <v>66</v>
      </c>
      <c r="CQ335" s="19">
        <v>1.7</v>
      </c>
      <c r="CR335" s="19">
        <v>20.6</v>
      </c>
      <c r="CS335" s="19">
        <v>100</v>
      </c>
      <c r="CT335" s="19">
        <v>197</v>
      </c>
      <c r="CU335" s="19">
        <v>28.2</v>
      </c>
      <c r="CV335" s="19">
        <v>56.1</v>
      </c>
      <c r="CW335" s="19">
        <v>6.51</v>
      </c>
      <c r="CX335" s="19">
        <v>23.6</v>
      </c>
      <c r="CY335" s="19">
        <v>4.9800000000000004</v>
      </c>
      <c r="CZ335" s="19">
        <v>1</v>
      </c>
      <c r="DA335" s="19">
        <v>4.1100000000000003</v>
      </c>
      <c r="DB335" s="19">
        <v>0.61</v>
      </c>
      <c r="DC335" s="19">
        <v>3.5</v>
      </c>
      <c r="DD335" s="19">
        <v>0.75</v>
      </c>
      <c r="DE335" s="19">
        <v>2.08</v>
      </c>
      <c r="DF335" s="19">
        <v>0.31</v>
      </c>
      <c r="DG335" s="19">
        <v>2.1800000000000002</v>
      </c>
      <c r="DH335" s="19">
        <v>0.28999999999999998</v>
      </c>
      <c r="DI335" s="87">
        <v>134.22000000000003</v>
      </c>
      <c r="DJ335" s="85">
        <v>154.82000000000002</v>
      </c>
      <c r="DO335" s="19"/>
      <c r="DP335" s="19"/>
      <c r="DU335" s="85"/>
      <c r="DY335" s="85"/>
      <c r="EB335" s="85"/>
      <c r="EI335" s="85"/>
      <c r="EO335" s="85"/>
    </row>
    <row r="336" spans="1:158" x14ac:dyDescent="0.3">
      <c r="A336" s="19" t="s">
        <v>2328</v>
      </c>
      <c r="B336" s="20" t="s">
        <v>978</v>
      </c>
      <c r="C336" s="19" t="s">
        <v>326</v>
      </c>
      <c r="D336" s="19" t="s">
        <v>980</v>
      </c>
      <c r="E336" s="157">
        <v>44963</v>
      </c>
      <c r="F336" s="113">
        <v>45025</v>
      </c>
      <c r="G336" s="19" t="s">
        <v>2349</v>
      </c>
      <c r="H336" s="19" t="s">
        <v>2195</v>
      </c>
      <c r="K336" s="19">
        <v>36.110742999999999</v>
      </c>
      <c r="L336" s="19">
        <v>-107.758138</v>
      </c>
      <c r="M336" s="20" t="s">
        <v>357</v>
      </c>
      <c r="N336" s="59" t="s">
        <v>142</v>
      </c>
      <c r="O336" s="20" t="s">
        <v>147</v>
      </c>
      <c r="P336" s="59" t="s">
        <v>278</v>
      </c>
      <c r="Q336" s="20" t="s">
        <v>1373</v>
      </c>
      <c r="R336" s="20" t="s">
        <v>381</v>
      </c>
      <c r="S336" s="20">
        <v>292.3</v>
      </c>
      <c r="T336" s="20"/>
      <c r="V336" s="20" t="s">
        <v>2318</v>
      </c>
      <c r="X336" s="82"/>
      <c r="Z336" s="152" t="s">
        <v>278</v>
      </c>
      <c r="AA336" s="20" t="s">
        <v>142</v>
      </c>
      <c r="AB336" s="92" t="s">
        <v>1285</v>
      </c>
      <c r="AC336" s="85"/>
      <c r="AG336" s="19">
        <v>53</v>
      </c>
      <c r="AH336" s="19">
        <v>0.63</v>
      </c>
      <c r="AI336" s="19">
        <v>26.27</v>
      </c>
      <c r="AK336" s="19">
        <v>3.37</v>
      </c>
      <c r="AL336" s="19">
        <v>0.01</v>
      </c>
      <c r="AM336" s="19">
        <v>0.7</v>
      </c>
      <c r="AN336" s="19">
        <v>0.23</v>
      </c>
      <c r="AO336" s="19">
        <v>0.82</v>
      </c>
      <c r="AP336" s="19">
        <v>1.76</v>
      </c>
      <c r="AQ336" s="19">
        <v>0.04</v>
      </c>
      <c r="AR336" s="19">
        <v>12.38</v>
      </c>
      <c r="AS336" s="19">
        <v>270</v>
      </c>
      <c r="AT336" s="19">
        <v>0.1</v>
      </c>
      <c r="AU336" s="84"/>
      <c r="AW336" s="19">
        <v>3.17</v>
      </c>
      <c r="AY336" s="20">
        <v>99.210000000000022</v>
      </c>
      <c r="AZ336" s="19" t="s">
        <v>2229</v>
      </c>
      <c r="BA336" s="19" t="s">
        <v>292</v>
      </c>
      <c r="BB336" s="19">
        <v>2.9</v>
      </c>
      <c r="BD336" s="19">
        <v>447</v>
      </c>
      <c r="BE336" s="84"/>
      <c r="BF336" s="19">
        <v>0.37</v>
      </c>
      <c r="BH336" s="19" t="s">
        <v>292</v>
      </c>
      <c r="BJ336" s="19">
        <v>17</v>
      </c>
      <c r="BK336" s="19">
        <v>9</v>
      </c>
      <c r="BL336" s="19">
        <v>1.71</v>
      </c>
      <c r="BM336" s="19">
        <v>15</v>
      </c>
      <c r="BN336" s="19">
        <v>35.1</v>
      </c>
      <c r="BO336" s="19">
        <v>0.9</v>
      </c>
      <c r="BP336" s="19">
        <v>4.45</v>
      </c>
      <c r="BQ336" s="19">
        <v>8.5000000000000006E-2</v>
      </c>
      <c r="BR336" s="19">
        <v>2.7E-2</v>
      </c>
      <c r="BT336" s="16">
        <v>140</v>
      </c>
      <c r="BU336" s="19">
        <v>2</v>
      </c>
      <c r="BV336" s="19">
        <v>15.35</v>
      </c>
      <c r="BW336" s="19">
        <v>10</v>
      </c>
      <c r="BY336" s="19">
        <v>41</v>
      </c>
      <c r="CB336" s="19">
        <v>55.3</v>
      </c>
      <c r="CC336" s="19" t="s">
        <v>290</v>
      </c>
      <c r="CF336" s="19">
        <v>0.22</v>
      </c>
      <c r="CG336" s="19">
        <v>2</v>
      </c>
      <c r="CH336" s="19">
        <v>0.9</v>
      </c>
      <c r="CI336" s="19">
        <v>1.6</v>
      </c>
      <c r="CJ336" s="19">
        <v>84.1</v>
      </c>
      <c r="CK336" s="19">
        <v>1.5</v>
      </c>
      <c r="CL336" s="19">
        <v>0.02</v>
      </c>
      <c r="CM336" s="19">
        <v>14.15</v>
      </c>
      <c r="CN336" s="19">
        <v>0.1</v>
      </c>
      <c r="CO336" s="19">
        <v>7.96</v>
      </c>
      <c r="CP336" s="19">
        <v>26</v>
      </c>
      <c r="CQ336" s="19">
        <v>3.7</v>
      </c>
      <c r="CR336" s="19">
        <v>8.1</v>
      </c>
      <c r="CS336" s="19">
        <v>62</v>
      </c>
      <c r="CT336" s="19">
        <v>178</v>
      </c>
      <c r="CU336" s="19">
        <v>34.299999999999997</v>
      </c>
      <c r="CV336" s="19">
        <v>63.2</v>
      </c>
      <c r="CW336" s="19">
        <v>6.34</v>
      </c>
      <c r="CX336" s="19">
        <v>20.100000000000001</v>
      </c>
      <c r="CY336" s="19">
        <v>3.17</v>
      </c>
      <c r="CZ336" s="19">
        <v>0.59</v>
      </c>
      <c r="DA336" s="19">
        <v>2.15</v>
      </c>
      <c r="DB336" s="19">
        <v>0.28999999999999998</v>
      </c>
      <c r="DC336" s="19">
        <v>1.29</v>
      </c>
      <c r="DD336" s="19">
        <v>0.27</v>
      </c>
      <c r="DE336" s="19">
        <v>0.79</v>
      </c>
      <c r="DF336" s="19">
        <v>0.1</v>
      </c>
      <c r="DG336" s="19">
        <v>0.77</v>
      </c>
      <c r="DH336" s="19">
        <v>0.11</v>
      </c>
      <c r="DI336" s="87">
        <v>133.47</v>
      </c>
      <c r="DJ336" s="85">
        <v>141.57</v>
      </c>
      <c r="DO336" s="19"/>
      <c r="DP336" s="19"/>
      <c r="DU336" s="85"/>
      <c r="DY336" s="85"/>
      <c r="EB336" s="85"/>
      <c r="EI336" s="85"/>
      <c r="EO336" s="85"/>
    </row>
    <row r="337" spans="1:145" x14ac:dyDescent="0.3">
      <c r="A337" s="19" t="s">
        <v>2329</v>
      </c>
      <c r="B337" s="20" t="s">
        <v>978</v>
      </c>
      <c r="C337" s="19" t="s">
        <v>326</v>
      </c>
      <c r="D337" s="19" t="s">
        <v>980</v>
      </c>
      <c r="E337" s="157">
        <v>44963</v>
      </c>
      <c r="F337" s="113">
        <v>45025</v>
      </c>
      <c r="G337" s="19" t="s">
        <v>2349</v>
      </c>
      <c r="H337" s="19" t="s">
        <v>2195</v>
      </c>
      <c r="K337" s="19">
        <v>36.110742999999999</v>
      </c>
      <c r="L337" s="19">
        <v>-107.758138</v>
      </c>
      <c r="M337" s="20" t="s">
        <v>357</v>
      </c>
      <c r="N337" s="59" t="s">
        <v>142</v>
      </c>
      <c r="O337" s="20" t="s">
        <v>147</v>
      </c>
      <c r="P337" s="59" t="s">
        <v>2352</v>
      </c>
      <c r="Q337" s="20" t="s">
        <v>1373</v>
      </c>
      <c r="R337" s="20" t="s">
        <v>381</v>
      </c>
      <c r="S337" s="20">
        <v>295</v>
      </c>
      <c r="T337" s="20"/>
      <c r="V337" s="20" t="s">
        <v>2318</v>
      </c>
      <c r="X337" s="82"/>
      <c r="Z337" s="152" t="s">
        <v>2352</v>
      </c>
      <c r="AA337" s="20" t="s">
        <v>142</v>
      </c>
      <c r="AB337" s="92" t="s">
        <v>1285</v>
      </c>
      <c r="AC337" s="85"/>
      <c r="AG337" s="19">
        <v>67.260000000000005</v>
      </c>
      <c r="AH337" s="19">
        <v>0.66</v>
      </c>
      <c r="AI337" s="19">
        <v>16.420000000000002</v>
      </c>
      <c r="AK337" s="19">
        <v>3.85</v>
      </c>
      <c r="AL337" s="19">
        <v>0.01</v>
      </c>
      <c r="AM337" s="19">
        <v>1.05</v>
      </c>
      <c r="AN337" s="19">
        <v>0.4</v>
      </c>
      <c r="AO337" s="19">
        <v>1.42</v>
      </c>
      <c r="AP337" s="19">
        <v>2.68</v>
      </c>
      <c r="AQ337" s="19">
        <v>0.02</v>
      </c>
      <c r="AR337" s="19">
        <v>5.49</v>
      </c>
      <c r="AS337" s="19">
        <v>490</v>
      </c>
      <c r="AT337" s="19">
        <v>0.04</v>
      </c>
      <c r="AU337" s="84"/>
      <c r="AW337" s="19">
        <v>1.2</v>
      </c>
      <c r="AY337" s="20">
        <v>99.26</v>
      </c>
      <c r="AZ337" s="19">
        <v>2</v>
      </c>
      <c r="BA337" s="19" t="s">
        <v>292</v>
      </c>
      <c r="BB337" s="19">
        <v>0.3</v>
      </c>
      <c r="BD337" s="19">
        <v>439</v>
      </c>
      <c r="BE337" s="84"/>
      <c r="BF337" s="19">
        <v>0.28000000000000003</v>
      </c>
      <c r="BH337" s="19" t="s">
        <v>292</v>
      </c>
      <c r="BJ337" s="19">
        <v>3</v>
      </c>
      <c r="BK337" s="19">
        <v>34</v>
      </c>
      <c r="BL337" s="19">
        <v>11.45</v>
      </c>
      <c r="BM337" s="19">
        <v>24</v>
      </c>
      <c r="BN337" s="19">
        <v>20.6</v>
      </c>
      <c r="BO337" s="19">
        <v>1.1000000000000001</v>
      </c>
      <c r="BP337" s="19">
        <v>5.57</v>
      </c>
      <c r="BQ337" s="19">
        <v>0.123</v>
      </c>
      <c r="BR337" s="19">
        <v>3.5999999999999997E-2</v>
      </c>
      <c r="BT337" s="19">
        <v>30</v>
      </c>
      <c r="BU337" s="19">
        <v>1</v>
      </c>
      <c r="BV337" s="19">
        <v>13.3</v>
      </c>
      <c r="BW337" s="19">
        <v>7</v>
      </c>
      <c r="BY337" s="19">
        <v>21</v>
      </c>
      <c r="CB337" s="19">
        <v>136</v>
      </c>
      <c r="CC337" s="19" t="s">
        <v>290</v>
      </c>
      <c r="CF337" s="19">
        <v>0.15</v>
      </c>
      <c r="CG337" s="19">
        <v>4.8</v>
      </c>
      <c r="CH337" s="19">
        <v>0.3</v>
      </c>
      <c r="CI337" s="19">
        <v>2.2000000000000002</v>
      </c>
      <c r="CJ337" s="19">
        <v>172</v>
      </c>
      <c r="CK337" s="19">
        <v>0.9</v>
      </c>
      <c r="CL337" s="19" t="s">
        <v>261</v>
      </c>
      <c r="CM337" s="19">
        <v>12.3</v>
      </c>
      <c r="CN337" s="19">
        <v>0.16</v>
      </c>
      <c r="CO337" s="19">
        <v>3.78</v>
      </c>
      <c r="CP337" s="19">
        <v>87</v>
      </c>
      <c r="CQ337" s="19">
        <v>2</v>
      </c>
      <c r="CR337" s="19">
        <v>15.2</v>
      </c>
      <c r="CS337" s="19">
        <v>44</v>
      </c>
      <c r="CT337" s="19">
        <v>216</v>
      </c>
      <c r="CU337" s="19">
        <v>20.6</v>
      </c>
      <c r="CV337" s="19">
        <v>37.4</v>
      </c>
      <c r="CW337" s="19">
        <v>4.04</v>
      </c>
      <c r="CX337" s="19">
        <v>13.8</v>
      </c>
      <c r="CY337" s="19">
        <v>2.58</v>
      </c>
      <c r="CZ337" s="19">
        <v>0.5</v>
      </c>
      <c r="DA337" s="19">
        <v>2.12</v>
      </c>
      <c r="DB337" s="19">
        <v>0.39</v>
      </c>
      <c r="DC337" s="19">
        <v>2.41</v>
      </c>
      <c r="DD337" s="19">
        <v>0.55000000000000004</v>
      </c>
      <c r="DE337" s="19">
        <v>1.7</v>
      </c>
      <c r="DF337" s="19">
        <v>0.26</v>
      </c>
      <c r="DG337" s="19">
        <v>1.83</v>
      </c>
      <c r="DH337" s="19">
        <v>0.28000000000000003</v>
      </c>
      <c r="DI337" s="87">
        <v>88.460000000000008</v>
      </c>
      <c r="DJ337" s="85">
        <v>103.66000000000001</v>
      </c>
      <c r="DO337" s="19"/>
      <c r="DP337" s="19"/>
      <c r="DU337" s="85"/>
      <c r="DY337" s="85"/>
      <c r="EB337" s="85"/>
      <c r="EI337" s="85"/>
      <c r="EO337" s="85"/>
    </row>
    <row r="338" spans="1:145" x14ac:dyDescent="0.3">
      <c r="A338" s="19" t="s">
        <v>2330</v>
      </c>
      <c r="B338" s="20" t="s">
        <v>978</v>
      </c>
      <c r="C338" s="19" t="s">
        <v>326</v>
      </c>
      <c r="D338" s="19" t="s">
        <v>980</v>
      </c>
      <c r="E338" s="157">
        <v>44963</v>
      </c>
      <c r="F338" s="113">
        <v>45025</v>
      </c>
      <c r="G338" s="19" t="s">
        <v>2349</v>
      </c>
      <c r="H338" s="19" t="s">
        <v>2195</v>
      </c>
      <c r="K338" s="19">
        <v>36.110742999999999</v>
      </c>
      <c r="L338" s="19">
        <v>-107.758138</v>
      </c>
      <c r="M338" s="20" t="s">
        <v>357</v>
      </c>
      <c r="N338" s="59" t="s">
        <v>142</v>
      </c>
      <c r="O338" s="20" t="s">
        <v>147</v>
      </c>
      <c r="P338" s="59" t="s">
        <v>2352</v>
      </c>
      <c r="Q338" s="20" t="s">
        <v>1373</v>
      </c>
      <c r="R338" s="20" t="s">
        <v>381</v>
      </c>
      <c r="S338" s="117">
        <v>357.2</v>
      </c>
      <c r="T338" s="20"/>
      <c r="V338" s="20" t="s">
        <v>2318</v>
      </c>
      <c r="X338" s="82"/>
      <c r="Z338" s="155" t="s">
        <v>2555</v>
      </c>
      <c r="AA338" s="20" t="s">
        <v>142</v>
      </c>
      <c r="AB338" s="92" t="s">
        <v>1285</v>
      </c>
      <c r="AC338" s="85"/>
      <c r="AG338" s="19">
        <v>47.92</v>
      </c>
      <c r="AH338" s="19">
        <v>0.32</v>
      </c>
      <c r="AI338" s="19">
        <v>23.81</v>
      </c>
      <c r="AK338" s="19">
        <v>2.5099999999999998</v>
      </c>
      <c r="AL338" s="19" t="s">
        <v>261</v>
      </c>
      <c r="AM338" s="19">
        <v>0.87</v>
      </c>
      <c r="AN338" s="19">
        <v>0.79</v>
      </c>
      <c r="AO338" s="19">
        <v>1.92</v>
      </c>
      <c r="AP338" s="19">
        <v>0.65</v>
      </c>
      <c r="AQ338" s="19">
        <v>0.03</v>
      </c>
      <c r="AR338" s="19">
        <v>21.36</v>
      </c>
      <c r="AS338" s="19">
        <v>390</v>
      </c>
      <c r="AT338" s="19">
        <v>0.12</v>
      </c>
      <c r="AU338" s="84"/>
      <c r="AW338" s="19">
        <v>10.65</v>
      </c>
      <c r="AY338" s="20">
        <v>100.18000000000002</v>
      </c>
      <c r="AZ338" s="19">
        <v>2</v>
      </c>
      <c r="BA338" s="19" t="s">
        <v>292</v>
      </c>
      <c r="BB338" s="19">
        <v>0.4</v>
      </c>
      <c r="BD338" s="19">
        <v>356</v>
      </c>
      <c r="BE338" s="84"/>
      <c r="BF338" s="19">
        <v>0.66</v>
      </c>
      <c r="BH338" s="19" t="s">
        <v>292</v>
      </c>
      <c r="BJ338" s="19">
        <v>1</v>
      </c>
      <c r="BK338" s="19" t="s">
        <v>289</v>
      </c>
      <c r="BL338" s="19">
        <v>1.05</v>
      </c>
      <c r="BM338" s="19">
        <v>6</v>
      </c>
      <c r="BN338" s="19">
        <v>25.4</v>
      </c>
      <c r="BO338" s="19" t="s">
        <v>292</v>
      </c>
      <c r="BP338" s="19">
        <v>5.99</v>
      </c>
      <c r="BQ338" s="19">
        <v>0.29599999999999999</v>
      </c>
      <c r="BR338" s="19">
        <v>3.5000000000000003E-2</v>
      </c>
      <c r="BT338" s="19">
        <v>50</v>
      </c>
      <c r="BU338" s="19">
        <v>1</v>
      </c>
      <c r="BV338" s="19">
        <v>14.3</v>
      </c>
      <c r="BW338" s="19">
        <v>4</v>
      </c>
      <c r="BY338" s="19">
        <v>35</v>
      </c>
      <c r="CB338" s="19">
        <v>14.4</v>
      </c>
      <c r="CC338" s="19" t="s">
        <v>290</v>
      </c>
      <c r="CF338" s="19">
        <v>0.15</v>
      </c>
      <c r="CG338" s="19">
        <v>2.9</v>
      </c>
      <c r="CH338" s="19">
        <v>1.3</v>
      </c>
      <c r="CI338" s="19">
        <v>2.6</v>
      </c>
      <c r="CJ338" s="19">
        <v>207</v>
      </c>
      <c r="CK338" s="19">
        <v>1.5</v>
      </c>
      <c r="CL338" s="19">
        <v>0.01</v>
      </c>
      <c r="CM338" s="19">
        <v>23.4</v>
      </c>
      <c r="CN338" s="19">
        <v>0.02</v>
      </c>
      <c r="CO338" s="19">
        <v>6.85</v>
      </c>
      <c r="CP338" s="19">
        <v>16</v>
      </c>
      <c r="CQ338" s="19">
        <v>1.7</v>
      </c>
      <c r="CR338" s="19">
        <v>18.899999999999999</v>
      </c>
      <c r="CS338" s="19">
        <v>40</v>
      </c>
      <c r="CT338" s="19">
        <v>184</v>
      </c>
      <c r="CU338" s="19">
        <v>52.5</v>
      </c>
      <c r="CV338" s="19">
        <v>105</v>
      </c>
      <c r="CW338" s="19">
        <v>11.15</v>
      </c>
      <c r="CX338" s="19">
        <v>37.1</v>
      </c>
      <c r="CY338" s="19">
        <v>6.57</v>
      </c>
      <c r="CZ338" s="19">
        <v>0.72</v>
      </c>
      <c r="DA338" s="19">
        <v>4.9000000000000004</v>
      </c>
      <c r="DB338" s="19">
        <v>0.73</v>
      </c>
      <c r="DC338" s="19">
        <v>4.01</v>
      </c>
      <c r="DD338" s="19">
        <v>0.76</v>
      </c>
      <c r="DE338" s="19">
        <v>1.94</v>
      </c>
      <c r="DF338" s="19">
        <v>0.28000000000000003</v>
      </c>
      <c r="DG338" s="19">
        <v>1.92</v>
      </c>
      <c r="DH338" s="19">
        <v>0.27</v>
      </c>
      <c r="DI338" s="87">
        <v>227.84999999999997</v>
      </c>
      <c r="DJ338" s="85">
        <v>246.74999999999997</v>
      </c>
      <c r="DO338" s="19"/>
      <c r="DP338" s="19"/>
      <c r="DU338" s="85"/>
      <c r="DY338" s="85"/>
      <c r="EB338" s="85"/>
      <c r="EI338" s="85"/>
      <c r="EO338" s="85"/>
    </row>
    <row r="339" spans="1:145" x14ac:dyDescent="0.3">
      <c r="A339" s="19" t="s">
        <v>2331</v>
      </c>
      <c r="B339" s="20" t="s">
        <v>978</v>
      </c>
      <c r="C339" s="19" t="s">
        <v>326</v>
      </c>
      <c r="D339" s="19" t="s">
        <v>980</v>
      </c>
      <c r="E339" s="157">
        <v>44963</v>
      </c>
      <c r="F339" s="113">
        <v>45025</v>
      </c>
      <c r="G339" s="19" t="s">
        <v>2349</v>
      </c>
      <c r="H339" s="19" t="s">
        <v>2195</v>
      </c>
      <c r="K339" s="19">
        <v>36.110742999999999</v>
      </c>
      <c r="L339" s="19">
        <v>-107.758138</v>
      </c>
      <c r="M339" s="20" t="s">
        <v>357</v>
      </c>
      <c r="N339" s="59" t="s">
        <v>142</v>
      </c>
      <c r="O339" s="20" t="s">
        <v>147</v>
      </c>
      <c r="P339" s="59" t="s">
        <v>2352</v>
      </c>
      <c r="Q339" s="20" t="s">
        <v>1373</v>
      </c>
      <c r="R339" s="20" t="s">
        <v>381</v>
      </c>
      <c r="S339" s="117">
        <v>356.5</v>
      </c>
      <c r="T339" s="20"/>
      <c r="V339" s="20" t="s">
        <v>2318</v>
      </c>
      <c r="X339" s="82"/>
      <c r="Z339" s="151" t="s">
        <v>2352</v>
      </c>
      <c r="AA339" s="20" t="s">
        <v>142</v>
      </c>
      <c r="AB339" s="92" t="s">
        <v>1285</v>
      </c>
      <c r="AC339" s="85"/>
      <c r="AG339" s="19">
        <v>32.590000000000003</v>
      </c>
      <c r="AH339" s="19">
        <v>0.55000000000000004</v>
      </c>
      <c r="AI339" s="19">
        <v>19.93</v>
      </c>
      <c r="AK339" s="19">
        <v>1.18</v>
      </c>
      <c r="AL339" s="19" t="s">
        <v>261</v>
      </c>
      <c r="AM339" s="19">
        <v>0.28000000000000003</v>
      </c>
      <c r="AN339" s="19">
        <v>0.53</v>
      </c>
      <c r="AO339" s="19">
        <v>0.81</v>
      </c>
      <c r="AP339" s="19">
        <v>0.43</v>
      </c>
      <c r="AQ339" s="19">
        <v>0.03</v>
      </c>
      <c r="AR339" s="19">
        <v>42.5</v>
      </c>
      <c r="AS339" s="19">
        <v>250</v>
      </c>
      <c r="AT339" s="19">
        <v>0.36</v>
      </c>
      <c r="AU339" s="84"/>
      <c r="AW339" s="19">
        <v>24.4</v>
      </c>
      <c r="AY339" s="20">
        <v>98.830000000000013</v>
      </c>
      <c r="AZ339" s="19">
        <v>4</v>
      </c>
      <c r="BA339" s="19" t="s">
        <v>292</v>
      </c>
      <c r="BB339" s="19">
        <v>0.6</v>
      </c>
      <c r="BD339" s="19">
        <v>208</v>
      </c>
      <c r="BE339" s="84"/>
      <c r="BF339" s="19">
        <v>0.53</v>
      </c>
      <c r="BH339" s="19" t="s">
        <v>292</v>
      </c>
      <c r="BJ339" s="19">
        <v>3</v>
      </c>
      <c r="BK339" s="19">
        <v>10</v>
      </c>
      <c r="BL339" s="19">
        <v>0.69</v>
      </c>
      <c r="BM339" s="19">
        <v>45</v>
      </c>
      <c r="BN339" s="19">
        <v>21.5</v>
      </c>
      <c r="BO339" s="19" t="s">
        <v>292</v>
      </c>
      <c r="BP339" s="19">
        <v>5.67</v>
      </c>
      <c r="BQ339" s="19">
        <v>7.2999999999999995E-2</v>
      </c>
      <c r="BR339" s="19">
        <v>3.3000000000000002E-2</v>
      </c>
      <c r="BT339" s="19">
        <v>80</v>
      </c>
      <c r="BU339" s="19">
        <v>2</v>
      </c>
      <c r="BV339" s="19">
        <v>10.45</v>
      </c>
      <c r="BW339" s="19">
        <v>3</v>
      </c>
      <c r="BY339" s="19">
        <v>32</v>
      </c>
      <c r="CB339" s="19">
        <v>15.1</v>
      </c>
      <c r="CC339" s="19">
        <v>3.0000000000000001E-3</v>
      </c>
      <c r="CF339" s="19">
        <v>0.15</v>
      </c>
      <c r="CG339" s="19">
        <v>2.6</v>
      </c>
      <c r="CH339" s="19">
        <v>1.7</v>
      </c>
      <c r="CI339" s="19">
        <v>1.1000000000000001</v>
      </c>
      <c r="CJ339" s="19">
        <v>146</v>
      </c>
      <c r="CK339" s="19">
        <v>1.4</v>
      </c>
      <c r="CL339" s="19">
        <v>0.05</v>
      </c>
      <c r="CM339" s="19">
        <v>36.700000000000003</v>
      </c>
      <c r="CN339" s="19">
        <v>0.05</v>
      </c>
      <c r="CO339" s="19">
        <v>7.3</v>
      </c>
      <c r="CP339" s="19">
        <v>51</v>
      </c>
      <c r="CQ339" s="19">
        <v>2.9</v>
      </c>
      <c r="CR339" s="19">
        <v>12</v>
      </c>
      <c r="CS339" s="19">
        <v>19</v>
      </c>
      <c r="CT339" s="19">
        <v>206</v>
      </c>
      <c r="CU339" s="19">
        <v>70.2</v>
      </c>
      <c r="CV339" s="19">
        <v>121</v>
      </c>
      <c r="CW339" s="19">
        <v>11.35</v>
      </c>
      <c r="CX339" s="19">
        <v>34.700000000000003</v>
      </c>
      <c r="CY339" s="19">
        <v>5.79</v>
      </c>
      <c r="CZ339" s="19">
        <v>0.95</v>
      </c>
      <c r="DA339" s="19">
        <v>3.57</v>
      </c>
      <c r="DB339" s="19">
        <v>0.48</v>
      </c>
      <c r="DC339" s="19">
        <v>2.29</v>
      </c>
      <c r="DD339" s="19">
        <v>0.41</v>
      </c>
      <c r="DE339" s="19">
        <v>1.1200000000000001</v>
      </c>
      <c r="DF339" s="19">
        <v>0.14000000000000001</v>
      </c>
      <c r="DG339" s="19">
        <v>0.93</v>
      </c>
      <c r="DH339" s="19">
        <v>0.13</v>
      </c>
      <c r="DI339" s="87">
        <v>253.05999999999995</v>
      </c>
      <c r="DJ339" s="85">
        <v>265.05999999999995</v>
      </c>
      <c r="DO339" s="19"/>
      <c r="DP339" s="19"/>
      <c r="DU339" s="85"/>
      <c r="DY339" s="85"/>
      <c r="EB339" s="85"/>
      <c r="EI339" s="85"/>
      <c r="EO339" s="85"/>
    </row>
    <row r="340" spans="1:145" x14ac:dyDescent="0.3">
      <c r="A340" s="19" t="s">
        <v>2332</v>
      </c>
      <c r="B340" s="20" t="s">
        <v>978</v>
      </c>
      <c r="C340" s="19" t="s">
        <v>326</v>
      </c>
      <c r="D340" s="19" t="s">
        <v>980</v>
      </c>
      <c r="E340" s="157">
        <v>44963</v>
      </c>
      <c r="F340" s="113">
        <v>45025</v>
      </c>
      <c r="G340" s="19" t="s">
        <v>2349</v>
      </c>
      <c r="H340" s="19" t="s">
        <v>2195</v>
      </c>
      <c r="K340" s="142">
        <v>36.110742999999999</v>
      </c>
      <c r="L340" s="142">
        <v>-107.758138</v>
      </c>
      <c r="M340" s="20" t="s">
        <v>357</v>
      </c>
      <c r="N340" s="59" t="s">
        <v>142</v>
      </c>
      <c r="O340" s="20" t="s">
        <v>147</v>
      </c>
      <c r="P340" s="59" t="s">
        <v>278</v>
      </c>
      <c r="Q340" s="20" t="s">
        <v>1373</v>
      </c>
      <c r="R340" s="20" t="s">
        <v>381</v>
      </c>
      <c r="S340" s="117">
        <v>358.9</v>
      </c>
      <c r="T340" s="20"/>
      <c r="V340" s="20" t="s">
        <v>2318</v>
      </c>
      <c r="X340" s="82"/>
      <c r="Z340" s="158" t="s">
        <v>88</v>
      </c>
      <c r="AA340" s="20" t="s">
        <v>142</v>
      </c>
      <c r="AB340" s="92" t="s">
        <v>1285</v>
      </c>
      <c r="AC340" s="85"/>
      <c r="AG340" s="19">
        <v>74.400000000000006</v>
      </c>
      <c r="AH340" s="19">
        <v>0.37</v>
      </c>
      <c r="AI340" s="19">
        <v>13.66</v>
      </c>
      <c r="AK340" s="19">
        <v>2.82</v>
      </c>
      <c r="AL340" s="19">
        <v>0.01</v>
      </c>
      <c r="AM340" s="19">
        <v>0.96</v>
      </c>
      <c r="AN340" s="19">
        <v>0.63</v>
      </c>
      <c r="AO340" s="19">
        <v>2.27</v>
      </c>
      <c r="AP340" s="19">
        <v>1.78</v>
      </c>
      <c r="AQ340" s="19">
        <v>0.03</v>
      </c>
      <c r="AR340" s="19">
        <v>3.09</v>
      </c>
      <c r="AS340" s="19">
        <v>410</v>
      </c>
      <c r="AT340" s="19">
        <v>7.0000000000000007E-2</v>
      </c>
      <c r="AU340" s="84"/>
      <c r="AW340" s="19">
        <v>0.46</v>
      </c>
      <c r="AY340" s="20">
        <v>100.02</v>
      </c>
      <c r="AZ340" s="19" t="s">
        <v>251</v>
      </c>
      <c r="BA340" s="19" t="s">
        <v>292</v>
      </c>
      <c r="BB340" s="19">
        <v>0.9</v>
      </c>
      <c r="BD340" s="19">
        <v>485</v>
      </c>
      <c r="BE340" s="84"/>
      <c r="BF340" s="19">
        <v>0.14000000000000001</v>
      </c>
      <c r="BH340" s="19" t="s">
        <v>292</v>
      </c>
      <c r="BJ340" s="19">
        <v>8</v>
      </c>
      <c r="BK340" s="19">
        <v>13</v>
      </c>
      <c r="BL340" s="19">
        <v>3</v>
      </c>
      <c r="BM340" s="19">
        <v>10</v>
      </c>
      <c r="BN340" s="19">
        <v>13.6</v>
      </c>
      <c r="BO340" s="19">
        <v>0.7</v>
      </c>
      <c r="BP340" s="19">
        <v>4.34</v>
      </c>
      <c r="BQ340" s="19">
        <v>6.8000000000000005E-2</v>
      </c>
      <c r="BR340" s="19">
        <v>2.8000000000000001E-2</v>
      </c>
      <c r="BT340" s="19">
        <v>20</v>
      </c>
      <c r="BU340" s="19">
        <v>1</v>
      </c>
      <c r="BV340" s="19">
        <v>9.01</v>
      </c>
      <c r="BW340" s="19">
        <v>7</v>
      </c>
      <c r="BY340" s="19">
        <v>16</v>
      </c>
      <c r="CB340" s="19">
        <v>71.3</v>
      </c>
      <c r="CC340" s="19" t="s">
        <v>290</v>
      </c>
      <c r="CF340" s="19">
        <v>0.12</v>
      </c>
      <c r="CG340" s="19">
        <v>2.2999999999999998</v>
      </c>
      <c r="CH340" s="19" t="s">
        <v>291</v>
      </c>
      <c r="CI340" s="19">
        <v>1.3</v>
      </c>
      <c r="CJ340" s="19">
        <v>193</v>
      </c>
      <c r="CK340" s="19">
        <v>0.6</v>
      </c>
      <c r="CL340" s="19" t="s">
        <v>261</v>
      </c>
      <c r="CM340" s="19">
        <v>8.85</v>
      </c>
      <c r="CN340" s="19">
        <v>0.12</v>
      </c>
      <c r="CO340" s="19">
        <v>2.82</v>
      </c>
      <c r="CP340" s="19">
        <v>35</v>
      </c>
      <c r="CQ340" s="19">
        <v>1.4</v>
      </c>
      <c r="CR340" s="19">
        <v>14.8</v>
      </c>
      <c r="CS340" s="19">
        <v>87</v>
      </c>
      <c r="CT340" s="19">
        <v>163</v>
      </c>
      <c r="CU340" s="19">
        <v>28.5</v>
      </c>
      <c r="CV340" s="19">
        <v>56.6</v>
      </c>
      <c r="CW340" s="19">
        <v>6.17</v>
      </c>
      <c r="CX340" s="19">
        <v>21.7</v>
      </c>
      <c r="CY340" s="19">
        <v>4.17</v>
      </c>
      <c r="CZ340" s="19">
        <v>0.87</v>
      </c>
      <c r="DA340" s="19">
        <v>3.21</v>
      </c>
      <c r="DB340" s="19">
        <v>0.47</v>
      </c>
      <c r="DC340" s="19">
        <v>2.63</v>
      </c>
      <c r="DD340" s="19">
        <v>0.55000000000000004</v>
      </c>
      <c r="DE340" s="19">
        <v>1.47</v>
      </c>
      <c r="DF340" s="19">
        <v>0.21</v>
      </c>
      <c r="DG340" s="19">
        <v>1.5</v>
      </c>
      <c r="DH340" s="19">
        <v>0.22</v>
      </c>
      <c r="DI340" s="87">
        <v>128.26999999999998</v>
      </c>
      <c r="DJ340" s="85">
        <v>143.07</v>
      </c>
      <c r="DO340" s="19"/>
      <c r="DP340" s="19"/>
      <c r="DU340" s="85"/>
      <c r="DY340" s="85"/>
      <c r="EB340" s="85"/>
      <c r="EI340" s="85"/>
      <c r="EO340" s="85"/>
    </row>
    <row r="341" spans="1:145" x14ac:dyDescent="0.3">
      <c r="A341" s="19" t="s">
        <v>2333</v>
      </c>
      <c r="B341" s="20" t="s">
        <v>978</v>
      </c>
      <c r="C341" s="19" t="s">
        <v>326</v>
      </c>
      <c r="D341" s="19" t="s">
        <v>980</v>
      </c>
      <c r="E341" s="157">
        <v>44963</v>
      </c>
      <c r="F341" s="113">
        <v>45025</v>
      </c>
      <c r="G341" s="19" t="s">
        <v>2349</v>
      </c>
      <c r="H341" s="19" t="s">
        <v>2195</v>
      </c>
      <c r="K341" s="142">
        <v>36.110742999999999</v>
      </c>
      <c r="L341" s="142">
        <v>-107.758138</v>
      </c>
      <c r="M341" s="20" t="s">
        <v>357</v>
      </c>
      <c r="N341" s="59" t="s">
        <v>142</v>
      </c>
      <c r="O341" s="20" t="s">
        <v>147</v>
      </c>
      <c r="P341" s="59" t="s">
        <v>278</v>
      </c>
      <c r="Q341" s="20" t="s">
        <v>1373</v>
      </c>
      <c r="R341" s="20" t="s">
        <v>381</v>
      </c>
      <c r="S341" s="117">
        <v>364</v>
      </c>
      <c r="T341" s="20"/>
      <c r="V341" s="20" t="s">
        <v>2318</v>
      </c>
      <c r="X341" s="82"/>
      <c r="Z341" s="158" t="s">
        <v>88</v>
      </c>
      <c r="AA341" s="20" t="s">
        <v>142</v>
      </c>
      <c r="AB341" s="92" t="s">
        <v>1285</v>
      </c>
      <c r="AC341" s="85"/>
      <c r="AG341" s="19">
        <v>73.28</v>
      </c>
      <c r="AH341" s="19">
        <v>0.48</v>
      </c>
      <c r="AI341" s="19">
        <v>14.36</v>
      </c>
      <c r="AK341" s="19">
        <v>2.56</v>
      </c>
      <c r="AL341" s="19">
        <v>0.01</v>
      </c>
      <c r="AM341" s="19">
        <v>1.07</v>
      </c>
      <c r="AN341" s="19">
        <v>0.75</v>
      </c>
      <c r="AO341" s="19">
        <v>2.56</v>
      </c>
      <c r="AP341" s="19">
        <v>1.68</v>
      </c>
      <c r="AQ341" s="19">
        <v>0.08</v>
      </c>
      <c r="AR341" s="19">
        <v>2.95</v>
      </c>
      <c r="AS341" s="19">
        <v>450</v>
      </c>
      <c r="AT341" s="19">
        <v>0.06</v>
      </c>
      <c r="AU341" s="84"/>
      <c r="AW341" s="19">
        <v>0.28000000000000003</v>
      </c>
      <c r="AY341" s="20">
        <v>99.780000000000015</v>
      </c>
      <c r="AZ341" s="19" t="s">
        <v>251</v>
      </c>
      <c r="BA341" s="19" t="s">
        <v>292</v>
      </c>
      <c r="BB341" s="19">
        <v>2.2999999999999998</v>
      </c>
      <c r="BD341" s="19">
        <v>551</v>
      </c>
      <c r="BE341" s="84"/>
      <c r="BF341" s="19">
        <v>0.11</v>
      </c>
      <c r="BH341" s="19" t="s">
        <v>292</v>
      </c>
      <c r="BJ341" s="19">
        <v>11</v>
      </c>
      <c r="BK341" s="19">
        <v>13</v>
      </c>
      <c r="BL341" s="19">
        <v>2.17</v>
      </c>
      <c r="BM341" s="19">
        <v>10</v>
      </c>
      <c r="BN341" s="19">
        <v>16</v>
      </c>
      <c r="BO341" s="19">
        <v>0.8</v>
      </c>
      <c r="BP341" s="19">
        <v>6.3</v>
      </c>
      <c r="BQ341" s="19">
        <v>4.8000000000000001E-2</v>
      </c>
      <c r="BR341" s="19">
        <v>2.5000000000000001E-2</v>
      </c>
      <c r="BT341" s="19">
        <v>10</v>
      </c>
      <c r="BU341" s="19">
        <v>2</v>
      </c>
      <c r="BV341" s="19">
        <v>11.35</v>
      </c>
      <c r="BW341" s="19">
        <v>13</v>
      </c>
      <c r="BY341" s="19">
        <v>15</v>
      </c>
      <c r="CB341" s="19">
        <v>61.7</v>
      </c>
      <c r="CC341" s="19" t="s">
        <v>290</v>
      </c>
      <c r="CF341" s="19">
        <v>0.17</v>
      </c>
      <c r="CG341" s="19">
        <v>2.4</v>
      </c>
      <c r="CH341" s="19" t="s">
        <v>291</v>
      </c>
      <c r="CI341" s="19">
        <v>1.1000000000000001</v>
      </c>
      <c r="CJ341" s="19">
        <v>228</v>
      </c>
      <c r="CK341" s="19">
        <v>0.7</v>
      </c>
      <c r="CL341" s="19">
        <v>0.02</v>
      </c>
      <c r="CM341" s="19">
        <v>8.91</v>
      </c>
      <c r="CN341" s="19">
        <v>0.14000000000000001</v>
      </c>
      <c r="CO341" s="19">
        <v>2.79</v>
      </c>
      <c r="CP341" s="19">
        <v>44</v>
      </c>
      <c r="CQ341" s="19">
        <v>1.5</v>
      </c>
      <c r="CR341" s="19">
        <v>18.399999999999999</v>
      </c>
      <c r="CS341" s="19">
        <v>54</v>
      </c>
      <c r="CT341" s="19">
        <v>245</v>
      </c>
      <c r="CU341" s="19">
        <v>28.9</v>
      </c>
      <c r="CV341" s="19">
        <v>57.5</v>
      </c>
      <c r="CW341" s="19">
        <v>6.55</v>
      </c>
      <c r="CX341" s="19">
        <v>24.5</v>
      </c>
      <c r="CY341" s="19">
        <v>4.97</v>
      </c>
      <c r="CZ341" s="19">
        <v>1.02</v>
      </c>
      <c r="DA341" s="19">
        <v>3.76</v>
      </c>
      <c r="DB341" s="19">
        <v>0.6</v>
      </c>
      <c r="DC341" s="19">
        <v>3.16</v>
      </c>
      <c r="DD341" s="19">
        <v>0.68</v>
      </c>
      <c r="DE341" s="19">
        <v>1.92</v>
      </c>
      <c r="DF341" s="19">
        <v>0.27</v>
      </c>
      <c r="DG341" s="19">
        <v>1.95</v>
      </c>
      <c r="DH341" s="19">
        <v>0.26</v>
      </c>
      <c r="DI341" s="87">
        <v>136.04</v>
      </c>
      <c r="DJ341" s="85">
        <v>154.44</v>
      </c>
      <c r="DO341" s="19"/>
      <c r="DP341" s="19"/>
      <c r="DU341" s="85"/>
      <c r="DY341" s="85"/>
      <c r="EB341" s="85"/>
      <c r="EI341" s="85"/>
      <c r="EO341" s="85"/>
    </row>
    <row r="342" spans="1:145" x14ac:dyDescent="0.3">
      <c r="A342" s="19" t="s">
        <v>2334</v>
      </c>
      <c r="B342" s="20" t="s">
        <v>978</v>
      </c>
      <c r="C342" s="19" t="s">
        <v>326</v>
      </c>
      <c r="D342" s="19" t="s">
        <v>980</v>
      </c>
      <c r="E342" s="157">
        <v>44963</v>
      </c>
      <c r="F342" s="113">
        <v>45025</v>
      </c>
      <c r="G342" s="19" t="s">
        <v>2349</v>
      </c>
      <c r="H342" s="19" t="s">
        <v>2195</v>
      </c>
      <c r="K342" s="19">
        <v>36.110742999999999</v>
      </c>
      <c r="L342" s="19">
        <v>-107.758138</v>
      </c>
      <c r="M342" s="20" t="s">
        <v>357</v>
      </c>
      <c r="N342" s="59" t="s">
        <v>142</v>
      </c>
      <c r="O342" s="20" t="s">
        <v>147</v>
      </c>
      <c r="P342" s="59" t="s">
        <v>278</v>
      </c>
      <c r="Q342" s="20" t="s">
        <v>1373</v>
      </c>
      <c r="R342" s="20" t="s">
        <v>381</v>
      </c>
      <c r="S342" s="117">
        <v>370</v>
      </c>
      <c r="T342" s="20"/>
      <c r="V342" s="20" t="s">
        <v>2318</v>
      </c>
      <c r="X342" s="82"/>
      <c r="Z342" s="158" t="s">
        <v>88</v>
      </c>
      <c r="AA342" s="20" t="s">
        <v>142</v>
      </c>
      <c r="AB342" s="92" t="s">
        <v>1285</v>
      </c>
      <c r="AC342" s="85"/>
      <c r="AG342" s="19">
        <v>75.02</v>
      </c>
      <c r="AH342" s="19">
        <v>0.4</v>
      </c>
      <c r="AI342" s="19">
        <v>13.88</v>
      </c>
      <c r="AK342" s="19">
        <v>2.1800000000000002</v>
      </c>
      <c r="AL342" s="19">
        <v>0.01</v>
      </c>
      <c r="AM342" s="19">
        <v>0.99</v>
      </c>
      <c r="AN342" s="19">
        <v>0.73</v>
      </c>
      <c r="AO342" s="19">
        <v>2.5499999999999998</v>
      </c>
      <c r="AP342" s="19">
        <v>1.57</v>
      </c>
      <c r="AQ342" s="19">
        <v>0.09</v>
      </c>
      <c r="AR342" s="19">
        <v>2.52</v>
      </c>
      <c r="AS342" s="19">
        <v>450</v>
      </c>
      <c r="AT342" s="19">
        <v>0.04</v>
      </c>
      <c r="AU342" s="84"/>
      <c r="AW342" s="19">
        <v>0.1</v>
      </c>
      <c r="AY342" s="20">
        <v>99.94</v>
      </c>
      <c r="AZ342" s="19" t="s">
        <v>251</v>
      </c>
      <c r="BA342" s="19" t="s">
        <v>292</v>
      </c>
      <c r="BB342" s="19">
        <v>1.6</v>
      </c>
      <c r="BD342" s="19">
        <v>504</v>
      </c>
      <c r="BE342" s="84"/>
      <c r="BF342" s="19">
        <v>0.12</v>
      </c>
      <c r="BH342" s="19" t="s">
        <v>292</v>
      </c>
      <c r="BJ342" s="19">
        <v>5</v>
      </c>
      <c r="BK342" s="19">
        <v>13</v>
      </c>
      <c r="BL342" s="19">
        <v>1.55</v>
      </c>
      <c r="BM342" s="19">
        <v>7</v>
      </c>
      <c r="BN342" s="19">
        <v>15.4</v>
      </c>
      <c r="BO342" s="19">
        <v>0.8</v>
      </c>
      <c r="BP342" s="19">
        <v>6.76</v>
      </c>
      <c r="BQ342" s="19">
        <v>1.6E-2</v>
      </c>
      <c r="BR342" s="19">
        <v>2.1999999999999999E-2</v>
      </c>
      <c r="BT342" s="19">
        <v>10</v>
      </c>
      <c r="BU342" s="19">
        <v>1</v>
      </c>
      <c r="BV342" s="19">
        <v>11.95</v>
      </c>
      <c r="BW342" s="19">
        <v>6</v>
      </c>
      <c r="BY342" s="19">
        <v>17</v>
      </c>
      <c r="CB342" s="19">
        <v>54.2</v>
      </c>
      <c r="CC342" s="19" t="s">
        <v>290</v>
      </c>
      <c r="CF342" s="19">
        <v>0.09</v>
      </c>
      <c r="CG342" s="19">
        <v>2.1</v>
      </c>
      <c r="CH342" s="19">
        <v>0.3</v>
      </c>
      <c r="CI342" s="19">
        <v>1.2</v>
      </c>
      <c r="CJ342" s="19">
        <v>215</v>
      </c>
      <c r="CK342" s="19">
        <v>0.7</v>
      </c>
      <c r="CL342" s="19">
        <v>0.01</v>
      </c>
      <c r="CM342" s="19">
        <v>8.74</v>
      </c>
      <c r="CN342" s="19">
        <v>0.06</v>
      </c>
      <c r="CO342" s="19">
        <v>2.98</v>
      </c>
      <c r="CP342" s="19">
        <v>34</v>
      </c>
      <c r="CQ342" s="19">
        <v>1.2</v>
      </c>
      <c r="CR342" s="19">
        <v>21.4</v>
      </c>
      <c r="CS342" s="19">
        <v>51</v>
      </c>
      <c r="CT342" s="19">
        <v>238</v>
      </c>
      <c r="CU342" s="19">
        <v>25.4</v>
      </c>
      <c r="CV342" s="19">
        <v>51.4</v>
      </c>
      <c r="CW342" s="19">
        <v>5.82</v>
      </c>
      <c r="CX342" s="19">
        <v>20.8</v>
      </c>
      <c r="CY342" s="19">
        <v>4.5599999999999996</v>
      </c>
      <c r="CZ342" s="19">
        <v>0.97</v>
      </c>
      <c r="DA342" s="19">
        <v>3.64</v>
      </c>
      <c r="DB342" s="19">
        <v>0.59</v>
      </c>
      <c r="DC342" s="19">
        <v>3.43</v>
      </c>
      <c r="DD342" s="19">
        <v>0.76</v>
      </c>
      <c r="DE342" s="19">
        <v>2.2000000000000002</v>
      </c>
      <c r="DF342" s="19">
        <v>0.31</v>
      </c>
      <c r="DG342" s="19">
        <v>2.54</v>
      </c>
      <c r="DH342" s="19">
        <v>0.38</v>
      </c>
      <c r="DI342" s="87">
        <v>122.80000000000003</v>
      </c>
      <c r="DJ342" s="85">
        <v>144.20000000000002</v>
      </c>
      <c r="DO342" s="19"/>
      <c r="DP342" s="19"/>
      <c r="DU342" s="85"/>
      <c r="DY342" s="85"/>
      <c r="EB342" s="85"/>
      <c r="EI342" s="85"/>
      <c r="EO342" s="85"/>
    </row>
    <row r="343" spans="1:145" x14ac:dyDescent="0.3">
      <c r="A343" s="19" t="s">
        <v>2335</v>
      </c>
      <c r="B343" s="20" t="s">
        <v>978</v>
      </c>
      <c r="C343" s="19" t="s">
        <v>326</v>
      </c>
      <c r="D343" s="19" t="s">
        <v>980</v>
      </c>
      <c r="E343" s="157">
        <v>44963</v>
      </c>
      <c r="F343" s="113">
        <v>45025</v>
      </c>
      <c r="G343" s="19" t="s">
        <v>2349</v>
      </c>
      <c r="H343" s="19" t="s">
        <v>2195</v>
      </c>
      <c r="K343" s="19">
        <v>36.110742999999999</v>
      </c>
      <c r="L343" s="19">
        <v>-107.758138</v>
      </c>
      <c r="M343" s="20" t="s">
        <v>357</v>
      </c>
      <c r="N343" s="59" t="s">
        <v>142</v>
      </c>
      <c r="O343" s="20" t="s">
        <v>147</v>
      </c>
      <c r="P343" s="59" t="s">
        <v>2352</v>
      </c>
      <c r="Q343" s="20" t="s">
        <v>1373</v>
      </c>
      <c r="R343" s="20" t="s">
        <v>381</v>
      </c>
      <c r="S343" s="117">
        <v>372.9</v>
      </c>
      <c r="T343" s="20"/>
      <c r="V343" s="20" t="s">
        <v>2318</v>
      </c>
      <c r="X343" s="82"/>
      <c r="Z343" s="158" t="s">
        <v>2353</v>
      </c>
      <c r="AA343" s="20" t="s">
        <v>142</v>
      </c>
      <c r="AB343" s="92" t="s">
        <v>1285</v>
      </c>
      <c r="AC343" s="85"/>
      <c r="AG343" s="19">
        <v>67.37</v>
      </c>
      <c r="AH343" s="19">
        <v>0.37</v>
      </c>
      <c r="AI343" s="19">
        <v>13.2</v>
      </c>
      <c r="AK343" s="19">
        <v>3.77</v>
      </c>
      <c r="AL343" s="19">
        <v>0.01</v>
      </c>
      <c r="AM343" s="19">
        <v>0.85</v>
      </c>
      <c r="AN343" s="19">
        <v>0.59</v>
      </c>
      <c r="AO343" s="19">
        <v>2.0299999999999998</v>
      </c>
      <c r="AP343" s="19">
        <v>1.61</v>
      </c>
      <c r="AQ343" s="19">
        <v>0.05</v>
      </c>
      <c r="AR343" s="19">
        <v>10</v>
      </c>
      <c r="AS343" s="19">
        <v>450</v>
      </c>
      <c r="AT343" s="19">
        <v>0.67</v>
      </c>
      <c r="AU343" s="84"/>
      <c r="AW343" s="19">
        <v>5.05</v>
      </c>
      <c r="AY343" s="20">
        <v>99.850000000000009</v>
      </c>
      <c r="AZ343" s="19" t="s">
        <v>251</v>
      </c>
      <c r="BA343" s="19" t="s">
        <v>292</v>
      </c>
      <c r="BB343" s="19">
        <v>9.6999999999999993</v>
      </c>
      <c r="BD343" s="19">
        <v>389</v>
      </c>
      <c r="BE343" s="84"/>
      <c r="BF343" s="19">
        <v>0.16</v>
      </c>
      <c r="BH343" s="19">
        <v>0.6</v>
      </c>
      <c r="BJ343" s="19">
        <v>21</v>
      </c>
      <c r="BK343" s="19">
        <v>26</v>
      </c>
      <c r="BL343" s="19">
        <v>0.39</v>
      </c>
      <c r="BM343" s="19">
        <v>18</v>
      </c>
      <c r="BN343" s="19">
        <v>0.7</v>
      </c>
      <c r="BO343" s="19" t="s">
        <v>292</v>
      </c>
      <c r="BP343" s="19">
        <v>4.78</v>
      </c>
      <c r="BQ343" s="19">
        <v>0.188</v>
      </c>
      <c r="BR343" s="19">
        <v>2.9000000000000001E-2</v>
      </c>
      <c r="BT343" s="19">
        <v>20</v>
      </c>
      <c r="BU343" s="19">
        <v>3</v>
      </c>
      <c r="BV343" s="19">
        <v>10.5</v>
      </c>
      <c r="BW343" s="19">
        <v>15</v>
      </c>
      <c r="BY343" s="19">
        <v>21</v>
      </c>
      <c r="CB343" s="19">
        <v>76.400000000000006</v>
      </c>
      <c r="CC343" s="19" t="s">
        <v>290</v>
      </c>
      <c r="CF343" s="19">
        <v>0.43</v>
      </c>
      <c r="CG343" s="19">
        <v>3.8</v>
      </c>
      <c r="CH343" s="19">
        <v>0.5</v>
      </c>
      <c r="CI343" s="19">
        <v>1.4</v>
      </c>
      <c r="CJ343" s="19">
        <v>165.5</v>
      </c>
      <c r="CK343" s="19">
        <v>0.8</v>
      </c>
      <c r="CL343" s="19">
        <v>0.01</v>
      </c>
      <c r="CM343" s="19">
        <v>8.11</v>
      </c>
      <c r="CN343" s="19">
        <v>0.78</v>
      </c>
      <c r="CO343" s="19">
        <v>2.9</v>
      </c>
      <c r="CP343" s="19">
        <v>64</v>
      </c>
      <c r="CQ343" s="19">
        <v>0.8</v>
      </c>
      <c r="CR343" s="19">
        <v>28.3</v>
      </c>
      <c r="CS343" s="19">
        <v>81</v>
      </c>
      <c r="CT343" s="19">
        <v>202</v>
      </c>
      <c r="CU343" s="19">
        <v>29</v>
      </c>
      <c r="CV343" s="19">
        <v>59</v>
      </c>
      <c r="CW343" s="19">
        <v>6.94</v>
      </c>
      <c r="CX343" s="19">
        <v>27.1</v>
      </c>
      <c r="CY343" s="19">
        <v>5.79</v>
      </c>
      <c r="CZ343" s="19">
        <v>1.1399999999999999</v>
      </c>
      <c r="DA343" s="19">
        <v>4.74</v>
      </c>
      <c r="DB343" s="19">
        <v>0.74</v>
      </c>
      <c r="DC343" s="19">
        <v>4.24</v>
      </c>
      <c r="DD343" s="19">
        <v>0.93</v>
      </c>
      <c r="DE343" s="19">
        <v>2.85</v>
      </c>
      <c r="DF343" s="19">
        <v>0.4</v>
      </c>
      <c r="DG343" s="19">
        <v>2.9</v>
      </c>
      <c r="DH343" s="19">
        <v>0.46</v>
      </c>
      <c r="DI343" s="87">
        <v>146.23000000000005</v>
      </c>
      <c r="DJ343" s="85">
        <v>174.53000000000006</v>
      </c>
      <c r="DO343" s="19"/>
      <c r="DP343" s="19"/>
      <c r="DU343" s="85"/>
      <c r="DY343" s="85"/>
      <c r="EB343" s="85"/>
      <c r="EI343" s="85"/>
      <c r="EO343" s="85"/>
    </row>
    <row r="344" spans="1:145" x14ac:dyDescent="0.3">
      <c r="A344" s="19" t="s">
        <v>2336</v>
      </c>
      <c r="B344" s="20" t="s">
        <v>978</v>
      </c>
      <c r="C344" s="19" t="s">
        <v>326</v>
      </c>
      <c r="D344" s="19" t="s">
        <v>980</v>
      </c>
      <c r="E344" s="157">
        <v>44963</v>
      </c>
      <c r="F344" s="113">
        <v>45025</v>
      </c>
      <c r="G344" s="19" t="s">
        <v>2349</v>
      </c>
      <c r="H344" s="19" t="s">
        <v>2195</v>
      </c>
      <c r="K344" s="19">
        <v>36.110742999999999</v>
      </c>
      <c r="L344" s="19">
        <v>-107.758138</v>
      </c>
      <c r="M344" s="20" t="s">
        <v>357</v>
      </c>
      <c r="N344" s="59" t="s">
        <v>142</v>
      </c>
      <c r="O344" s="20" t="s">
        <v>147</v>
      </c>
      <c r="P344" s="59" t="s">
        <v>2352</v>
      </c>
      <c r="Q344" s="20" t="s">
        <v>1373</v>
      </c>
      <c r="R344" s="20" t="s">
        <v>381</v>
      </c>
      <c r="S344" s="117">
        <v>374</v>
      </c>
      <c r="T344" s="20"/>
      <c r="V344" s="20" t="s">
        <v>2318</v>
      </c>
      <c r="X344" s="82"/>
      <c r="Z344" s="158" t="s">
        <v>2354</v>
      </c>
      <c r="AA344" s="20" t="s">
        <v>142</v>
      </c>
      <c r="AB344" s="92" t="s">
        <v>1285</v>
      </c>
      <c r="AC344" s="85"/>
      <c r="AG344" s="19">
        <v>63</v>
      </c>
      <c r="AH344" s="19">
        <v>0.48</v>
      </c>
      <c r="AI344" s="19">
        <v>13.44</v>
      </c>
      <c r="AK344" s="19">
        <v>3.77</v>
      </c>
      <c r="AL344" s="19">
        <v>0.01</v>
      </c>
      <c r="AM344" s="19">
        <v>0.98</v>
      </c>
      <c r="AN344" s="19">
        <v>0.54</v>
      </c>
      <c r="AO344" s="19">
        <v>1.89</v>
      </c>
      <c r="AP344" s="19">
        <v>1.67</v>
      </c>
      <c r="AQ344" s="19">
        <v>0.05</v>
      </c>
      <c r="AR344" s="19">
        <v>13.02</v>
      </c>
      <c r="AS344" s="19">
        <v>540</v>
      </c>
      <c r="AT344" s="19">
        <v>0.67</v>
      </c>
      <c r="AU344" s="84"/>
      <c r="AW344" s="19">
        <v>7.16</v>
      </c>
      <c r="AY344" s="20">
        <v>98.850000000000009</v>
      </c>
      <c r="AZ344" s="19" t="s">
        <v>251</v>
      </c>
      <c r="BA344" s="19" t="s">
        <v>292</v>
      </c>
      <c r="BB344" s="19">
        <v>8.5</v>
      </c>
      <c r="BD344" s="19">
        <v>346</v>
      </c>
      <c r="BE344" s="84"/>
      <c r="BF344" s="19">
        <v>0.19</v>
      </c>
      <c r="BH344" s="19" t="s">
        <v>292</v>
      </c>
      <c r="BJ344" s="19">
        <v>12</v>
      </c>
      <c r="BK344" s="19">
        <v>40</v>
      </c>
      <c r="BL344" s="19">
        <v>5.48</v>
      </c>
      <c r="BM344" s="19">
        <v>19</v>
      </c>
      <c r="BN344" s="19">
        <v>17</v>
      </c>
      <c r="BO344" s="19">
        <v>2.4</v>
      </c>
      <c r="BP344" s="19">
        <v>5.83</v>
      </c>
      <c r="BQ344" s="19">
        <v>0.127</v>
      </c>
      <c r="BR344" s="19">
        <v>3.9E-2</v>
      </c>
      <c r="BT344" s="19">
        <v>20</v>
      </c>
      <c r="BU344" s="19">
        <v>3</v>
      </c>
      <c r="BV344" s="19">
        <v>15.2</v>
      </c>
      <c r="BW344" s="19">
        <v>14</v>
      </c>
      <c r="BY344" s="19">
        <v>20</v>
      </c>
      <c r="CB344" s="19">
        <v>85.7</v>
      </c>
      <c r="CC344" s="19" t="s">
        <v>290</v>
      </c>
      <c r="CF344" s="19">
        <v>0.27</v>
      </c>
      <c r="CG344" s="19">
        <v>4.2</v>
      </c>
      <c r="CH344" s="19">
        <v>0.4</v>
      </c>
      <c r="CI344" s="19">
        <v>1.9</v>
      </c>
      <c r="CJ344" s="19">
        <v>167</v>
      </c>
      <c r="CK344" s="19">
        <v>0.8</v>
      </c>
      <c r="CL344" s="19">
        <v>0.01</v>
      </c>
      <c r="CM344" s="19">
        <v>9.23</v>
      </c>
      <c r="CN344" s="19">
        <v>0.56999999999999995</v>
      </c>
      <c r="CO344" s="19">
        <v>3.12</v>
      </c>
      <c r="CP344" s="19">
        <v>101</v>
      </c>
      <c r="CQ344" s="19">
        <v>1</v>
      </c>
      <c r="CR344" s="19">
        <v>26.2</v>
      </c>
      <c r="CS344" s="19">
        <v>77</v>
      </c>
      <c r="CT344" s="19">
        <v>254</v>
      </c>
      <c r="CU344" s="19">
        <v>24.5</v>
      </c>
      <c r="CV344" s="19">
        <v>47.2</v>
      </c>
      <c r="CW344" s="19">
        <v>5.41</v>
      </c>
      <c r="CX344" s="19">
        <v>20.399999999999999</v>
      </c>
      <c r="CY344" s="19">
        <v>4.0199999999999996</v>
      </c>
      <c r="CZ344" s="19">
        <v>0.83</v>
      </c>
      <c r="DA344" s="19">
        <v>3.68</v>
      </c>
      <c r="DB344" s="19">
        <v>0.63</v>
      </c>
      <c r="DC344" s="19">
        <v>4.0999999999999996</v>
      </c>
      <c r="DD344" s="19">
        <v>0.9</v>
      </c>
      <c r="DE344" s="19">
        <v>2.5</v>
      </c>
      <c r="DF344" s="19">
        <v>0.4</v>
      </c>
      <c r="DG344" s="19">
        <v>2.94</v>
      </c>
      <c r="DH344" s="19">
        <v>0.5</v>
      </c>
      <c r="DI344" s="87">
        <v>118.00999999999999</v>
      </c>
      <c r="DJ344" s="85">
        <v>144.20999999999998</v>
      </c>
      <c r="DO344" s="19"/>
      <c r="DP344" s="19"/>
      <c r="DU344" s="85"/>
      <c r="DY344" s="85"/>
      <c r="EB344" s="85"/>
      <c r="EI344" s="85"/>
      <c r="EO344" s="85"/>
    </row>
    <row r="345" spans="1:145" x14ac:dyDescent="0.3">
      <c r="A345" s="19" t="s">
        <v>2337</v>
      </c>
      <c r="B345" s="20" t="s">
        <v>978</v>
      </c>
      <c r="C345" s="19" t="s">
        <v>326</v>
      </c>
      <c r="D345" s="19" t="s">
        <v>980</v>
      </c>
      <c r="E345" s="157">
        <v>44963</v>
      </c>
      <c r="F345" s="113">
        <v>45025</v>
      </c>
      <c r="G345" s="19" t="s">
        <v>2349</v>
      </c>
      <c r="H345" s="19" t="s">
        <v>2195</v>
      </c>
      <c r="K345" s="19">
        <v>36.110742999999999</v>
      </c>
      <c r="L345" s="19">
        <v>-107.758138</v>
      </c>
      <c r="M345" s="20" t="s">
        <v>357</v>
      </c>
      <c r="N345" s="59" t="s">
        <v>142</v>
      </c>
      <c r="O345" s="20" t="s">
        <v>147</v>
      </c>
      <c r="P345" s="59" t="s">
        <v>2352</v>
      </c>
      <c r="Q345" s="20" t="s">
        <v>1373</v>
      </c>
      <c r="R345" s="20" t="s">
        <v>381</v>
      </c>
      <c r="S345" s="117">
        <v>374.5</v>
      </c>
      <c r="T345" s="20"/>
      <c r="V345" s="20" t="s">
        <v>2318</v>
      </c>
      <c r="X345" s="82"/>
      <c r="Z345" s="158" t="s">
        <v>2355</v>
      </c>
      <c r="AA345" s="20" t="s">
        <v>142</v>
      </c>
      <c r="AB345" s="92" t="s">
        <v>1285</v>
      </c>
      <c r="AC345" s="85"/>
      <c r="AG345" s="19">
        <v>67.680000000000007</v>
      </c>
      <c r="AH345" s="19">
        <v>0.4</v>
      </c>
      <c r="AI345" s="19">
        <v>16.14</v>
      </c>
      <c r="AK345" s="19">
        <v>3.33</v>
      </c>
      <c r="AL345" s="19">
        <v>0.02</v>
      </c>
      <c r="AM345" s="19">
        <v>1.27</v>
      </c>
      <c r="AN345" s="19">
        <v>0.79</v>
      </c>
      <c r="AO345" s="19">
        <v>2.56</v>
      </c>
      <c r="AP345" s="19">
        <v>1.4</v>
      </c>
      <c r="AQ345" s="19">
        <v>0.09</v>
      </c>
      <c r="AR345" s="19">
        <v>5.83</v>
      </c>
      <c r="AS345" s="19">
        <v>590</v>
      </c>
      <c r="AT345" s="19">
        <v>0.28999999999999998</v>
      </c>
      <c r="AU345" s="84"/>
      <c r="AW345" s="19">
        <v>1.74</v>
      </c>
      <c r="AY345" s="20">
        <v>99.510000000000019</v>
      </c>
      <c r="AZ345" s="19">
        <v>1</v>
      </c>
      <c r="BA345" s="19" t="s">
        <v>292</v>
      </c>
      <c r="BB345" s="19">
        <v>8</v>
      </c>
      <c r="BD345" s="19">
        <v>398</v>
      </c>
      <c r="BE345" s="84"/>
      <c r="BF345" s="19">
        <v>0.19</v>
      </c>
      <c r="BH345" s="19" t="s">
        <v>292</v>
      </c>
      <c r="BJ345" s="19">
        <v>8</v>
      </c>
      <c r="BK345" s="19">
        <v>18</v>
      </c>
      <c r="BL345" s="19">
        <v>1.68</v>
      </c>
      <c r="BM345" s="19">
        <v>13</v>
      </c>
      <c r="BN345" s="19">
        <v>17</v>
      </c>
      <c r="BO345" s="19">
        <v>2</v>
      </c>
      <c r="BP345" s="19">
        <v>6.65</v>
      </c>
      <c r="BQ345" s="19">
        <v>6.9000000000000006E-2</v>
      </c>
      <c r="BR345" s="19">
        <v>5.0999999999999997E-2</v>
      </c>
      <c r="BT345" s="19">
        <v>20</v>
      </c>
      <c r="BU345" s="19">
        <v>3</v>
      </c>
      <c r="BV345" s="19">
        <v>12.85</v>
      </c>
      <c r="BW345" s="19">
        <v>9</v>
      </c>
      <c r="BY345" s="19">
        <v>18</v>
      </c>
      <c r="CB345" s="19">
        <v>48.7</v>
      </c>
      <c r="CC345" s="19">
        <v>1E-3</v>
      </c>
      <c r="CF345" s="19">
        <v>0.15</v>
      </c>
      <c r="CG345" s="19">
        <v>2.5</v>
      </c>
      <c r="CH345" s="19">
        <v>0.2</v>
      </c>
      <c r="CI345" s="19">
        <v>2.1</v>
      </c>
      <c r="CJ345" s="19">
        <v>223</v>
      </c>
      <c r="CK345" s="19">
        <v>1</v>
      </c>
      <c r="CL345" s="19">
        <v>0.01</v>
      </c>
      <c r="CM345" s="19">
        <v>11.45</v>
      </c>
      <c r="CN345" s="19">
        <v>0.25</v>
      </c>
      <c r="CO345" s="19">
        <v>3.79</v>
      </c>
      <c r="CP345" s="19">
        <v>32</v>
      </c>
      <c r="CQ345" s="19">
        <v>0.5</v>
      </c>
      <c r="CR345" s="19">
        <v>22.9</v>
      </c>
      <c r="CS345" s="19">
        <v>57</v>
      </c>
      <c r="CT345" s="19">
        <v>262</v>
      </c>
      <c r="CU345" s="19">
        <v>33.4</v>
      </c>
      <c r="CV345" s="19">
        <v>67.7</v>
      </c>
      <c r="CW345" s="19">
        <v>8.14</v>
      </c>
      <c r="CX345" s="19">
        <v>29.2</v>
      </c>
      <c r="CY345" s="19">
        <v>5.41</v>
      </c>
      <c r="CZ345" s="19">
        <v>1.08</v>
      </c>
      <c r="DA345" s="19">
        <v>4.99</v>
      </c>
      <c r="DB345" s="19">
        <v>0.7</v>
      </c>
      <c r="DC345" s="19">
        <v>4.51</v>
      </c>
      <c r="DD345" s="19">
        <v>0.82</v>
      </c>
      <c r="DE345" s="19">
        <v>2.2200000000000002</v>
      </c>
      <c r="DF345" s="19">
        <v>0.37</v>
      </c>
      <c r="DG345" s="19">
        <v>2.36</v>
      </c>
      <c r="DH345" s="19">
        <v>0.37</v>
      </c>
      <c r="DI345" s="87">
        <v>161.27000000000001</v>
      </c>
      <c r="DJ345" s="85">
        <v>184.17000000000002</v>
      </c>
      <c r="DO345" s="19"/>
      <c r="DP345" s="19"/>
      <c r="DU345" s="85"/>
      <c r="DY345" s="85"/>
      <c r="EB345" s="85"/>
      <c r="EI345" s="85"/>
      <c r="EO345" s="85"/>
    </row>
    <row r="346" spans="1:145" x14ac:dyDescent="0.3">
      <c r="A346" s="19" t="s">
        <v>2338</v>
      </c>
      <c r="B346" s="20" t="s">
        <v>978</v>
      </c>
      <c r="C346" s="19" t="s">
        <v>326</v>
      </c>
      <c r="D346" s="19" t="s">
        <v>980</v>
      </c>
      <c r="E346" s="157">
        <v>44963</v>
      </c>
      <c r="F346" s="113">
        <v>45025</v>
      </c>
      <c r="G346" s="19" t="s">
        <v>2349</v>
      </c>
      <c r="H346" s="19" t="s">
        <v>2195</v>
      </c>
      <c r="K346" s="19">
        <v>36.110742999999999</v>
      </c>
      <c r="L346" s="19">
        <v>-107.758138</v>
      </c>
      <c r="M346" s="20" t="s">
        <v>357</v>
      </c>
      <c r="N346" s="59" t="s">
        <v>142</v>
      </c>
      <c r="O346" s="20" t="s">
        <v>147</v>
      </c>
      <c r="P346" s="59" t="s">
        <v>278</v>
      </c>
      <c r="Q346" s="20" t="s">
        <v>1373</v>
      </c>
      <c r="R346" s="20" t="s">
        <v>381</v>
      </c>
      <c r="S346" s="117">
        <v>374.9</v>
      </c>
      <c r="T346" s="20"/>
      <c r="V346" s="20" t="s">
        <v>2318</v>
      </c>
      <c r="X346" s="82"/>
      <c r="Z346" s="158" t="s">
        <v>2356</v>
      </c>
      <c r="AA346" s="20" t="s">
        <v>142</v>
      </c>
      <c r="AB346" s="92" t="s">
        <v>1285</v>
      </c>
      <c r="AC346" s="85"/>
      <c r="AG346" s="19">
        <v>75.150000000000006</v>
      </c>
      <c r="AH346" s="19">
        <v>0.72</v>
      </c>
      <c r="AI346" s="19">
        <v>12.24</v>
      </c>
      <c r="AK346" s="19">
        <v>2.4</v>
      </c>
      <c r="AL346" s="19">
        <v>0.02</v>
      </c>
      <c r="AM346" s="19">
        <v>0.83</v>
      </c>
      <c r="AN346" s="19">
        <v>0.87</v>
      </c>
      <c r="AO346" s="19">
        <v>2.2200000000000002</v>
      </c>
      <c r="AP346" s="19">
        <v>1.71</v>
      </c>
      <c r="AQ346" s="19">
        <v>0.11</v>
      </c>
      <c r="AR346" s="19">
        <v>2.75</v>
      </c>
      <c r="AS346" s="19">
        <v>460</v>
      </c>
      <c r="AT346" s="19">
        <v>7.0000000000000007E-2</v>
      </c>
      <c r="AU346" s="84"/>
      <c r="AW346" s="19">
        <v>0.42</v>
      </c>
      <c r="AY346" s="20">
        <v>99.02</v>
      </c>
      <c r="AZ346" s="19" t="s">
        <v>251</v>
      </c>
      <c r="BA346" s="19" t="s">
        <v>292</v>
      </c>
      <c r="BB346" s="19">
        <v>2.7</v>
      </c>
      <c r="BD346" s="19">
        <v>438</v>
      </c>
      <c r="BE346" s="84"/>
      <c r="BF346" s="19">
        <v>0.1</v>
      </c>
      <c r="BH346" s="19" t="s">
        <v>292</v>
      </c>
      <c r="BJ346" s="19">
        <v>8</v>
      </c>
      <c r="BK346" s="19">
        <v>27</v>
      </c>
      <c r="BL346" s="19">
        <v>1.64</v>
      </c>
      <c r="BM346" s="19">
        <v>10</v>
      </c>
      <c r="BN346" s="19">
        <v>10.4</v>
      </c>
      <c r="BO346" s="19">
        <v>0.7</v>
      </c>
      <c r="BP346" s="19">
        <v>18.649999999999999</v>
      </c>
      <c r="BQ346" s="19">
        <v>5.8000000000000003E-2</v>
      </c>
      <c r="BR346" s="19">
        <v>2.7E-2</v>
      </c>
      <c r="BT346" s="19">
        <v>10</v>
      </c>
      <c r="BU346" s="19">
        <v>2</v>
      </c>
      <c r="BV346" s="19">
        <v>11.65</v>
      </c>
      <c r="BW346" s="19">
        <v>9</v>
      </c>
      <c r="BY346" s="19">
        <v>14</v>
      </c>
      <c r="CB346" s="19">
        <v>56.8</v>
      </c>
      <c r="CC346" s="19" t="s">
        <v>290</v>
      </c>
      <c r="CF346" s="19">
        <v>0.11</v>
      </c>
      <c r="CG346" s="19">
        <v>2.2999999999999998</v>
      </c>
      <c r="CH346" s="19" t="s">
        <v>291</v>
      </c>
      <c r="CI346" s="19">
        <v>1.5</v>
      </c>
      <c r="CJ346" s="19">
        <v>171</v>
      </c>
      <c r="CK346" s="19">
        <v>0.8</v>
      </c>
      <c r="CL346" s="19">
        <v>0.02</v>
      </c>
      <c r="CM346" s="19">
        <v>10.75</v>
      </c>
      <c r="CN346" s="19">
        <v>0.11</v>
      </c>
      <c r="CO346" s="19">
        <v>3.16</v>
      </c>
      <c r="CP346" s="19">
        <v>59</v>
      </c>
      <c r="CQ346" s="19">
        <v>1.5</v>
      </c>
      <c r="CR346" s="19">
        <v>23.6</v>
      </c>
      <c r="CS346" s="19">
        <v>60</v>
      </c>
      <c r="CT346" s="19">
        <v>860</v>
      </c>
      <c r="CU346" s="19">
        <v>29.1</v>
      </c>
      <c r="CV346" s="19">
        <v>58.6</v>
      </c>
      <c r="CW346" s="19">
        <v>6.75</v>
      </c>
      <c r="CX346" s="19">
        <v>25.5</v>
      </c>
      <c r="CY346" s="19">
        <v>4.91</v>
      </c>
      <c r="CZ346" s="19">
        <v>1</v>
      </c>
      <c r="DA346" s="19">
        <v>4.3899999999999997</v>
      </c>
      <c r="DB346" s="19">
        <v>0.63</v>
      </c>
      <c r="DC346" s="19">
        <v>4.04</v>
      </c>
      <c r="DD346" s="19">
        <v>0.81</v>
      </c>
      <c r="DE346" s="19">
        <v>2.54</v>
      </c>
      <c r="DF346" s="19">
        <v>0.37</v>
      </c>
      <c r="DG346" s="19">
        <v>2.58</v>
      </c>
      <c r="DH346" s="19">
        <v>0.43</v>
      </c>
      <c r="DI346" s="87">
        <v>141.65</v>
      </c>
      <c r="DJ346" s="85">
        <v>165.25</v>
      </c>
      <c r="DO346" s="19"/>
      <c r="DP346" s="19"/>
      <c r="DU346" s="85"/>
      <c r="DY346" s="85"/>
      <c r="EB346" s="85"/>
      <c r="EI346" s="85"/>
      <c r="EO346" s="85"/>
    </row>
    <row r="347" spans="1:145" x14ac:dyDescent="0.3">
      <c r="A347" s="19" t="s">
        <v>2339</v>
      </c>
      <c r="B347" s="20" t="s">
        <v>978</v>
      </c>
      <c r="C347" s="19" t="s">
        <v>326</v>
      </c>
      <c r="D347" s="19" t="s">
        <v>980</v>
      </c>
      <c r="E347" s="157">
        <v>44963</v>
      </c>
      <c r="F347" s="113">
        <v>45025</v>
      </c>
      <c r="G347" s="19" t="s">
        <v>2349</v>
      </c>
      <c r="H347" s="19" t="s">
        <v>2195</v>
      </c>
      <c r="K347" s="19">
        <v>36.110742999999999</v>
      </c>
      <c r="L347" s="19">
        <v>-107.758138</v>
      </c>
      <c r="M347" s="20" t="s">
        <v>357</v>
      </c>
      <c r="N347" s="59" t="s">
        <v>142</v>
      </c>
      <c r="O347" s="20" t="s">
        <v>147</v>
      </c>
      <c r="P347" s="59" t="s">
        <v>2352</v>
      </c>
      <c r="Q347" s="20" t="s">
        <v>1373</v>
      </c>
      <c r="R347" s="20" t="s">
        <v>381</v>
      </c>
      <c r="S347" s="117">
        <v>375</v>
      </c>
      <c r="T347" s="20"/>
      <c r="V347" s="20" t="s">
        <v>2318</v>
      </c>
      <c r="X347" s="82"/>
      <c r="Z347" s="158" t="s">
        <v>2357</v>
      </c>
      <c r="AA347" s="20" t="s">
        <v>142</v>
      </c>
      <c r="AB347" s="92" t="s">
        <v>1285</v>
      </c>
      <c r="AC347" s="85"/>
      <c r="AG347" s="19">
        <v>70.069999999999993</v>
      </c>
      <c r="AH347" s="19">
        <v>0.54</v>
      </c>
      <c r="AI347" s="19">
        <v>14.98</v>
      </c>
      <c r="AK347" s="19">
        <v>3.63</v>
      </c>
      <c r="AL347" s="19">
        <v>0.02</v>
      </c>
      <c r="AM347" s="19">
        <v>1.43</v>
      </c>
      <c r="AN347" s="19">
        <v>0.46</v>
      </c>
      <c r="AO347" s="19">
        <v>1.75</v>
      </c>
      <c r="AP347" s="19">
        <v>2.2999999999999998</v>
      </c>
      <c r="AQ347" s="19">
        <v>0.09</v>
      </c>
      <c r="AR347" s="19">
        <v>4.34</v>
      </c>
      <c r="AS347" s="19">
        <v>650</v>
      </c>
      <c r="AT347" s="19">
        <v>0.06</v>
      </c>
      <c r="AU347" s="84"/>
      <c r="AW347" s="19">
        <v>0.69</v>
      </c>
      <c r="AY347" s="20">
        <v>99.61</v>
      </c>
      <c r="AZ347" s="19" t="s">
        <v>251</v>
      </c>
      <c r="BA347" s="19" t="s">
        <v>292</v>
      </c>
      <c r="BB347" s="19">
        <v>2.2000000000000002</v>
      </c>
      <c r="BD347" s="19">
        <v>392</v>
      </c>
      <c r="BE347" s="84"/>
      <c r="BF347" s="19">
        <v>0.22</v>
      </c>
      <c r="BH347" s="19" t="s">
        <v>292</v>
      </c>
      <c r="BJ347" s="19">
        <v>7</v>
      </c>
      <c r="BK347" s="19">
        <v>41</v>
      </c>
      <c r="BL347" s="19">
        <v>6.4</v>
      </c>
      <c r="BM347" s="19">
        <v>20</v>
      </c>
      <c r="BN347" s="19">
        <v>21.1</v>
      </c>
      <c r="BO347" s="19">
        <v>0.8</v>
      </c>
      <c r="BP347" s="19">
        <v>4.96</v>
      </c>
      <c r="BQ347" s="19">
        <v>1.7999999999999999E-2</v>
      </c>
      <c r="BR347" s="19">
        <v>4.2999999999999997E-2</v>
      </c>
      <c r="BT347" s="19">
        <v>30</v>
      </c>
      <c r="BU347" s="19">
        <v>1</v>
      </c>
      <c r="BV347" s="19">
        <v>13.1</v>
      </c>
      <c r="BW347" s="19">
        <v>11</v>
      </c>
      <c r="BY347" s="19">
        <v>18</v>
      </c>
      <c r="CB347" s="19">
        <v>102</v>
      </c>
      <c r="CC347" s="19">
        <v>1E-3</v>
      </c>
      <c r="CF347" s="19">
        <v>0.11</v>
      </c>
      <c r="CG347" s="19">
        <v>5.7</v>
      </c>
      <c r="CH347" s="19">
        <v>0.2</v>
      </c>
      <c r="CI347" s="19">
        <v>2.2000000000000002</v>
      </c>
      <c r="CJ347" s="19">
        <v>154.5</v>
      </c>
      <c r="CK347" s="19">
        <v>0.9</v>
      </c>
      <c r="CL347" s="19">
        <v>0.03</v>
      </c>
      <c r="CM347" s="19">
        <v>11.1</v>
      </c>
      <c r="CN347" s="19">
        <v>0.11</v>
      </c>
      <c r="CO347" s="19">
        <v>3.23</v>
      </c>
      <c r="CP347" s="19">
        <v>116</v>
      </c>
      <c r="CQ347" s="19">
        <v>1.3</v>
      </c>
      <c r="CR347" s="19">
        <v>25.7</v>
      </c>
      <c r="CS347" s="19">
        <v>68</v>
      </c>
      <c r="CT347" s="19">
        <v>198</v>
      </c>
      <c r="CU347" s="19">
        <v>27.1</v>
      </c>
      <c r="CV347" s="19">
        <v>50.9</v>
      </c>
      <c r="CW347" s="19">
        <v>5.82</v>
      </c>
      <c r="CX347" s="19">
        <v>21.1</v>
      </c>
      <c r="CY347" s="19">
        <v>4.0199999999999996</v>
      </c>
      <c r="CZ347" s="19">
        <v>0.86</v>
      </c>
      <c r="DA347" s="19">
        <v>4.0199999999999996</v>
      </c>
      <c r="DB347" s="19">
        <v>0.62</v>
      </c>
      <c r="DC347" s="19">
        <v>3.82</v>
      </c>
      <c r="DD347" s="19">
        <v>0.92</v>
      </c>
      <c r="DE347" s="19">
        <v>2.88</v>
      </c>
      <c r="DF347" s="19">
        <v>0.41</v>
      </c>
      <c r="DG347" s="19">
        <v>2.73</v>
      </c>
      <c r="DH347" s="19">
        <v>0.47</v>
      </c>
      <c r="DI347" s="87">
        <v>125.66999999999997</v>
      </c>
      <c r="DJ347" s="85">
        <v>151.36999999999998</v>
      </c>
      <c r="DO347" s="19"/>
      <c r="DP347" s="19"/>
      <c r="DU347" s="85"/>
      <c r="DY347" s="85"/>
      <c r="EB347" s="85"/>
      <c r="EI347" s="85"/>
      <c r="EO347" s="85"/>
    </row>
    <row r="348" spans="1:145" x14ac:dyDescent="0.3">
      <c r="A348" s="19" t="s">
        <v>2340</v>
      </c>
      <c r="B348" s="20" t="s">
        <v>978</v>
      </c>
      <c r="C348" s="19" t="s">
        <v>326</v>
      </c>
      <c r="D348" s="19" t="s">
        <v>980</v>
      </c>
      <c r="E348" s="157">
        <v>44963</v>
      </c>
      <c r="F348" s="113">
        <v>45025</v>
      </c>
      <c r="G348" s="19" t="s">
        <v>2349</v>
      </c>
      <c r="H348" s="19" t="s">
        <v>2195</v>
      </c>
      <c r="K348" s="19">
        <v>36.110742999999999</v>
      </c>
      <c r="L348" s="19">
        <v>-107.758138</v>
      </c>
      <c r="M348" s="20" t="s">
        <v>357</v>
      </c>
      <c r="N348" s="59" t="s">
        <v>142</v>
      </c>
      <c r="O348" s="20" t="s">
        <v>147</v>
      </c>
      <c r="P348" s="59" t="s">
        <v>278</v>
      </c>
      <c r="Q348" s="20" t="s">
        <v>1373</v>
      </c>
      <c r="R348" s="20" t="s">
        <v>381</v>
      </c>
      <c r="S348" s="117">
        <v>379</v>
      </c>
      <c r="T348" s="20"/>
      <c r="V348" s="20" t="s">
        <v>2318</v>
      </c>
      <c r="X348" s="82"/>
      <c r="Z348" s="158" t="s">
        <v>88</v>
      </c>
      <c r="AA348" s="20" t="s">
        <v>142</v>
      </c>
      <c r="AB348" s="92" t="s">
        <v>1285</v>
      </c>
      <c r="AC348" s="85"/>
      <c r="AG348" s="19">
        <v>65.44</v>
      </c>
      <c r="AH348" s="19">
        <v>0.3</v>
      </c>
      <c r="AI348" s="19">
        <v>10.01</v>
      </c>
      <c r="AK348" s="19">
        <v>1.48</v>
      </c>
      <c r="AL348" s="19">
        <v>0.08</v>
      </c>
      <c r="AM348" s="19">
        <v>0.36</v>
      </c>
      <c r="AN348" s="19">
        <v>9.6199999999999992</v>
      </c>
      <c r="AO348" s="19">
        <v>1.57</v>
      </c>
      <c r="AP348" s="19">
        <v>1.59</v>
      </c>
      <c r="AQ348" s="19">
        <v>7.0000000000000007E-2</v>
      </c>
      <c r="AR348" s="19">
        <v>9.14</v>
      </c>
      <c r="AS348" s="19">
        <v>270</v>
      </c>
      <c r="AT348" s="19">
        <v>0.04</v>
      </c>
      <c r="AU348" s="84"/>
      <c r="AW348" s="19">
        <v>2.16</v>
      </c>
      <c r="AY348" s="20">
        <v>99.66</v>
      </c>
      <c r="AZ348" s="19" t="s">
        <v>251</v>
      </c>
      <c r="BA348" s="19" t="s">
        <v>292</v>
      </c>
      <c r="BB348" s="19">
        <v>2.2999999999999998</v>
      </c>
      <c r="BD348" s="19">
        <v>485</v>
      </c>
      <c r="BE348" s="84"/>
      <c r="BF348" s="19">
        <v>0.06</v>
      </c>
      <c r="BH348" s="19" t="s">
        <v>292</v>
      </c>
      <c r="BJ348" s="19">
        <v>4</v>
      </c>
      <c r="BK348" s="19">
        <v>18</v>
      </c>
      <c r="BL348" s="19">
        <v>1.38</v>
      </c>
      <c r="BM348" s="19">
        <v>5</v>
      </c>
      <c r="BN348" s="19">
        <v>11.2</v>
      </c>
      <c r="BO348" s="19">
        <v>0.7</v>
      </c>
      <c r="BP348" s="19">
        <v>3.44</v>
      </c>
      <c r="BQ348" s="19">
        <v>3.2000000000000001E-2</v>
      </c>
      <c r="BR348" s="19">
        <v>1.9E-2</v>
      </c>
      <c r="BT348" s="19">
        <v>10</v>
      </c>
      <c r="BU348" s="19">
        <v>1</v>
      </c>
      <c r="BV348" s="19">
        <v>7</v>
      </c>
      <c r="BW348" s="19">
        <v>5</v>
      </c>
      <c r="BY348" s="19">
        <v>13</v>
      </c>
      <c r="CB348" s="19">
        <v>52.8</v>
      </c>
      <c r="CC348" s="19" t="s">
        <v>290</v>
      </c>
      <c r="CF348" s="19">
        <v>0.11</v>
      </c>
      <c r="CG348" s="19">
        <v>2.2999999999999998</v>
      </c>
      <c r="CH348" s="19">
        <v>0.2</v>
      </c>
      <c r="CI348" s="19">
        <v>1</v>
      </c>
      <c r="CJ348" s="19">
        <v>148</v>
      </c>
      <c r="CK348" s="19">
        <v>0.6</v>
      </c>
      <c r="CL348" s="19">
        <v>0.01</v>
      </c>
      <c r="CM348" s="19">
        <v>6.65</v>
      </c>
      <c r="CN348" s="19">
        <v>0.08</v>
      </c>
      <c r="CO348" s="19">
        <v>1.9</v>
      </c>
      <c r="CP348" s="19">
        <v>35</v>
      </c>
      <c r="CQ348" s="19">
        <v>0.6</v>
      </c>
      <c r="CR348" s="19">
        <v>26.2</v>
      </c>
      <c r="CS348" s="19">
        <v>38</v>
      </c>
      <c r="CT348" s="19">
        <v>139</v>
      </c>
      <c r="CU348" s="19">
        <v>28.4</v>
      </c>
      <c r="CV348" s="19">
        <v>50.5</v>
      </c>
      <c r="CW348" s="19">
        <v>5.92</v>
      </c>
      <c r="CX348" s="19">
        <v>23.2</v>
      </c>
      <c r="CY348" s="19">
        <v>4.54</v>
      </c>
      <c r="CZ348" s="19">
        <v>1.1499999999999999</v>
      </c>
      <c r="DA348" s="19">
        <v>4.6100000000000003</v>
      </c>
      <c r="DB348" s="19">
        <v>0.67</v>
      </c>
      <c r="DC348" s="19">
        <v>4.2699999999999996</v>
      </c>
      <c r="DD348" s="19">
        <v>0.82</v>
      </c>
      <c r="DE348" s="19">
        <v>1.82</v>
      </c>
      <c r="DF348" s="19">
        <v>0.28999999999999998</v>
      </c>
      <c r="DG348" s="19">
        <v>1.72</v>
      </c>
      <c r="DH348" s="19">
        <v>0.3</v>
      </c>
      <c r="DI348" s="87">
        <v>128.21</v>
      </c>
      <c r="DJ348" s="85">
        <v>154.41</v>
      </c>
      <c r="DO348" s="19"/>
      <c r="DP348" s="19"/>
      <c r="DU348" s="85"/>
      <c r="DY348" s="85"/>
      <c r="EB348" s="85"/>
      <c r="EI348" s="85"/>
      <c r="EO348" s="85"/>
    </row>
    <row r="349" spans="1:145" x14ac:dyDescent="0.3">
      <c r="A349" s="19" t="s">
        <v>2341</v>
      </c>
      <c r="B349" s="20" t="s">
        <v>978</v>
      </c>
      <c r="C349" s="19" t="s">
        <v>326</v>
      </c>
      <c r="D349" s="19" t="s">
        <v>980</v>
      </c>
      <c r="E349" s="157">
        <v>44963</v>
      </c>
      <c r="F349" s="113">
        <v>45025</v>
      </c>
      <c r="G349" s="19" t="s">
        <v>2349</v>
      </c>
      <c r="H349" s="19" t="s">
        <v>2195</v>
      </c>
      <c r="K349" s="19">
        <v>36.110742999999999</v>
      </c>
      <c r="L349" s="19">
        <v>-107.758138</v>
      </c>
      <c r="M349" s="20" t="s">
        <v>357</v>
      </c>
      <c r="N349" s="59" t="s">
        <v>142</v>
      </c>
      <c r="O349" s="20" t="s">
        <v>147</v>
      </c>
      <c r="P349" s="59" t="s">
        <v>278</v>
      </c>
      <c r="Q349" s="20" t="s">
        <v>1373</v>
      </c>
      <c r="R349" s="20" t="s">
        <v>381</v>
      </c>
      <c r="S349" s="117">
        <v>380.2</v>
      </c>
      <c r="T349" s="20"/>
      <c r="V349" s="20" t="s">
        <v>2318</v>
      </c>
      <c r="X349" s="82"/>
      <c r="Z349" s="158" t="s">
        <v>88</v>
      </c>
      <c r="AA349" s="20" t="s">
        <v>142</v>
      </c>
      <c r="AB349" s="92" t="s">
        <v>1285</v>
      </c>
      <c r="AC349" s="85"/>
      <c r="AG349" s="19">
        <v>74.45</v>
      </c>
      <c r="AH349" s="19">
        <v>0.39</v>
      </c>
      <c r="AI349" s="19">
        <v>13.68</v>
      </c>
      <c r="AK349" s="19">
        <v>2.42</v>
      </c>
      <c r="AL349" s="19">
        <v>0.01</v>
      </c>
      <c r="AM349" s="19">
        <v>0.91</v>
      </c>
      <c r="AN349" s="19">
        <v>0.53</v>
      </c>
      <c r="AO349" s="19">
        <v>2</v>
      </c>
      <c r="AP349" s="19">
        <v>2.13</v>
      </c>
      <c r="AQ349" s="19">
        <v>0.08</v>
      </c>
      <c r="AR349" s="19">
        <v>3.1</v>
      </c>
      <c r="AS349" s="19">
        <v>470</v>
      </c>
      <c r="AT349" s="19">
        <v>0.05</v>
      </c>
      <c r="AU349" s="84"/>
      <c r="AW349" s="19">
        <v>0.32</v>
      </c>
      <c r="AY349" s="20">
        <v>99.7</v>
      </c>
      <c r="AZ349" s="19" t="s">
        <v>251</v>
      </c>
      <c r="BA349" s="19" t="s">
        <v>292</v>
      </c>
      <c r="BB349" s="19">
        <v>1.9</v>
      </c>
      <c r="BD349" s="19">
        <v>479</v>
      </c>
      <c r="BE349" s="84"/>
      <c r="BF349" s="19">
        <v>0.14000000000000001</v>
      </c>
      <c r="BH349" s="19" t="s">
        <v>292</v>
      </c>
      <c r="BJ349" s="19">
        <v>5</v>
      </c>
      <c r="BK349" s="19">
        <v>29</v>
      </c>
      <c r="BL349" s="19">
        <v>3.16</v>
      </c>
      <c r="BM349" s="19">
        <v>11</v>
      </c>
      <c r="BN349" s="19">
        <v>16.8</v>
      </c>
      <c r="BO349" s="19">
        <v>0.9</v>
      </c>
      <c r="BP349" s="19">
        <v>4.29</v>
      </c>
      <c r="BQ349" s="19">
        <v>2.5000000000000001E-2</v>
      </c>
      <c r="BR349" s="19">
        <v>2.9000000000000001E-2</v>
      </c>
      <c r="BT349" s="19">
        <v>20</v>
      </c>
      <c r="BU349" s="19">
        <v>1</v>
      </c>
      <c r="BV349" s="19">
        <v>9.5399999999999991</v>
      </c>
      <c r="BW349" s="19">
        <v>6</v>
      </c>
      <c r="BY349" s="19">
        <v>17</v>
      </c>
      <c r="CB349" s="19">
        <v>77.2</v>
      </c>
      <c r="CC349" s="19" t="s">
        <v>290</v>
      </c>
      <c r="CF349" s="19">
        <v>0.11</v>
      </c>
      <c r="CG349" s="19">
        <v>3.6</v>
      </c>
      <c r="CH349" s="19">
        <v>0.2</v>
      </c>
      <c r="CI349" s="19">
        <v>1.6</v>
      </c>
      <c r="CJ349" s="19">
        <v>153</v>
      </c>
      <c r="CK349" s="19">
        <v>0.7</v>
      </c>
      <c r="CL349" s="19" t="s">
        <v>261</v>
      </c>
      <c r="CM349" s="19">
        <v>9.11</v>
      </c>
      <c r="CN349" s="19">
        <v>0.08</v>
      </c>
      <c r="CO349" s="19">
        <v>2.76</v>
      </c>
      <c r="CP349" s="19">
        <v>75</v>
      </c>
      <c r="CQ349" s="19">
        <v>0.8</v>
      </c>
      <c r="CR349" s="19">
        <v>20.8</v>
      </c>
      <c r="CS349" s="19">
        <v>50</v>
      </c>
      <c r="CT349" s="19">
        <v>178</v>
      </c>
      <c r="CU349" s="19">
        <v>27.5</v>
      </c>
      <c r="CV349" s="19">
        <v>52.1</v>
      </c>
      <c r="CW349" s="19">
        <v>6.07</v>
      </c>
      <c r="CX349" s="19">
        <v>22.1</v>
      </c>
      <c r="CY349" s="19">
        <v>4.2699999999999996</v>
      </c>
      <c r="CZ349" s="19">
        <v>0.9</v>
      </c>
      <c r="DA349" s="19">
        <v>3.88</v>
      </c>
      <c r="DB349" s="19">
        <v>0.56999999999999995</v>
      </c>
      <c r="DC349" s="19">
        <v>3.32</v>
      </c>
      <c r="DD349" s="19">
        <v>0.76</v>
      </c>
      <c r="DE349" s="19">
        <v>2.15</v>
      </c>
      <c r="DF349" s="19">
        <v>0.33</v>
      </c>
      <c r="DG349" s="19">
        <v>2.39</v>
      </c>
      <c r="DH349" s="19">
        <v>0.37</v>
      </c>
      <c r="DI349" s="87">
        <v>126.70999999999998</v>
      </c>
      <c r="DJ349" s="85">
        <v>147.51</v>
      </c>
      <c r="DO349" s="19"/>
      <c r="DP349" s="19"/>
      <c r="DU349" s="85"/>
      <c r="DY349" s="85"/>
      <c r="EB349" s="85"/>
      <c r="EI349" s="85"/>
      <c r="EO349" s="85"/>
    </row>
    <row r="350" spans="1:145" x14ac:dyDescent="0.3">
      <c r="A350" s="19" t="s">
        <v>2342</v>
      </c>
      <c r="B350" s="20" t="s">
        <v>978</v>
      </c>
      <c r="C350" s="19" t="s">
        <v>326</v>
      </c>
      <c r="D350" s="19" t="s">
        <v>980</v>
      </c>
      <c r="E350" s="157">
        <v>44963</v>
      </c>
      <c r="F350" s="113">
        <v>45025</v>
      </c>
      <c r="G350" s="19" t="s">
        <v>2349</v>
      </c>
      <c r="H350" s="19" t="s">
        <v>2195</v>
      </c>
      <c r="K350" s="19">
        <v>36.110742999999999</v>
      </c>
      <c r="L350" s="19">
        <v>-107.758138</v>
      </c>
      <c r="M350" s="20" t="s">
        <v>357</v>
      </c>
      <c r="N350" s="59" t="s">
        <v>142</v>
      </c>
      <c r="O350" s="20" t="s">
        <v>147</v>
      </c>
      <c r="P350" s="59" t="s">
        <v>2352</v>
      </c>
      <c r="Q350" s="20" t="s">
        <v>1373</v>
      </c>
      <c r="R350" s="20" t="s">
        <v>381</v>
      </c>
      <c r="S350" s="117">
        <v>383.7</v>
      </c>
      <c r="T350" s="20"/>
      <c r="V350" s="20" t="s">
        <v>2318</v>
      </c>
      <c r="X350" s="82"/>
      <c r="Z350" s="158" t="s">
        <v>2358</v>
      </c>
      <c r="AA350" s="20" t="s">
        <v>142</v>
      </c>
      <c r="AB350" s="92" t="s">
        <v>1285</v>
      </c>
      <c r="AC350" s="85"/>
      <c r="AG350" s="19">
        <v>61.66</v>
      </c>
      <c r="AH350" s="19">
        <v>0.81</v>
      </c>
      <c r="AI350" s="19">
        <v>16.010000000000002</v>
      </c>
      <c r="AK350" s="19">
        <v>2.78</v>
      </c>
      <c r="AL350" s="19">
        <v>0.01</v>
      </c>
      <c r="AM350" s="19">
        <v>0.9</v>
      </c>
      <c r="AN350" s="19">
        <v>0.36</v>
      </c>
      <c r="AO350" s="19">
        <v>1.05</v>
      </c>
      <c r="AP350" s="19">
        <v>1.01</v>
      </c>
      <c r="AQ350" s="19">
        <v>0.03</v>
      </c>
      <c r="AR350" s="19">
        <v>14.69</v>
      </c>
      <c r="AS350" s="19">
        <v>570</v>
      </c>
      <c r="AT350" s="19">
        <v>0.09</v>
      </c>
      <c r="AU350" s="84"/>
      <c r="AW350" s="19">
        <v>7.29</v>
      </c>
      <c r="AY350" s="20">
        <v>99.310000000000016</v>
      </c>
      <c r="AZ350" s="19">
        <v>1</v>
      </c>
      <c r="BA350" s="19" t="s">
        <v>292</v>
      </c>
      <c r="BB350" s="19">
        <v>0.1</v>
      </c>
      <c r="BD350" s="19">
        <v>404</v>
      </c>
      <c r="BE350" s="84"/>
      <c r="BF350" s="19">
        <v>0.35</v>
      </c>
      <c r="BH350" s="19" t="s">
        <v>292</v>
      </c>
      <c r="BJ350" s="19">
        <v>3</v>
      </c>
      <c r="BK350" s="19">
        <v>25</v>
      </c>
      <c r="BL350" s="19">
        <v>3.2</v>
      </c>
      <c r="BM350" s="19">
        <v>20</v>
      </c>
      <c r="BN350" s="19">
        <v>13.6</v>
      </c>
      <c r="BO350" s="19">
        <v>0.8</v>
      </c>
      <c r="BP350" s="19">
        <v>6.74</v>
      </c>
      <c r="BQ350" s="19">
        <v>0.08</v>
      </c>
      <c r="BR350" s="19">
        <v>3.7999999999999999E-2</v>
      </c>
      <c r="BT350" s="19">
        <v>40</v>
      </c>
      <c r="BU350" s="19">
        <v>2</v>
      </c>
      <c r="BV350" s="19">
        <v>8.7200000000000006</v>
      </c>
      <c r="BW350" s="19">
        <v>9</v>
      </c>
      <c r="BY350" s="19">
        <v>25</v>
      </c>
      <c r="CB350" s="19">
        <v>69.400000000000006</v>
      </c>
      <c r="CC350" s="19" t="s">
        <v>290</v>
      </c>
      <c r="CF350" s="19">
        <v>7.0000000000000007E-2</v>
      </c>
      <c r="CG350" s="19">
        <v>3.8</v>
      </c>
      <c r="CH350" s="19">
        <v>1</v>
      </c>
      <c r="CI350" s="19">
        <v>1.3</v>
      </c>
      <c r="CJ350" s="19">
        <v>135.5</v>
      </c>
      <c r="CK350" s="19">
        <v>0.6</v>
      </c>
      <c r="CL350" s="19" t="s">
        <v>261</v>
      </c>
      <c r="CM350" s="19">
        <v>7.52</v>
      </c>
      <c r="CN350" s="19">
        <v>0.05</v>
      </c>
      <c r="CO350" s="19">
        <v>2.4700000000000002</v>
      </c>
      <c r="CP350" s="19">
        <v>53</v>
      </c>
      <c r="CQ350" s="19">
        <v>0.9</v>
      </c>
      <c r="CR350" s="19">
        <v>17.100000000000001</v>
      </c>
      <c r="CS350" s="19">
        <v>30</v>
      </c>
      <c r="CT350" s="19">
        <v>292</v>
      </c>
      <c r="CU350" s="19">
        <v>21.8</v>
      </c>
      <c r="CV350" s="19">
        <v>44.1</v>
      </c>
      <c r="CW350" s="19">
        <v>5.13</v>
      </c>
      <c r="CX350" s="19">
        <v>18.2</v>
      </c>
      <c r="CY350" s="19">
        <v>3.89</v>
      </c>
      <c r="CZ350" s="19">
        <v>0.87</v>
      </c>
      <c r="DA350" s="19">
        <v>3.15</v>
      </c>
      <c r="DB350" s="19">
        <v>0.45</v>
      </c>
      <c r="DC350" s="19">
        <v>2.73</v>
      </c>
      <c r="DD350" s="19">
        <v>0.62</v>
      </c>
      <c r="DE350" s="19">
        <v>1.68</v>
      </c>
      <c r="DF350" s="19">
        <v>0.32</v>
      </c>
      <c r="DG350" s="19">
        <v>1.88</v>
      </c>
      <c r="DH350" s="19">
        <v>0.36</v>
      </c>
      <c r="DI350" s="87">
        <v>105.18000000000002</v>
      </c>
      <c r="DJ350" s="85">
        <v>122.28000000000003</v>
      </c>
      <c r="DO350" s="19"/>
      <c r="DP350" s="19"/>
      <c r="DU350" s="85"/>
      <c r="DY350" s="85"/>
      <c r="EB350" s="85"/>
      <c r="EI350" s="85"/>
      <c r="EO350" s="85"/>
    </row>
    <row r="351" spans="1:145" x14ac:dyDescent="0.3">
      <c r="A351" s="19" t="s">
        <v>2343</v>
      </c>
      <c r="B351" s="20" t="s">
        <v>978</v>
      </c>
      <c r="C351" s="19" t="s">
        <v>326</v>
      </c>
      <c r="D351" s="19" t="s">
        <v>980</v>
      </c>
      <c r="E351" s="157">
        <v>44963</v>
      </c>
      <c r="F351" s="113">
        <v>45025</v>
      </c>
      <c r="G351" s="19" t="s">
        <v>2349</v>
      </c>
      <c r="H351" s="19" t="s">
        <v>2195</v>
      </c>
      <c r="K351" s="19">
        <v>36.110742999999999</v>
      </c>
      <c r="L351" s="19">
        <v>-107.758138</v>
      </c>
      <c r="M351" s="20" t="s">
        <v>357</v>
      </c>
      <c r="N351" s="59" t="s">
        <v>142</v>
      </c>
      <c r="O351" s="20" t="s">
        <v>147</v>
      </c>
      <c r="P351" s="59" t="s">
        <v>278</v>
      </c>
      <c r="Q351" s="20" t="s">
        <v>1373</v>
      </c>
      <c r="R351" s="20" t="s">
        <v>381</v>
      </c>
      <c r="S351" s="117">
        <v>386</v>
      </c>
      <c r="T351" s="20"/>
      <c r="V351" s="20" t="s">
        <v>2318</v>
      </c>
      <c r="X351" s="82"/>
      <c r="Z351" s="158" t="s">
        <v>88</v>
      </c>
      <c r="AA351" s="20" t="s">
        <v>142</v>
      </c>
      <c r="AB351" s="92" t="s">
        <v>1285</v>
      </c>
      <c r="AC351" s="85"/>
      <c r="AG351" s="19">
        <v>76.900000000000006</v>
      </c>
      <c r="AH351" s="19">
        <v>0.48</v>
      </c>
      <c r="AI351" s="19">
        <v>11.47</v>
      </c>
      <c r="AK351" s="19">
        <v>3.17</v>
      </c>
      <c r="AL351" s="19">
        <v>0.01</v>
      </c>
      <c r="AM351" s="19">
        <v>0.69</v>
      </c>
      <c r="AN351" s="19">
        <v>0.38</v>
      </c>
      <c r="AO351" s="19">
        <v>1.85</v>
      </c>
      <c r="AP351" s="19">
        <v>1.79</v>
      </c>
      <c r="AQ351" s="19">
        <v>0.03</v>
      </c>
      <c r="AR351" s="19">
        <v>2.31</v>
      </c>
      <c r="AS351" s="19">
        <v>360</v>
      </c>
      <c r="AT351" s="19">
        <v>0.06</v>
      </c>
      <c r="AU351" s="84"/>
      <c r="AW351" s="19">
        <v>0.1</v>
      </c>
      <c r="AY351" s="20">
        <v>99.080000000000013</v>
      </c>
      <c r="AZ351" s="19" t="s">
        <v>251</v>
      </c>
      <c r="BA351" s="19" t="s">
        <v>292</v>
      </c>
      <c r="BB351" s="19">
        <v>1.5</v>
      </c>
      <c r="BD351" s="19">
        <v>402</v>
      </c>
      <c r="BE351" s="84"/>
      <c r="BF351" s="19">
        <v>0.11</v>
      </c>
      <c r="BH351" s="19" t="s">
        <v>292</v>
      </c>
      <c r="BJ351" s="19">
        <v>6</v>
      </c>
      <c r="BK351" s="19">
        <v>25</v>
      </c>
      <c r="BL351" s="19">
        <v>3.22</v>
      </c>
      <c r="BM351" s="19">
        <v>9</v>
      </c>
      <c r="BN351" s="19">
        <v>14</v>
      </c>
      <c r="BO351" s="19">
        <v>0.7</v>
      </c>
      <c r="BP351" s="19">
        <v>6.56</v>
      </c>
      <c r="BQ351" s="19">
        <v>2.1999999999999999E-2</v>
      </c>
      <c r="BR351" s="19">
        <v>2.1999999999999999E-2</v>
      </c>
      <c r="BT351" s="19">
        <v>20</v>
      </c>
      <c r="BU351" s="19">
        <v>1</v>
      </c>
      <c r="BV351" s="19">
        <v>8.56</v>
      </c>
      <c r="BW351" s="19">
        <v>8</v>
      </c>
      <c r="BY351" s="19">
        <v>15</v>
      </c>
      <c r="CB351" s="19">
        <v>70.5</v>
      </c>
      <c r="CC351" s="19">
        <v>1E-3</v>
      </c>
      <c r="CF351" s="19">
        <v>7.0000000000000007E-2</v>
      </c>
      <c r="CG351" s="19">
        <v>3.6</v>
      </c>
      <c r="CH351" s="19">
        <v>0.2</v>
      </c>
      <c r="CI351" s="19">
        <v>0.9</v>
      </c>
      <c r="CJ351" s="19">
        <v>137.5</v>
      </c>
      <c r="CK351" s="19">
        <v>0.6</v>
      </c>
      <c r="CL351" s="19" t="s">
        <v>261</v>
      </c>
      <c r="CM351" s="19">
        <v>7.56</v>
      </c>
      <c r="CN351" s="19">
        <v>0.13</v>
      </c>
      <c r="CO351" s="19">
        <v>2.42</v>
      </c>
      <c r="CP351" s="19">
        <v>53</v>
      </c>
      <c r="CQ351" s="19">
        <v>0.9</v>
      </c>
      <c r="CR351" s="19">
        <v>18.3</v>
      </c>
      <c r="CS351" s="19">
        <v>50</v>
      </c>
      <c r="CT351" s="19">
        <v>295</v>
      </c>
      <c r="CU351" s="19">
        <v>22.2</v>
      </c>
      <c r="CV351" s="19">
        <v>44.5</v>
      </c>
      <c r="CW351" s="19">
        <v>5.15</v>
      </c>
      <c r="CX351" s="19">
        <v>19.600000000000001</v>
      </c>
      <c r="CY351" s="19">
        <v>3.56</v>
      </c>
      <c r="CZ351" s="19">
        <v>0.77</v>
      </c>
      <c r="DA351" s="19">
        <v>3.03</v>
      </c>
      <c r="DB351" s="19">
        <v>0.45</v>
      </c>
      <c r="DC351" s="19">
        <v>2.92</v>
      </c>
      <c r="DD351" s="19">
        <v>0.59</v>
      </c>
      <c r="DE351" s="19">
        <v>1.86</v>
      </c>
      <c r="DF351" s="19">
        <v>0.28999999999999998</v>
      </c>
      <c r="DG351" s="19">
        <v>1.9</v>
      </c>
      <c r="DH351" s="19">
        <v>0.31</v>
      </c>
      <c r="DI351" s="87">
        <v>107.13000000000004</v>
      </c>
      <c r="DJ351" s="85">
        <v>125.43000000000004</v>
      </c>
      <c r="DO351" s="19"/>
      <c r="DP351" s="19"/>
      <c r="DU351" s="85"/>
      <c r="DY351" s="85"/>
      <c r="EB351" s="85"/>
      <c r="EI351" s="85"/>
      <c r="EO351" s="85"/>
    </row>
    <row r="352" spans="1:145" x14ac:dyDescent="0.3">
      <c r="A352" s="19" t="s">
        <v>2344</v>
      </c>
      <c r="B352" s="20" t="s">
        <v>978</v>
      </c>
      <c r="C352" s="19" t="s">
        <v>326</v>
      </c>
      <c r="D352" s="19" t="s">
        <v>980</v>
      </c>
      <c r="E352" s="157">
        <v>44963</v>
      </c>
      <c r="F352" s="113">
        <v>45025</v>
      </c>
      <c r="G352" s="19" t="s">
        <v>2349</v>
      </c>
      <c r="H352" s="19" t="s">
        <v>2195</v>
      </c>
      <c r="K352" s="19">
        <v>36.110742999999999</v>
      </c>
      <c r="L352" s="19">
        <v>-107.758138</v>
      </c>
      <c r="M352" s="20" t="s">
        <v>357</v>
      </c>
      <c r="N352" s="59" t="s">
        <v>142</v>
      </c>
      <c r="O352" s="20" t="s">
        <v>147</v>
      </c>
      <c r="P352" s="59" t="s">
        <v>2352</v>
      </c>
      <c r="Q352" s="20" t="s">
        <v>1373</v>
      </c>
      <c r="R352" s="20" t="s">
        <v>381</v>
      </c>
      <c r="S352" s="117">
        <v>395</v>
      </c>
      <c r="T352" s="20"/>
      <c r="V352" s="20" t="s">
        <v>2318</v>
      </c>
      <c r="X352" s="82"/>
      <c r="Z352" s="158" t="s">
        <v>2530</v>
      </c>
      <c r="AA352" s="20" t="s">
        <v>142</v>
      </c>
      <c r="AB352" s="92" t="s">
        <v>1285</v>
      </c>
      <c r="AC352" s="85"/>
      <c r="AG352" s="19">
        <v>58.11</v>
      </c>
      <c r="AH352" s="19">
        <v>0.56000000000000005</v>
      </c>
      <c r="AI352" s="19">
        <v>17.079999999999998</v>
      </c>
      <c r="AK352" s="19">
        <v>4.59</v>
      </c>
      <c r="AL352" s="19">
        <v>0.01</v>
      </c>
      <c r="AM352" s="19">
        <v>1.6</v>
      </c>
      <c r="AN352" s="19">
        <v>0.35</v>
      </c>
      <c r="AO352" s="19">
        <v>1.19</v>
      </c>
      <c r="AP352" s="19">
        <v>2.94</v>
      </c>
      <c r="AQ352" s="19">
        <v>7.0000000000000007E-2</v>
      </c>
      <c r="AR352" s="19">
        <v>12.45</v>
      </c>
      <c r="AS352" s="19">
        <v>840</v>
      </c>
      <c r="AT352" s="19">
        <v>0.27</v>
      </c>
      <c r="AU352" s="84"/>
      <c r="AW352" s="19">
        <v>5.72</v>
      </c>
      <c r="AY352" s="20">
        <v>98.949999999999989</v>
      </c>
      <c r="AZ352" s="19">
        <v>1</v>
      </c>
      <c r="BA352" s="19" t="s">
        <v>292</v>
      </c>
      <c r="BB352" s="19">
        <v>2.4</v>
      </c>
      <c r="BD352" s="19">
        <v>284</v>
      </c>
      <c r="BE352" s="84"/>
      <c r="BF352" s="19">
        <v>0.28999999999999998</v>
      </c>
      <c r="BH352" s="19" t="s">
        <v>292</v>
      </c>
      <c r="BJ352" s="19">
        <v>10</v>
      </c>
      <c r="BK352" s="19">
        <v>43</v>
      </c>
      <c r="BL352" s="19">
        <v>11.15</v>
      </c>
      <c r="BM352" s="19">
        <v>24</v>
      </c>
      <c r="BN352" s="19">
        <v>20</v>
      </c>
      <c r="BO352" s="19">
        <v>1.1000000000000001</v>
      </c>
      <c r="BP352" s="19">
        <v>4.1500000000000004</v>
      </c>
      <c r="BQ352" s="19">
        <v>0.1</v>
      </c>
      <c r="BR352" s="19">
        <v>4.5999999999999999E-2</v>
      </c>
      <c r="BT352" s="19">
        <v>40</v>
      </c>
      <c r="BU352" s="19">
        <v>1</v>
      </c>
      <c r="BV352" s="19">
        <v>11.95</v>
      </c>
      <c r="BW352" s="19">
        <v>17</v>
      </c>
      <c r="BY352" s="19">
        <v>18</v>
      </c>
      <c r="CB352" s="19">
        <v>144.5</v>
      </c>
      <c r="CC352" s="19">
        <v>1E-3</v>
      </c>
      <c r="CF352" s="19">
        <v>0.24</v>
      </c>
      <c r="CG352" s="19">
        <v>5.8</v>
      </c>
      <c r="CH352" s="19">
        <v>0.4</v>
      </c>
      <c r="CI352" s="19">
        <v>1.9</v>
      </c>
      <c r="CJ352" s="19">
        <v>138.5</v>
      </c>
      <c r="CK352" s="19">
        <v>0.8</v>
      </c>
      <c r="CL352" s="19">
        <v>0.03</v>
      </c>
      <c r="CM352" s="19">
        <v>11.95</v>
      </c>
      <c r="CN352" s="19">
        <v>0.11</v>
      </c>
      <c r="CO352" s="19">
        <v>4.16</v>
      </c>
      <c r="CP352" s="19">
        <v>107</v>
      </c>
      <c r="CQ352" s="19">
        <v>1.4</v>
      </c>
      <c r="CR352" s="19">
        <v>26.9</v>
      </c>
      <c r="CS352" s="19">
        <v>114</v>
      </c>
      <c r="CT352" s="19">
        <v>149</v>
      </c>
      <c r="CU352" s="19">
        <v>35.4</v>
      </c>
      <c r="CV352" s="19">
        <v>70.5</v>
      </c>
      <c r="CW352" s="19">
        <v>8.09</v>
      </c>
      <c r="CX352" s="19">
        <v>30.7</v>
      </c>
      <c r="CY352" s="19">
        <v>5.93</v>
      </c>
      <c r="CZ352" s="19">
        <v>1.2</v>
      </c>
      <c r="DA352" s="19">
        <v>5.31</v>
      </c>
      <c r="DB352" s="19">
        <v>0.78</v>
      </c>
      <c r="DC352" s="19">
        <v>4.47</v>
      </c>
      <c r="DD352" s="19">
        <v>0.95</v>
      </c>
      <c r="DE352" s="19">
        <v>2.75</v>
      </c>
      <c r="DF352" s="19">
        <v>0.39</v>
      </c>
      <c r="DG352" s="19">
        <v>2.71</v>
      </c>
      <c r="DH352" s="19">
        <v>0.39</v>
      </c>
      <c r="DI352" s="87">
        <v>169.56999999999996</v>
      </c>
      <c r="DJ352" s="85">
        <v>196.46999999999997</v>
      </c>
      <c r="DO352" s="19"/>
      <c r="DP352" s="19"/>
      <c r="DU352" s="85"/>
      <c r="DY352" s="85"/>
      <c r="EB352" s="85"/>
      <c r="EI352" s="85"/>
      <c r="EO352" s="85"/>
    </row>
    <row r="353" spans="1:157" x14ac:dyDescent="0.3">
      <c r="A353" s="19" t="s">
        <v>2345</v>
      </c>
      <c r="B353" s="20" t="s">
        <v>978</v>
      </c>
      <c r="C353" s="19" t="s">
        <v>326</v>
      </c>
      <c r="D353" s="19" t="s">
        <v>980</v>
      </c>
      <c r="E353" s="157">
        <v>44963</v>
      </c>
      <c r="F353" s="113">
        <v>45025</v>
      </c>
      <c r="G353" s="19" t="s">
        <v>2349</v>
      </c>
      <c r="H353" s="19" t="s">
        <v>2195</v>
      </c>
      <c r="K353" s="19">
        <v>36.110742999999999</v>
      </c>
      <c r="L353" s="19">
        <v>-107.758138</v>
      </c>
      <c r="M353" s="20" t="s">
        <v>357</v>
      </c>
      <c r="N353" s="59" t="s">
        <v>142</v>
      </c>
      <c r="O353" s="20" t="s">
        <v>147</v>
      </c>
      <c r="P353" s="59" t="s">
        <v>278</v>
      </c>
      <c r="Q353" s="20" t="s">
        <v>1373</v>
      </c>
      <c r="R353" s="20" t="s">
        <v>381</v>
      </c>
      <c r="S353" s="20">
        <v>404</v>
      </c>
      <c r="T353" s="20"/>
      <c r="V353" s="20" t="s">
        <v>2318</v>
      </c>
      <c r="X353" s="82"/>
      <c r="Z353" s="152" t="s">
        <v>278</v>
      </c>
      <c r="AA353" s="20" t="s">
        <v>142</v>
      </c>
      <c r="AB353" s="92" t="s">
        <v>1285</v>
      </c>
      <c r="AC353" s="85"/>
      <c r="AG353" s="19">
        <v>83.62</v>
      </c>
      <c r="AH353" s="19">
        <v>0.36</v>
      </c>
      <c r="AI353" s="19">
        <v>9.15</v>
      </c>
      <c r="AK353" s="19">
        <v>1.39</v>
      </c>
      <c r="AL353" s="19">
        <v>0.01</v>
      </c>
      <c r="AM353" s="19">
        <v>0.3</v>
      </c>
      <c r="AN353" s="19">
        <v>0.11</v>
      </c>
      <c r="AO353" s="19">
        <v>1.1200000000000001</v>
      </c>
      <c r="AP353" s="19">
        <v>1.78</v>
      </c>
      <c r="AQ353" s="19">
        <v>0.02</v>
      </c>
      <c r="AR353" s="19">
        <v>1.91</v>
      </c>
      <c r="AS353" s="19">
        <v>170</v>
      </c>
      <c r="AT353" s="19">
        <v>0.03</v>
      </c>
      <c r="AU353" s="84"/>
      <c r="AW353" s="19">
        <v>0.08</v>
      </c>
      <c r="AY353" s="20">
        <v>99.77000000000001</v>
      </c>
      <c r="AZ353" s="19" t="s">
        <v>251</v>
      </c>
      <c r="BA353" s="19" t="s">
        <v>292</v>
      </c>
      <c r="BB353" s="19">
        <v>0.4</v>
      </c>
      <c r="BD353" s="19">
        <v>325</v>
      </c>
      <c r="BE353" s="84"/>
      <c r="BF353" s="19">
        <v>0.04</v>
      </c>
      <c r="BH353" s="19" t="s">
        <v>292</v>
      </c>
      <c r="BJ353" s="19">
        <v>5</v>
      </c>
      <c r="BK353" s="19">
        <v>22</v>
      </c>
      <c r="BL353" s="19">
        <v>1.28</v>
      </c>
      <c r="BM353" s="19">
        <v>5</v>
      </c>
      <c r="BN353" s="19">
        <v>10.6</v>
      </c>
      <c r="BO353" s="19">
        <v>0.9</v>
      </c>
      <c r="BP353" s="19">
        <v>3.11</v>
      </c>
      <c r="BQ353" s="19">
        <v>1.0999999999999999E-2</v>
      </c>
      <c r="BR353" s="19">
        <v>1.9E-2</v>
      </c>
      <c r="BT353" s="19">
        <v>20</v>
      </c>
      <c r="BU353" s="19" t="s">
        <v>251</v>
      </c>
      <c r="BV353" s="19">
        <v>6</v>
      </c>
      <c r="BW353" s="19">
        <v>5</v>
      </c>
      <c r="BY353" s="19">
        <v>9</v>
      </c>
      <c r="CB353" s="19">
        <v>52.4</v>
      </c>
      <c r="CC353" s="19" t="s">
        <v>290</v>
      </c>
      <c r="CF353" s="19">
        <v>7.0000000000000007E-2</v>
      </c>
      <c r="CG353" s="19">
        <v>2.2000000000000002</v>
      </c>
      <c r="CH353" s="19" t="s">
        <v>291</v>
      </c>
      <c r="CI353" s="19">
        <v>0.6</v>
      </c>
      <c r="CJ353" s="19">
        <v>64.099999999999994</v>
      </c>
      <c r="CK353" s="19">
        <v>1</v>
      </c>
      <c r="CL353" s="19">
        <v>0.01</v>
      </c>
      <c r="CM353" s="19">
        <v>4.6900000000000004</v>
      </c>
      <c r="CN353" s="19">
        <v>0.05</v>
      </c>
      <c r="CO353" s="19">
        <v>1.23</v>
      </c>
      <c r="CP353" s="19">
        <v>48</v>
      </c>
      <c r="CQ353" s="19">
        <v>0.6</v>
      </c>
      <c r="CR353" s="19">
        <v>7.6</v>
      </c>
      <c r="CS353" s="19">
        <v>42</v>
      </c>
      <c r="CT353" s="19">
        <v>133</v>
      </c>
      <c r="CU353" s="19">
        <v>15.9</v>
      </c>
      <c r="CV353" s="19">
        <v>29.8</v>
      </c>
      <c r="CW353" s="19">
        <v>3.33</v>
      </c>
      <c r="CX353" s="19">
        <v>10.8</v>
      </c>
      <c r="CY353" s="19">
        <v>1.72</v>
      </c>
      <c r="CZ353" s="19">
        <v>0.44</v>
      </c>
      <c r="DA353" s="19">
        <v>1.44</v>
      </c>
      <c r="DB353" s="19">
        <v>0.23</v>
      </c>
      <c r="DC353" s="19">
        <v>1.22</v>
      </c>
      <c r="DD353" s="19">
        <v>0.26</v>
      </c>
      <c r="DE353" s="19">
        <v>0.73</v>
      </c>
      <c r="DF353" s="19">
        <v>0.13</v>
      </c>
      <c r="DG353" s="19">
        <v>0.84</v>
      </c>
      <c r="DH353" s="19">
        <v>0.14000000000000001</v>
      </c>
      <c r="DI353" s="87">
        <v>66.98</v>
      </c>
      <c r="DJ353" s="85">
        <v>74.58</v>
      </c>
      <c r="DO353" s="19"/>
      <c r="DP353" s="19"/>
      <c r="DU353" s="85"/>
      <c r="DY353" s="85"/>
      <c r="EB353" s="85"/>
      <c r="EI353" s="85"/>
      <c r="EO353" s="85"/>
    </row>
    <row r="354" spans="1:157" x14ac:dyDescent="0.3">
      <c r="A354" s="19" t="s">
        <v>2346</v>
      </c>
      <c r="B354" s="20" t="s">
        <v>978</v>
      </c>
      <c r="C354" s="19" t="s">
        <v>326</v>
      </c>
      <c r="D354" s="19" t="s">
        <v>980</v>
      </c>
      <c r="E354" s="157">
        <v>44963</v>
      </c>
      <c r="F354" s="113">
        <v>45025</v>
      </c>
      <c r="G354" s="19" t="s">
        <v>2349</v>
      </c>
      <c r="H354" s="19" t="s">
        <v>2195</v>
      </c>
      <c r="K354" s="19">
        <v>36.110742999999999</v>
      </c>
      <c r="L354" s="19">
        <v>-107.758138</v>
      </c>
      <c r="M354" s="20" t="s">
        <v>357</v>
      </c>
      <c r="N354" s="59" t="s">
        <v>142</v>
      </c>
      <c r="O354" s="20" t="s">
        <v>147</v>
      </c>
      <c r="P354" s="59" t="s">
        <v>278</v>
      </c>
      <c r="Q354" s="20" t="s">
        <v>1373</v>
      </c>
      <c r="R354" s="20" t="s">
        <v>381</v>
      </c>
      <c r="S354" s="20">
        <v>406.5</v>
      </c>
      <c r="T354" s="20"/>
      <c r="V354" s="20" t="s">
        <v>2318</v>
      </c>
      <c r="X354" s="82"/>
      <c r="Z354" s="152" t="s">
        <v>278</v>
      </c>
      <c r="AA354" s="20" t="s">
        <v>142</v>
      </c>
      <c r="AB354" s="92" t="s">
        <v>1285</v>
      </c>
      <c r="AC354" s="85"/>
      <c r="AG354" s="19">
        <v>82.04</v>
      </c>
      <c r="AH354" s="19">
        <v>0.46</v>
      </c>
      <c r="AI354" s="19">
        <v>9.65</v>
      </c>
      <c r="AK354" s="19">
        <v>1.29</v>
      </c>
      <c r="AL354" s="19">
        <v>0.01</v>
      </c>
      <c r="AM354" s="19">
        <v>0.28000000000000003</v>
      </c>
      <c r="AN354" s="19">
        <v>0.08</v>
      </c>
      <c r="AO354" s="19">
        <v>0.67</v>
      </c>
      <c r="AP354" s="19">
        <v>1.67</v>
      </c>
      <c r="AQ354" s="19">
        <v>0.02</v>
      </c>
      <c r="AR354" s="19">
        <v>2.89</v>
      </c>
      <c r="AS354" s="19">
        <v>170</v>
      </c>
      <c r="AT354" s="19">
        <v>0.02</v>
      </c>
      <c r="AU354" s="84"/>
      <c r="AW354" s="19">
        <v>0.37</v>
      </c>
      <c r="AY354" s="20">
        <v>99.060000000000016</v>
      </c>
      <c r="AZ354" s="19" t="s">
        <v>251</v>
      </c>
      <c r="BA354" s="19" t="s">
        <v>292</v>
      </c>
      <c r="BB354" s="19">
        <v>0.3</v>
      </c>
      <c r="BD354" s="19">
        <v>294</v>
      </c>
      <c r="BE354" s="84"/>
      <c r="BF354" s="19">
        <v>0.05</v>
      </c>
      <c r="BH354" s="19" t="s">
        <v>292</v>
      </c>
      <c r="BJ354" s="19">
        <v>3</v>
      </c>
      <c r="BK354" s="19">
        <v>20</v>
      </c>
      <c r="BL354" s="19">
        <v>1.25</v>
      </c>
      <c r="BM354" s="19">
        <v>5</v>
      </c>
      <c r="BN354" s="19">
        <v>10</v>
      </c>
      <c r="BO354" s="19">
        <v>1</v>
      </c>
      <c r="BP354" s="19">
        <v>5.57</v>
      </c>
      <c r="BQ354" s="19">
        <v>8.9999999999999993E-3</v>
      </c>
      <c r="BR354" s="19">
        <v>1.6E-2</v>
      </c>
      <c r="BT354" s="19">
        <v>30</v>
      </c>
      <c r="BU354" s="19" t="s">
        <v>251</v>
      </c>
      <c r="BV354" s="19">
        <v>6.42</v>
      </c>
      <c r="BW354" s="19">
        <v>3</v>
      </c>
      <c r="BY354" s="19">
        <v>9</v>
      </c>
      <c r="CB354" s="19">
        <v>53.2</v>
      </c>
      <c r="CC354" s="19" t="s">
        <v>290</v>
      </c>
      <c r="CF354" s="19">
        <v>7.0000000000000007E-2</v>
      </c>
      <c r="CG354" s="19">
        <v>1.5</v>
      </c>
      <c r="CH354" s="19" t="s">
        <v>291</v>
      </c>
      <c r="CI354" s="19">
        <v>1</v>
      </c>
      <c r="CJ354" s="19">
        <v>47.6</v>
      </c>
      <c r="CK354" s="19">
        <v>0.6</v>
      </c>
      <c r="CL354" s="19" t="s">
        <v>261</v>
      </c>
      <c r="CM354" s="19">
        <v>4.53</v>
      </c>
      <c r="CN354" s="19">
        <v>0.05</v>
      </c>
      <c r="CO354" s="19">
        <v>1.43</v>
      </c>
      <c r="CP354" s="19">
        <v>29</v>
      </c>
      <c r="CQ354" s="19">
        <v>0.7</v>
      </c>
      <c r="CR354" s="19">
        <v>7.3</v>
      </c>
      <c r="CS354" s="19">
        <v>18</v>
      </c>
      <c r="CT354" s="19">
        <v>245</v>
      </c>
      <c r="CU354" s="19">
        <v>12</v>
      </c>
      <c r="CV354" s="19">
        <v>21.6</v>
      </c>
      <c r="CW354" s="19">
        <v>2.37</v>
      </c>
      <c r="CX354" s="19">
        <v>7.9</v>
      </c>
      <c r="CY354" s="19">
        <v>1.4</v>
      </c>
      <c r="CZ354" s="19">
        <v>0.24</v>
      </c>
      <c r="DA354" s="19">
        <v>1.18</v>
      </c>
      <c r="DB354" s="19">
        <v>0.18</v>
      </c>
      <c r="DC354" s="19">
        <v>1.03</v>
      </c>
      <c r="DD354" s="19">
        <v>0.27</v>
      </c>
      <c r="DE354" s="19">
        <v>0.78</v>
      </c>
      <c r="DF354" s="19">
        <v>0.14000000000000001</v>
      </c>
      <c r="DG354" s="19">
        <v>0.95</v>
      </c>
      <c r="DH354" s="19">
        <v>0.16</v>
      </c>
      <c r="DI354" s="87">
        <v>50.2</v>
      </c>
      <c r="DJ354" s="85">
        <v>57.5</v>
      </c>
      <c r="DO354" s="19"/>
      <c r="DP354" s="19"/>
      <c r="DU354" s="85"/>
      <c r="DY354" s="85"/>
      <c r="EB354" s="85"/>
      <c r="EI354" s="85"/>
      <c r="EO354" s="85"/>
    </row>
    <row r="355" spans="1:157" x14ac:dyDescent="0.3">
      <c r="A355" s="20" t="s">
        <v>373</v>
      </c>
      <c r="B355" s="20" t="s">
        <v>978</v>
      </c>
      <c r="C355" s="20" t="s">
        <v>280</v>
      </c>
      <c r="D355" s="20" t="s">
        <v>979</v>
      </c>
      <c r="F355" s="113">
        <v>44760</v>
      </c>
      <c r="G355" s="59" t="s">
        <v>1855</v>
      </c>
      <c r="K355" s="20">
        <v>36.712987300000002</v>
      </c>
      <c r="L355" s="20">
        <v>-108.4250286</v>
      </c>
      <c r="M355" s="20" t="s">
        <v>357</v>
      </c>
      <c r="N355" s="59" t="s">
        <v>142</v>
      </c>
      <c r="O355" s="20" t="s">
        <v>147</v>
      </c>
      <c r="P355" s="59" t="s">
        <v>336</v>
      </c>
      <c r="S355" s="20">
        <v>0</v>
      </c>
      <c r="T355" s="20"/>
      <c r="U355" s="20" t="s">
        <v>243</v>
      </c>
      <c r="X355" s="20" t="s">
        <v>249</v>
      </c>
      <c r="Y355" s="20" t="s">
        <v>344</v>
      </c>
      <c r="AA355" s="20" t="s">
        <v>142</v>
      </c>
      <c r="AB355" s="19" t="s">
        <v>1285</v>
      </c>
      <c r="AC355" s="20">
        <v>0.81</v>
      </c>
      <c r="AG355" s="20">
        <v>64.55</v>
      </c>
      <c r="AH355" s="20">
        <v>1.08</v>
      </c>
      <c r="AI355" s="20">
        <v>24</v>
      </c>
      <c r="AK355" s="115">
        <v>4.3499999999999996</v>
      </c>
      <c r="AL355" s="20">
        <v>0.03</v>
      </c>
      <c r="AM355" s="20">
        <v>0.67</v>
      </c>
      <c r="AN355" s="20">
        <v>2.85</v>
      </c>
      <c r="AO355" s="20">
        <v>1.22</v>
      </c>
      <c r="AP355" s="20">
        <v>0.85</v>
      </c>
      <c r="AQ355" s="20">
        <v>0.2</v>
      </c>
      <c r="AT355" s="20">
        <v>0.81</v>
      </c>
      <c r="AY355" s="20">
        <v>99.799999999999983</v>
      </c>
      <c r="BD355" s="20">
        <v>1611</v>
      </c>
      <c r="CG355" s="20">
        <v>33.9</v>
      </c>
      <c r="CJ355" s="20">
        <v>500</v>
      </c>
      <c r="CR355" s="20">
        <v>39.9</v>
      </c>
      <c r="CU355" s="20">
        <v>53.7</v>
      </c>
      <c r="CV355" s="20">
        <v>89</v>
      </c>
      <c r="CW355" s="20">
        <v>10.199999999999999</v>
      </c>
      <c r="CX355" s="20">
        <v>55.8</v>
      </c>
      <c r="CY355" s="20">
        <v>7.2</v>
      </c>
      <c r="CZ355" s="20">
        <v>5.4</v>
      </c>
      <c r="DA355" s="20">
        <v>7.6</v>
      </c>
      <c r="DB355" s="20">
        <v>1.2</v>
      </c>
      <c r="DC355" s="20">
        <v>6.2</v>
      </c>
      <c r="DD355" s="20">
        <v>1.4</v>
      </c>
      <c r="DE355" s="20">
        <v>3.8</v>
      </c>
      <c r="DF355" s="20">
        <v>0.6</v>
      </c>
      <c r="DG355" s="20">
        <v>3.6</v>
      </c>
      <c r="DH355" s="20">
        <v>0.6</v>
      </c>
      <c r="DI355" s="85">
        <v>246.29999999999995</v>
      </c>
      <c r="DJ355" s="85">
        <v>286.19999999999993</v>
      </c>
    </row>
    <row r="356" spans="1:157" x14ac:dyDescent="0.3">
      <c r="A356" s="20" t="s">
        <v>374</v>
      </c>
      <c r="B356" s="20" t="s">
        <v>978</v>
      </c>
      <c r="C356" s="20" t="s">
        <v>280</v>
      </c>
      <c r="D356" s="20" t="s">
        <v>979</v>
      </c>
      <c r="F356" s="113">
        <v>44760</v>
      </c>
      <c r="G356" s="59" t="s">
        <v>1855</v>
      </c>
      <c r="K356" s="20">
        <v>36.712987300000002</v>
      </c>
      <c r="L356" s="20">
        <v>-108.4250286</v>
      </c>
      <c r="M356" s="20" t="s">
        <v>357</v>
      </c>
      <c r="N356" s="59" t="s">
        <v>142</v>
      </c>
      <c r="O356" s="20" t="s">
        <v>147</v>
      </c>
      <c r="P356" s="59" t="s">
        <v>336</v>
      </c>
      <c r="S356" s="20">
        <v>0</v>
      </c>
      <c r="T356" s="20"/>
      <c r="U356" s="20" t="s">
        <v>337</v>
      </c>
      <c r="X356" s="20" t="s">
        <v>249</v>
      </c>
      <c r="Y356" s="20" t="s">
        <v>344</v>
      </c>
      <c r="AA356" s="20" t="s">
        <v>142</v>
      </c>
      <c r="AB356" s="19" t="s">
        <v>1285</v>
      </c>
      <c r="AC356" s="20">
        <v>0.7</v>
      </c>
      <c r="AG356" s="20">
        <v>66.11</v>
      </c>
      <c r="AH356" s="20">
        <v>0.92</v>
      </c>
      <c r="AI356" s="20">
        <v>21.51</v>
      </c>
      <c r="AK356" s="115">
        <v>4.37</v>
      </c>
      <c r="AL356" s="20">
        <v>0.03</v>
      </c>
      <c r="AM356" s="20">
        <v>1.22</v>
      </c>
      <c r="AN356" s="20">
        <v>5.28</v>
      </c>
      <c r="AO356" s="20">
        <v>1.31</v>
      </c>
      <c r="AP356" s="20">
        <v>1.17</v>
      </c>
      <c r="AQ356" s="20">
        <v>0.24</v>
      </c>
      <c r="AT356" s="20">
        <v>0.7</v>
      </c>
      <c r="AY356" s="20">
        <v>102.16000000000001</v>
      </c>
      <c r="BD356" s="20">
        <v>2507</v>
      </c>
      <c r="CG356" s="20">
        <v>18.100000000000001</v>
      </c>
      <c r="CJ356" s="20">
        <v>591</v>
      </c>
      <c r="CR356" s="20">
        <v>20.3</v>
      </c>
      <c r="CU356" s="20">
        <v>26.3</v>
      </c>
      <c r="CV356" s="20">
        <v>48.6</v>
      </c>
      <c r="CW356" s="20">
        <v>5.2</v>
      </c>
      <c r="CX356" s="20">
        <v>27.5</v>
      </c>
      <c r="CY356" s="20">
        <v>4</v>
      </c>
      <c r="CZ356" s="20">
        <v>3.4</v>
      </c>
      <c r="DA356" s="20">
        <v>4.2</v>
      </c>
      <c r="DB356" s="20">
        <v>0.7</v>
      </c>
      <c r="DC356" s="20">
        <v>3.4</v>
      </c>
      <c r="DD356" s="20">
        <v>0.7</v>
      </c>
      <c r="DE356" s="20">
        <v>2</v>
      </c>
      <c r="DF356" s="20">
        <v>0.3</v>
      </c>
      <c r="DG356" s="20">
        <v>1.9</v>
      </c>
      <c r="DH356" s="20">
        <v>0.3</v>
      </c>
      <c r="DI356" s="85">
        <v>128.50000000000003</v>
      </c>
      <c r="DJ356" s="85">
        <v>148.80000000000004</v>
      </c>
    </row>
    <row r="357" spans="1:157" x14ac:dyDescent="0.3">
      <c r="A357" s="20" t="s">
        <v>375</v>
      </c>
      <c r="B357" s="20" t="s">
        <v>978</v>
      </c>
      <c r="C357" s="20" t="s">
        <v>281</v>
      </c>
      <c r="D357" s="20" t="s">
        <v>979</v>
      </c>
      <c r="F357" s="113">
        <v>44760</v>
      </c>
      <c r="G357" s="59" t="s">
        <v>1855</v>
      </c>
      <c r="K357" s="20">
        <v>36.526667000000003</v>
      </c>
      <c r="L357" s="20">
        <v>-110.431111</v>
      </c>
      <c r="M357" s="20" t="s">
        <v>357</v>
      </c>
      <c r="N357" s="59" t="s">
        <v>280</v>
      </c>
      <c r="O357" s="20" t="s">
        <v>147</v>
      </c>
      <c r="P357" s="59" t="s">
        <v>336</v>
      </c>
      <c r="S357" s="20">
        <v>0</v>
      </c>
      <c r="T357" s="20"/>
      <c r="U357" s="20" t="s">
        <v>244</v>
      </c>
      <c r="X357" s="20" t="s">
        <v>249</v>
      </c>
      <c r="Y357" s="20" t="s">
        <v>344</v>
      </c>
      <c r="AA357" s="20" t="s">
        <v>142</v>
      </c>
      <c r="AB357" s="19" t="s">
        <v>1285</v>
      </c>
      <c r="AC357" s="20">
        <v>1.08</v>
      </c>
      <c r="AG357" s="20">
        <v>52.52</v>
      </c>
      <c r="AH357" s="20">
        <v>1.23</v>
      </c>
      <c r="AI357" s="20">
        <v>23.06</v>
      </c>
      <c r="AK357" s="115">
        <v>6.19</v>
      </c>
      <c r="AL357" s="20">
        <v>0.01</v>
      </c>
      <c r="AM357" s="20">
        <v>0.99</v>
      </c>
      <c r="AN357" s="20">
        <v>6.04</v>
      </c>
      <c r="AO357" s="20">
        <v>2.81</v>
      </c>
      <c r="AP357" s="20">
        <v>0.48</v>
      </c>
      <c r="AQ357" s="20">
        <v>0.17</v>
      </c>
      <c r="AT357" s="20">
        <v>1.08</v>
      </c>
      <c r="AY357" s="20">
        <v>93.500000000000014</v>
      </c>
      <c r="BD357" s="20">
        <v>9132</v>
      </c>
      <c r="CG357" s="20">
        <v>76</v>
      </c>
      <c r="CJ357" s="20">
        <v>2198</v>
      </c>
      <c r="CR357" s="20">
        <v>62</v>
      </c>
      <c r="CU357" s="20">
        <v>73.5</v>
      </c>
      <c r="CV357" s="20">
        <v>151.80000000000001</v>
      </c>
      <c r="CW357" s="20">
        <v>16.2</v>
      </c>
      <c r="CX357" s="20">
        <v>83.7</v>
      </c>
      <c r="CY357" s="20">
        <v>10.9</v>
      </c>
      <c r="CZ357" s="20">
        <v>8</v>
      </c>
      <c r="DA357" s="20">
        <v>10.8</v>
      </c>
      <c r="DB357" s="20">
        <v>1.5</v>
      </c>
      <c r="DC357" s="20">
        <v>8.4</v>
      </c>
      <c r="DD357" s="20">
        <v>1.9</v>
      </c>
      <c r="DE357" s="20">
        <v>5.4</v>
      </c>
      <c r="DF357" s="20">
        <v>0.9</v>
      </c>
      <c r="DG357" s="20">
        <v>5.2</v>
      </c>
      <c r="DH357" s="4">
        <v>1</v>
      </c>
      <c r="DI357" s="85">
        <v>379.19999999999987</v>
      </c>
      <c r="DJ357" s="85">
        <v>441.19999999999987</v>
      </c>
      <c r="DU357" s="159"/>
      <c r="DV357" s="159"/>
      <c r="DW357" s="159"/>
      <c r="DX357" s="159"/>
      <c r="DY357" s="159"/>
      <c r="DZ357" s="159"/>
      <c r="EA357" s="159"/>
      <c r="EB357" s="159"/>
      <c r="EC357" s="159"/>
      <c r="ED357" s="159"/>
      <c r="EE357" s="159"/>
      <c r="EF357" s="159"/>
      <c r="EG357" s="159"/>
      <c r="EH357" s="159"/>
      <c r="EI357" s="159"/>
      <c r="EJ357" s="159"/>
      <c r="EK357" s="159"/>
      <c r="EL357" s="159"/>
      <c r="EM357" s="159"/>
      <c r="EN357" s="159"/>
      <c r="EO357" s="159"/>
      <c r="EP357" s="159"/>
      <c r="EQ357" s="159"/>
      <c r="ER357" s="159"/>
      <c r="ES357" s="159"/>
      <c r="ET357" s="159"/>
      <c r="EU357" s="159"/>
      <c r="EV357" s="159"/>
      <c r="EW357" s="159"/>
      <c r="EX357" s="159"/>
      <c r="EY357" s="159"/>
      <c r="EZ357" s="159"/>
      <c r="FA357" s="159"/>
    </row>
    <row r="358" spans="1:157" s="4" customFormat="1" x14ac:dyDescent="0.3">
      <c r="A358" s="4">
        <v>93922</v>
      </c>
      <c r="B358" s="4" t="s">
        <v>1561</v>
      </c>
      <c r="C358" s="4" t="s">
        <v>2311</v>
      </c>
      <c r="D358" s="4" t="s">
        <v>1562</v>
      </c>
      <c r="E358" s="204"/>
      <c r="F358" s="196">
        <v>2016</v>
      </c>
      <c r="G358" s="4" t="s">
        <v>1562</v>
      </c>
      <c r="H358" s="16"/>
      <c r="I358" s="16"/>
      <c r="J358" s="16"/>
      <c r="K358" s="4">
        <v>36.803379999999997</v>
      </c>
      <c r="L358" s="4">
        <v>-108.44070000000001</v>
      </c>
      <c r="M358" s="4" t="s">
        <v>357</v>
      </c>
      <c r="N358" s="197" t="s">
        <v>142</v>
      </c>
      <c r="O358" s="4" t="s">
        <v>147</v>
      </c>
      <c r="P358" s="197" t="s">
        <v>248</v>
      </c>
      <c r="Q358" s="4" t="s">
        <v>1373</v>
      </c>
      <c r="S358" s="4">
        <v>0</v>
      </c>
      <c r="U358" s="4" t="s">
        <v>360</v>
      </c>
      <c r="X358" s="4" t="s">
        <v>248</v>
      </c>
      <c r="Z358" s="4" t="s">
        <v>45</v>
      </c>
      <c r="AA358" s="4" t="s">
        <v>142</v>
      </c>
      <c r="AB358" s="4" t="s">
        <v>1365</v>
      </c>
      <c r="AK358" s="205"/>
      <c r="BA358" s="4">
        <v>0.47391153616602977</v>
      </c>
      <c r="BB358" s="4">
        <v>23.74503303789426</v>
      </c>
      <c r="BD358" s="4">
        <v>1792.9596386812589</v>
      </c>
      <c r="BH358" s="4">
        <v>0.50568080954436012</v>
      </c>
      <c r="BJ358" s="4">
        <v>17.374337314378867</v>
      </c>
      <c r="BK358" s="4">
        <v>49.072660399145832</v>
      </c>
      <c r="BM358" s="4">
        <v>50.525336802109827</v>
      </c>
      <c r="BU358" s="4">
        <v>6.7205974473900891</v>
      </c>
      <c r="BW358" s="16"/>
      <c r="BY358" s="16"/>
      <c r="CG358" s="4">
        <v>18.105555499452766</v>
      </c>
      <c r="CH358" s="4">
        <v>5.8308397601594644</v>
      </c>
      <c r="CJ358" s="4">
        <v>845.62093859818174</v>
      </c>
      <c r="CM358" s="4">
        <v>17.629654345654352</v>
      </c>
      <c r="CN358" s="4">
        <v>1.5509466354797352</v>
      </c>
      <c r="CO358" s="4">
        <v>7.7390610409072034</v>
      </c>
      <c r="CP358" s="4">
        <v>129.73277818848277</v>
      </c>
      <c r="CR358" s="4">
        <v>39.924965034650896</v>
      </c>
      <c r="CU358" s="4">
        <v>46.0204169266378</v>
      </c>
      <c r="CV358" s="4">
        <v>86.150108483138112</v>
      </c>
      <c r="CW358" s="4">
        <v>8.9111801184180361</v>
      </c>
      <c r="CX358" s="4">
        <v>33.289962950387206</v>
      </c>
      <c r="CY358" s="4">
        <v>6.2722332190639891</v>
      </c>
      <c r="CZ358" s="4">
        <v>1.5010167410188542</v>
      </c>
      <c r="DA358" s="4">
        <v>6.3759072724527677</v>
      </c>
      <c r="DB358" s="4">
        <v>0.9276536761441756</v>
      </c>
      <c r="DC358" s="4">
        <v>5.4155189657287508</v>
      </c>
      <c r="DD358" s="4">
        <v>1.151733550519402</v>
      </c>
      <c r="DE358" s="4">
        <v>3.2279373426574405</v>
      </c>
      <c r="DF358" s="4">
        <v>0.46601603627817562</v>
      </c>
      <c r="DG358" s="4">
        <v>2.9722738937605029</v>
      </c>
      <c r="DH358" s="4">
        <v>0.45119540618516074</v>
      </c>
      <c r="DI358" s="86">
        <v>203.13315458239035</v>
      </c>
      <c r="DJ358" s="86">
        <v>243.05811961704126</v>
      </c>
      <c r="DK358" s="4">
        <v>348.89516049219054</v>
      </c>
      <c r="DL358" s="4">
        <v>36952.444881492862</v>
      </c>
      <c r="DM358" s="4">
        <v>122102.07633269556</v>
      </c>
      <c r="DN358" s="4">
        <v>35053.79888119673</v>
      </c>
      <c r="DO358" s="4">
        <v>6668.3659207134224</v>
      </c>
      <c r="DP358" s="4">
        <v>9421.1597518215476</v>
      </c>
      <c r="DQ358" s="4">
        <v>6990.9205328490489</v>
      </c>
    </row>
    <row r="359" spans="1:157" s="4" customFormat="1" x14ac:dyDescent="0.3">
      <c r="A359" s="4">
        <v>93923</v>
      </c>
      <c r="B359" s="4" t="s">
        <v>1561</v>
      </c>
      <c r="C359" s="4" t="s">
        <v>2311</v>
      </c>
      <c r="D359" s="4" t="s">
        <v>1562</v>
      </c>
      <c r="E359" s="204"/>
      <c r="F359" s="196">
        <v>2016</v>
      </c>
      <c r="G359" s="4" t="s">
        <v>1562</v>
      </c>
      <c r="H359" s="16"/>
      <c r="I359" s="16"/>
      <c r="J359" s="16"/>
      <c r="K359" s="4">
        <v>36.803379999999997</v>
      </c>
      <c r="L359" s="4">
        <v>-108.44070000000001</v>
      </c>
      <c r="M359" s="4" t="s">
        <v>357</v>
      </c>
      <c r="N359" s="197" t="s">
        <v>142</v>
      </c>
      <c r="O359" s="4" t="s">
        <v>147</v>
      </c>
      <c r="P359" s="197" t="s">
        <v>248</v>
      </c>
      <c r="Q359" s="4" t="s">
        <v>1373</v>
      </c>
      <c r="S359" s="4">
        <v>0</v>
      </c>
      <c r="U359" s="4" t="s">
        <v>360</v>
      </c>
      <c r="X359" s="4" t="s">
        <v>248</v>
      </c>
      <c r="Z359" s="4" t="s">
        <v>46</v>
      </c>
      <c r="AA359" s="4" t="s">
        <v>142</v>
      </c>
      <c r="AB359" s="4" t="s">
        <v>1365</v>
      </c>
      <c r="AK359" s="205"/>
      <c r="BB359" s="4">
        <v>6.4102869398507449</v>
      </c>
      <c r="BD359" s="4">
        <v>1651.9658159069793</v>
      </c>
      <c r="BJ359" s="4">
        <v>8.7526787983944185</v>
      </c>
      <c r="BK359" s="4">
        <v>30.152610595313252</v>
      </c>
      <c r="BM359" s="4">
        <v>31.31402935117546</v>
      </c>
      <c r="BN359" s="4">
        <v>14.665943987654018</v>
      </c>
      <c r="BU359" s="4">
        <v>1.6265275018444569</v>
      </c>
      <c r="BW359" s="4">
        <v>13.84399376878021</v>
      </c>
      <c r="BY359" s="4">
        <v>16.792889099667264</v>
      </c>
      <c r="CB359" s="4">
        <v>45.857989451793529</v>
      </c>
      <c r="CG359" s="4">
        <v>11.198409619344718</v>
      </c>
      <c r="CH359" s="4">
        <v>0.19649805962109376</v>
      </c>
      <c r="CJ359" s="4">
        <v>513.59926483941388</v>
      </c>
      <c r="CM359" s="4">
        <v>9.8769474727453073</v>
      </c>
      <c r="CN359" s="4">
        <v>0.51091687141199116</v>
      </c>
      <c r="CO359" s="4">
        <v>5.6133541969753278</v>
      </c>
      <c r="CP359" s="4">
        <v>71.826637736873664</v>
      </c>
      <c r="CR359" s="4">
        <v>28.194010160632445</v>
      </c>
      <c r="CS359" s="4">
        <v>28.687335156762277</v>
      </c>
      <c r="CU359" s="4">
        <v>35.78041171416853</v>
      </c>
      <c r="CV359" s="4">
        <v>71.264297860887268</v>
      </c>
      <c r="CW359" s="4">
        <v>7.3835129395193233</v>
      </c>
      <c r="CX359" s="4">
        <v>25.505463290821282</v>
      </c>
      <c r="CY359" s="4">
        <v>4.9351039881682821</v>
      </c>
      <c r="CZ359" s="4">
        <v>1.2556122516112278</v>
      </c>
      <c r="DA359" s="4">
        <v>4.9761764988115331</v>
      </c>
      <c r="DB359" s="4">
        <v>0.73299436680444729</v>
      </c>
      <c r="DC359" s="4">
        <v>4.3786593490812962</v>
      </c>
      <c r="DD359" s="4">
        <v>0.91915178010625753</v>
      </c>
      <c r="DE359" s="4">
        <v>2.5839526837174853</v>
      </c>
      <c r="DF359" s="4">
        <v>0.36190209429677828</v>
      </c>
      <c r="DG359" s="4">
        <v>2.373039764257113</v>
      </c>
      <c r="DH359" s="4">
        <v>0.35487707159249632</v>
      </c>
      <c r="DI359" s="86">
        <v>162.80515565384329</v>
      </c>
      <c r="DJ359" s="86">
        <v>190.99916581447573</v>
      </c>
      <c r="DK359" s="4">
        <v>452.65593820259903</v>
      </c>
      <c r="DL359" s="4">
        <v>39141.404954414065</v>
      </c>
      <c r="DM359" s="4">
        <v>89007.492852187497</v>
      </c>
      <c r="DN359" s="4">
        <v>31217.797087817413</v>
      </c>
      <c r="DO359" s="4">
        <v>5316.6840897695765</v>
      </c>
      <c r="DP359" s="4">
        <v>8458.470523688542</v>
      </c>
      <c r="DQ359" s="4">
        <v>4226.5677509874777</v>
      </c>
    </row>
    <row r="360" spans="1:157" x14ac:dyDescent="0.3">
      <c r="A360" s="20" t="s">
        <v>2878</v>
      </c>
      <c r="B360" s="20" t="s">
        <v>978</v>
      </c>
      <c r="C360" s="20" t="s">
        <v>369</v>
      </c>
      <c r="D360" s="20" t="s">
        <v>376</v>
      </c>
      <c r="G360" s="59" t="s">
        <v>1856</v>
      </c>
      <c r="H360" s="19" t="s">
        <v>376</v>
      </c>
      <c r="K360" s="19">
        <v>35.776490000000003</v>
      </c>
      <c r="L360" s="19">
        <v>-107.174691</v>
      </c>
      <c r="M360" s="20" t="s">
        <v>357</v>
      </c>
      <c r="N360" s="59" t="s">
        <v>240</v>
      </c>
      <c r="O360" s="20" t="s">
        <v>147</v>
      </c>
      <c r="P360" s="59" t="s">
        <v>336</v>
      </c>
      <c r="Q360" s="20" t="s">
        <v>1373</v>
      </c>
      <c r="R360" s="20" t="s">
        <v>381</v>
      </c>
      <c r="S360" s="20">
        <v>-46</v>
      </c>
      <c r="T360" s="20"/>
      <c r="V360" s="20" t="s">
        <v>361</v>
      </c>
      <c r="X360" s="20" t="s">
        <v>249</v>
      </c>
      <c r="Y360" s="20" t="s">
        <v>381</v>
      </c>
      <c r="Z360" s="20" t="s">
        <v>363</v>
      </c>
      <c r="AA360" s="20" t="s">
        <v>142</v>
      </c>
      <c r="AB360" s="19" t="s">
        <v>983</v>
      </c>
      <c r="CG360" s="20">
        <v>0.7742060981559441</v>
      </c>
      <c r="CR360" s="20">
        <v>7.2430372845881381</v>
      </c>
      <c r="CU360" s="20">
        <v>1.7268075070444384</v>
      </c>
      <c r="CV360" s="20">
        <v>3.9742683503094076</v>
      </c>
      <c r="CW360" s="20">
        <v>0.53210671766112216</v>
      </c>
      <c r="CX360" s="20">
        <v>2.7074333241145587</v>
      </c>
      <c r="CY360" s="20">
        <v>0.56521486827806489</v>
      </c>
      <c r="CZ360" s="20">
        <v>0.15346841691791605</v>
      </c>
      <c r="DA360" s="20">
        <v>0.79456336048418008</v>
      </c>
      <c r="DB360" s="20">
        <v>0.12324882876780799</v>
      </c>
      <c r="DC360" s="20">
        <v>0.76562017391718917</v>
      </c>
      <c r="DD360" s="20">
        <v>0.17893905884247857</v>
      </c>
      <c r="DE360" s="20">
        <v>0.52936700048773666</v>
      </c>
      <c r="DF360" s="20">
        <v>9.1190167515636855E-2</v>
      </c>
      <c r="DG360" s="20">
        <v>0.40738270374210556</v>
      </c>
      <c r="DH360" s="20">
        <v>6.2310413059858814E-2</v>
      </c>
      <c r="DI360" s="85">
        <v>12.6119208911425</v>
      </c>
      <c r="DJ360" s="85">
        <v>19.854958175730637</v>
      </c>
      <c r="DL360" s="20">
        <v>9.2418967261047119E-2</v>
      </c>
      <c r="DM360" s="20">
        <v>0.24917052189643288</v>
      </c>
      <c r="DN360" s="20">
        <v>0.32227341641369422</v>
      </c>
      <c r="DO360" s="20">
        <v>8.7095800734451917E-2</v>
      </c>
      <c r="DP360" s="20">
        <v>4.2336866243191884E-2</v>
      </c>
      <c r="DQ360" s="20">
        <v>3.5574935345880958E-2</v>
      </c>
    </row>
    <row r="361" spans="1:157" x14ac:dyDescent="0.3">
      <c r="A361" s="20" t="s">
        <v>272</v>
      </c>
      <c r="B361" s="20" t="s">
        <v>978</v>
      </c>
      <c r="C361" s="20" t="s">
        <v>369</v>
      </c>
      <c r="D361" s="20" t="s">
        <v>376</v>
      </c>
      <c r="G361" s="59" t="s">
        <v>1856</v>
      </c>
      <c r="H361" s="19" t="s">
        <v>376</v>
      </c>
      <c r="K361" s="19">
        <v>35.776490000000003</v>
      </c>
      <c r="L361" s="19">
        <v>-107.174691</v>
      </c>
      <c r="M361" s="20" t="s">
        <v>357</v>
      </c>
      <c r="N361" s="59" t="s">
        <v>240</v>
      </c>
      <c r="O361" s="20" t="s">
        <v>147</v>
      </c>
      <c r="P361" s="59" t="s">
        <v>275</v>
      </c>
      <c r="Q361" s="20" t="s">
        <v>1373</v>
      </c>
      <c r="R361" s="20" t="s">
        <v>381</v>
      </c>
      <c r="S361" s="20">
        <v>-158</v>
      </c>
      <c r="T361" s="20"/>
      <c r="V361" s="20" t="s">
        <v>361</v>
      </c>
      <c r="X361" s="20" t="s">
        <v>249</v>
      </c>
      <c r="Y361" s="20" t="s">
        <v>381</v>
      </c>
      <c r="Z361" s="20" t="s">
        <v>365</v>
      </c>
      <c r="AA361" s="20" t="s">
        <v>142</v>
      </c>
      <c r="AB361" s="19" t="s">
        <v>983</v>
      </c>
      <c r="CG361" s="20">
        <v>4.5289720099712714</v>
      </c>
      <c r="CR361" s="20">
        <v>6.471435458830233</v>
      </c>
      <c r="CU361" s="20">
        <v>9.2512995164787668</v>
      </c>
      <c r="CV361" s="20">
        <v>17.923786346765951</v>
      </c>
      <c r="CW361" s="20">
        <v>2.1095018399975687</v>
      </c>
      <c r="CX361" s="20">
        <v>10.385308116290215</v>
      </c>
      <c r="CY361" s="20">
        <v>1.4412947902811319</v>
      </c>
      <c r="CZ361" s="20">
        <v>0.33313022118728874</v>
      </c>
      <c r="DA361" s="20">
        <v>1.3578436062189201</v>
      </c>
      <c r="DB361" s="20">
        <v>0.19425140521438933</v>
      </c>
      <c r="DC361" s="20">
        <v>1.1959195335757296</v>
      </c>
      <c r="DD361" s="20">
        <v>0.25663492057352083</v>
      </c>
      <c r="DE361" s="20">
        <v>0.80641123227808964</v>
      </c>
      <c r="DF361" s="20">
        <v>0.12832124559873764</v>
      </c>
      <c r="DG361" s="20">
        <v>0.89782429041767242</v>
      </c>
      <c r="DH361" s="20">
        <v>0.12928900920087644</v>
      </c>
      <c r="DI361" s="85">
        <v>46.410816074078859</v>
      </c>
      <c r="DJ361" s="85">
        <v>52.882251532909095</v>
      </c>
      <c r="DL361" s="20">
        <v>1.604445388521228</v>
      </c>
      <c r="DM361" s="20">
        <v>4.7541277419709367</v>
      </c>
      <c r="DN361" s="20">
        <v>0.23724282148339335</v>
      </c>
      <c r="DO361" s="20">
        <v>0.61267716432976715</v>
      </c>
      <c r="DP361" s="20">
        <v>2.4543065198419485</v>
      </c>
      <c r="DQ361" s="20">
        <v>0.63476772315113661</v>
      </c>
    </row>
    <row r="362" spans="1:157" x14ac:dyDescent="0.3">
      <c r="A362" s="20" t="s">
        <v>2879</v>
      </c>
      <c r="B362" s="20" t="s">
        <v>978</v>
      </c>
      <c r="C362" s="20" t="s">
        <v>369</v>
      </c>
      <c r="D362" s="20" t="s">
        <v>376</v>
      </c>
      <c r="G362" s="59" t="s">
        <v>1856</v>
      </c>
      <c r="H362" s="19" t="s">
        <v>376</v>
      </c>
      <c r="K362" s="19">
        <v>35.776490000000003</v>
      </c>
      <c r="L362" s="19">
        <v>-107.174691</v>
      </c>
      <c r="M362" s="20" t="s">
        <v>357</v>
      </c>
      <c r="N362" s="59" t="s">
        <v>240</v>
      </c>
      <c r="O362" s="20" t="s">
        <v>147</v>
      </c>
      <c r="P362" s="59" t="s">
        <v>336</v>
      </c>
      <c r="Q362" s="20" t="s">
        <v>1373</v>
      </c>
      <c r="R362" s="20" t="s">
        <v>381</v>
      </c>
      <c r="S362" s="20">
        <v>-168</v>
      </c>
      <c r="T362" s="20"/>
      <c r="V362" s="20" t="s">
        <v>361</v>
      </c>
      <c r="X362" s="20" t="s">
        <v>249</v>
      </c>
      <c r="Y362" s="20" t="s">
        <v>381</v>
      </c>
      <c r="Z362" s="20" t="s">
        <v>364</v>
      </c>
      <c r="AA362" s="20" t="s">
        <v>142</v>
      </c>
      <c r="AB362" s="19" t="s">
        <v>983</v>
      </c>
      <c r="CG362" s="20">
        <v>4.5204481890500743</v>
      </c>
      <c r="CR362" s="20">
        <v>13.690704058685652</v>
      </c>
      <c r="CU362" s="20">
        <v>17.224093883887207</v>
      </c>
      <c r="CV362" s="20">
        <v>34.105749914262965</v>
      </c>
      <c r="CW362" s="20">
        <v>3.8812037193057325</v>
      </c>
      <c r="CX362" s="20">
        <v>19.693773713875565</v>
      </c>
      <c r="CY362" s="20">
        <v>2.9475552513659391</v>
      </c>
      <c r="CZ362" s="20">
        <v>0.55735059160014933</v>
      </c>
      <c r="DA362" s="20">
        <v>3.0822267507913415</v>
      </c>
      <c r="DB362" s="20">
        <v>0.44344544774707306</v>
      </c>
      <c r="DC362" s="20">
        <v>2.5431845685777041</v>
      </c>
      <c r="DD362" s="20">
        <v>0.49725882060130117</v>
      </c>
      <c r="DE362" s="20">
        <v>1.4589028425209984</v>
      </c>
      <c r="DF362" s="20">
        <v>0.22051897814443661</v>
      </c>
      <c r="DG362" s="20">
        <v>1.3597304358323616</v>
      </c>
      <c r="DH362" s="20">
        <v>0.20216761676583167</v>
      </c>
      <c r="DI362" s="85">
        <v>88.217162535278604</v>
      </c>
      <c r="DJ362" s="85">
        <v>101.90786659396426</v>
      </c>
      <c r="DL362" s="20">
        <v>0.58676611311631299</v>
      </c>
      <c r="DM362" s="20">
        <v>5.1101222614456852</v>
      </c>
      <c r="DN362" s="20">
        <v>0.19520094603699661</v>
      </c>
      <c r="DO362" s="20">
        <v>0.52494168752114878</v>
      </c>
      <c r="DP362" s="20">
        <v>0.26595661846257124</v>
      </c>
      <c r="DQ362" s="20">
        <v>0.13995075593121042</v>
      </c>
    </row>
    <row r="363" spans="1:157" x14ac:dyDescent="0.3">
      <c r="A363" s="20" t="s">
        <v>273</v>
      </c>
      <c r="B363" s="20" t="s">
        <v>978</v>
      </c>
      <c r="C363" s="20" t="s">
        <v>326</v>
      </c>
      <c r="D363" s="20" t="s">
        <v>376</v>
      </c>
      <c r="G363" s="59" t="s">
        <v>1856</v>
      </c>
      <c r="H363" s="19" t="s">
        <v>376</v>
      </c>
      <c r="K363" s="19">
        <v>36.125334000000002</v>
      </c>
      <c r="L363" s="19">
        <v>-107.812017</v>
      </c>
      <c r="M363" s="20" t="s">
        <v>357</v>
      </c>
      <c r="N363" s="59" t="s">
        <v>142</v>
      </c>
      <c r="O363" s="20" t="s">
        <v>147</v>
      </c>
      <c r="P363" s="59" t="s">
        <v>275</v>
      </c>
      <c r="Q363" s="20" t="s">
        <v>1373</v>
      </c>
      <c r="R363" s="20" t="s">
        <v>381</v>
      </c>
      <c r="S363" s="20">
        <v>-290</v>
      </c>
      <c r="T363" s="20"/>
      <c r="V363" s="20" t="s">
        <v>362</v>
      </c>
      <c r="X363" s="20" t="s">
        <v>249</v>
      </c>
      <c r="Y363" s="20" t="s">
        <v>381</v>
      </c>
      <c r="Z363" s="20" t="s">
        <v>366</v>
      </c>
      <c r="AA363" s="20" t="s">
        <v>142</v>
      </c>
      <c r="AB363" s="19" t="s">
        <v>1285</v>
      </c>
      <c r="CG363" s="20">
        <v>1.5806988078695219</v>
      </c>
      <c r="CR363" s="20">
        <v>2.1587419909203573</v>
      </c>
      <c r="CU363" s="20">
        <v>8.2184493863804455</v>
      </c>
      <c r="CV363" s="20">
        <v>20.64757344871321</v>
      </c>
      <c r="CW363" s="20">
        <v>2.2108862088870591</v>
      </c>
      <c r="CX363" s="20">
        <v>10.901426504088262</v>
      </c>
      <c r="CY363" s="20">
        <v>1.299720783668493</v>
      </c>
      <c r="CZ363" s="20">
        <v>0.27886667617816779</v>
      </c>
      <c r="DA363" s="20">
        <v>1.0789681642941553</v>
      </c>
      <c r="DB363" s="20">
        <v>0.14901951583087786</v>
      </c>
      <c r="DC363" s="20">
        <v>0.80711031244623244</v>
      </c>
      <c r="DD363" s="20">
        <v>0.1506801450372153</v>
      </c>
      <c r="DE363" s="20">
        <v>0.43327307490365147</v>
      </c>
      <c r="DF363" s="20">
        <v>6.6314525077316777E-2</v>
      </c>
      <c r="DG363" s="20">
        <v>0.44674669095753927</v>
      </c>
      <c r="DH363" s="20">
        <v>5.8440763445914055E-2</v>
      </c>
      <c r="DI363" s="85">
        <v>46.74747619990854</v>
      </c>
      <c r="DJ363" s="85">
        <v>48.906218190828895</v>
      </c>
      <c r="DL363" s="20">
        <v>0.27775667654312114</v>
      </c>
      <c r="DM363" s="20">
        <v>2.1201428075786311</v>
      </c>
      <c r="DN363" s="20">
        <v>0.48336586859848696</v>
      </c>
      <c r="DO363" s="20">
        <v>0.23981711568301867</v>
      </c>
      <c r="DP363" s="20">
        <v>9.7853828896498463E-2</v>
      </c>
      <c r="DQ363" s="20">
        <v>7.0345975649054746E-2</v>
      </c>
    </row>
    <row r="364" spans="1:157" x14ac:dyDescent="0.3">
      <c r="A364" s="20" t="s">
        <v>2880</v>
      </c>
      <c r="B364" s="20" t="s">
        <v>978</v>
      </c>
      <c r="C364" s="20" t="s">
        <v>326</v>
      </c>
      <c r="D364" s="20" t="s">
        <v>376</v>
      </c>
      <c r="G364" s="59" t="s">
        <v>1856</v>
      </c>
      <c r="H364" s="19" t="s">
        <v>376</v>
      </c>
      <c r="K364" s="19">
        <v>36.125334000000002</v>
      </c>
      <c r="L364" s="19">
        <v>-107.812017</v>
      </c>
      <c r="M364" s="20" t="s">
        <v>357</v>
      </c>
      <c r="N364" s="59" t="s">
        <v>142</v>
      </c>
      <c r="O364" s="20" t="s">
        <v>147</v>
      </c>
      <c r="P364" s="59" t="s">
        <v>336</v>
      </c>
      <c r="Q364" s="20" t="s">
        <v>1373</v>
      </c>
      <c r="R364" s="20" t="s">
        <v>381</v>
      </c>
      <c r="S364" s="20">
        <v>-350</v>
      </c>
      <c r="T364" s="20"/>
      <c r="V364" s="20" t="s">
        <v>362</v>
      </c>
      <c r="X364" s="20" t="s">
        <v>249</v>
      </c>
      <c r="Y364" s="20" t="s">
        <v>381</v>
      </c>
      <c r="Z364" s="20" t="s">
        <v>367</v>
      </c>
      <c r="AA364" s="20" t="s">
        <v>142</v>
      </c>
      <c r="AB364" s="19" t="s">
        <v>1285</v>
      </c>
      <c r="CG364" s="20">
        <v>9.2304848962284254</v>
      </c>
      <c r="CR364" s="20">
        <v>25.743385165446689</v>
      </c>
      <c r="CU364" s="20">
        <v>36.143936314567725</v>
      </c>
      <c r="CV364" s="20">
        <v>64.159490305052813</v>
      </c>
      <c r="CW364" s="20">
        <v>8.1374825066279879</v>
      </c>
      <c r="CX364" s="20">
        <v>41.67715172075588</v>
      </c>
      <c r="CY364" s="20">
        <v>5.7258626811210878</v>
      </c>
      <c r="CZ364" s="20">
        <v>1.2137047128355702</v>
      </c>
      <c r="DA364" s="20">
        <v>5.9277734675897156</v>
      </c>
      <c r="DB364" s="20">
        <v>0.78262637485197062</v>
      </c>
      <c r="DC364" s="20">
        <v>4.421176916163291</v>
      </c>
      <c r="DD364" s="20">
        <v>0.92325493324767149</v>
      </c>
      <c r="DE364" s="20">
        <v>2.7786349769207588</v>
      </c>
      <c r="DF364" s="20">
        <v>0.42887120989941596</v>
      </c>
      <c r="DG364" s="20">
        <v>2.8412117815772739</v>
      </c>
      <c r="DH364" s="20">
        <v>0.42489798663846096</v>
      </c>
      <c r="DI364" s="85">
        <v>175.58607588784963</v>
      </c>
      <c r="DJ364" s="85">
        <v>201.32946105329631</v>
      </c>
      <c r="DL364" s="20">
        <v>1.4332211637776588</v>
      </c>
      <c r="DM364" s="20">
        <v>6.7696906495924267</v>
      </c>
      <c r="DN364" s="20">
        <v>0.31319454379494144</v>
      </c>
      <c r="DO364" s="20">
        <v>0.81382513787249122</v>
      </c>
      <c r="DP364" s="20">
        <v>1.8418131423948827</v>
      </c>
      <c r="DQ364" s="20">
        <v>0.53486275123776605</v>
      </c>
    </row>
    <row r="365" spans="1:157" x14ac:dyDescent="0.3">
      <c r="A365" s="20" t="s">
        <v>274</v>
      </c>
      <c r="B365" s="20" t="s">
        <v>978</v>
      </c>
      <c r="C365" s="20" t="s">
        <v>326</v>
      </c>
      <c r="D365" s="20" t="s">
        <v>376</v>
      </c>
      <c r="G365" s="59" t="s">
        <v>1856</v>
      </c>
      <c r="H365" s="19" t="s">
        <v>376</v>
      </c>
      <c r="K365" s="19">
        <v>36.125334000000002</v>
      </c>
      <c r="L365" s="19">
        <v>-107.812017</v>
      </c>
      <c r="M365" s="20" t="s">
        <v>357</v>
      </c>
      <c r="N365" s="59" t="s">
        <v>142</v>
      </c>
      <c r="O365" s="20" t="s">
        <v>147</v>
      </c>
      <c r="P365" s="59" t="s">
        <v>275</v>
      </c>
      <c r="Q365" s="20" t="s">
        <v>1373</v>
      </c>
      <c r="R365" s="20" t="s">
        <v>381</v>
      </c>
      <c r="S365" s="20">
        <v>-292</v>
      </c>
      <c r="T365" s="20"/>
      <c r="V365" s="20" t="s">
        <v>362</v>
      </c>
      <c r="X365" s="20" t="s">
        <v>249</v>
      </c>
      <c r="Y365" s="20" t="s">
        <v>381</v>
      </c>
      <c r="Z365" s="20" t="s">
        <v>368</v>
      </c>
      <c r="AA365" s="20" t="s">
        <v>142</v>
      </c>
      <c r="AB365" s="19" t="s">
        <v>1285</v>
      </c>
      <c r="CG365" s="20">
        <v>11.984417446834915</v>
      </c>
      <c r="CR365" s="20">
        <v>23.525724340098133</v>
      </c>
      <c r="CU365" s="20">
        <v>43.913502620784634</v>
      </c>
      <c r="CV365" s="20">
        <v>79.482880457237044</v>
      </c>
      <c r="CW365" s="20">
        <v>9.725567247607346</v>
      </c>
      <c r="CX365" s="20">
        <v>50.16128978021937</v>
      </c>
      <c r="CY365" s="20">
        <v>6.5324178024552007</v>
      </c>
      <c r="CZ365" s="20">
        <v>1.35268151668741</v>
      </c>
      <c r="DA365" s="20">
        <v>6.55480064788195</v>
      </c>
      <c r="DB365" s="20">
        <v>0.84652989083888674</v>
      </c>
      <c r="DC365" s="20">
        <v>4.642883353258286</v>
      </c>
      <c r="DD365" s="20">
        <v>0.91668120761178806</v>
      </c>
      <c r="DE365" s="20">
        <v>2.691907340017333</v>
      </c>
      <c r="DF365" s="20">
        <v>0.38713085570252437</v>
      </c>
      <c r="DG365" s="20">
        <v>2.4103635142742879</v>
      </c>
      <c r="DH365" s="20">
        <v>0.35182090452868731</v>
      </c>
      <c r="DI365" s="85">
        <v>209.97045713910478</v>
      </c>
      <c r="DJ365" s="85">
        <v>233.4961814792029</v>
      </c>
      <c r="DL365" s="20">
        <v>2.324297343597058</v>
      </c>
      <c r="DM365" s="20">
        <v>8.8503714856002418</v>
      </c>
      <c r="DN365" s="20">
        <v>0.18971876391716336</v>
      </c>
      <c r="DO365" s="20">
        <v>1.0299350201885491</v>
      </c>
      <c r="DP365" s="20">
        <v>2.773806899045983</v>
      </c>
      <c r="DQ365" s="20">
        <v>0.61488657004511127</v>
      </c>
    </row>
    <row r="366" spans="1:157" x14ac:dyDescent="0.3">
      <c r="A366" s="20" t="s">
        <v>64</v>
      </c>
      <c r="B366" s="20" t="s">
        <v>977</v>
      </c>
      <c r="C366" s="20" t="s">
        <v>279</v>
      </c>
      <c r="D366" s="20" t="s">
        <v>69</v>
      </c>
      <c r="G366" s="20" t="s">
        <v>69</v>
      </c>
      <c r="K366" s="20">
        <v>35.483739999999997</v>
      </c>
      <c r="L366" s="20">
        <v>-107.66341300000001</v>
      </c>
      <c r="M366" s="20" t="s">
        <v>357</v>
      </c>
      <c r="N366" s="59" t="s">
        <v>238</v>
      </c>
      <c r="O366" s="20" t="s">
        <v>147</v>
      </c>
      <c r="P366" s="59" t="s">
        <v>2240</v>
      </c>
      <c r="Q366" s="20" t="s">
        <v>1373</v>
      </c>
      <c r="R366" s="20" t="s">
        <v>381</v>
      </c>
      <c r="S366" s="20">
        <v>-313.08</v>
      </c>
      <c r="T366" s="20"/>
      <c r="U366" s="20" t="s">
        <v>68</v>
      </c>
      <c r="V366" s="20" t="s">
        <v>65</v>
      </c>
      <c r="W366" s="20" t="s">
        <v>67</v>
      </c>
      <c r="Z366" s="20" t="s">
        <v>66</v>
      </c>
      <c r="AA366" s="20" t="s">
        <v>142</v>
      </c>
      <c r="AB366" s="20" t="s">
        <v>1559</v>
      </c>
      <c r="BB366" s="20">
        <v>4.79</v>
      </c>
      <c r="BD366" s="20">
        <v>604</v>
      </c>
      <c r="BJ366" s="20">
        <v>10</v>
      </c>
      <c r="BK366" s="20">
        <v>49</v>
      </c>
      <c r="BP366" s="20">
        <v>11</v>
      </c>
      <c r="CF366" s="20">
        <v>1.33</v>
      </c>
      <c r="CG366" s="20">
        <v>12</v>
      </c>
      <c r="CH366" s="20">
        <v>2.4</v>
      </c>
      <c r="CJ366" s="20">
        <v>110</v>
      </c>
      <c r="CK366" s="20">
        <v>1.4</v>
      </c>
      <c r="CM366" s="20">
        <v>9.5371595959595936</v>
      </c>
      <c r="CO366" s="20">
        <v>5</v>
      </c>
      <c r="CS366" s="20">
        <v>109</v>
      </c>
      <c r="CU366" s="20">
        <v>45</v>
      </c>
      <c r="CV366" s="20">
        <v>92</v>
      </c>
      <c r="CY366" s="20">
        <v>7</v>
      </c>
      <c r="CZ366" s="20">
        <v>1</v>
      </c>
      <c r="DB366" s="20">
        <v>1</v>
      </c>
      <c r="DG366" s="20">
        <v>4</v>
      </c>
      <c r="DH366" s="20">
        <v>0.6</v>
      </c>
      <c r="DI366" s="85">
        <v>150.6</v>
      </c>
      <c r="DJ366" s="85">
        <v>150.6</v>
      </c>
      <c r="DL366" s="20">
        <v>14924</v>
      </c>
      <c r="DO366" s="20">
        <v>6223</v>
      </c>
    </row>
    <row r="367" spans="1:157" x14ac:dyDescent="0.3">
      <c r="A367" s="20" t="s">
        <v>70</v>
      </c>
      <c r="B367" s="20" t="s">
        <v>977</v>
      </c>
      <c r="C367" s="20" t="s">
        <v>279</v>
      </c>
      <c r="D367" s="20" t="s">
        <v>69</v>
      </c>
      <c r="G367" s="20" t="s">
        <v>69</v>
      </c>
      <c r="K367" s="20">
        <v>35.483739999999997</v>
      </c>
      <c r="L367" s="20">
        <v>-107.66341300000001</v>
      </c>
      <c r="M367" s="20" t="s">
        <v>357</v>
      </c>
      <c r="N367" s="59" t="s">
        <v>238</v>
      </c>
      <c r="O367" s="20" t="s">
        <v>147</v>
      </c>
      <c r="P367" s="59" t="s">
        <v>336</v>
      </c>
      <c r="Q367" s="20" t="s">
        <v>1373</v>
      </c>
      <c r="R367" s="20" t="s">
        <v>381</v>
      </c>
      <c r="S367" s="20">
        <v>-308.08</v>
      </c>
      <c r="T367" s="20"/>
      <c r="U367" s="20" t="s">
        <v>68</v>
      </c>
      <c r="V367" s="20" t="s">
        <v>65</v>
      </c>
      <c r="W367" s="20" t="s">
        <v>67</v>
      </c>
      <c r="X367" s="20" t="s">
        <v>249</v>
      </c>
      <c r="Z367" s="20" t="s">
        <v>1682</v>
      </c>
      <c r="AA367" s="20" t="s">
        <v>142</v>
      </c>
      <c r="AB367" s="20" t="s">
        <v>1559</v>
      </c>
      <c r="BB367" s="20">
        <v>0.65</v>
      </c>
      <c r="BD367" s="20">
        <v>21</v>
      </c>
      <c r="BJ367" s="20">
        <v>14</v>
      </c>
      <c r="BK367" s="20">
        <v>7</v>
      </c>
      <c r="BP367" s="20">
        <v>1</v>
      </c>
      <c r="CF367" s="20">
        <v>10</v>
      </c>
      <c r="CG367" s="20">
        <v>4</v>
      </c>
      <c r="CH367" s="20">
        <v>2.59</v>
      </c>
      <c r="CJ367" s="20">
        <v>47</v>
      </c>
      <c r="CK367" s="20">
        <v>0.55000000000000004</v>
      </c>
      <c r="CM367" s="20">
        <v>2.7874939024390271</v>
      </c>
      <c r="CO367" s="20">
        <v>2</v>
      </c>
      <c r="CS367" s="20">
        <v>4</v>
      </c>
      <c r="CU367" s="20">
        <v>3</v>
      </c>
      <c r="CV367" s="20">
        <v>7</v>
      </c>
      <c r="CY367" s="20">
        <v>1</v>
      </c>
      <c r="CZ367" s="20">
        <v>0.3</v>
      </c>
      <c r="DB367" s="20">
        <v>0.33</v>
      </c>
      <c r="DG367" s="20">
        <v>1</v>
      </c>
      <c r="DH367" s="20">
        <v>0.2</v>
      </c>
      <c r="DI367" s="85">
        <v>12.83</v>
      </c>
      <c r="DJ367" s="85">
        <v>12.83</v>
      </c>
      <c r="DL367" s="20">
        <v>3424</v>
      </c>
      <c r="DO367" s="20">
        <v>147</v>
      </c>
    </row>
    <row r="368" spans="1:157" x14ac:dyDescent="0.3">
      <c r="A368" s="20" t="s">
        <v>71</v>
      </c>
      <c r="B368" s="20" t="s">
        <v>977</v>
      </c>
      <c r="C368" s="20" t="s">
        <v>279</v>
      </c>
      <c r="D368" s="20" t="s">
        <v>69</v>
      </c>
      <c r="G368" s="20" t="s">
        <v>69</v>
      </c>
      <c r="K368" s="20">
        <v>35.483739999999997</v>
      </c>
      <c r="L368" s="20">
        <v>-107.66341300000001</v>
      </c>
      <c r="M368" s="20" t="s">
        <v>357</v>
      </c>
      <c r="N368" s="59" t="s">
        <v>238</v>
      </c>
      <c r="O368" s="20" t="s">
        <v>147</v>
      </c>
      <c r="P368" s="59" t="s">
        <v>336</v>
      </c>
      <c r="Q368" s="20" t="s">
        <v>1373</v>
      </c>
      <c r="R368" s="20" t="s">
        <v>381</v>
      </c>
      <c r="S368" s="20">
        <v>-269.93</v>
      </c>
      <c r="T368" s="20"/>
      <c r="U368" s="20" t="s">
        <v>68</v>
      </c>
      <c r="V368" s="20" t="s">
        <v>65</v>
      </c>
      <c r="W368" s="20" t="s">
        <v>67</v>
      </c>
      <c r="X368" s="20" t="s">
        <v>249</v>
      </c>
      <c r="Z368" s="20" t="s">
        <v>72</v>
      </c>
      <c r="AA368" s="20" t="s">
        <v>142</v>
      </c>
      <c r="AB368" s="20" t="s">
        <v>1559</v>
      </c>
      <c r="BB368" s="20">
        <v>1.01</v>
      </c>
      <c r="BD368" s="20">
        <v>14</v>
      </c>
      <c r="BJ368" s="20">
        <v>1</v>
      </c>
      <c r="BK368" s="20">
        <v>5</v>
      </c>
      <c r="BP368" s="20">
        <v>1</v>
      </c>
      <c r="CF368" s="20">
        <v>0.1</v>
      </c>
      <c r="CG368" s="20">
        <v>1</v>
      </c>
      <c r="CH368" s="20">
        <v>0.94</v>
      </c>
      <c r="CJ368" s="20">
        <v>37</v>
      </c>
      <c r="CK368" s="20">
        <v>0.1</v>
      </c>
      <c r="CM368" s="20">
        <v>16.225750000000001</v>
      </c>
      <c r="CO368" s="20">
        <v>0.4</v>
      </c>
      <c r="CS368" s="20">
        <v>4</v>
      </c>
      <c r="CU368" s="20">
        <v>4</v>
      </c>
      <c r="CV368" s="20">
        <v>7</v>
      </c>
      <c r="CY368" s="20">
        <v>0.6</v>
      </c>
      <c r="CZ368" s="20">
        <v>0.1</v>
      </c>
      <c r="DB368" s="20">
        <v>7.0000000000000007E-2</v>
      </c>
      <c r="DG368" s="20">
        <v>0.3</v>
      </c>
      <c r="DH368" s="20">
        <v>0.04</v>
      </c>
      <c r="DI368" s="85">
        <v>12.11</v>
      </c>
      <c r="DJ368" s="85">
        <v>12.11</v>
      </c>
      <c r="DL368" s="20">
        <v>582</v>
      </c>
      <c r="DO368" s="20">
        <v>100</v>
      </c>
    </row>
    <row r="369" spans="1:119" x14ac:dyDescent="0.3">
      <c r="A369" s="20" t="s">
        <v>73</v>
      </c>
      <c r="B369" s="20" t="s">
        <v>977</v>
      </c>
      <c r="C369" s="20" t="s">
        <v>279</v>
      </c>
      <c r="D369" s="20" t="s">
        <v>69</v>
      </c>
      <c r="G369" s="20" t="s">
        <v>69</v>
      </c>
      <c r="K369" s="20">
        <v>35.483739999999997</v>
      </c>
      <c r="L369" s="20">
        <v>-107.66341300000001</v>
      </c>
      <c r="M369" s="20" t="s">
        <v>357</v>
      </c>
      <c r="N369" s="59" t="s">
        <v>238</v>
      </c>
      <c r="O369" s="20" t="s">
        <v>147</v>
      </c>
      <c r="P369" s="59" t="s">
        <v>336</v>
      </c>
      <c r="Q369" s="20" t="s">
        <v>1373</v>
      </c>
      <c r="R369" s="20" t="s">
        <v>381</v>
      </c>
      <c r="S369" s="20">
        <v>-240.46</v>
      </c>
      <c r="T369" s="20"/>
      <c r="U369" s="20" t="s">
        <v>68</v>
      </c>
      <c r="V369" s="20" t="s">
        <v>65</v>
      </c>
      <c r="W369" s="20" t="s">
        <v>67</v>
      </c>
      <c r="X369" s="20" t="s">
        <v>249</v>
      </c>
      <c r="Z369" s="20" t="s">
        <v>1682</v>
      </c>
      <c r="AA369" s="20" t="s">
        <v>142</v>
      </c>
      <c r="AB369" s="20" t="s">
        <v>1559</v>
      </c>
      <c r="BB369" s="20">
        <v>0.49</v>
      </c>
      <c r="BD369" s="20">
        <v>5</v>
      </c>
      <c r="BJ369" s="20">
        <v>0</v>
      </c>
      <c r="BK369" s="20">
        <v>3</v>
      </c>
      <c r="BP369" s="20">
        <v>0.3</v>
      </c>
      <c r="CF369" s="20">
        <v>0.1</v>
      </c>
      <c r="CG369" s="20">
        <v>1</v>
      </c>
      <c r="CH369" s="20">
        <v>0.91</v>
      </c>
      <c r="CJ369" s="20">
        <v>39</v>
      </c>
      <c r="CK369" s="20">
        <v>0.05</v>
      </c>
      <c r="CM369" s="20">
        <v>1</v>
      </c>
      <c r="CO369" s="20">
        <v>0.2</v>
      </c>
      <c r="CS369" s="20">
        <v>4</v>
      </c>
      <c r="CU369" s="20">
        <v>2</v>
      </c>
      <c r="CV369" s="20">
        <v>3</v>
      </c>
      <c r="CY369" s="20">
        <v>0.2</v>
      </c>
      <c r="CZ369" s="20">
        <v>0.05</v>
      </c>
      <c r="DB369" s="20">
        <v>0.04</v>
      </c>
      <c r="DG369" s="20">
        <v>0.1</v>
      </c>
      <c r="DH369" s="20">
        <v>0.02</v>
      </c>
      <c r="DI369" s="85">
        <v>5.4099999999999993</v>
      </c>
      <c r="DJ369" s="85">
        <v>5.4099999999999993</v>
      </c>
      <c r="DL369" s="20">
        <v>568</v>
      </c>
      <c r="DO369" s="20">
        <v>91</v>
      </c>
    </row>
    <row r="370" spans="1:119" x14ac:dyDescent="0.3">
      <c r="A370" s="20" t="s">
        <v>74</v>
      </c>
      <c r="B370" s="20" t="s">
        <v>977</v>
      </c>
      <c r="C370" s="20" t="s">
        <v>279</v>
      </c>
      <c r="D370" s="20" t="s">
        <v>69</v>
      </c>
      <c r="G370" s="20" t="s">
        <v>69</v>
      </c>
      <c r="K370" s="20">
        <v>35.483739999999997</v>
      </c>
      <c r="L370" s="20">
        <v>-107.66341300000001</v>
      </c>
      <c r="M370" s="20" t="s">
        <v>357</v>
      </c>
      <c r="N370" s="59" t="s">
        <v>238</v>
      </c>
      <c r="O370" s="20" t="s">
        <v>147</v>
      </c>
      <c r="P370" s="59" t="s">
        <v>336</v>
      </c>
      <c r="Q370" s="20" t="s">
        <v>1373</v>
      </c>
      <c r="R370" s="20" t="s">
        <v>381</v>
      </c>
      <c r="S370" s="20">
        <v>-156.55000000000001</v>
      </c>
      <c r="T370" s="20"/>
      <c r="U370" s="20" t="s">
        <v>68</v>
      </c>
      <c r="V370" s="20" t="s">
        <v>65</v>
      </c>
      <c r="W370" s="20" t="s">
        <v>67</v>
      </c>
      <c r="X370" s="20" t="s">
        <v>249</v>
      </c>
      <c r="Z370" s="20" t="s">
        <v>1682</v>
      </c>
      <c r="AA370" s="20" t="s">
        <v>142</v>
      </c>
      <c r="AB370" s="20" t="s">
        <v>1559</v>
      </c>
      <c r="BB370" s="20">
        <v>1</v>
      </c>
      <c r="BD370" s="20">
        <v>72</v>
      </c>
      <c r="BJ370" s="20">
        <v>1</v>
      </c>
      <c r="BK370" s="20">
        <v>5</v>
      </c>
      <c r="BP370" s="20">
        <v>1</v>
      </c>
      <c r="CF370" s="20">
        <v>1.3</v>
      </c>
      <c r="CG370" s="20">
        <v>1</v>
      </c>
      <c r="CH370" s="20">
        <v>2.82</v>
      </c>
      <c r="CJ370" s="20">
        <v>43</v>
      </c>
      <c r="CK370" s="20">
        <v>0.21</v>
      </c>
      <c r="CM370" s="20">
        <v>3</v>
      </c>
      <c r="CO370" s="20">
        <v>1.4</v>
      </c>
      <c r="CS370" s="20">
        <v>7</v>
      </c>
      <c r="CU370" s="20">
        <v>7</v>
      </c>
      <c r="CV370" s="20">
        <v>15</v>
      </c>
      <c r="CY370" s="20">
        <v>1</v>
      </c>
      <c r="CZ370" s="20">
        <v>0.2</v>
      </c>
      <c r="DB370" s="20">
        <v>0.15</v>
      </c>
      <c r="DG370" s="20">
        <v>0.3</v>
      </c>
      <c r="DH370" s="20">
        <v>0.1</v>
      </c>
      <c r="DI370" s="85">
        <v>23.75</v>
      </c>
      <c r="DJ370" s="85">
        <v>23.75</v>
      </c>
      <c r="DL370" s="20">
        <v>1862</v>
      </c>
      <c r="DO370" s="20">
        <v>98</v>
      </c>
    </row>
    <row r="371" spans="1:119" x14ac:dyDescent="0.3">
      <c r="A371" s="20" t="s">
        <v>75</v>
      </c>
      <c r="B371" s="20" t="s">
        <v>977</v>
      </c>
      <c r="C371" s="20" t="s">
        <v>279</v>
      </c>
      <c r="D371" s="20" t="s">
        <v>69</v>
      </c>
      <c r="G371" s="20" t="s">
        <v>69</v>
      </c>
      <c r="K371" s="20">
        <v>35.483739999999997</v>
      </c>
      <c r="L371" s="20">
        <v>-107.66341300000001</v>
      </c>
      <c r="M371" s="20" t="s">
        <v>357</v>
      </c>
      <c r="N371" s="59" t="s">
        <v>238</v>
      </c>
      <c r="O371" s="20" t="s">
        <v>147</v>
      </c>
      <c r="P371" s="59" t="s">
        <v>336</v>
      </c>
      <c r="Q371" s="20" t="s">
        <v>1373</v>
      </c>
      <c r="R371" s="20" t="s">
        <v>381</v>
      </c>
      <c r="S371" s="20">
        <v>-150.93</v>
      </c>
      <c r="T371" s="20"/>
      <c r="U371" s="20" t="s">
        <v>68</v>
      </c>
      <c r="V371" s="20" t="s">
        <v>65</v>
      </c>
      <c r="W371" s="20" t="s">
        <v>67</v>
      </c>
      <c r="X371" s="20" t="s">
        <v>249</v>
      </c>
      <c r="Z371" s="20" t="s">
        <v>1682</v>
      </c>
      <c r="AA371" s="20" t="s">
        <v>142</v>
      </c>
      <c r="AB371" s="20" t="s">
        <v>1559</v>
      </c>
      <c r="BB371" s="20">
        <v>0.75</v>
      </c>
      <c r="BD371" s="20">
        <v>239</v>
      </c>
      <c r="BJ371" s="20">
        <v>2</v>
      </c>
      <c r="BK371" s="20">
        <v>5</v>
      </c>
      <c r="BP371" s="20">
        <v>2</v>
      </c>
      <c r="CF371" s="20">
        <v>2.4</v>
      </c>
      <c r="CG371" s="20">
        <v>3</v>
      </c>
      <c r="CH371" s="20">
        <v>3.38</v>
      </c>
      <c r="CJ371" s="20">
        <v>42</v>
      </c>
      <c r="CK371" s="20">
        <v>0.6</v>
      </c>
      <c r="CM371" s="20">
        <v>14</v>
      </c>
      <c r="CO371" s="20">
        <v>7</v>
      </c>
      <c r="CS371" s="20">
        <v>8</v>
      </c>
      <c r="CU371" s="20">
        <v>7</v>
      </c>
      <c r="CV371" s="20">
        <v>15</v>
      </c>
      <c r="CY371" s="20">
        <v>1</v>
      </c>
      <c r="CZ371" s="20">
        <v>0.3</v>
      </c>
      <c r="DB371" s="20">
        <v>0.2</v>
      </c>
      <c r="DG371" s="20">
        <v>0.6</v>
      </c>
      <c r="DH371" s="20">
        <v>0.1</v>
      </c>
      <c r="DI371" s="85">
        <v>24.200000000000003</v>
      </c>
      <c r="DJ371" s="85">
        <v>24.200000000000003</v>
      </c>
      <c r="DL371" s="20">
        <v>1824</v>
      </c>
      <c r="DO371" s="20">
        <v>104</v>
      </c>
    </row>
    <row r="372" spans="1:119" x14ac:dyDescent="0.3">
      <c r="A372" s="20" t="s">
        <v>76</v>
      </c>
      <c r="B372" s="20" t="s">
        <v>977</v>
      </c>
      <c r="C372" s="20" t="s">
        <v>279</v>
      </c>
      <c r="D372" s="20" t="s">
        <v>69</v>
      </c>
      <c r="G372" s="20" t="s">
        <v>69</v>
      </c>
      <c r="K372" s="20">
        <v>35.483739999999997</v>
      </c>
      <c r="L372" s="20">
        <v>-107.66341300000001</v>
      </c>
      <c r="M372" s="20" t="s">
        <v>357</v>
      </c>
      <c r="N372" s="59" t="s">
        <v>238</v>
      </c>
      <c r="O372" s="20" t="s">
        <v>147</v>
      </c>
      <c r="P372" s="59" t="s">
        <v>2240</v>
      </c>
      <c r="Q372" s="20" t="s">
        <v>1373</v>
      </c>
      <c r="R372" s="20" t="s">
        <v>381</v>
      </c>
      <c r="S372" s="20">
        <v>-143.43</v>
      </c>
      <c r="T372" s="20"/>
      <c r="U372" s="20" t="s">
        <v>68</v>
      </c>
      <c r="V372" s="20" t="s">
        <v>65</v>
      </c>
      <c r="W372" s="20" t="s">
        <v>67</v>
      </c>
      <c r="Z372" s="20" t="s">
        <v>77</v>
      </c>
      <c r="AA372" s="20" t="s">
        <v>142</v>
      </c>
      <c r="AB372" s="20" t="s">
        <v>1559</v>
      </c>
      <c r="AG372" s="20">
        <v>56.173999999999999</v>
      </c>
      <c r="AH372" s="20">
        <v>0.91600000000000004</v>
      </c>
      <c r="AI372" s="20">
        <v>41.832000000000001</v>
      </c>
      <c r="AK372" s="115">
        <v>0.52100000000000002</v>
      </c>
      <c r="AL372" s="20">
        <v>1.2999999999999999E-2</v>
      </c>
      <c r="AM372" s="20">
        <v>0.433</v>
      </c>
      <c r="AN372" s="20">
        <v>0.34100000000000003</v>
      </c>
      <c r="AO372" s="20">
        <v>0.114</v>
      </c>
      <c r="AP372" s="20">
        <v>0.122</v>
      </c>
      <c r="AQ372" s="20">
        <v>3.5000000000000003E-2</v>
      </c>
      <c r="AY372" s="20">
        <v>100.501</v>
      </c>
      <c r="BB372" s="20">
        <v>0.48</v>
      </c>
      <c r="BD372" s="20">
        <v>41</v>
      </c>
      <c r="BJ372" s="20">
        <v>1</v>
      </c>
      <c r="BK372" s="20">
        <v>4</v>
      </c>
      <c r="BP372" s="20">
        <v>7</v>
      </c>
      <c r="CF372" s="20">
        <v>0.5</v>
      </c>
      <c r="CG372" s="20">
        <v>2</v>
      </c>
      <c r="CH372" s="20">
        <v>3.8</v>
      </c>
      <c r="CJ372" s="20">
        <v>21</v>
      </c>
      <c r="CK372" s="20">
        <v>3.4</v>
      </c>
      <c r="CM372" s="20">
        <v>11</v>
      </c>
      <c r="CO372" s="20">
        <v>11</v>
      </c>
      <c r="CS372" s="20">
        <v>5</v>
      </c>
      <c r="CU372" s="20">
        <v>27</v>
      </c>
      <c r="CV372" s="20">
        <v>48</v>
      </c>
      <c r="CY372" s="20">
        <v>2</v>
      </c>
      <c r="CZ372" s="20">
        <v>0.3</v>
      </c>
      <c r="DB372" s="20">
        <v>0.1</v>
      </c>
      <c r="DG372" s="20">
        <v>0.6</v>
      </c>
      <c r="DH372" s="20">
        <v>0.1</v>
      </c>
      <c r="DI372" s="85">
        <v>78.09999999999998</v>
      </c>
      <c r="DJ372" s="85">
        <v>78.09999999999998</v>
      </c>
      <c r="DL372" s="20">
        <v>2719</v>
      </c>
      <c r="DO372" s="20">
        <v>136</v>
      </c>
    </row>
    <row r="373" spans="1:119" x14ac:dyDescent="0.3">
      <c r="A373" s="20" t="s">
        <v>78</v>
      </c>
      <c r="B373" s="20" t="s">
        <v>977</v>
      </c>
      <c r="C373" s="20" t="s">
        <v>279</v>
      </c>
      <c r="D373" s="20" t="s">
        <v>69</v>
      </c>
      <c r="G373" s="20" t="s">
        <v>69</v>
      </c>
      <c r="K373" s="20">
        <v>35.483739999999997</v>
      </c>
      <c r="L373" s="20">
        <v>-107.66341300000001</v>
      </c>
      <c r="M373" s="20" t="s">
        <v>357</v>
      </c>
      <c r="N373" s="59" t="s">
        <v>238</v>
      </c>
      <c r="O373" s="20" t="s">
        <v>147</v>
      </c>
      <c r="P373" s="59" t="s">
        <v>336</v>
      </c>
      <c r="Q373" s="20" t="s">
        <v>1373</v>
      </c>
      <c r="R373" s="20" t="s">
        <v>381</v>
      </c>
      <c r="S373" s="20">
        <v>-139.52000000000001</v>
      </c>
      <c r="T373" s="20"/>
      <c r="U373" s="20" t="s">
        <v>68</v>
      </c>
      <c r="V373" s="20" t="s">
        <v>65</v>
      </c>
      <c r="W373" s="20" t="s">
        <v>67</v>
      </c>
      <c r="X373" s="20" t="s">
        <v>249</v>
      </c>
      <c r="Z373" s="20" t="s">
        <v>1682</v>
      </c>
      <c r="AA373" s="20" t="s">
        <v>142</v>
      </c>
      <c r="AB373" s="20" t="s">
        <v>1559</v>
      </c>
      <c r="BB373" s="20">
        <v>0.93</v>
      </c>
      <c r="BD373" s="20">
        <v>493</v>
      </c>
      <c r="BJ373" s="20">
        <v>18</v>
      </c>
      <c r="BK373" s="20">
        <v>11</v>
      </c>
      <c r="BP373" s="20">
        <v>5</v>
      </c>
      <c r="CF373" s="20">
        <v>1.7</v>
      </c>
      <c r="CG373" s="20">
        <v>4</v>
      </c>
      <c r="CH373" s="20">
        <v>8.5500000000000007</v>
      </c>
      <c r="CJ373" s="20">
        <v>41</v>
      </c>
      <c r="CK373" s="20">
        <v>0.51</v>
      </c>
      <c r="CM373" s="20">
        <v>54</v>
      </c>
      <c r="CO373" s="20">
        <v>15</v>
      </c>
      <c r="CS373" s="20">
        <v>5</v>
      </c>
      <c r="CU373" s="20">
        <v>32</v>
      </c>
      <c r="CV373" s="20">
        <v>61</v>
      </c>
      <c r="CY373" s="20">
        <v>3</v>
      </c>
      <c r="CZ373" s="20">
        <v>0.6</v>
      </c>
      <c r="DB373" s="20">
        <v>0.33</v>
      </c>
      <c r="DG373" s="20">
        <v>1</v>
      </c>
      <c r="DH373" s="20">
        <v>0.1</v>
      </c>
      <c r="DI373" s="85">
        <v>98.029999999999987</v>
      </c>
      <c r="DJ373" s="85">
        <v>98.029999999999987</v>
      </c>
      <c r="DL373" s="20">
        <v>1500</v>
      </c>
      <c r="DO373" s="20">
        <v>98</v>
      </c>
    </row>
    <row r="374" spans="1:119" x14ac:dyDescent="0.3">
      <c r="A374" s="20" t="s">
        <v>79</v>
      </c>
      <c r="B374" s="20" t="s">
        <v>977</v>
      </c>
      <c r="C374" s="20" t="s">
        <v>279</v>
      </c>
      <c r="D374" s="20" t="s">
        <v>69</v>
      </c>
      <c r="G374" s="20" t="s">
        <v>69</v>
      </c>
      <c r="K374" s="20">
        <v>35.483739999999997</v>
      </c>
      <c r="L374" s="20">
        <v>-107.66341300000001</v>
      </c>
      <c r="M374" s="20" t="s">
        <v>357</v>
      </c>
      <c r="N374" s="59" t="s">
        <v>238</v>
      </c>
      <c r="O374" s="20" t="s">
        <v>147</v>
      </c>
      <c r="P374" s="59" t="s">
        <v>336</v>
      </c>
      <c r="Q374" s="20" t="s">
        <v>1373</v>
      </c>
      <c r="R374" s="20" t="s">
        <v>381</v>
      </c>
      <c r="S374" s="20">
        <v>-133.43</v>
      </c>
      <c r="T374" s="20"/>
      <c r="U374" s="20" t="s">
        <v>68</v>
      </c>
      <c r="V374" s="20" t="s">
        <v>65</v>
      </c>
      <c r="W374" s="20" t="s">
        <v>67</v>
      </c>
      <c r="X374" s="20" t="s">
        <v>249</v>
      </c>
      <c r="Z374" s="20" t="s">
        <v>1682</v>
      </c>
      <c r="AA374" s="20" t="s">
        <v>142</v>
      </c>
      <c r="AB374" s="20" t="s">
        <v>1559</v>
      </c>
      <c r="BB374" s="20">
        <v>1.03</v>
      </c>
      <c r="BD374" s="20">
        <v>297</v>
      </c>
      <c r="BJ374" s="20">
        <v>2</v>
      </c>
      <c r="BK374" s="20">
        <v>7</v>
      </c>
      <c r="BP374" s="20">
        <v>2.5</v>
      </c>
      <c r="CF374" s="20">
        <v>2</v>
      </c>
      <c r="CG374" s="20">
        <v>3</v>
      </c>
      <c r="CH374" s="20">
        <v>4.1500000000000004</v>
      </c>
      <c r="CJ374" s="20">
        <v>52</v>
      </c>
      <c r="CK374" s="20">
        <v>0.4</v>
      </c>
      <c r="CM374" s="20">
        <v>15</v>
      </c>
      <c r="CO374" s="20">
        <v>6</v>
      </c>
      <c r="CS374" s="20">
        <v>6</v>
      </c>
      <c r="CU374" s="20">
        <v>11</v>
      </c>
      <c r="CV374" s="20">
        <v>26</v>
      </c>
      <c r="CY374" s="20">
        <v>2</v>
      </c>
      <c r="CZ374" s="20">
        <v>0.4</v>
      </c>
      <c r="DB374" s="20">
        <v>0.24</v>
      </c>
      <c r="DG374" s="20">
        <v>1</v>
      </c>
      <c r="DH374" s="20">
        <v>0.1</v>
      </c>
      <c r="DI374" s="85">
        <v>40.74</v>
      </c>
      <c r="DJ374" s="85">
        <v>40.74</v>
      </c>
      <c r="DL374" s="20">
        <v>1261</v>
      </c>
      <c r="DO374" s="20">
        <v>96</v>
      </c>
    </row>
    <row r="375" spans="1:119" x14ac:dyDescent="0.3">
      <c r="A375" s="20" t="s">
        <v>80</v>
      </c>
      <c r="B375" s="20" t="s">
        <v>977</v>
      </c>
      <c r="C375" s="20" t="s">
        <v>279</v>
      </c>
      <c r="D375" s="20" t="s">
        <v>69</v>
      </c>
      <c r="G375" s="20" t="s">
        <v>69</v>
      </c>
      <c r="K375" s="20">
        <v>35.483739999999997</v>
      </c>
      <c r="L375" s="20">
        <v>-107.66341300000001</v>
      </c>
      <c r="M375" s="20" t="s">
        <v>357</v>
      </c>
      <c r="N375" s="59" t="s">
        <v>238</v>
      </c>
      <c r="O375" s="20" t="s">
        <v>147</v>
      </c>
      <c r="P375" s="59" t="s">
        <v>336</v>
      </c>
      <c r="Q375" s="20" t="s">
        <v>1373</v>
      </c>
      <c r="R375" s="20" t="s">
        <v>381</v>
      </c>
      <c r="S375" s="20">
        <v>-82.18</v>
      </c>
      <c r="T375" s="20"/>
      <c r="U375" s="20" t="s">
        <v>68</v>
      </c>
      <c r="V375" s="20" t="s">
        <v>65</v>
      </c>
      <c r="W375" s="20" t="s">
        <v>67</v>
      </c>
      <c r="X375" s="20" t="s">
        <v>249</v>
      </c>
      <c r="Z375" s="20" t="s">
        <v>81</v>
      </c>
      <c r="AA375" s="20" t="s">
        <v>142</v>
      </c>
      <c r="AB375" s="20" t="s">
        <v>1559</v>
      </c>
      <c r="AC375" s="20">
        <v>0.84</v>
      </c>
      <c r="AD375" s="20">
        <v>0.36</v>
      </c>
      <c r="AE375" s="20">
        <v>0.48</v>
      </c>
      <c r="AF375" s="20">
        <v>0</v>
      </c>
      <c r="BB375" s="20">
        <v>2.1</v>
      </c>
      <c r="BD375" s="20">
        <v>17</v>
      </c>
      <c r="BJ375" s="20">
        <v>0</v>
      </c>
      <c r="BK375" s="20">
        <v>17</v>
      </c>
      <c r="BP375" s="20">
        <v>2</v>
      </c>
      <c r="CF375" s="20">
        <v>0.3</v>
      </c>
      <c r="CG375" s="20">
        <v>2</v>
      </c>
      <c r="CH375" s="20">
        <v>2.79</v>
      </c>
      <c r="CJ375" s="20">
        <v>54</v>
      </c>
      <c r="CK375" s="20">
        <v>0.33</v>
      </c>
      <c r="CM375" s="20">
        <v>5</v>
      </c>
      <c r="CO375" s="20">
        <v>1.4</v>
      </c>
      <c r="CS375" s="20">
        <v>10</v>
      </c>
      <c r="CU375" s="20">
        <v>9</v>
      </c>
      <c r="CV375" s="20">
        <v>15</v>
      </c>
      <c r="CY375" s="20">
        <v>1</v>
      </c>
      <c r="CZ375" s="20">
        <v>0.1</v>
      </c>
      <c r="DB375" s="20">
        <v>0.1</v>
      </c>
      <c r="DG375" s="20">
        <v>0.5</v>
      </c>
      <c r="DH375" s="20">
        <v>0.1</v>
      </c>
      <c r="DI375" s="85">
        <v>25.800000000000004</v>
      </c>
      <c r="DJ375" s="85">
        <v>25.800000000000004</v>
      </c>
      <c r="DL375" s="20">
        <v>3658</v>
      </c>
      <c r="DO375" s="20">
        <v>121</v>
      </c>
    </row>
    <row r="376" spans="1:119" x14ac:dyDescent="0.3">
      <c r="A376" s="20" t="s">
        <v>82</v>
      </c>
      <c r="B376" s="20" t="s">
        <v>977</v>
      </c>
      <c r="C376" s="20" t="s">
        <v>279</v>
      </c>
      <c r="D376" s="20" t="s">
        <v>69</v>
      </c>
      <c r="G376" s="20" t="s">
        <v>69</v>
      </c>
      <c r="K376" s="20">
        <v>35.483739999999997</v>
      </c>
      <c r="L376" s="20">
        <v>-107.66341300000001</v>
      </c>
      <c r="M376" s="20" t="s">
        <v>357</v>
      </c>
      <c r="N376" s="59" t="s">
        <v>238</v>
      </c>
      <c r="O376" s="20" t="s">
        <v>147</v>
      </c>
      <c r="P376" s="59" t="s">
        <v>336</v>
      </c>
      <c r="Q376" s="20" t="s">
        <v>1373</v>
      </c>
      <c r="R376" s="20" t="s">
        <v>381</v>
      </c>
      <c r="S376" s="20">
        <v>-65.930000000000007</v>
      </c>
      <c r="T376" s="20"/>
      <c r="U376" s="20" t="s">
        <v>68</v>
      </c>
      <c r="V376" s="20" t="s">
        <v>65</v>
      </c>
      <c r="W376" s="20" t="s">
        <v>67</v>
      </c>
      <c r="X376" s="20" t="s">
        <v>249</v>
      </c>
      <c r="Z376" s="20" t="s">
        <v>1682</v>
      </c>
      <c r="AA376" s="20" t="s">
        <v>142</v>
      </c>
      <c r="AB376" s="20" t="s">
        <v>1559</v>
      </c>
      <c r="BB376" s="20">
        <v>0.84</v>
      </c>
      <c r="BD376" s="20">
        <v>287</v>
      </c>
      <c r="BJ376" s="20">
        <v>1</v>
      </c>
      <c r="BK376" s="20">
        <v>4</v>
      </c>
      <c r="BP376" s="20">
        <v>0.34</v>
      </c>
      <c r="CF376" s="20">
        <v>0.2</v>
      </c>
      <c r="CG376" s="20">
        <v>1</v>
      </c>
      <c r="CH376" s="20">
        <v>1.47</v>
      </c>
      <c r="CJ376" s="20">
        <v>54</v>
      </c>
      <c r="CK376" s="20">
        <v>7.0000000000000007E-2</v>
      </c>
      <c r="CM376" s="20">
        <v>1</v>
      </c>
      <c r="CO376" s="20">
        <v>0.5</v>
      </c>
      <c r="CS376" s="20">
        <v>6</v>
      </c>
      <c r="CU376" s="20">
        <v>4</v>
      </c>
      <c r="CV376" s="20">
        <v>7</v>
      </c>
      <c r="CY376" s="20">
        <v>0.4</v>
      </c>
      <c r="CZ376" s="20">
        <v>0.1</v>
      </c>
      <c r="DB376" s="20">
        <v>0.05</v>
      </c>
      <c r="DG376" s="20">
        <v>0.1</v>
      </c>
      <c r="DH376" s="20">
        <v>0.02</v>
      </c>
      <c r="DI376" s="85">
        <v>11.67</v>
      </c>
      <c r="DJ376" s="85">
        <v>11.67</v>
      </c>
      <c r="DL376" s="20">
        <v>1038</v>
      </c>
      <c r="DO376" s="20">
        <v>111</v>
      </c>
    </row>
    <row r="377" spans="1:119" x14ac:dyDescent="0.3">
      <c r="A377" s="20" t="s">
        <v>83</v>
      </c>
      <c r="B377" s="20" t="s">
        <v>977</v>
      </c>
      <c r="C377" s="20" t="s">
        <v>279</v>
      </c>
      <c r="D377" s="20" t="s">
        <v>69</v>
      </c>
      <c r="G377" s="20" t="s">
        <v>69</v>
      </c>
      <c r="K377" s="20">
        <v>35.483739999999997</v>
      </c>
      <c r="L377" s="20">
        <v>-107.66341300000001</v>
      </c>
      <c r="M377" s="20" t="s">
        <v>357</v>
      </c>
      <c r="N377" s="59" t="s">
        <v>238</v>
      </c>
      <c r="O377" s="20" t="s">
        <v>147</v>
      </c>
      <c r="P377" s="59" t="s">
        <v>336</v>
      </c>
      <c r="Q377" s="20" t="s">
        <v>1373</v>
      </c>
      <c r="R377" s="20" t="s">
        <v>381</v>
      </c>
      <c r="S377" s="20">
        <v>-55.93</v>
      </c>
      <c r="T377" s="20"/>
      <c r="U377" s="20" t="s">
        <v>68</v>
      </c>
      <c r="V377" s="20" t="s">
        <v>65</v>
      </c>
      <c r="W377" s="20" t="s">
        <v>67</v>
      </c>
      <c r="X377" s="20" t="s">
        <v>249</v>
      </c>
      <c r="Z377" s="20" t="s">
        <v>72</v>
      </c>
      <c r="AA377" s="20" t="s">
        <v>142</v>
      </c>
      <c r="AB377" s="20" t="s">
        <v>1559</v>
      </c>
      <c r="BB377" s="20">
        <v>1.3</v>
      </c>
      <c r="BD377" s="20">
        <v>834</v>
      </c>
      <c r="BJ377" s="20">
        <v>1</v>
      </c>
      <c r="BK377" s="20">
        <v>4</v>
      </c>
      <c r="BP377" s="20">
        <v>0.3</v>
      </c>
      <c r="CF377" s="20">
        <v>0.23</v>
      </c>
      <c r="CG377" s="20">
        <v>1</v>
      </c>
      <c r="CH377" s="20">
        <v>1.64</v>
      </c>
      <c r="CJ377" s="20">
        <v>56</v>
      </c>
      <c r="CK377" s="20">
        <v>0.05</v>
      </c>
      <c r="CM377" s="20">
        <v>1</v>
      </c>
      <c r="CO377" s="20">
        <v>0.3</v>
      </c>
      <c r="CS377" s="20">
        <v>11</v>
      </c>
      <c r="CU377" s="20">
        <v>3</v>
      </c>
      <c r="CV377" s="20">
        <v>5</v>
      </c>
      <c r="CY377" s="20">
        <v>0.4</v>
      </c>
      <c r="CZ377" s="20">
        <v>0.1</v>
      </c>
      <c r="DB377" s="20">
        <v>0.04</v>
      </c>
      <c r="DG377" s="20">
        <v>0.1</v>
      </c>
      <c r="DH377" s="20">
        <v>0.02</v>
      </c>
      <c r="DI377" s="85">
        <v>8.6599999999999984</v>
      </c>
      <c r="DJ377" s="85">
        <v>8.6599999999999984</v>
      </c>
      <c r="DL377" s="20">
        <v>1857</v>
      </c>
      <c r="DO377" s="20">
        <v>97</v>
      </c>
    </row>
    <row r="378" spans="1:119" x14ac:dyDescent="0.3">
      <c r="A378" s="20" t="s">
        <v>84</v>
      </c>
      <c r="B378" s="20" t="s">
        <v>977</v>
      </c>
      <c r="C378" s="20" t="s">
        <v>279</v>
      </c>
      <c r="D378" s="20" t="s">
        <v>69</v>
      </c>
      <c r="G378" s="20" t="s">
        <v>69</v>
      </c>
      <c r="K378" s="20">
        <v>35.483739999999997</v>
      </c>
      <c r="L378" s="20">
        <v>-107.66341300000001</v>
      </c>
      <c r="M378" s="20" t="s">
        <v>357</v>
      </c>
      <c r="N378" s="59" t="s">
        <v>238</v>
      </c>
      <c r="O378" s="20" t="s">
        <v>147</v>
      </c>
      <c r="P378" s="59" t="s">
        <v>336</v>
      </c>
      <c r="Q378" s="20" t="s">
        <v>1373</v>
      </c>
      <c r="R378" s="20" t="s">
        <v>381</v>
      </c>
      <c r="S378" s="20">
        <v>-14.37</v>
      </c>
      <c r="T378" s="20"/>
      <c r="U378" s="20" t="s">
        <v>68</v>
      </c>
      <c r="V378" s="20" t="s">
        <v>65</v>
      </c>
      <c r="W378" s="20" t="s">
        <v>67</v>
      </c>
      <c r="X378" s="20" t="s">
        <v>249</v>
      </c>
      <c r="Z378" s="20" t="s">
        <v>72</v>
      </c>
      <c r="AA378" s="20" t="s">
        <v>142</v>
      </c>
      <c r="AB378" s="20" t="s">
        <v>1559</v>
      </c>
      <c r="AC378" s="20">
        <v>1.27</v>
      </c>
      <c r="AD378" s="20">
        <v>0.43</v>
      </c>
      <c r="AE378" s="20">
        <v>0.84</v>
      </c>
      <c r="AF378" s="20">
        <v>0</v>
      </c>
      <c r="BB378" s="20">
        <v>0.76</v>
      </c>
      <c r="BD378" s="20">
        <v>61</v>
      </c>
      <c r="BJ378" s="20">
        <v>6</v>
      </c>
      <c r="BK378" s="20">
        <v>4</v>
      </c>
      <c r="BP378" s="20">
        <v>0.33</v>
      </c>
      <c r="CF378" s="20">
        <v>4</v>
      </c>
      <c r="CG378" s="20">
        <v>2</v>
      </c>
      <c r="CH378" s="20">
        <v>2.34</v>
      </c>
      <c r="CJ378" s="20">
        <v>50</v>
      </c>
      <c r="CK378" s="20">
        <v>0.05</v>
      </c>
      <c r="CM378" s="20">
        <v>1</v>
      </c>
      <c r="CO378" s="20">
        <v>0.34</v>
      </c>
      <c r="CS378" s="20">
        <v>4</v>
      </c>
      <c r="CU378" s="20">
        <v>5</v>
      </c>
      <c r="CV378" s="20">
        <v>15</v>
      </c>
      <c r="CY378" s="20">
        <v>2</v>
      </c>
      <c r="CZ378" s="20">
        <v>0.6</v>
      </c>
      <c r="DB378" s="20">
        <v>0.43</v>
      </c>
      <c r="DG378" s="20">
        <v>1</v>
      </c>
      <c r="DH378" s="20">
        <v>0.1</v>
      </c>
      <c r="DI378" s="85">
        <v>24.130000000000003</v>
      </c>
      <c r="DJ378" s="85">
        <v>24.130000000000003</v>
      </c>
      <c r="DL378" s="20">
        <v>7001</v>
      </c>
      <c r="DO378" s="20">
        <v>76</v>
      </c>
    </row>
    <row r="379" spans="1:119" x14ac:dyDescent="0.3">
      <c r="A379" s="20" t="s">
        <v>85</v>
      </c>
      <c r="B379" s="20" t="s">
        <v>977</v>
      </c>
      <c r="C379" s="20" t="s">
        <v>279</v>
      </c>
      <c r="D379" s="20" t="s">
        <v>69</v>
      </c>
      <c r="G379" s="20" t="s">
        <v>69</v>
      </c>
      <c r="K379" s="20">
        <v>35.483739999999997</v>
      </c>
      <c r="L379" s="20">
        <v>-107.66341300000001</v>
      </c>
      <c r="M379" s="20" t="s">
        <v>357</v>
      </c>
      <c r="N379" s="59" t="s">
        <v>238</v>
      </c>
      <c r="O379" s="20" t="s">
        <v>147</v>
      </c>
      <c r="P379" s="59" t="s">
        <v>2240</v>
      </c>
      <c r="Q379" s="20" t="s">
        <v>1373</v>
      </c>
      <c r="R379" s="20" t="s">
        <v>381</v>
      </c>
      <c r="S379" s="20">
        <v>0</v>
      </c>
      <c r="T379" s="20"/>
      <c r="U379" s="20" t="s">
        <v>68</v>
      </c>
      <c r="V379" s="20" t="s">
        <v>65</v>
      </c>
      <c r="W379" s="20" t="s">
        <v>67</v>
      </c>
      <c r="Z379" s="20" t="s">
        <v>66</v>
      </c>
      <c r="AA379" s="20" t="s">
        <v>142</v>
      </c>
      <c r="AB379" s="20" t="s">
        <v>1559</v>
      </c>
      <c r="AG379" s="20">
        <v>70.968999999999994</v>
      </c>
      <c r="AH379" s="20">
        <v>0.89800000000000002</v>
      </c>
      <c r="AI379" s="20">
        <v>23.414999999999999</v>
      </c>
      <c r="AK379" s="115">
        <v>1.4259999999999999</v>
      </c>
      <c r="AL379" s="20">
        <v>1.4999999999999999E-2</v>
      </c>
      <c r="AM379" s="20">
        <v>1.302</v>
      </c>
      <c r="AN379" s="20">
        <v>0.54</v>
      </c>
      <c r="AO379" s="20">
        <v>0.17199999999999999</v>
      </c>
      <c r="AP379" s="20">
        <v>2.3759999999999999</v>
      </c>
      <c r="AQ379" s="20">
        <v>5.3999999999999999E-2</v>
      </c>
      <c r="AY379" s="20">
        <v>101.167</v>
      </c>
      <c r="BB379" s="20">
        <v>2.15</v>
      </c>
      <c r="BD379" s="20">
        <v>288</v>
      </c>
      <c r="BJ379" s="20">
        <v>4</v>
      </c>
      <c r="BK379" s="20">
        <v>48</v>
      </c>
      <c r="BP379" s="20">
        <v>5</v>
      </c>
      <c r="CF379" s="20">
        <v>1.4</v>
      </c>
      <c r="CG379" s="20">
        <v>15</v>
      </c>
      <c r="CH379" s="20">
        <v>1.2</v>
      </c>
      <c r="CJ379" s="20">
        <v>108</v>
      </c>
      <c r="CK379" s="20">
        <v>1.2</v>
      </c>
      <c r="CM379" s="20">
        <v>14</v>
      </c>
      <c r="CO379" s="20">
        <v>5.3</v>
      </c>
      <c r="CS379" s="20">
        <v>37</v>
      </c>
      <c r="CU379" s="20">
        <v>33</v>
      </c>
      <c r="CV379" s="20">
        <v>63</v>
      </c>
      <c r="CY379" s="20">
        <v>4</v>
      </c>
      <c r="CZ379" s="20">
        <v>1</v>
      </c>
      <c r="DB379" s="20">
        <v>0.6</v>
      </c>
      <c r="DG379" s="20">
        <v>3</v>
      </c>
      <c r="DH379" s="20">
        <v>0.4</v>
      </c>
      <c r="DI379" s="85">
        <v>105</v>
      </c>
      <c r="DJ379" s="85">
        <v>105</v>
      </c>
      <c r="DL379" s="20">
        <v>9344</v>
      </c>
      <c r="DO379" s="20">
        <v>510</v>
      </c>
    </row>
    <row r="380" spans="1:119" x14ac:dyDescent="0.3">
      <c r="A380" s="20" t="s">
        <v>86</v>
      </c>
      <c r="B380" s="20" t="s">
        <v>977</v>
      </c>
      <c r="C380" s="20" t="s">
        <v>279</v>
      </c>
      <c r="D380" s="20" t="s">
        <v>69</v>
      </c>
      <c r="G380" s="20" t="s">
        <v>69</v>
      </c>
      <c r="K380" s="20">
        <v>35.483739999999997</v>
      </c>
      <c r="L380" s="20">
        <v>-107.66341300000001</v>
      </c>
      <c r="M380" s="20" t="s">
        <v>357</v>
      </c>
      <c r="N380" s="59" t="s">
        <v>238</v>
      </c>
      <c r="O380" s="20" t="s">
        <v>147</v>
      </c>
      <c r="P380" s="59" t="s">
        <v>278</v>
      </c>
      <c r="Q380" s="20" t="s">
        <v>1373</v>
      </c>
      <c r="R380" s="20" t="s">
        <v>381</v>
      </c>
      <c r="S380" s="20">
        <v>-268.25</v>
      </c>
      <c r="T380" s="20"/>
      <c r="U380" s="20" t="s">
        <v>68</v>
      </c>
      <c r="V380" s="20" t="s">
        <v>87</v>
      </c>
      <c r="W380" s="20" t="s">
        <v>67</v>
      </c>
      <c r="Z380" s="20" t="s">
        <v>88</v>
      </c>
      <c r="AA380" s="20" t="s">
        <v>142</v>
      </c>
      <c r="AB380" s="20" t="s">
        <v>1559</v>
      </c>
      <c r="AG380" s="20">
        <v>79.206000000000003</v>
      </c>
      <c r="AH380" s="20">
        <v>0.51200000000000001</v>
      </c>
      <c r="AI380" s="20">
        <v>14.044</v>
      </c>
      <c r="AK380" s="115">
        <v>1.3180000000000001</v>
      </c>
      <c r="AL380" s="20">
        <v>3.5000000000000003E-2</v>
      </c>
      <c r="AM380" s="20">
        <v>0.433</v>
      </c>
      <c r="AN380" s="20">
        <v>0.91300000000000003</v>
      </c>
      <c r="AO380" s="20">
        <v>1.589</v>
      </c>
      <c r="AP380" s="20">
        <v>3.0640000000000001</v>
      </c>
      <c r="AQ380" s="20">
        <v>0.14499999999999999</v>
      </c>
      <c r="AY380" s="20">
        <v>101.259</v>
      </c>
      <c r="BB380" s="20">
        <v>6</v>
      </c>
      <c r="BD380" s="20">
        <v>653</v>
      </c>
      <c r="BJ380" s="20">
        <v>26</v>
      </c>
      <c r="BK380" s="20">
        <v>20</v>
      </c>
      <c r="BL380" s="20">
        <v>3</v>
      </c>
      <c r="BP380" s="20">
        <v>7</v>
      </c>
      <c r="CB380" s="20">
        <v>98</v>
      </c>
      <c r="CF380" s="20" t="s">
        <v>89</v>
      </c>
      <c r="CG380" s="20">
        <v>7</v>
      </c>
      <c r="CH380" s="20">
        <v>0</v>
      </c>
      <c r="CJ380" s="20">
        <v>123</v>
      </c>
      <c r="CK380" s="20">
        <v>1</v>
      </c>
      <c r="CM380" s="20">
        <v>10</v>
      </c>
      <c r="CO380" s="20">
        <v>3</v>
      </c>
      <c r="CS380" s="20">
        <v>80</v>
      </c>
      <c r="CU380" s="20">
        <v>24</v>
      </c>
      <c r="CV380" s="20">
        <v>49</v>
      </c>
      <c r="CY380" s="20">
        <v>4</v>
      </c>
      <c r="CZ380" s="20">
        <v>1</v>
      </c>
      <c r="DB380" s="20">
        <v>0.6</v>
      </c>
      <c r="DG380" s="20">
        <v>2</v>
      </c>
      <c r="DH380" s="20">
        <v>0.3</v>
      </c>
      <c r="DI380" s="85">
        <v>80.899999999999991</v>
      </c>
      <c r="DJ380" s="85">
        <v>80.899999999999991</v>
      </c>
      <c r="DL380" s="20">
        <v>8671</v>
      </c>
      <c r="DO380" s="20">
        <v>10522</v>
      </c>
    </row>
    <row r="381" spans="1:119" x14ac:dyDescent="0.3">
      <c r="A381" s="20" t="s">
        <v>90</v>
      </c>
      <c r="B381" s="20" t="s">
        <v>977</v>
      </c>
      <c r="C381" s="20" t="s">
        <v>279</v>
      </c>
      <c r="D381" s="20" t="s">
        <v>69</v>
      </c>
      <c r="G381" s="20" t="s">
        <v>69</v>
      </c>
      <c r="K381" s="20">
        <v>35.483739999999997</v>
      </c>
      <c r="L381" s="20">
        <v>-107.66341300000001</v>
      </c>
      <c r="M381" s="20" t="s">
        <v>357</v>
      </c>
      <c r="N381" s="59" t="s">
        <v>238</v>
      </c>
      <c r="O381" s="20" t="s">
        <v>147</v>
      </c>
      <c r="P381" s="59" t="s">
        <v>2240</v>
      </c>
      <c r="Q381" s="20" t="s">
        <v>1373</v>
      </c>
      <c r="R381" s="20" t="s">
        <v>381</v>
      </c>
      <c r="S381" s="20">
        <v>-263.25</v>
      </c>
      <c r="T381" s="20"/>
      <c r="U381" s="20" t="s">
        <v>68</v>
      </c>
      <c r="V381" s="20" t="s">
        <v>87</v>
      </c>
      <c r="W381" s="20" t="s">
        <v>67</v>
      </c>
      <c r="Z381" s="20" t="s">
        <v>66</v>
      </c>
      <c r="AA381" s="20" t="s">
        <v>142</v>
      </c>
      <c r="AB381" s="20" t="s">
        <v>1559</v>
      </c>
      <c r="BB381" s="20">
        <v>9</v>
      </c>
      <c r="BD381" s="20">
        <v>563</v>
      </c>
      <c r="BJ381" s="20">
        <v>22</v>
      </c>
      <c r="BK381" s="20">
        <v>55</v>
      </c>
      <c r="BL381" s="20">
        <v>13</v>
      </c>
      <c r="BP381" s="20">
        <v>7</v>
      </c>
      <c r="CB381" s="20">
        <v>146</v>
      </c>
      <c r="CF381" s="20">
        <v>2</v>
      </c>
      <c r="CG381" s="20">
        <v>15</v>
      </c>
      <c r="CH381" s="20">
        <v>1</v>
      </c>
      <c r="CJ381" s="20">
        <v>230</v>
      </c>
      <c r="CK381" s="20">
        <v>1</v>
      </c>
      <c r="CM381" s="20">
        <v>21</v>
      </c>
      <c r="CO381" s="20">
        <v>7</v>
      </c>
      <c r="CS381" s="20">
        <v>173</v>
      </c>
      <c r="CU381" s="20">
        <v>84</v>
      </c>
      <c r="CV381" s="20">
        <v>179</v>
      </c>
      <c r="CY381" s="20">
        <v>16</v>
      </c>
      <c r="CZ381" s="20">
        <v>3</v>
      </c>
      <c r="DB381" s="20">
        <v>1.7</v>
      </c>
      <c r="DG381" s="20">
        <v>4</v>
      </c>
      <c r="DH381" s="20">
        <v>0.6</v>
      </c>
      <c r="DI381" s="85">
        <v>288.3</v>
      </c>
      <c r="DJ381" s="85">
        <v>288.3</v>
      </c>
      <c r="DL381" s="20">
        <v>19694</v>
      </c>
      <c r="DO381" s="20">
        <v>5052</v>
      </c>
    </row>
    <row r="382" spans="1:119" x14ac:dyDescent="0.3">
      <c r="A382" s="20" t="s">
        <v>91</v>
      </c>
      <c r="B382" s="20" t="s">
        <v>977</v>
      </c>
      <c r="C382" s="20" t="s">
        <v>279</v>
      </c>
      <c r="D382" s="20" t="s">
        <v>69</v>
      </c>
      <c r="G382" s="20" t="s">
        <v>69</v>
      </c>
      <c r="K382" s="20">
        <v>35.483739999999997</v>
      </c>
      <c r="L382" s="20">
        <v>-107.66341300000001</v>
      </c>
      <c r="M382" s="20" t="s">
        <v>357</v>
      </c>
      <c r="N382" s="59" t="s">
        <v>238</v>
      </c>
      <c r="O382" s="20" t="s">
        <v>147</v>
      </c>
      <c r="P382" s="59" t="s">
        <v>2240</v>
      </c>
      <c r="Q382" s="20" t="s">
        <v>1373</v>
      </c>
      <c r="R382" s="20" t="s">
        <v>381</v>
      </c>
      <c r="S382" s="20">
        <v>-238.25</v>
      </c>
      <c r="T382" s="20"/>
      <c r="U382" s="20" t="s">
        <v>68</v>
      </c>
      <c r="V382" s="20" t="s">
        <v>87</v>
      </c>
      <c r="W382" s="20" t="s">
        <v>67</v>
      </c>
      <c r="Z382" s="20" t="s">
        <v>66</v>
      </c>
      <c r="AA382" s="20" t="s">
        <v>142</v>
      </c>
      <c r="AB382" s="20" t="s">
        <v>1559</v>
      </c>
      <c r="AG382" s="20">
        <v>61.591000000000001</v>
      </c>
      <c r="AH382" s="20">
        <v>0.78700000000000003</v>
      </c>
      <c r="AI382" s="20">
        <v>19.724</v>
      </c>
      <c r="AK382" s="115">
        <v>9.1609999999999996</v>
      </c>
      <c r="AL382" s="20">
        <v>0.25800000000000001</v>
      </c>
      <c r="AM382" s="20">
        <v>1.5369999999999999</v>
      </c>
      <c r="AN382" s="20">
        <v>0.79900000000000004</v>
      </c>
      <c r="AO382" s="20">
        <v>0.61199999999999999</v>
      </c>
      <c r="AP382" s="20">
        <v>3.367</v>
      </c>
      <c r="AQ382" s="20">
        <v>0.13600000000000001</v>
      </c>
      <c r="AY382" s="20">
        <v>97.972000000000008</v>
      </c>
      <c r="BB382" s="20">
        <v>6</v>
      </c>
      <c r="BD382" s="20">
        <v>428</v>
      </c>
      <c r="BJ382" s="20">
        <v>13</v>
      </c>
      <c r="BK382" s="20">
        <v>37</v>
      </c>
      <c r="BL382" s="20">
        <v>15</v>
      </c>
      <c r="BP382" s="20">
        <v>4</v>
      </c>
      <c r="CB382" s="20">
        <v>144</v>
      </c>
      <c r="CF382" s="20">
        <v>1</v>
      </c>
      <c r="CG382" s="20">
        <v>14</v>
      </c>
      <c r="CH382" s="20">
        <v>2</v>
      </c>
      <c r="CJ382" s="20">
        <v>238</v>
      </c>
      <c r="CK382" s="20">
        <v>1</v>
      </c>
      <c r="CM382" s="20">
        <v>16</v>
      </c>
      <c r="CO382" s="20">
        <v>4</v>
      </c>
      <c r="CS382" s="20">
        <v>109</v>
      </c>
      <c r="CU382" s="20">
        <v>52</v>
      </c>
      <c r="CV382" s="20">
        <v>104</v>
      </c>
      <c r="CY382" s="20">
        <v>9</v>
      </c>
      <c r="CZ382" s="20">
        <v>2</v>
      </c>
      <c r="DB382" s="20">
        <v>1</v>
      </c>
      <c r="DG382" s="20">
        <v>4</v>
      </c>
      <c r="DH382" s="20">
        <v>0.6</v>
      </c>
      <c r="DI382" s="85">
        <v>172.6</v>
      </c>
      <c r="DJ382" s="85">
        <v>172.6</v>
      </c>
      <c r="DL382" s="20">
        <v>49033</v>
      </c>
      <c r="DO382" s="20">
        <v>2506</v>
      </c>
    </row>
    <row r="383" spans="1:119" x14ac:dyDescent="0.3">
      <c r="A383" s="20" t="s">
        <v>92</v>
      </c>
      <c r="B383" s="20" t="s">
        <v>977</v>
      </c>
      <c r="C383" s="20" t="s">
        <v>279</v>
      </c>
      <c r="D383" s="20" t="s">
        <v>69</v>
      </c>
      <c r="G383" s="20" t="s">
        <v>69</v>
      </c>
      <c r="K383" s="20">
        <v>35.483739999999997</v>
      </c>
      <c r="L383" s="20">
        <v>-107.66341300000001</v>
      </c>
      <c r="M383" s="20" t="s">
        <v>357</v>
      </c>
      <c r="N383" s="59" t="s">
        <v>238</v>
      </c>
      <c r="O383" s="20" t="s">
        <v>147</v>
      </c>
      <c r="P383" s="59" t="s">
        <v>336</v>
      </c>
      <c r="Q383" s="20" t="s">
        <v>1373</v>
      </c>
      <c r="R383" s="20" t="s">
        <v>381</v>
      </c>
      <c r="S383" s="20">
        <v>-233.25</v>
      </c>
      <c r="T383" s="20"/>
      <c r="U383" s="20" t="s">
        <v>68</v>
      </c>
      <c r="V383" s="20" t="s">
        <v>87</v>
      </c>
      <c r="W383" s="20" t="s">
        <v>67</v>
      </c>
      <c r="X383" s="20" t="s">
        <v>249</v>
      </c>
      <c r="Z383" s="20" t="s">
        <v>110</v>
      </c>
      <c r="AA383" s="20" t="s">
        <v>142</v>
      </c>
      <c r="AB383" s="20" t="s">
        <v>1559</v>
      </c>
      <c r="AG383" s="20">
        <v>58.506999999999998</v>
      </c>
      <c r="AH383" s="20">
        <v>1.1319999999999999</v>
      </c>
      <c r="AI383" s="20">
        <v>22.344999999999999</v>
      </c>
      <c r="AK383" s="115">
        <v>7.7619999999999996</v>
      </c>
      <c r="AL383" s="20">
        <v>4.1000000000000002E-2</v>
      </c>
      <c r="AM383" s="20">
        <v>3.0009999999999999</v>
      </c>
      <c r="AN383" s="20">
        <v>2.177</v>
      </c>
      <c r="AO383" s="20">
        <v>1.35</v>
      </c>
      <c r="AP383" s="20">
        <v>1.804</v>
      </c>
      <c r="AQ383" s="20">
        <v>5.8000000000000003E-2</v>
      </c>
      <c r="AY383" s="20">
        <v>98.177000000000007</v>
      </c>
      <c r="BB383" s="20">
        <v>5</v>
      </c>
      <c r="BD383" s="20">
        <v>4121</v>
      </c>
      <c r="BJ383" s="20">
        <v>6</v>
      </c>
      <c r="BK383" s="20">
        <v>29</v>
      </c>
      <c r="BL383" s="20">
        <v>2</v>
      </c>
      <c r="BP383" s="20">
        <v>1</v>
      </c>
      <c r="CB383" s="20">
        <v>18</v>
      </c>
      <c r="CF383" s="20" t="s">
        <v>89</v>
      </c>
      <c r="CG383" s="20">
        <v>8</v>
      </c>
      <c r="CH383" s="20">
        <v>4</v>
      </c>
      <c r="CJ383" s="20">
        <v>179</v>
      </c>
      <c r="CK383" s="20">
        <v>0.3</v>
      </c>
      <c r="CM383" s="20">
        <v>4</v>
      </c>
      <c r="CO383" s="20">
        <v>2</v>
      </c>
      <c r="CS383" s="20">
        <v>199</v>
      </c>
      <c r="CU383" s="20">
        <v>5</v>
      </c>
      <c r="CV383" s="20">
        <v>9</v>
      </c>
      <c r="CY383" s="20">
        <v>2</v>
      </c>
      <c r="CZ383" s="20">
        <v>0.5</v>
      </c>
      <c r="DB383" s="20">
        <v>0.5</v>
      </c>
      <c r="DG383" s="20">
        <v>2</v>
      </c>
      <c r="DH383" s="20">
        <v>0.3</v>
      </c>
      <c r="DI383" s="85">
        <v>19.3</v>
      </c>
      <c r="DJ383" s="85">
        <v>19.3</v>
      </c>
      <c r="DL383" s="20">
        <v>7714</v>
      </c>
      <c r="DO383" s="20">
        <v>490</v>
      </c>
    </row>
    <row r="384" spans="1:119" x14ac:dyDescent="0.3">
      <c r="A384" s="20" t="s">
        <v>93</v>
      </c>
      <c r="B384" s="20" t="s">
        <v>977</v>
      </c>
      <c r="C384" s="20" t="s">
        <v>279</v>
      </c>
      <c r="D384" s="20" t="s">
        <v>69</v>
      </c>
      <c r="G384" s="20" t="s">
        <v>69</v>
      </c>
      <c r="K384" s="20">
        <v>35.483739999999997</v>
      </c>
      <c r="L384" s="20">
        <v>-107.66341300000001</v>
      </c>
      <c r="M384" s="20" t="s">
        <v>357</v>
      </c>
      <c r="N384" s="59" t="s">
        <v>238</v>
      </c>
      <c r="O384" s="20" t="s">
        <v>147</v>
      </c>
      <c r="P384" s="59" t="s">
        <v>336</v>
      </c>
      <c r="Q384" s="20" t="s">
        <v>1373</v>
      </c>
      <c r="R384" s="20" t="s">
        <v>381</v>
      </c>
      <c r="S384" s="20">
        <v>-207.63</v>
      </c>
      <c r="T384" s="20"/>
      <c r="U384" s="20" t="s">
        <v>68</v>
      </c>
      <c r="V384" s="20" t="s">
        <v>87</v>
      </c>
      <c r="W384" s="20" t="s">
        <v>67</v>
      </c>
      <c r="X384" s="20" t="s">
        <v>249</v>
      </c>
      <c r="Z384" s="20" t="s">
        <v>72</v>
      </c>
      <c r="AA384" s="20" t="s">
        <v>142</v>
      </c>
      <c r="AB384" s="20" t="s">
        <v>1559</v>
      </c>
      <c r="BB384" s="20">
        <v>1</v>
      </c>
      <c r="BD384" s="20">
        <v>77</v>
      </c>
      <c r="BJ384" s="20">
        <v>3</v>
      </c>
      <c r="BK384" s="20">
        <v>12</v>
      </c>
      <c r="BL384" s="20">
        <v>1</v>
      </c>
      <c r="BP384" s="20">
        <v>1</v>
      </c>
      <c r="CB384" s="20">
        <v>8</v>
      </c>
      <c r="CF384" s="20">
        <v>0</v>
      </c>
      <c r="CG384" s="20">
        <v>4</v>
      </c>
      <c r="CH384" s="20">
        <v>2</v>
      </c>
      <c r="CJ384" s="20">
        <v>139</v>
      </c>
      <c r="CK384" s="20">
        <v>0.3</v>
      </c>
      <c r="CM384" s="20">
        <v>4</v>
      </c>
      <c r="CO384" s="20">
        <v>3</v>
      </c>
      <c r="CS384" s="20">
        <v>13</v>
      </c>
      <c r="CU384" s="20">
        <v>7</v>
      </c>
      <c r="CV384" s="20">
        <v>13</v>
      </c>
      <c r="CY384" s="20">
        <v>2</v>
      </c>
      <c r="CZ384" s="20">
        <v>0.4</v>
      </c>
      <c r="DB384" s="20">
        <v>0.3</v>
      </c>
      <c r="DG384" s="20">
        <v>1</v>
      </c>
      <c r="DH384" s="20">
        <v>0.1</v>
      </c>
      <c r="DI384" s="85">
        <v>23.8</v>
      </c>
      <c r="DJ384" s="85">
        <v>23.8</v>
      </c>
      <c r="DL384" s="20">
        <v>1786</v>
      </c>
      <c r="DO384" s="20">
        <v>413</v>
      </c>
    </row>
    <row r="385" spans="1:119" x14ac:dyDescent="0.3">
      <c r="A385" s="20" t="s">
        <v>94</v>
      </c>
      <c r="B385" s="20" t="s">
        <v>977</v>
      </c>
      <c r="C385" s="20" t="s">
        <v>279</v>
      </c>
      <c r="D385" s="20" t="s">
        <v>69</v>
      </c>
      <c r="G385" s="20" t="s">
        <v>69</v>
      </c>
      <c r="K385" s="20">
        <v>35.483739999999997</v>
      </c>
      <c r="L385" s="20">
        <v>-107.66341300000001</v>
      </c>
      <c r="M385" s="20" t="s">
        <v>357</v>
      </c>
      <c r="N385" s="59" t="s">
        <v>238</v>
      </c>
      <c r="O385" s="20" t="s">
        <v>147</v>
      </c>
      <c r="P385" s="59" t="s">
        <v>336</v>
      </c>
      <c r="Q385" s="20" t="s">
        <v>1373</v>
      </c>
      <c r="R385" s="20" t="s">
        <v>381</v>
      </c>
      <c r="S385" s="20">
        <v>-201.38</v>
      </c>
      <c r="T385" s="20"/>
      <c r="U385" s="20" t="s">
        <v>68</v>
      </c>
      <c r="V385" s="20" t="s">
        <v>87</v>
      </c>
      <c r="W385" s="20" t="s">
        <v>67</v>
      </c>
      <c r="X385" s="20" t="s">
        <v>249</v>
      </c>
      <c r="Z385" s="20" t="s">
        <v>110</v>
      </c>
      <c r="AA385" s="20" t="s">
        <v>142</v>
      </c>
      <c r="AB385" s="20" t="s">
        <v>1559</v>
      </c>
      <c r="AG385" s="20">
        <v>65.638999999999996</v>
      </c>
      <c r="AH385" s="20">
        <v>0.95</v>
      </c>
      <c r="AI385" s="20">
        <v>25.864000000000001</v>
      </c>
      <c r="AK385" s="115">
        <v>2.601</v>
      </c>
      <c r="AL385" s="20">
        <v>2.4E-2</v>
      </c>
      <c r="AM385" s="20">
        <v>1.194</v>
      </c>
      <c r="AN385" s="20">
        <v>1.264</v>
      </c>
      <c r="AO385" s="20">
        <v>0.21199999999999999</v>
      </c>
      <c r="AP385" s="20">
        <v>1.774</v>
      </c>
      <c r="AQ385" s="20">
        <v>5.1999999999999998E-2</v>
      </c>
      <c r="AY385" s="20">
        <v>99.574000000000012</v>
      </c>
      <c r="BB385" s="20">
        <v>4</v>
      </c>
      <c r="BD385" s="20">
        <v>108</v>
      </c>
      <c r="BJ385" s="20">
        <v>4</v>
      </c>
      <c r="BK385" s="20">
        <v>25</v>
      </c>
      <c r="BL385" s="20">
        <v>6</v>
      </c>
      <c r="BP385" s="20">
        <v>3</v>
      </c>
      <c r="CB385" s="20">
        <v>41</v>
      </c>
      <c r="CF385" s="20">
        <v>0</v>
      </c>
      <c r="CG385" s="20">
        <v>8</v>
      </c>
      <c r="CH385" s="20">
        <v>5</v>
      </c>
      <c r="CJ385" s="20">
        <v>203</v>
      </c>
      <c r="CK385" s="20">
        <v>0.8</v>
      </c>
      <c r="CM385" s="20">
        <v>10</v>
      </c>
      <c r="CO385" s="20">
        <v>6</v>
      </c>
      <c r="CS385" s="20">
        <v>28</v>
      </c>
      <c r="CU385" s="20">
        <v>25</v>
      </c>
      <c r="CV385" s="20">
        <v>48</v>
      </c>
      <c r="CY385" s="20">
        <v>3</v>
      </c>
      <c r="CZ385" s="20">
        <v>0.6</v>
      </c>
      <c r="DB385" s="20">
        <v>0.4</v>
      </c>
      <c r="DG385" s="20">
        <v>1</v>
      </c>
      <c r="DH385" s="20">
        <v>0.2</v>
      </c>
      <c r="DI385" s="85">
        <v>78.2</v>
      </c>
      <c r="DJ385" s="85">
        <v>78.2</v>
      </c>
      <c r="DL385" s="20">
        <v>7598</v>
      </c>
      <c r="DO385" s="20">
        <v>580</v>
      </c>
    </row>
    <row r="386" spans="1:119" x14ac:dyDescent="0.3">
      <c r="A386" s="20" t="s">
        <v>95</v>
      </c>
      <c r="B386" s="20" t="s">
        <v>977</v>
      </c>
      <c r="C386" s="20" t="s">
        <v>279</v>
      </c>
      <c r="D386" s="20" t="s">
        <v>69</v>
      </c>
      <c r="G386" s="20" t="s">
        <v>69</v>
      </c>
      <c r="K386" s="20">
        <v>35.483739999999997</v>
      </c>
      <c r="L386" s="20">
        <v>-107.66341300000001</v>
      </c>
      <c r="M386" s="20" t="s">
        <v>357</v>
      </c>
      <c r="N386" s="59" t="s">
        <v>238</v>
      </c>
      <c r="O386" s="20" t="s">
        <v>147</v>
      </c>
      <c r="P386" s="59" t="s">
        <v>336</v>
      </c>
      <c r="Q386" s="20" t="s">
        <v>1373</v>
      </c>
      <c r="R386" s="20" t="s">
        <v>381</v>
      </c>
      <c r="S386" s="20">
        <v>-176.08</v>
      </c>
      <c r="T386" s="20"/>
      <c r="U386" s="20" t="s">
        <v>68</v>
      </c>
      <c r="V386" s="20" t="s">
        <v>87</v>
      </c>
      <c r="W386" s="20" t="s">
        <v>67</v>
      </c>
      <c r="X386" s="20" t="s">
        <v>249</v>
      </c>
      <c r="Z386" s="20" t="s">
        <v>110</v>
      </c>
      <c r="AA386" s="20" t="s">
        <v>142</v>
      </c>
      <c r="AB386" s="20" t="s">
        <v>1559</v>
      </c>
      <c r="BB386" s="20">
        <v>1</v>
      </c>
      <c r="BD386" s="20">
        <v>41</v>
      </c>
      <c r="BJ386" s="20">
        <v>65</v>
      </c>
      <c r="BK386" s="20">
        <v>5</v>
      </c>
      <c r="BL386" s="20">
        <v>0.1</v>
      </c>
      <c r="BP386" s="20">
        <v>1</v>
      </c>
      <c r="CB386" s="20">
        <v>0</v>
      </c>
      <c r="CF386" s="20">
        <v>0</v>
      </c>
      <c r="CG386" s="20">
        <v>2</v>
      </c>
      <c r="CH386" s="20">
        <v>2</v>
      </c>
      <c r="CJ386" s="20">
        <v>132</v>
      </c>
      <c r="CK386" s="20">
        <v>0.5</v>
      </c>
      <c r="CM386" s="20">
        <v>3</v>
      </c>
      <c r="CO386" s="20">
        <v>1</v>
      </c>
      <c r="CS386" s="20">
        <v>8</v>
      </c>
      <c r="CU386" s="20">
        <v>5</v>
      </c>
      <c r="CV386" s="20">
        <v>10</v>
      </c>
      <c r="CY386" s="20">
        <v>1</v>
      </c>
      <c r="CZ386" s="20">
        <v>0.3</v>
      </c>
      <c r="DB386" s="20">
        <v>0.2</v>
      </c>
      <c r="DG386" s="20">
        <v>1</v>
      </c>
      <c r="DH386" s="20">
        <v>0.1</v>
      </c>
      <c r="DI386" s="85">
        <v>17.600000000000001</v>
      </c>
      <c r="DJ386" s="85">
        <v>17.600000000000001</v>
      </c>
      <c r="DL386" s="20">
        <v>1338</v>
      </c>
      <c r="DO386" s="20">
        <v>332</v>
      </c>
    </row>
    <row r="387" spans="1:119" x14ac:dyDescent="0.3">
      <c r="A387" s="20" t="s">
        <v>96</v>
      </c>
      <c r="B387" s="20" t="s">
        <v>977</v>
      </c>
      <c r="C387" s="20" t="s">
        <v>279</v>
      </c>
      <c r="D387" s="20" t="s">
        <v>69</v>
      </c>
      <c r="G387" s="20" t="s">
        <v>69</v>
      </c>
      <c r="K387" s="20">
        <v>35.483739999999997</v>
      </c>
      <c r="L387" s="20">
        <v>-107.66341300000001</v>
      </c>
      <c r="M387" s="20" t="s">
        <v>357</v>
      </c>
      <c r="N387" s="59" t="s">
        <v>238</v>
      </c>
      <c r="O387" s="20" t="s">
        <v>147</v>
      </c>
      <c r="P387" s="59" t="s">
        <v>336</v>
      </c>
      <c r="Q387" s="20" t="s">
        <v>1373</v>
      </c>
      <c r="R387" s="20" t="s">
        <v>381</v>
      </c>
      <c r="S387" s="20">
        <v>-166.24</v>
      </c>
      <c r="T387" s="20"/>
      <c r="U387" s="20" t="s">
        <v>68</v>
      </c>
      <c r="V387" s="20" t="s">
        <v>87</v>
      </c>
      <c r="W387" s="20" t="s">
        <v>67</v>
      </c>
      <c r="X387" s="20" t="s">
        <v>249</v>
      </c>
      <c r="Z387" s="20" t="s">
        <v>72</v>
      </c>
      <c r="AA387" s="20" t="s">
        <v>142</v>
      </c>
      <c r="AB387" s="20" t="s">
        <v>1559</v>
      </c>
      <c r="AC387" s="20">
        <v>5.67</v>
      </c>
      <c r="AD387" s="20">
        <v>0.63</v>
      </c>
      <c r="AE387" s="20">
        <v>2.99</v>
      </c>
      <c r="AF387" s="20">
        <v>2.0499999999999998</v>
      </c>
      <c r="BB387" s="20">
        <v>55</v>
      </c>
      <c r="BD387" s="20">
        <v>69</v>
      </c>
      <c r="BJ387" s="20">
        <v>2</v>
      </c>
      <c r="BK387" s="20">
        <v>8</v>
      </c>
      <c r="BL387" s="20">
        <v>0.6</v>
      </c>
      <c r="BP387" s="20">
        <v>1</v>
      </c>
      <c r="CB387" s="20">
        <v>4</v>
      </c>
      <c r="CF387" s="20">
        <v>0</v>
      </c>
      <c r="CG387" s="20">
        <v>2</v>
      </c>
      <c r="CH387" s="20">
        <v>4</v>
      </c>
      <c r="CJ387" s="20">
        <v>94</v>
      </c>
      <c r="CK387" s="20">
        <v>0.3</v>
      </c>
      <c r="CM387" s="20">
        <v>4</v>
      </c>
      <c r="CO387" s="20">
        <v>1</v>
      </c>
      <c r="CS387" s="20">
        <v>13</v>
      </c>
      <c r="CU387" s="20">
        <v>9</v>
      </c>
      <c r="CV387" s="20">
        <v>17</v>
      </c>
      <c r="CY387" s="20">
        <v>1</v>
      </c>
      <c r="CZ387" s="20">
        <v>0.2</v>
      </c>
      <c r="DB387" s="20">
        <v>0.1</v>
      </c>
      <c r="DG387" s="20">
        <v>0.6</v>
      </c>
      <c r="DH387" s="20">
        <v>0.1</v>
      </c>
      <c r="DI387" s="85">
        <v>28.000000000000004</v>
      </c>
      <c r="DJ387" s="85">
        <v>28.000000000000004</v>
      </c>
      <c r="DL387" s="20">
        <v>34157</v>
      </c>
      <c r="DO387" s="20">
        <v>264</v>
      </c>
    </row>
    <row r="388" spans="1:119" x14ac:dyDescent="0.3">
      <c r="A388" s="20" t="s">
        <v>97</v>
      </c>
      <c r="B388" s="20" t="s">
        <v>977</v>
      </c>
      <c r="C388" s="20" t="s">
        <v>279</v>
      </c>
      <c r="D388" s="20" t="s">
        <v>69</v>
      </c>
      <c r="G388" s="20" t="s">
        <v>69</v>
      </c>
      <c r="K388" s="20">
        <v>35.483739999999997</v>
      </c>
      <c r="L388" s="20">
        <v>-107.66341300000001</v>
      </c>
      <c r="M388" s="20" t="s">
        <v>357</v>
      </c>
      <c r="N388" s="59" t="s">
        <v>238</v>
      </c>
      <c r="O388" s="20" t="s">
        <v>147</v>
      </c>
      <c r="P388" s="59" t="s">
        <v>336</v>
      </c>
      <c r="Q388" s="20" t="s">
        <v>1373</v>
      </c>
      <c r="R388" s="20" t="s">
        <v>381</v>
      </c>
      <c r="S388" s="20">
        <v>-158.63999999999999</v>
      </c>
      <c r="T388" s="20"/>
      <c r="U388" s="20" t="s">
        <v>68</v>
      </c>
      <c r="V388" s="20" t="s">
        <v>87</v>
      </c>
      <c r="W388" s="20" t="s">
        <v>67</v>
      </c>
      <c r="X388" s="20" t="s">
        <v>249</v>
      </c>
      <c r="Z388" s="20" t="s">
        <v>110</v>
      </c>
      <c r="AA388" s="20" t="s">
        <v>142</v>
      </c>
      <c r="AB388" s="20" t="s">
        <v>1559</v>
      </c>
      <c r="BB388" s="20">
        <v>13</v>
      </c>
      <c r="BD388" s="20">
        <v>37</v>
      </c>
      <c r="BJ388" s="20">
        <v>1</v>
      </c>
      <c r="BK388" s="20">
        <v>8</v>
      </c>
      <c r="BL388" s="20">
        <v>0.4</v>
      </c>
      <c r="BP388" s="20">
        <v>1</v>
      </c>
      <c r="CB388" s="20">
        <v>2</v>
      </c>
      <c r="CF388" s="20">
        <v>0</v>
      </c>
      <c r="CG388" s="20">
        <v>2</v>
      </c>
      <c r="CH388" s="20">
        <v>2</v>
      </c>
      <c r="CJ388" s="20">
        <v>113</v>
      </c>
      <c r="CK388" s="20">
        <v>0.3</v>
      </c>
      <c r="CM388" s="20">
        <v>5</v>
      </c>
      <c r="CO388" s="20">
        <v>2</v>
      </c>
      <c r="CS388" s="20">
        <v>8</v>
      </c>
      <c r="CU388" s="20">
        <v>5</v>
      </c>
      <c r="CV388" s="20">
        <v>10</v>
      </c>
      <c r="CY388" s="20">
        <v>1</v>
      </c>
      <c r="CZ388" s="20">
        <v>0.2</v>
      </c>
      <c r="DB388" s="20">
        <v>0.1</v>
      </c>
      <c r="DG388" s="20">
        <v>0.6</v>
      </c>
      <c r="DH388" s="20">
        <v>0.1</v>
      </c>
      <c r="DI388" s="85">
        <v>17.000000000000004</v>
      </c>
      <c r="DJ388" s="85">
        <v>17.000000000000004</v>
      </c>
      <c r="DL388" s="20">
        <v>11552</v>
      </c>
      <c r="DO388" s="20">
        <v>265</v>
      </c>
    </row>
    <row r="389" spans="1:119" x14ac:dyDescent="0.3">
      <c r="A389" s="20" t="s">
        <v>98</v>
      </c>
      <c r="B389" s="20" t="s">
        <v>977</v>
      </c>
      <c r="C389" s="20" t="s">
        <v>279</v>
      </c>
      <c r="D389" s="20" t="s">
        <v>69</v>
      </c>
      <c r="G389" s="20" t="s">
        <v>69</v>
      </c>
      <c r="K389" s="20">
        <v>35.483739999999997</v>
      </c>
      <c r="L389" s="20">
        <v>-107.66341300000001</v>
      </c>
      <c r="M389" s="20" t="s">
        <v>357</v>
      </c>
      <c r="N389" s="59" t="s">
        <v>238</v>
      </c>
      <c r="O389" s="20" t="s">
        <v>147</v>
      </c>
      <c r="P389" s="59" t="s">
        <v>336</v>
      </c>
      <c r="Q389" s="20" t="s">
        <v>1373</v>
      </c>
      <c r="R389" s="20" t="s">
        <v>381</v>
      </c>
      <c r="S389" s="20">
        <v>-144.05000000000001</v>
      </c>
      <c r="T389" s="20"/>
      <c r="U389" s="20" t="s">
        <v>68</v>
      </c>
      <c r="V389" s="20" t="s">
        <v>87</v>
      </c>
      <c r="W389" s="20" t="s">
        <v>67</v>
      </c>
      <c r="X389" s="20" t="s">
        <v>249</v>
      </c>
      <c r="Z389" s="20" t="s">
        <v>110</v>
      </c>
      <c r="AA389" s="20" t="s">
        <v>142</v>
      </c>
      <c r="AB389" s="20" t="s">
        <v>1559</v>
      </c>
      <c r="AC389" s="20">
        <v>3.96</v>
      </c>
      <c r="AD389" s="20">
        <v>1.04</v>
      </c>
      <c r="AE389" s="20">
        <v>2.82</v>
      </c>
      <c r="AF389" s="20">
        <v>0.1</v>
      </c>
      <c r="AG389" s="20">
        <v>46.65</v>
      </c>
      <c r="AH389" s="20">
        <v>1.0289999999999999</v>
      </c>
      <c r="AI389" s="20">
        <v>26.44</v>
      </c>
      <c r="AK389" s="115">
        <v>20.177</v>
      </c>
      <c r="AL389" s="20">
        <v>0.113</v>
      </c>
      <c r="AM389" s="20">
        <v>2.2869999999999999</v>
      </c>
      <c r="AN389" s="20">
        <v>2.9809999999999999</v>
      </c>
      <c r="AO389" s="20">
        <v>1.429</v>
      </c>
      <c r="AP389" s="20">
        <v>0.15</v>
      </c>
      <c r="AQ389" s="20">
        <v>4.5999999999999999E-2</v>
      </c>
      <c r="AY389" s="20">
        <v>101.30200000000001</v>
      </c>
      <c r="BB389" s="20">
        <v>34</v>
      </c>
      <c r="BD389" s="20">
        <v>106</v>
      </c>
      <c r="BJ389" s="20">
        <v>2</v>
      </c>
      <c r="BK389" s="20">
        <v>7</v>
      </c>
      <c r="BL389" s="20">
        <v>0.3</v>
      </c>
      <c r="BP389" s="20">
        <v>3</v>
      </c>
      <c r="CB389" s="20">
        <v>2</v>
      </c>
      <c r="CF389" s="20">
        <v>0</v>
      </c>
      <c r="CG389" s="20">
        <v>2</v>
      </c>
      <c r="CH389" s="20">
        <v>6</v>
      </c>
      <c r="CJ389" s="20">
        <v>121</v>
      </c>
      <c r="CK389" s="20">
        <v>0.8</v>
      </c>
      <c r="CM389" s="20">
        <v>13</v>
      </c>
      <c r="CO389" s="20">
        <v>5</v>
      </c>
      <c r="CS389" s="20">
        <v>13</v>
      </c>
      <c r="CU389" s="20">
        <v>9</v>
      </c>
      <c r="CV389" s="20">
        <v>17</v>
      </c>
      <c r="CY389" s="20">
        <v>1</v>
      </c>
      <c r="CZ389" s="20">
        <v>0.2</v>
      </c>
      <c r="DB389" s="20">
        <v>0.1</v>
      </c>
      <c r="DG389" s="20">
        <v>0.6</v>
      </c>
      <c r="DH389" s="20">
        <v>0.1</v>
      </c>
      <c r="DI389" s="85">
        <v>28.000000000000004</v>
      </c>
      <c r="DJ389" s="85">
        <v>28.000000000000004</v>
      </c>
      <c r="DL389" s="20">
        <v>23985</v>
      </c>
      <c r="DO389" s="20">
        <v>283</v>
      </c>
    </row>
    <row r="390" spans="1:119" x14ac:dyDescent="0.3">
      <c r="A390" s="20" t="s">
        <v>99</v>
      </c>
      <c r="B390" s="20" t="s">
        <v>977</v>
      </c>
      <c r="C390" s="20" t="s">
        <v>279</v>
      </c>
      <c r="D390" s="20" t="s">
        <v>69</v>
      </c>
      <c r="G390" s="20" t="s">
        <v>69</v>
      </c>
      <c r="K390" s="20">
        <v>35.483739999999997</v>
      </c>
      <c r="L390" s="20">
        <v>-107.66341300000001</v>
      </c>
      <c r="M390" s="20" t="s">
        <v>357</v>
      </c>
      <c r="N390" s="59" t="s">
        <v>238</v>
      </c>
      <c r="O390" s="20" t="s">
        <v>147</v>
      </c>
      <c r="P390" s="59" t="s">
        <v>336</v>
      </c>
      <c r="Q390" s="20" t="s">
        <v>1373</v>
      </c>
      <c r="R390" s="20" t="s">
        <v>381</v>
      </c>
      <c r="S390" s="20">
        <v>-97.49</v>
      </c>
      <c r="T390" s="20"/>
      <c r="U390" s="20" t="s">
        <v>68</v>
      </c>
      <c r="V390" s="20" t="s">
        <v>87</v>
      </c>
      <c r="W390" s="20" t="s">
        <v>67</v>
      </c>
      <c r="X390" s="20" t="s">
        <v>249</v>
      </c>
      <c r="Z390" s="20" t="s">
        <v>1682</v>
      </c>
      <c r="AA390" s="20" t="s">
        <v>142</v>
      </c>
      <c r="AB390" s="20" t="s">
        <v>1559</v>
      </c>
      <c r="BB390" s="20">
        <v>1</v>
      </c>
      <c r="BD390" s="20">
        <v>62</v>
      </c>
      <c r="BJ390" s="20">
        <v>3</v>
      </c>
      <c r="BK390" s="20">
        <v>8</v>
      </c>
      <c r="BL390" s="20">
        <v>0.2</v>
      </c>
      <c r="BP390" s="20">
        <v>0</v>
      </c>
      <c r="CB390" s="20">
        <v>1</v>
      </c>
      <c r="CF390" s="20">
        <v>2</v>
      </c>
      <c r="CG390" s="20">
        <v>3</v>
      </c>
      <c r="CH390" s="20">
        <v>1</v>
      </c>
      <c r="CJ390" s="20">
        <v>149</v>
      </c>
      <c r="CK390" s="20">
        <v>0.04</v>
      </c>
      <c r="CM390" s="20">
        <v>1</v>
      </c>
      <c r="CO390" s="20">
        <v>1</v>
      </c>
      <c r="CS390" s="20">
        <v>8</v>
      </c>
      <c r="CU390" s="20">
        <v>3</v>
      </c>
      <c r="CV390" s="20">
        <v>7</v>
      </c>
      <c r="CY390" s="20">
        <v>1</v>
      </c>
      <c r="CZ390" s="20">
        <v>0.3</v>
      </c>
      <c r="DB390" s="20">
        <v>0.3</v>
      </c>
      <c r="DG390" s="20">
        <v>0.8</v>
      </c>
      <c r="DH390" s="20">
        <v>0.1</v>
      </c>
      <c r="DI390" s="85">
        <v>12.500000000000002</v>
      </c>
      <c r="DJ390" s="85">
        <v>12.500000000000002</v>
      </c>
      <c r="DL390" s="20">
        <v>2287</v>
      </c>
      <c r="DO390" s="20">
        <v>265</v>
      </c>
    </row>
    <row r="391" spans="1:119" x14ac:dyDescent="0.3">
      <c r="A391" s="20" t="s">
        <v>100</v>
      </c>
      <c r="B391" s="20" t="s">
        <v>977</v>
      </c>
      <c r="C391" s="20" t="s">
        <v>279</v>
      </c>
      <c r="D391" s="20" t="s">
        <v>69</v>
      </c>
      <c r="G391" s="20" t="s">
        <v>69</v>
      </c>
      <c r="K391" s="20">
        <v>35.483739999999997</v>
      </c>
      <c r="L391" s="20">
        <v>-107.66341300000001</v>
      </c>
      <c r="M391" s="20" t="s">
        <v>357</v>
      </c>
      <c r="N391" s="59" t="s">
        <v>238</v>
      </c>
      <c r="O391" s="20" t="s">
        <v>147</v>
      </c>
      <c r="P391" s="59" t="s">
        <v>336</v>
      </c>
      <c r="Q391" s="20" t="s">
        <v>1373</v>
      </c>
      <c r="R391" s="20" t="s">
        <v>381</v>
      </c>
      <c r="S391" s="20">
        <v>-94.99</v>
      </c>
      <c r="T391" s="20"/>
      <c r="U391" s="20" t="s">
        <v>68</v>
      </c>
      <c r="V391" s="20" t="s">
        <v>87</v>
      </c>
      <c r="W391" s="20" t="s">
        <v>67</v>
      </c>
      <c r="X391" s="20" t="s">
        <v>249</v>
      </c>
      <c r="Z391" s="20" t="s">
        <v>110</v>
      </c>
      <c r="AA391" s="20" t="s">
        <v>142</v>
      </c>
      <c r="AB391" s="20" t="s">
        <v>1559</v>
      </c>
      <c r="BB391" s="20">
        <v>2</v>
      </c>
      <c r="BD391" s="20">
        <v>156</v>
      </c>
      <c r="BJ391" s="20">
        <v>3</v>
      </c>
      <c r="BK391" s="20">
        <v>31</v>
      </c>
      <c r="BL391" s="20">
        <v>10</v>
      </c>
      <c r="BP391" s="20">
        <v>3</v>
      </c>
      <c r="CB391" s="20">
        <v>61</v>
      </c>
      <c r="CF391" s="20">
        <v>1</v>
      </c>
      <c r="CG391" s="20">
        <v>9</v>
      </c>
      <c r="CH391" s="20">
        <v>3</v>
      </c>
      <c r="CJ391" s="20">
        <v>203</v>
      </c>
      <c r="CK391" s="20">
        <v>0.8</v>
      </c>
      <c r="CM391" s="20">
        <v>11</v>
      </c>
      <c r="CO391" s="20">
        <v>3</v>
      </c>
      <c r="CS391" s="20">
        <v>42</v>
      </c>
      <c r="CU391" s="20">
        <v>29</v>
      </c>
      <c r="CV391" s="20">
        <v>57</v>
      </c>
      <c r="CY391" s="20">
        <v>4</v>
      </c>
      <c r="CZ391" s="20">
        <v>0.8</v>
      </c>
      <c r="DB391" s="20">
        <v>0.5</v>
      </c>
      <c r="DG391" s="20">
        <v>2</v>
      </c>
      <c r="DH391" s="20">
        <v>0.2</v>
      </c>
      <c r="DI391" s="85">
        <v>93.5</v>
      </c>
      <c r="DJ391" s="85">
        <v>93.5</v>
      </c>
      <c r="DL391" s="20">
        <v>9342</v>
      </c>
      <c r="DO391" s="20">
        <v>521</v>
      </c>
    </row>
    <row r="392" spans="1:119" x14ac:dyDescent="0.3">
      <c r="A392" s="20" t="s">
        <v>101</v>
      </c>
      <c r="B392" s="20" t="s">
        <v>977</v>
      </c>
      <c r="C392" s="20" t="s">
        <v>279</v>
      </c>
      <c r="D392" s="20" t="s">
        <v>69</v>
      </c>
      <c r="G392" s="20" t="s">
        <v>69</v>
      </c>
      <c r="K392" s="20">
        <v>35.483739999999997</v>
      </c>
      <c r="L392" s="20">
        <v>-107.66341300000001</v>
      </c>
      <c r="M392" s="20" t="s">
        <v>357</v>
      </c>
      <c r="N392" s="59" t="s">
        <v>238</v>
      </c>
      <c r="O392" s="20" t="s">
        <v>147</v>
      </c>
      <c r="P392" s="59" t="s">
        <v>336</v>
      </c>
      <c r="Q392" s="20" t="s">
        <v>1373</v>
      </c>
      <c r="R392" s="20" t="s">
        <v>381</v>
      </c>
      <c r="S392" s="20">
        <v>-82.8</v>
      </c>
      <c r="T392" s="20"/>
      <c r="U392" s="20" t="s">
        <v>68</v>
      </c>
      <c r="V392" s="20" t="s">
        <v>87</v>
      </c>
      <c r="W392" s="20" t="s">
        <v>67</v>
      </c>
      <c r="X392" s="20" t="s">
        <v>249</v>
      </c>
      <c r="Z392" s="20" t="s">
        <v>110</v>
      </c>
      <c r="AA392" s="20" t="s">
        <v>142</v>
      </c>
      <c r="AB392" s="20" t="s">
        <v>1559</v>
      </c>
      <c r="BB392" s="20">
        <v>3</v>
      </c>
      <c r="BD392" s="20">
        <v>109</v>
      </c>
      <c r="BJ392" s="20">
        <v>4</v>
      </c>
      <c r="BK392" s="20">
        <v>27</v>
      </c>
      <c r="BL392" s="20">
        <v>7</v>
      </c>
      <c r="BP392" s="20">
        <v>3</v>
      </c>
      <c r="CB392" s="20">
        <v>48</v>
      </c>
      <c r="CF392" s="20">
        <v>1</v>
      </c>
      <c r="CG392" s="20">
        <v>7</v>
      </c>
      <c r="CH392" s="20">
        <v>3</v>
      </c>
      <c r="CJ392" s="20">
        <v>172</v>
      </c>
      <c r="CK392" s="20">
        <v>0.6</v>
      </c>
      <c r="CM392" s="20">
        <v>8</v>
      </c>
      <c r="CO392" s="20">
        <v>3</v>
      </c>
      <c r="CS392" s="20">
        <v>31</v>
      </c>
      <c r="CU392" s="20">
        <v>27</v>
      </c>
      <c r="CV392" s="20">
        <v>55</v>
      </c>
      <c r="CY392" s="20">
        <v>4</v>
      </c>
      <c r="CZ392" s="20">
        <v>0.8</v>
      </c>
      <c r="DB392" s="20">
        <v>0.5</v>
      </c>
      <c r="DG392" s="20">
        <v>2</v>
      </c>
      <c r="DH392" s="20">
        <v>0.2</v>
      </c>
      <c r="DI392" s="85">
        <v>89.5</v>
      </c>
      <c r="DJ392" s="85">
        <v>89.5</v>
      </c>
      <c r="DL392" s="20">
        <v>61538</v>
      </c>
      <c r="DO392" s="20">
        <v>436</v>
      </c>
    </row>
    <row r="393" spans="1:119" x14ac:dyDescent="0.3">
      <c r="A393" s="20" t="s">
        <v>102</v>
      </c>
      <c r="B393" s="20" t="s">
        <v>977</v>
      </c>
      <c r="C393" s="20" t="s">
        <v>279</v>
      </c>
      <c r="D393" s="20" t="s">
        <v>69</v>
      </c>
      <c r="G393" s="20" t="s">
        <v>69</v>
      </c>
      <c r="K393" s="20">
        <v>35.483739999999997</v>
      </c>
      <c r="L393" s="20">
        <v>-107.66341300000001</v>
      </c>
      <c r="M393" s="20" t="s">
        <v>357</v>
      </c>
      <c r="N393" s="59" t="s">
        <v>238</v>
      </c>
      <c r="O393" s="20" t="s">
        <v>147</v>
      </c>
      <c r="P393" s="59" t="s">
        <v>336</v>
      </c>
      <c r="Q393" s="20" t="s">
        <v>1373</v>
      </c>
      <c r="R393" s="20" t="s">
        <v>381</v>
      </c>
      <c r="S393" s="20">
        <v>-40.31</v>
      </c>
      <c r="T393" s="20"/>
      <c r="U393" s="20" t="s">
        <v>68</v>
      </c>
      <c r="V393" s="20" t="s">
        <v>87</v>
      </c>
      <c r="W393" s="20" t="s">
        <v>67</v>
      </c>
      <c r="X393" s="20" t="s">
        <v>249</v>
      </c>
      <c r="Z393" s="20" t="s">
        <v>72</v>
      </c>
      <c r="AA393" s="20" t="s">
        <v>142</v>
      </c>
      <c r="AB393" s="20" t="s">
        <v>1559</v>
      </c>
      <c r="BB393" s="20">
        <v>1</v>
      </c>
      <c r="BD393" s="20">
        <v>68</v>
      </c>
      <c r="BJ393" s="20">
        <v>2</v>
      </c>
      <c r="BK393" s="20">
        <v>10</v>
      </c>
      <c r="BL393" s="20">
        <v>0.05</v>
      </c>
      <c r="BP393" s="20">
        <v>1</v>
      </c>
      <c r="CB393" s="20">
        <v>0</v>
      </c>
      <c r="CF393" s="20">
        <v>0.3</v>
      </c>
      <c r="CG393" s="20">
        <v>2</v>
      </c>
      <c r="CH393" s="20">
        <v>2</v>
      </c>
      <c r="CJ393" s="20">
        <v>131</v>
      </c>
      <c r="CK393" s="20">
        <v>0.2</v>
      </c>
      <c r="CM393" s="20">
        <v>2</v>
      </c>
      <c r="CO393" s="20">
        <v>1</v>
      </c>
      <c r="CS393" s="20">
        <v>21</v>
      </c>
      <c r="CU393" s="20">
        <v>5</v>
      </c>
      <c r="CV393" s="20">
        <v>9</v>
      </c>
      <c r="CY393" s="20">
        <v>1</v>
      </c>
      <c r="CZ393" s="20">
        <v>0.1</v>
      </c>
      <c r="DB393" s="20">
        <v>0.1</v>
      </c>
      <c r="DG393" s="20">
        <v>0.4</v>
      </c>
      <c r="DH393" s="20">
        <v>0.06</v>
      </c>
      <c r="DI393" s="85">
        <v>15.66</v>
      </c>
      <c r="DJ393" s="85">
        <v>15.66</v>
      </c>
      <c r="DL393" s="20">
        <v>4123</v>
      </c>
      <c r="DO393" s="20">
        <v>264</v>
      </c>
    </row>
    <row r="394" spans="1:119" x14ac:dyDescent="0.3">
      <c r="A394" s="20" t="s">
        <v>103</v>
      </c>
      <c r="B394" s="20" t="s">
        <v>977</v>
      </c>
      <c r="C394" s="20" t="s">
        <v>279</v>
      </c>
      <c r="D394" s="20" t="s">
        <v>69</v>
      </c>
      <c r="G394" s="20" t="s">
        <v>69</v>
      </c>
      <c r="K394" s="20">
        <v>35.483739999999997</v>
      </c>
      <c r="L394" s="20">
        <v>-107.66341300000001</v>
      </c>
      <c r="M394" s="20" t="s">
        <v>357</v>
      </c>
      <c r="N394" s="59" t="s">
        <v>238</v>
      </c>
      <c r="O394" s="20" t="s">
        <v>147</v>
      </c>
      <c r="P394" s="59" t="s">
        <v>336</v>
      </c>
      <c r="Q394" s="20" t="s">
        <v>1373</v>
      </c>
      <c r="R394" s="20" t="s">
        <v>381</v>
      </c>
      <c r="S394" s="20">
        <v>-9.06</v>
      </c>
      <c r="T394" s="20"/>
      <c r="U394" s="20" t="s">
        <v>68</v>
      </c>
      <c r="V394" s="20" t="s">
        <v>87</v>
      </c>
      <c r="W394" s="20" t="s">
        <v>67</v>
      </c>
      <c r="X394" s="20" t="s">
        <v>249</v>
      </c>
      <c r="Z394" s="20" t="s">
        <v>72</v>
      </c>
      <c r="AA394" s="20" t="s">
        <v>142</v>
      </c>
      <c r="AB394" s="20" t="s">
        <v>1559</v>
      </c>
      <c r="AC394" s="20">
        <v>0.51</v>
      </c>
      <c r="AD394" s="20">
        <v>0.47</v>
      </c>
      <c r="AE394" s="20">
        <v>0.04</v>
      </c>
      <c r="AF394" s="20">
        <v>0</v>
      </c>
      <c r="BB394" s="20">
        <v>1</v>
      </c>
      <c r="BD394" s="20">
        <v>74</v>
      </c>
      <c r="BJ394" s="20">
        <v>4</v>
      </c>
      <c r="BK394" s="20">
        <v>16</v>
      </c>
      <c r="BL394" s="20">
        <v>0.2</v>
      </c>
      <c r="BP394" s="20">
        <v>2</v>
      </c>
      <c r="CB394" s="20">
        <v>1</v>
      </c>
      <c r="CF394" s="20">
        <v>5</v>
      </c>
      <c r="CG394" s="20">
        <v>4</v>
      </c>
      <c r="CH394" s="20">
        <v>2</v>
      </c>
      <c r="CJ394" s="20">
        <v>108</v>
      </c>
      <c r="CK394" s="20">
        <v>0.3</v>
      </c>
      <c r="CM394" s="20">
        <v>3</v>
      </c>
      <c r="CO394" s="20">
        <v>1</v>
      </c>
      <c r="CS394" s="20">
        <v>7</v>
      </c>
      <c r="CU394" s="20">
        <v>5</v>
      </c>
      <c r="CV394" s="20">
        <v>11</v>
      </c>
      <c r="CY394" s="20">
        <v>2</v>
      </c>
      <c r="CZ394" s="20">
        <v>0.4</v>
      </c>
      <c r="DB394" s="20">
        <v>0.3</v>
      </c>
      <c r="DG394" s="20">
        <v>0.9</v>
      </c>
      <c r="DH394" s="20">
        <v>0.1</v>
      </c>
      <c r="DI394" s="85">
        <v>19.7</v>
      </c>
      <c r="DJ394" s="85">
        <v>19.7</v>
      </c>
      <c r="DL394" s="20">
        <v>1018</v>
      </c>
      <c r="DO394" s="20">
        <v>264</v>
      </c>
    </row>
    <row r="395" spans="1:119" x14ac:dyDescent="0.3">
      <c r="A395" s="20" t="s">
        <v>104</v>
      </c>
      <c r="B395" s="20" t="s">
        <v>977</v>
      </c>
      <c r="C395" s="20" t="s">
        <v>279</v>
      </c>
      <c r="D395" s="20" t="s">
        <v>69</v>
      </c>
      <c r="G395" s="20" t="s">
        <v>69</v>
      </c>
      <c r="K395" s="20">
        <v>35.483739999999997</v>
      </c>
      <c r="L395" s="20">
        <v>-107.66341300000001</v>
      </c>
      <c r="M395" s="20" t="s">
        <v>357</v>
      </c>
      <c r="N395" s="59" t="s">
        <v>238</v>
      </c>
      <c r="O395" s="20" t="s">
        <v>147</v>
      </c>
      <c r="P395" s="59" t="s">
        <v>2240</v>
      </c>
      <c r="Q395" s="20" t="s">
        <v>1373</v>
      </c>
      <c r="R395" s="20" t="s">
        <v>381</v>
      </c>
      <c r="S395" s="20">
        <v>0</v>
      </c>
      <c r="T395" s="20"/>
      <c r="U395" s="20" t="s">
        <v>68</v>
      </c>
      <c r="V395" s="20" t="s">
        <v>87</v>
      </c>
      <c r="W395" s="20" t="s">
        <v>67</v>
      </c>
      <c r="Z395" s="20" t="s">
        <v>66</v>
      </c>
      <c r="AA395" s="20" t="s">
        <v>142</v>
      </c>
      <c r="AB395" s="20" t="s">
        <v>1559</v>
      </c>
      <c r="BB395" s="20">
        <v>2</v>
      </c>
      <c r="BD395" s="20">
        <v>179</v>
      </c>
      <c r="BJ395" s="20">
        <v>7</v>
      </c>
      <c r="BK395" s="20">
        <v>47</v>
      </c>
      <c r="BL395" s="20">
        <v>16</v>
      </c>
      <c r="BP395" s="20">
        <v>4</v>
      </c>
      <c r="CB395" s="20">
        <v>75</v>
      </c>
      <c r="CF395" s="20">
        <v>4</v>
      </c>
      <c r="CG395" s="20">
        <v>11</v>
      </c>
      <c r="CH395" s="20">
        <v>2</v>
      </c>
      <c r="CJ395" s="20">
        <v>194</v>
      </c>
      <c r="CK395" s="20">
        <v>0.9</v>
      </c>
      <c r="CM395" s="20">
        <v>10</v>
      </c>
      <c r="CO395" s="20">
        <v>3</v>
      </c>
      <c r="CS395" s="20">
        <v>70</v>
      </c>
      <c r="CU395" s="20">
        <v>20</v>
      </c>
      <c r="CV395" s="20">
        <v>36</v>
      </c>
      <c r="CY395" s="20">
        <v>3</v>
      </c>
      <c r="CZ395" s="20">
        <v>0.5</v>
      </c>
      <c r="DB395" s="20">
        <v>0.4</v>
      </c>
      <c r="DG395" s="20">
        <v>2</v>
      </c>
      <c r="DH395" s="20">
        <v>0.2</v>
      </c>
      <c r="DI395" s="85">
        <v>62.1</v>
      </c>
      <c r="DJ395" s="85">
        <v>62.1</v>
      </c>
      <c r="DL395" s="20">
        <v>9405</v>
      </c>
      <c r="DO395" s="20">
        <v>568</v>
      </c>
    </row>
    <row r="396" spans="1:119" x14ac:dyDescent="0.3">
      <c r="A396" s="20" t="s">
        <v>105</v>
      </c>
      <c r="B396" s="20" t="s">
        <v>977</v>
      </c>
      <c r="C396" s="20" t="s">
        <v>279</v>
      </c>
      <c r="D396" s="20" t="s">
        <v>69</v>
      </c>
      <c r="G396" s="20" t="s">
        <v>69</v>
      </c>
      <c r="K396" s="20">
        <v>35.483739999999997</v>
      </c>
      <c r="L396" s="20">
        <v>-107.66341300000001</v>
      </c>
      <c r="M396" s="20" t="s">
        <v>357</v>
      </c>
      <c r="N396" s="59" t="s">
        <v>238</v>
      </c>
      <c r="O396" s="20" t="s">
        <v>147</v>
      </c>
      <c r="P396" s="59" t="s">
        <v>2240</v>
      </c>
      <c r="Q396" s="20" t="s">
        <v>1373</v>
      </c>
      <c r="R396" s="20" t="s">
        <v>381</v>
      </c>
      <c r="S396" s="20">
        <v>-17.809999999999999</v>
      </c>
      <c r="T396" s="20"/>
      <c r="U396" s="20" t="s">
        <v>68</v>
      </c>
      <c r="V396" s="20" t="s">
        <v>87</v>
      </c>
      <c r="W396" s="20" t="s">
        <v>67</v>
      </c>
      <c r="Z396" s="20" t="s">
        <v>66</v>
      </c>
      <c r="AA396" s="20" t="s">
        <v>142</v>
      </c>
      <c r="AB396" s="20" t="s">
        <v>1559</v>
      </c>
      <c r="BB396" s="20">
        <v>4</v>
      </c>
      <c r="BD396" s="20">
        <v>303</v>
      </c>
      <c r="BJ396" s="20">
        <v>9</v>
      </c>
      <c r="BK396" s="20">
        <v>49</v>
      </c>
      <c r="BL396" s="20">
        <v>10</v>
      </c>
      <c r="BP396" s="20">
        <v>6</v>
      </c>
      <c r="CB396" s="20">
        <v>87</v>
      </c>
      <c r="CF396" s="20">
        <v>2</v>
      </c>
      <c r="CG396" s="20">
        <v>13</v>
      </c>
      <c r="CH396" s="20" t="s">
        <v>89</v>
      </c>
      <c r="CJ396" s="20">
        <v>158</v>
      </c>
      <c r="CK396" s="20">
        <v>0.9</v>
      </c>
      <c r="CM396" s="20">
        <v>12</v>
      </c>
      <c r="CO396" s="20">
        <v>3</v>
      </c>
      <c r="CS396" s="20">
        <v>38</v>
      </c>
      <c r="CU396" s="20">
        <v>32</v>
      </c>
      <c r="CV396" s="20">
        <v>61</v>
      </c>
      <c r="CY396" s="20">
        <v>5</v>
      </c>
      <c r="CZ396" s="20">
        <v>1</v>
      </c>
      <c r="DB396" s="20">
        <v>0.7</v>
      </c>
      <c r="DG396" s="20">
        <v>2</v>
      </c>
      <c r="DH396" s="20">
        <v>0.3</v>
      </c>
      <c r="DI396" s="85">
        <v>102</v>
      </c>
      <c r="DJ396" s="85">
        <v>102</v>
      </c>
      <c r="DL396" s="20">
        <v>44712</v>
      </c>
      <c r="DO396" s="20">
        <v>641</v>
      </c>
    </row>
    <row r="397" spans="1:119" x14ac:dyDescent="0.3">
      <c r="A397" s="20" t="s">
        <v>106</v>
      </c>
      <c r="B397" s="20" t="s">
        <v>977</v>
      </c>
      <c r="C397" s="20" t="s">
        <v>279</v>
      </c>
      <c r="D397" s="20" t="s">
        <v>69</v>
      </c>
      <c r="G397" s="20" t="s">
        <v>69</v>
      </c>
      <c r="K397" s="20">
        <v>35.483739999999997</v>
      </c>
      <c r="L397" s="20">
        <v>-107.66341300000001</v>
      </c>
      <c r="M397" s="20" t="s">
        <v>357</v>
      </c>
      <c r="N397" s="59" t="s">
        <v>238</v>
      </c>
      <c r="O397" s="20" t="s">
        <v>147</v>
      </c>
      <c r="P397" s="59" t="s">
        <v>278</v>
      </c>
      <c r="Q397" s="20" t="s">
        <v>1373</v>
      </c>
      <c r="R397" s="20" t="s">
        <v>381</v>
      </c>
      <c r="S397" s="20">
        <v>-18</v>
      </c>
      <c r="T397" s="20"/>
      <c r="U397" s="20" t="s">
        <v>68</v>
      </c>
      <c r="V397" s="20" t="s">
        <v>87</v>
      </c>
      <c r="W397" s="20" t="s">
        <v>67</v>
      </c>
      <c r="Z397" s="20" t="s">
        <v>88</v>
      </c>
      <c r="AA397" s="20" t="s">
        <v>142</v>
      </c>
      <c r="AB397" s="20" t="s">
        <v>1559</v>
      </c>
      <c r="AG397" s="20">
        <v>79.388000000000005</v>
      </c>
      <c r="AH397" s="20">
        <v>0.68100000000000005</v>
      </c>
      <c r="AI397" s="20">
        <v>15.893000000000001</v>
      </c>
      <c r="AK397" s="115">
        <v>1.8380000000000001</v>
      </c>
      <c r="AL397" s="20">
        <v>3.9E-2</v>
      </c>
      <c r="AM397" s="20">
        <v>0.47499999999999998</v>
      </c>
      <c r="AN397" s="20">
        <v>0.32400000000000001</v>
      </c>
      <c r="AO397" s="20">
        <v>0.26100000000000001</v>
      </c>
      <c r="AP397" s="20">
        <v>2.4780000000000002</v>
      </c>
      <c r="AQ397" s="20">
        <v>3.5000000000000003E-2</v>
      </c>
      <c r="AY397" s="20">
        <v>101.41199999999998</v>
      </c>
      <c r="BB397" s="20">
        <v>10</v>
      </c>
      <c r="BD397" s="20">
        <v>484</v>
      </c>
      <c r="BJ397" s="20">
        <v>36</v>
      </c>
      <c r="BK397" s="20">
        <v>33</v>
      </c>
      <c r="BL397" s="20">
        <v>4</v>
      </c>
      <c r="BP397" s="20">
        <v>8</v>
      </c>
      <c r="CB397" s="20">
        <v>84</v>
      </c>
      <c r="CF397" s="20">
        <v>2</v>
      </c>
      <c r="CG397" s="20">
        <v>7</v>
      </c>
      <c r="CH397" s="20" t="s">
        <v>89</v>
      </c>
      <c r="CJ397" s="20">
        <v>91</v>
      </c>
      <c r="CK397" s="20">
        <v>1</v>
      </c>
      <c r="CM397" s="20">
        <v>12</v>
      </c>
      <c r="CO397" s="20">
        <v>3</v>
      </c>
      <c r="CS397" s="20">
        <v>82</v>
      </c>
      <c r="CU397" s="20">
        <v>21</v>
      </c>
      <c r="CV397" s="20">
        <v>41</v>
      </c>
      <c r="CY397" s="20">
        <v>3</v>
      </c>
      <c r="CZ397" s="20">
        <v>1</v>
      </c>
      <c r="DB397" s="20">
        <v>0.4</v>
      </c>
      <c r="DG397" s="20">
        <v>2</v>
      </c>
      <c r="DH397" s="20">
        <v>0.3</v>
      </c>
      <c r="DI397" s="85">
        <v>68.7</v>
      </c>
      <c r="DJ397" s="85">
        <v>68.7</v>
      </c>
      <c r="DL397" s="20">
        <v>11490</v>
      </c>
      <c r="DO397" s="20">
        <v>798</v>
      </c>
    </row>
    <row r="398" spans="1:119" x14ac:dyDescent="0.3">
      <c r="A398" s="20" t="s">
        <v>107</v>
      </c>
      <c r="B398" s="20" t="s">
        <v>977</v>
      </c>
      <c r="C398" s="20" t="s">
        <v>279</v>
      </c>
      <c r="D398" s="20" t="s">
        <v>69</v>
      </c>
      <c r="G398" s="20" t="s">
        <v>69</v>
      </c>
      <c r="K398" s="20">
        <v>35.483739999999997</v>
      </c>
      <c r="L398" s="20">
        <v>-107.66341300000001</v>
      </c>
      <c r="M398" s="20" t="s">
        <v>357</v>
      </c>
      <c r="N398" s="59" t="s">
        <v>238</v>
      </c>
      <c r="O398" s="20" t="s">
        <v>147</v>
      </c>
      <c r="P398" s="59" t="s">
        <v>2240</v>
      </c>
      <c r="Q398" s="20" t="s">
        <v>1373</v>
      </c>
      <c r="R398" s="20" t="s">
        <v>381</v>
      </c>
      <c r="S398" s="20">
        <v>-258.89</v>
      </c>
      <c r="T398" s="20"/>
      <c r="U398" s="20" t="s">
        <v>68</v>
      </c>
      <c r="V398" s="20" t="s">
        <v>108</v>
      </c>
      <c r="W398" s="20" t="s">
        <v>67</v>
      </c>
      <c r="Z398" s="20" t="s">
        <v>66</v>
      </c>
      <c r="AA398" s="20" t="s">
        <v>142</v>
      </c>
      <c r="AB398" s="20" t="s">
        <v>1559</v>
      </c>
      <c r="AG398" s="20">
        <v>54.94</v>
      </c>
      <c r="AH398" s="20">
        <v>0.63200000000000001</v>
      </c>
      <c r="AI398" s="20">
        <v>16.616</v>
      </c>
      <c r="AK398" s="115">
        <v>20.279</v>
      </c>
      <c r="AL398" s="20">
        <v>0.50600000000000001</v>
      </c>
      <c r="AM398" s="20">
        <v>2.0409999999999999</v>
      </c>
      <c r="AN398" s="20">
        <v>1.014</v>
      </c>
      <c r="AO398" s="20">
        <v>0.48899999999999999</v>
      </c>
      <c r="AP398" s="20">
        <v>2.7890000000000001</v>
      </c>
      <c r="AQ398" s="20">
        <v>0.105</v>
      </c>
      <c r="AY398" s="20">
        <v>99.410999999999987</v>
      </c>
      <c r="BB398" s="20">
        <v>9</v>
      </c>
      <c r="BD398" s="20">
        <v>381</v>
      </c>
      <c r="BJ398" s="20">
        <v>12</v>
      </c>
      <c r="BK398" s="20">
        <v>30</v>
      </c>
      <c r="BL398" s="20">
        <v>12</v>
      </c>
      <c r="BP398" s="20">
        <v>3</v>
      </c>
      <c r="CB398" s="20">
        <v>115</v>
      </c>
      <c r="CF398" s="20">
        <v>1</v>
      </c>
      <c r="CG398" s="20">
        <v>12</v>
      </c>
      <c r="CH398" s="20">
        <v>1</v>
      </c>
      <c r="CJ398" s="20">
        <v>228</v>
      </c>
      <c r="CK398" s="20">
        <v>1</v>
      </c>
      <c r="CM398" s="20">
        <v>12</v>
      </c>
      <c r="CO398" s="20">
        <v>3</v>
      </c>
      <c r="CS398" s="20">
        <v>103</v>
      </c>
      <c r="CU398" s="20">
        <v>44</v>
      </c>
      <c r="CV398" s="20">
        <v>87</v>
      </c>
      <c r="CY398" s="20">
        <v>8</v>
      </c>
      <c r="CZ398" s="20">
        <v>2</v>
      </c>
      <c r="DB398" s="20">
        <v>1</v>
      </c>
      <c r="DG398" s="20">
        <v>3</v>
      </c>
      <c r="DH398" s="20">
        <v>0.5</v>
      </c>
      <c r="DI398" s="85">
        <v>145.5</v>
      </c>
      <c r="DJ398" s="85">
        <v>145.5</v>
      </c>
      <c r="DL398" s="20">
        <v>39386</v>
      </c>
      <c r="DO398" s="20">
        <v>1415</v>
      </c>
    </row>
    <row r="399" spans="1:119" x14ac:dyDescent="0.3">
      <c r="A399" s="20" t="s">
        <v>109</v>
      </c>
      <c r="B399" s="20" t="s">
        <v>977</v>
      </c>
      <c r="C399" s="20" t="s">
        <v>279</v>
      </c>
      <c r="D399" s="20" t="s">
        <v>69</v>
      </c>
      <c r="G399" s="20" t="s">
        <v>69</v>
      </c>
      <c r="K399" s="20">
        <v>35.483739999999997</v>
      </c>
      <c r="L399" s="20">
        <v>-107.66341300000001</v>
      </c>
      <c r="M399" s="20" t="s">
        <v>357</v>
      </c>
      <c r="N399" s="59" t="s">
        <v>238</v>
      </c>
      <c r="O399" s="20" t="s">
        <v>147</v>
      </c>
      <c r="P399" s="59" t="s">
        <v>336</v>
      </c>
      <c r="Q399" s="20" t="s">
        <v>1373</v>
      </c>
      <c r="R399" s="20" t="s">
        <v>381</v>
      </c>
      <c r="S399" s="20">
        <v>-257.64</v>
      </c>
      <c r="T399" s="20"/>
      <c r="U399" s="20" t="s">
        <v>68</v>
      </c>
      <c r="V399" s="20" t="s">
        <v>108</v>
      </c>
      <c r="W399" s="20" t="s">
        <v>67</v>
      </c>
      <c r="X399" s="20" t="s">
        <v>249</v>
      </c>
      <c r="Z399" s="20" t="s">
        <v>110</v>
      </c>
      <c r="AA399" s="20" t="s">
        <v>142</v>
      </c>
      <c r="AB399" s="20" t="s">
        <v>1559</v>
      </c>
      <c r="AC399" s="20">
        <v>0.55000000000000004</v>
      </c>
      <c r="AD399" s="20">
        <v>0.4</v>
      </c>
      <c r="AE399" s="20">
        <v>0.15</v>
      </c>
      <c r="AF399" s="20">
        <v>0</v>
      </c>
      <c r="AG399" s="20">
        <v>62.848999999999997</v>
      </c>
      <c r="AH399" s="20">
        <v>1.0069999999999999</v>
      </c>
      <c r="AI399" s="20">
        <v>19.814</v>
      </c>
      <c r="AK399" s="115">
        <v>4.4009999999999998</v>
      </c>
      <c r="AL399" s="20">
        <v>0.126</v>
      </c>
      <c r="AM399" s="20">
        <v>3.0649999999999999</v>
      </c>
      <c r="AN399" s="20">
        <v>5.7030000000000003</v>
      </c>
      <c r="AO399" s="20">
        <v>1.1559999999999999</v>
      </c>
      <c r="AP399" s="20">
        <v>1.6639999999999999</v>
      </c>
      <c r="AQ399" s="20">
        <v>5.5E-2</v>
      </c>
      <c r="AY399" s="20">
        <v>99.84</v>
      </c>
      <c r="BB399" s="20">
        <v>5</v>
      </c>
      <c r="BD399" s="20">
        <v>2029</v>
      </c>
      <c r="BJ399" s="20">
        <v>8</v>
      </c>
      <c r="BK399" s="20">
        <v>19</v>
      </c>
      <c r="BL399" s="20">
        <v>2.4</v>
      </c>
      <c r="BP399" s="20">
        <v>2</v>
      </c>
      <c r="CB399" s="20">
        <v>19</v>
      </c>
      <c r="CF399" s="20">
        <v>8</v>
      </c>
      <c r="CG399" s="20">
        <v>6</v>
      </c>
      <c r="CH399" s="20">
        <v>3</v>
      </c>
      <c r="CJ399" s="20">
        <v>231</v>
      </c>
      <c r="CK399" s="20">
        <v>0.33</v>
      </c>
      <c r="CM399" s="20">
        <v>4</v>
      </c>
      <c r="CO399" s="20">
        <v>3</v>
      </c>
      <c r="CS399" s="20">
        <v>82</v>
      </c>
      <c r="CU399" s="20">
        <v>6</v>
      </c>
      <c r="CV399" s="20">
        <v>11</v>
      </c>
      <c r="CY399" s="20">
        <v>2</v>
      </c>
      <c r="CZ399" s="20">
        <v>0.4</v>
      </c>
      <c r="DB399" s="20">
        <v>0.5</v>
      </c>
      <c r="DG399" s="20">
        <v>2</v>
      </c>
      <c r="DH399" s="20">
        <v>0.3</v>
      </c>
      <c r="DI399" s="85">
        <v>22.2</v>
      </c>
      <c r="DJ399" s="85">
        <v>22.2</v>
      </c>
      <c r="DL399" s="20">
        <v>5466</v>
      </c>
      <c r="DO399" s="20">
        <v>349</v>
      </c>
    </row>
    <row r="400" spans="1:119" x14ac:dyDescent="0.3">
      <c r="A400" s="20" t="s">
        <v>111</v>
      </c>
      <c r="B400" s="20" t="s">
        <v>977</v>
      </c>
      <c r="C400" s="20" t="s">
        <v>279</v>
      </c>
      <c r="D400" s="20" t="s">
        <v>69</v>
      </c>
      <c r="G400" s="20" t="s">
        <v>69</v>
      </c>
      <c r="K400" s="20">
        <v>35.483739999999997</v>
      </c>
      <c r="L400" s="20">
        <v>-107.66341300000001</v>
      </c>
      <c r="M400" s="20" t="s">
        <v>357</v>
      </c>
      <c r="N400" s="59" t="s">
        <v>238</v>
      </c>
      <c r="O400" s="20" t="s">
        <v>147</v>
      </c>
      <c r="P400" s="59" t="s">
        <v>336</v>
      </c>
      <c r="Q400" s="20" t="s">
        <v>1373</v>
      </c>
      <c r="R400" s="20" t="s">
        <v>381</v>
      </c>
      <c r="S400" s="20">
        <v>-223.26</v>
      </c>
      <c r="T400" s="20"/>
      <c r="U400" s="20" t="s">
        <v>68</v>
      </c>
      <c r="V400" s="20" t="s">
        <v>108</v>
      </c>
      <c r="W400" s="20" t="s">
        <v>67</v>
      </c>
      <c r="X400" s="20" t="s">
        <v>249</v>
      </c>
      <c r="Z400" s="20" t="s">
        <v>72</v>
      </c>
      <c r="AA400" s="20" t="s">
        <v>142</v>
      </c>
      <c r="AB400" s="20" t="s">
        <v>1559</v>
      </c>
      <c r="BB400" s="20">
        <v>1</v>
      </c>
      <c r="BD400" s="20">
        <v>131</v>
      </c>
      <c r="BJ400" s="20">
        <v>4</v>
      </c>
      <c r="BK400" s="20">
        <v>5</v>
      </c>
      <c r="BL400" s="20">
        <v>0.1</v>
      </c>
      <c r="BP400" s="20">
        <v>1</v>
      </c>
      <c r="CB400" s="20">
        <v>1</v>
      </c>
      <c r="CF400" s="20">
        <v>2</v>
      </c>
      <c r="CG400" s="20">
        <v>2</v>
      </c>
      <c r="CH400" s="20">
        <v>1</v>
      </c>
      <c r="CJ400" s="20">
        <v>158</v>
      </c>
      <c r="CK400" s="20">
        <v>0.1</v>
      </c>
      <c r="CM400" s="20">
        <v>1</v>
      </c>
      <c r="CO400" s="20">
        <v>1</v>
      </c>
      <c r="CS400" s="20">
        <v>4</v>
      </c>
      <c r="CU400" s="20">
        <v>4</v>
      </c>
      <c r="CV400" s="20">
        <v>9</v>
      </c>
      <c r="CY400" s="20">
        <v>1</v>
      </c>
      <c r="CZ400" s="20">
        <v>0.31</v>
      </c>
      <c r="DB400" s="20">
        <v>0.23</v>
      </c>
      <c r="DG400" s="20">
        <v>1</v>
      </c>
      <c r="DH400" s="20">
        <v>0.1</v>
      </c>
      <c r="DI400" s="85">
        <v>15.64</v>
      </c>
      <c r="DJ400" s="85">
        <v>15.64</v>
      </c>
      <c r="DL400" s="20">
        <v>3667</v>
      </c>
      <c r="DO400" s="20">
        <v>181</v>
      </c>
    </row>
    <row r="401" spans="1:119" x14ac:dyDescent="0.3">
      <c r="A401" s="20" t="s">
        <v>112</v>
      </c>
      <c r="B401" s="20" t="s">
        <v>977</v>
      </c>
      <c r="C401" s="20" t="s">
        <v>279</v>
      </c>
      <c r="D401" s="20" t="s">
        <v>69</v>
      </c>
      <c r="G401" s="20" t="s">
        <v>69</v>
      </c>
      <c r="K401" s="20">
        <v>35.483739999999997</v>
      </c>
      <c r="L401" s="20">
        <v>-107.66341300000001</v>
      </c>
      <c r="M401" s="20" t="s">
        <v>357</v>
      </c>
      <c r="N401" s="59" t="s">
        <v>238</v>
      </c>
      <c r="O401" s="20" t="s">
        <v>147</v>
      </c>
      <c r="P401" s="59" t="s">
        <v>336</v>
      </c>
      <c r="Q401" s="20" t="s">
        <v>1373</v>
      </c>
      <c r="R401" s="20" t="s">
        <v>381</v>
      </c>
      <c r="S401" s="20">
        <v>-177.95</v>
      </c>
      <c r="T401" s="20"/>
      <c r="U401" s="20" t="s">
        <v>68</v>
      </c>
      <c r="V401" s="20" t="s">
        <v>108</v>
      </c>
      <c r="W401" s="20" t="s">
        <v>67</v>
      </c>
      <c r="X401" s="20" t="s">
        <v>249</v>
      </c>
      <c r="Z401" s="20" t="s">
        <v>72</v>
      </c>
      <c r="AA401" s="20" t="s">
        <v>142</v>
      </c>
      <c r="AB401" s="20" t="s">
        <v>1559</v>
      </c>
      <c r="AG401" s="20">
        <v>50.250999999999998</v>
      </c>
      <c r="AH401" s="20">
        <v>1.0109999999999999</v>
      </c>
      <c r="AI401" s="20">
        <v>27.811</v>
      </c>
      <c r="AK401" s="115">
        <v>14.124000000000001</v>
      </c>
      <c r="AL401" s="20">
        <v>0.34</v>
      </c>
      <c r="AM401" s="20">
        <v>3.214</v>
      </c>
      <c r="AN401" s="20">
        <v>2.714</v>
      </c>
      <c r="AO401" s="20">
        <v>1.3420000000000001</v>
      </c>
      <c r="AP401" s="20">
        <v>0.57099999999999995</v>
      </c>
      <c r="AQ401" s="20">
        <v>6.7000000000000004E-2</v>
      </c>
      <c r="AY401" s="20">
        <v>101.44499999999999</v>
      </c>
      <c r="BB401" s="20">
        <v>1</v>
      </c>
      <c r="BD401" s="20">
        <v>136</v>
      </c>
      <c r="BJ401" s="20">
        <v>2</v>
      </c>
      <c r="BK401" s="20">
        <v>7</v>
      </c>
      <c r="BL401" s="20">
        <v>1</v>
      </c>
      <c r="BP401" s="20">
        <v>2</v>
      </c>
      <c r="CB401" s="20">
        <v>5</v>
      </c>
      <c r="CF401" s="20">
        <v>3</v>
      </c>
      <c r="CG401" s="20">
        <v>3</v>
      </c>
      <c r="CH401" s="20">
        <v>3</v>
      </c>
      <c r="CJ401" s="20">
        <v>130</v>
      </c>
      <c r="CK401" s="20">
        <v>0.5</v>
      </c>
      <c r="CM401" s="20">
        <v>18</v>
      </c>
      <c r="CO401" s="20">
        <v>9</v>
      </c>
      <c r="CS401" s="20">
        <v>10</v>
      </c>
      <c r="CU401" s="20">
        <v>18</v>
      </c>
      <c r="CV401" s="20">
        <v>32</v>
      </c>
      <c r="CY401" s="20">
        <v>2</v>
      </c>
      <c r="CZ401" s="20">
        <v>0.4</v>
      </c>
      <c r="DB401" s="20">
        <v>0.21</v>
      </c>
      <c r="DG401" s="20">
        <v>1</v>
      </c>
      <c r="DH401" s="20">
        <v>0.1</v>
      </c>
      <c r="DI401" s="85">
        <v>53.71</v>
      </c>
      <c r="DJ401" s="85">
        <v>53.71</v>
      </c>
      <c r="DL401" s="20">
        <v>10164</v>
      </c>
      <c r="DO401" s="20">
        <v>184</v>
      </c>
    </row>
    <row r="402" spans="1:119" x14ac:dyDescent="0.3">
      <c r="A402" s="20" t="s">
        <v>113</v>
      </c>
      <c r="B402" s="20" t="s">
        <v>977</v>
      </c>
      <c r="C402" s="20" t="s">
        <v>279</v>
      </c>
      <c r="D402" s="20" t="s">
        <v>69</v>
      </c>
      <c r="G402" s="20" t="s">
        <v>69</v>
      </c>
      <c r="K402" s="20">
        <v>35.483739999999997</v>
      </c>
      <c r="L402" s="20">
        <v>-107.66341300000001</v>
      </c>
      <c r="M402" s="20" t="s">
        <v>357</v>
      </c>
      <c r="N402" s="59" t="s">
        <v>238</v>
      </c>
      <c r="O402" s="20" t="s">
        <v>147</v>
      </c>
      <c r="P402" s="59" t="s">
        <v>2240</v>
      </c>
      <c r="Q402" s="20" t="s">
        <v>1373</v>
      </c>
      <c r="R402" s="20" t="s">
        <v>381</v>
      </c>
      <c r="S402" s="20">
        <v>-169.51</v>
      </c>
      <c r="T402" s="20"/>
      <c r="U402" s="20" t="s">
        <v>68</v>
      </c>
      <c r="V402" s="20" t="s">
        <v>108</v>
      </c>
      <c r="W402" s="20" t="s">
        <v>67</v>
      </c>
      <c r="Z402" s="20" t="s">
        <v>77</v>
      </c>
      <c r="AA402" s="20" t="s">
        <v>142</v>
      </c>
      <c r="AB402" s="20" t="s">
        <v>1559</v>
      </c>
      <c r="AG402" s="20">
        <v>53.624000000000002</v>
      </c>
      <c r="AH402" s="20">
        <v>0.97</v>
      </c>
      <c r="AI402" s="20">
        <v>40.284999999999997</v>
      </c>
      <c r="AK402" s="115">
        <v>3.03</v>
      </c>
      <c r="AL402" s="20">
        <v>6.7000000000000004E-2</v>
      </c>
      <c r="AM402" s="20">
        <v>0.248</v>
      </c>
      <c r="AN402" s="20">
        <v>0.35399999999999998</v>
      </c>
      <c r="AO402" s="20">
        <v>0.13900000000000001</v>
      </c>
      <c r="AP402" s="20">
        <v>0.16200000000000001</v>
      </c>
      <c r="AQ402" s="20">
        <v>3.1E-2</v>
      </c>
      <c r="AY402" s="20">
        <v>98.91</v>
      </c>
      <c r="BB402" s="20">
        <v>1</v>
      </c>
      <c r="BD402" s="20">
        <v>61</v>
      </c>
      <c r="BJ402" s="20">
        <v>2</v>
      </c>
      <c r="BK402" s="20">
        <v>4</v>
      </c>
      <c r="BL402" s="20">
        <v>1.6</v>
      </c>
      <c r="BP402" s="20">
        <v>8</v>
      </c>
      <c r="CB402" s="20">
        <v>9</v>
      </c>
      <c r="CF402" s="20">
        <v>0.3</v>
      </c>
      <c r="CG402" s="20">
        <v>2</v>
      </c>
      <c r="CH402" s="20">
        <v>6</v>
      </c>
      <c r="CJ402" s="20">
        <v>109</v>
      </c>
      <c r="CK402" s="20">
        <v>4</v>
      </c>
      <c r="CM402" s="20">
        <v>12</v>
      </c>
      <c r="CO402" s="20">
        <v>10</v>
      </c>
      <c r="CS402" s="20">
        <v>11</v>
      </c>
      <c r="CU402" s="20">
        <v>25</v>
      </c>
      <c r="CV402" s="20">
        <v>45</v>
      </c>
      <c r="CY402" s="20">
        <v>2</v>
      </c>
      <c r="CZ402" s="20">
        <v>0.4</v>
      </c>
      <c r="DB402" s="20">
        <v>0.1</v>
      </c>
      <c r="DG402" s="20">
        <v>1</v>
      </c>
      <c r="DH402" s="20">
        <v>0.1</v>
      </c>
      <c r="DI402" s="85">
        <v>73.599999999999994</v>
      </c>
      <c r="DJ402" s="85">
        <v>73.599999999999994</v>
      </c>
      <c r="DL402" s="20">
        <v>16729</v>
      </c>
      <c r="DO402" s="20">
        <v>267</v>
      </c>
    </row>
    <row r="403" spans="1:119" x14ac:dyDescent="0.3">
      <c r="A403" s="20" t="s">
        <v>114</v>
      </c>
      <c r="B403" s="20" t="s">
        <v>977</v>
      </c>
      <c r="C403" s="20" t="s">
        <v>279</v>
      </c>
      <c r="D403" s="20" t="s">
        <v>69</v>
      </c>
      <c r="G403" s="20" t="s">
        <v>69</v>
      </c>
      <c r="K403" s="20">
        <v>35.483739999999997</v>
      </c>
      <c r="L403" s="20">
        <v>-107.66341300000001</v>
      </c>
      <c r="M403" s="20" t="s">
        <v>357</v>
      </c>
      <c r="N403" s="59" t="s">
        <v>238</v>
      </c>
      <c r="O403" s="20" t="s">
        <v>147</v>
      </c>
      <c r="P403" s="59" t="s">
        <v>336</v>
      </c>
      <c r="Q403" s="20" t="s">
        <v>1373</v>
      </c>
      <c r="R403" s="20" t="s">
        <v>381</v>
      </c>
      <c r="S403" s="20">
        <v>-165.92</v>
      </c>
      <c r="T403" s="20"/>
      <c r="U403" s="20" t="s">
        <v>68</v>
      </c>
      <c r="V403" s="20" t="s">
        <v>108</v>
      </c>
      <c r="W403" s="20" t="s">
        <v>67</v>
      </c>
      <c r="X403" s="20" t="s">
        <v>249</v>
      </c>
      <c r="Z403" s="20" t="s">
        <v>72</v>
      </c>
      <c r="AA403" s="20" t="s">
        <v>142</v>
      </c>
      <c r="AB403" s="20" t="s">
        <v>1559</v>
      </c>
      <c r="BB403" s="20">
        <v>2</v>
      </c>
      <c r="BD403" s="20">
        <v>213</v>
      </c>
      <c r="BJ403" s="20">
        <v>1</v>
      </c>
      <c r="BK403" s="20">
        <v>24</v>
      </c>
      <c r="BL403" s="20">
        <v>4</v>
      </c>
      <c r="BP403" s="20">
        <v>2</v>
      </c>
      <c r="CB403" s="20">
        <v>31</v>
      </c>
      <c r="CF403" s="20">
        <v>0.5</v>
      </c>
      <c r="CG403" s="20">
        <v>4</v>
      </c>
      <c r="CH403" s="20">
        <v>3</v>
      </c>
      <c r="CJ403" s="20">
        <v>153</v>
      </c>
      <c r="CK403" s="20">
        <v>0.5</v>
      </c>
      <c r="CM403" s="20">
        <v>7</v>
      </c>
      <c r="CO403" s="20">
        <v>2</v>
      </c>
      <c r="CS403" s="20">
        <v>16</v>
      </c>
      <c r="CU403" s="20">
        <v>14</v>
      </c>
      <c r="CV403" s="20">
        <v>22</v>
      </c>
      <c r="CY403" s="20">
        <v>1</v>
      </c>
      <c r="CZ403" s="20">
        <v>0.26</v>
      </c>
      <c r="DB403" s="20">
        <v>0.2</v>
      </c>
      <c r="DG403" s="20">
        <v>1</v>
      </c>
      <c r="DH403" s="20">
        <v>0.1</v>
      </c>
      <c r="DI403" s="85">
        <v>38.56</v>
      </c>
      <c r="DJ403" s="85">
        <v>38.56</v>
      </c>
      <c r="DL403" s="20">
        <v>128415</v>
      </c>
      <c r="DO403" s="20">
        <v>262</v>
      </c>
    </row>
    <row r="404" spans="1:119" x14ac:dyDescent="0.3">
      <c r="A404" s="20" t="s">
        <v>115</v>
      </c>
      <c r="B404" s="20" t="s">
        <v>977</v>
      </c>
      <c r="C404" s="20" t="s">
        <v>279</v>
      </c>
      <c r="D404" s="20" t="s">
        <v>69</v>
      </c>
      <c r="G404" s="20" t="s">
        <v>69</v>
      </c>
      <c r="K404" s="20">
        <v>35.483739999999997</v>
      </c>
      <c r="L404" s="20">
        <v>-107.66341300000001</v>
      </c>
      <c r="M404" s="20" t="s">
        <v>357</v>
      </c>
      <c r="N404" s="59" t="s">
        <v>238</v>
      </c>
      <c r="O404" s="20" t="s">
        <v>147</v>
      </c>
      <c r="P404" s="59" t="s">
        <v>336</v>
      </c>
      <c r="Q404" s="20" t="s">
        <v>1373</v>
      </c>
      <c r="R404" s="20" t="s">
        <v>381</v>
      </c>
      <c r="S404" s="20">
        <v>-97.33</v>
      </c>
      <c r="T404" s="20"/>
      <c r="U404" s="20" t="s">
        <v>68</v>
      </c>
      <c r="V404" s="20" t="s">
        <v>108</v>
      </c>
      <c r="W404" s="20" t="s">
        <v>67</v>
      </c>
      <c r="X404" s="20" t="s">
        <v>249</v>
      </c>
      <c r="Z404" s="20" t="s">
        <v>110</v>
      </c>
      <c r="AA404" s="20" t="s">
        <v>142</v>
      </c>
      <c r="AB404" s="20" t="s">
        <v>1559</v>
      </c>
      <c r="AG404" s="20">
        <v>37.902999999999999</v>
      </c>
      <c r="AH404" s="20">
        <v>0.65100000000000002</v>
      </c>
      <c r="AI404" s="20">
        <v>11.632</v>
      </c>
      <c r="AK404" s="115">
        <v>41.2</v>
      </c>
      <c r="AL404" s="20">
        <v>1.524</v>
      </c>
      <c r="AM404" s="20">
        <v>4.04</v>
      </c>
      <c r="AN404" s="20">
        <v>1.7110000000000001</v>
      </c>
      <c r="AO404" s="20">
        <v>1.8979999999999999</v>
      </c>
      <c r="AP404" s="20">
        <v>0.89800000000000002</v>
      </c>
      <c r="AQ404" s="20">
        <v>0.06</v>
      </c>
      <c r="AY404" s="20">
        <v>101.517</v>
      </c>
      <c r="BB404" s="20">
        <v>1</v>
      </c>
      <c r="BD404" s="20">
        <v>38</v>
      </c>
      <c r="BJ404" s="20">
        <v>3</v>
      </c>
      <c r="BK404" s="20">
        <v>11</v>
      </c>
      <c r="BL404" s="20">
        <v>0.25</v>
      </c>
      <c r="BP404" s="20">
        <v>2</v>
      </c>
      <c r="CB404" s="20">
        <v>2</v>
      </c>
      <c r="CF404" s="20">
        <v>1</v>
      </c>
      <c r="CG404" s="20">
        <v>3</v>
      </c>
      <c r="CH404" s="20">
        <v>5</v>
      </c>
      <c r="CJ404" s="20">
        <v>132</v>
      </c>
      <c r="CK404" s="20">
        <v>0.4</v>
      </c>
      <c r="CM404" s="20">
        <v>10</v>
      </c>
      <c r="CO404" s="20">
        <v>7</v>
      </c>
      <c r="CS404" s="20">
        <v>15</v>
      </c>
      <c r="CU404" s="20">
        <v>9</v>
      </c>
      <c r="CV404" s="20">
        <v>18</v>
      </c>
      <c r="CY404" s="20">
        <v>2</v>
      </c>
      <c r="CZ404" s="20">
        <v>0.4</v>
      </c>
      <c r="DB404" s="20">
        <v>0.25</v>
      </c>
      <c r="DG404" s="20">
        <v>1</v>
      </c>
      <c r="DH404" s="20">
        <v>0.1</v>
      </c>
      <c r="DI404" s="85">
        <v>30.75</v>
      </c>
      <c r="DJ404" s="85">
        <v>30.75</v>
      </c>
      <c r="DL404" s="20">
        <v>8632</v>
      </c>
      <c r="DO404" s="20">
        <v>166</v>
      </c>
    </row>
    <row r="405" spans="1:119" x14ac:dyDescent="0.3">
      <c r="A405" s="20" t="s">
        <v>116</v>
      </c>
      <c r="B405" s="20" t="s">
        <v>977</v>
      </c>
      <c r="C405" s="20" t="s">
        <v>279</v>
      </c>
      <c r="D405" s="20" t="s">
        <v>69</v>
      </c>
      <c r="G405" s="20" t="s">
        <v>69</v>
      </c>
      <c r="K405" s="20">
        <v>35.483739999999997</v>
      </c>
      <c r="L405" s="20">
        <v>-107.66341300000001</v>
      </c>
      <c r="M405" s="20" t="s">
        <v>357</v>
      </c>
      <c r="N405" s="59" t="s">
        <v>238</v>
      </c>
      <c r="O405" s="20" t="s">
        <v>147</v>
      </c>
      <c r="P405" s="59" t="s">
        <v>336</v>
      </c>
      <c r="Q405" s="20" t="s">
        <v>1373</v>
      </c>
      <c r="R405" s="20" t="s">
        <v>381</v>
      </c>
      <c r="S405" s="20">
        <v>-45.15</v>
      </c>
      <c r="T405" s="20"/>
      <c r="U405" s="20" t="s">
        <v>68</v>
      </c>
      <c r="V405" s="20" t="s">
        <v>108</v>
      </c>
      <c r="W405" s="20" t="s">
        <v>67</v>
      </c>
      <c r="X405" s="20" t="s">
        <v>249</v>
      </c>
      <c r="Z405" s="20" t="s">
        <v>72</v>
      </c>
      <c r="AA405" s="20" t="s">
        <v>142</v>
      </c>
      <c r="AB405" s="20" t="s">
        <v>1559</v>
      </c>
      <c r="AC405" s="20">
        <v>0.93</v>
      </c>
      <c r="AD405" s="20">
        <v>0.39</v>
      </c>
      <c r="AE405" s="20">
        <v>0.54</v>
      </c>
      <c r="AF405" s="20">
        <v>0</v>
      </c>
      <c r="BB405" s="20">
        <v>1</v>
      </c>
      <c r="BD405" s="20">
        <v>75</v>
      </c>
      <c r="BJ405" s="20">
        <v>2</v>
      </c>
      <c r="BK405" s="20">
        <v>6</v>
      </c>
      <c r="BL405" s="20">
        <v>0</v>
      </c>
      <c r="BP405" s="20">
        <v>1</v>
      </c>
      <c r="CB405" s="20">
        <v>0</v>
      </c>
      <c r="CF405" s="20">
        <v>0.34</v>
      </c>
      <c r="CG405" s="20">
        <v>1</v>
      </c>
      <c r="CH405" s="20">
        <v>2</v>
      </c>
      <c r="CJ405" s="20">
        <v>135</v>
      </c>
      <c r="CK405" s="20">
        <v>0.1</v>
      </c>
      <c r="CM405" s="20">
        <v>1</v>
      </c>
      <c r="CO405" s="20">
        <v>0</v>
      </c>
      <c r="CS405" s="20">
        <v>4</v>
      </c>
      <c r="CU405" s="20">
        <v>3</v>
      </c>
      <c r="CV405" s="20">
        <v>4</v>
      </c>
      <c r="CY405" s="20">
        <v>0</v>
      </c>
      <c r="CZ405" s="20">
        <v>7.0000000000000007E-2</v>
      </c>
      <c r="DB405" s="20">
        <v>0.04</v>
      </c>
      <c r="DG405" s="20">
        <v>0</v>
      </c>
      <c r="DH405" s="20">
        <v>0.02</v>
      </c>
      <c r="DI405" s="85">
        <v>7.13</v>
      </c>
      <c r="DJ405" s="85">
        <v>7.13</v>
      </c>
      <c r="DL405" s="20">
        <v>5141</v>
      </c>
      <c r="DO405" s="20">
        <v>138</v>
      </c>
    </row>
    <row r="406" spans="1:119" x14ac:dyDescent="0.3">
      <c r="A406" s="20" t="s">
        <v>117</v>
      </c>
      <c r="B406" s="20" t="s">
        <v>977</v>
      </c>
      <c r="C406" s="20" t="s">
        <v>279</v>
      </c>
      <c r="D406" s="20" t="s">
        <v>69</v>
      </c>
      <c r="G406" s="20" t="s">
        <v>69</v>
      </c>
      <c r="K406" s="20">
        <v>35.483739999999997</v>
      </c>
      <c r="L406" s="20">
        <v>-107.66341300000001</v>
      </c>
      <c r="M406" s="20" t="s">
        <v>357</v>
      </c>
      <c r="N406" s="59" t="s">
        <v>238</v>
      </c>
      <c r="O406" s="20" t="s">
        <v>147</v>
      </c>
      <c r="P406" s="59" t="s">
        <v>336</v>
      </c>
      <c r="Q406" s="20" t="s">
        <v>1373</v>
      </c>
      <c r="R406" s="20" t="s">
        <v>381</v>
      </c>
      <c r="S406" s="20">
        <v>-7.34</v>
      </c>
      <c r="T406" s="20"/>
      <c r="U406" s="20" t="s">
        <v>68</v>
      </c>
      <c r="V406" s="20" t="s">
        <v>108</v>
      </c>
      <c r="W406" s="20" t="s">
        <v>67</v>
      </c>
      <c r="X406" s="20" t="s">
        <v>249</v>
      </c>
      <c r="Z406" s="20" t="s">
        <v>118</v>
      </c>
      <c r="AA406" s="20" t="s">
        <v>142</v>
      </c>
      <c r="AB406" s="20" t="s">
        <v>1559</v>
      </c>
      <c r="AG406" s="20">
        <v>70.394999999999996</v>
      </c>
      <c r="AH406" s="20">
        <v>1.4379999999999999</v>
      </c>
      <c r="AI406" s="20">
        <v>22.245000000000001</v>
      </c>
      <c r="AK406" s="115">
        <v>1.046</v>
      </c>
      <c r="AL406" s="20">
        <v>1.9E-2</v>
      </c>
      <c r="AM406" s="20">
        <v>0.77800000000000002</v>
      </c>
      <c r="AN406" s="20">
        <v>1.3460000000000001</v>
      </c>
      <c r="AO406" s="20">
        <v>0.29399999999999998</v>
      </c>
      <c r="AP406" s="20">
        <v>1.452</v>
      </c>
      <c r="AQ406" s="20">
        <v>5.3999999999999999E-2</v>
      </c>
      <c r="AY406" s="20">
        <v>99.067000000000021</v>
      </c>
      <c r="BB406" s="20">
        <v>1</v>
      </c>
      <c r="BD406" s="20">
        <v>114</v>
      </c>
      <c r="BJ406" s="20">
        <v>3</v>
      </c>
      <c r="BK406" s="20">
        <v>47</v>
      </c>
      <c r="BL406" s="20">
        <v>3.6</v>
      </c>
      <c r="BP406" s="20">
        <v>3</v>
      </c>
      <c r="CB406" s="20">
        <v>28</v>
      </c>
      <c r="CF406" s="20">
        <v>5</v>
      </c>
      <c r="CG406" s="20">
        <v>7</v>
      </c>
      <c r="CH406" s="20">
        <v>5</v>
      </c>
      <c r="CJ406" s="20">
        <v>163</v>
      </c>
      <c r="CK406" s="20">
        <v>0.7</v>
      </c>
      <c r="CM406" s="20">
        <v>8</v>
      </c>
      <c r="CO406" s="20">
        <v>3</v>
      </c>
      <c r="CS406" s="20">
        <v>17</v>
      </c>
      <c r="CU406" s="20">
        <v>13</v>
      </c>
      <c r="CV406" s="20">
        <v>22</v>
      </c>
      <c r="CY406" s="20">
        <v>3</v>
      </c>
      <c r="CZ406" s="20">
        <v>0.64</v>
      </c>
      <c r="DB406" s="20">
        <v>0.5</v>
      </c>
      <c r="DG406" s="20">
        <v>2</v>
      </c>
      <c r="DH406" s="20">
        <v>0.22</v>
      </c>
      <c r="DI406" s="85">
        <v>41.36</v>
      </c>
      <c r="DJ406" s="85">
        <v>41.36</v>
      </c>
      <c r="DL406" s="20">
        <v>3028</v>
      </c>
      <c r="DO406" s="20">
        <v>352</v>
      </c>
    </row>
    <row r="407" spans="1:119" x14ac:dyDescent="0.3">
      <c r="A407" s="20" t="s">
        <v>119</v>
      </c>
      <c r="B407" s="20" t="s">
        <v>977</v>
      </c>
      <c r="C407" s="20" t="s">
        <v>279</v>
      </c>
      <c r="D407" s="20" t="s">
        <v>69</v>
      </c>
      <c r="G407" s="20" t="s">
        <v>69</v>
      </c>
      <c r="K407" s="20">
        <v>35.483739999999997</v>
      </c>
      <c r="L407" s="20">
        <v>-107.66341300000001</v>
      </c>
      <c r="M407" s="20" t="s">
        <v>357</v>
      </c>
      <c r="N407" s="59" t="s">
        <v>238</v>
      </c>
      <c r="O407" s="20" t="s">
        <v>147</v>
      </c>
      <c r="P407" s="59" t="s">
        <v>336</v>
      </c>
      <c r="Q407" s="20" t="s">
        <v>1373</v>
      </c>
      <c r="R407" s="20" t="s">
        <v>381</v>
      </c>
      <c r="S407" s="20">
        <v>-6.09</v>
      </c>
      <c r="T407" s="20"/>
      <c r="U407" s="20" t="s">
        <v>68</v>
      </c>
      <c r="V407" s="20" t="s">
        <v>108</v>
      </c>
      <c r="W407" s="20" t="s">
        <v>67</v>
      </c>
      <c r="Z407" s="20" t="s">
        <v>120</v>
      </c>
      <c r="AA407" s="20" t="s">
        <v>142</v>
      </c>
      <c r="AB407" s="20" t="s">
        <v>1559</v>
      </c>
      <c r="BB407" s="20">
        <v>2</v>
      </c>
      <c r="BD407" s="20">
        <v>193</v>
      </c>
      <c r="BJ407" s="20">
        <v>7</v>
      </c>
      <c r="BK407" s="20">
        <v>54</v>
      </c>
      <c r="BL407" s="20">
        <v>18</v>
      </c>
      <c r="BP407" s="20">
        <v>5</v>
      </c>
      <c r="CB407" s="20">
        <v>80</v>
      </c>
      <c r="CF407" s="20">
        <v>2.5</v>
      </c>
      <c r="CG407" s="20">
        <v>10</v>
      </c>
      <c r="CH407" s="20">
        <v>2</v>
      </c>
      <c r="CJ407" s="20">
        <v>200</v>
      </c>
      <c r="CK407" s="20">
        <v>1</v>
      </c>
      <c r="CM407" s="20">
        <v>11</v>
      </c>
      <c r="CO407" s="20">
        <v>4</v>
      </c>
      <c r="CS407" s="20">
        <v>25</v>
      </c>
      <c r="CU407" s="20">
        <v>22</v>
      </c>
      <c r="CV407" s="20">
        <v>36</v>
      </c>
      <c r="CY407" s="20">
        <v>3</v>
      </c>
      <c r="CZ407" s="20">
        <v>0.6</v>
      </c>
      <c r="DB407" s="20">
        <v>0.5</v>
      </c>
      <c r="DG407" s="20">
        <v>1</v>
      </c>
      <c r="DH407" s="20">
        <v>0.3</v>
      </c>
      <c r="DI407" s="85">
        <v>63.4</v>
      </c>
      <c r="DJ407" s="85">
        <v>63.4</v>
      </c>
      <c r="DL407" s="20">
        <v>8508</v>
      </c>
      <c r="DO407" s="20">
        <v>481</v>
      </c>
    </row>
    <row r="408" spans="1:119" x14ac:dyDescent="0.3">
      <c r="A408" s="20" t="s">
        <v>121</v>
      </c>
      <c r="B408" s="20" t="s">
        <v>977</v>
      </c>
      <c r="C408" s="20" t="s">
        <v>279</v>
      </c>
      <c r="D408" s="20" t="s">
        <v>69</v>
      </c>
      <c r="G408" s="20" t="s">
        <v>69</v>
      </c>
      <c r="K408" s="20">
        <v>35.483739999999997</v>
      </c>
      <c r="L408" s="20">
        <v>-107.66341300000001</v>
      </c>
      <c r="M408" s="20" t="s">
        <v>357</v>
      </c>
      <c r="N408" s="59" t="s">
        <v>238</v>
      </c>
      <c r="O408" s="20" t="s">
        <v>147</v>
      </c>
      <c r="P408" s="59" t="s">
        <v>2240</v>
      </c>
      <c r="Q408" s="20" t="s">
        <v>1373</v>
      </c>
      <c r="R408" s="20" t="s">
        <v>381</v>
      </c>
      <c r="S408" s="20">
        <v>0</v>
      </c>
      <c r="T408" s="20"/>
      <c r="U408" s="20" t="s">
        <v>68</v>
      </c>
      <c r="V408" s="20" t="s">
        <v>108</v>
      </c>
      <c r="W408" s="20" t="s">
        <v>67</v>
      </c>
      <c r="Z408" s="20" t="s">
        <v>66</v>
      </c>
      <c r="AA408" s="20" t="s">
        <v>142</v>
      </c>
      <c r="AB408" s="20" t="s">
        <v>1559</v>
      </c>
      <c r="AG408" s="20">
        <v>72.054000000000002</v>
      </c>
      <c r="AH408" s="20">
        <v>0.97699999999999998</v>
      </c>
      <c r="AI408" s="20">
        <v>21.044</v>
      </c>
      <c r="AK408" s="115">
        <v>1.8779999999999999</v>
      </c>
      <c r="AL408" s="20">
        <v>1.4E-2</v>
      </c>
      <c r="AM408" s="20">
        <v>1.4510000000000001</v>
      </c>
      <c r="AN408" s="20">
        <v>0.63200000000000001</v>
      </c>
      <c r="AO408" s="20">
        <v>0.21299999999999999</v>
      </c>
      <c r="AP408" s="20">
        <v>2.129</v>
      </c>
      <c r="AQ408" s="20">
        <v>3.6999999999999998E-2</v>
      </c>
      <c r="AY408" s="20">
        <v>100.429</v>
      </c>
      <c r="BB408" s="20">
        <v>2</v>
      </c>
      <c r="BD408" s="20">
        <v>256</v>
      </c>
      <c r="BJ408" s="20">
        <v>5</v>
      </c>
      <c r="BK408" s="20">
        <v>52</v>
      </c>
      <c r="BL408" s="20">
        <v>16</v>
      </c>
      <c r="BP408" s="20">
        <v>6</v>
      </c>
      <c r="CB408" s="20">
        <v>106</v>
      </c>
      <c r="CF408" s="20">
        <v>1.8</v>
      </c>
      <c r="CG408" s="20">
        <v>12</v>
      </c>
      <c r="CH408" s="20">
        <v>1</v>
      </c>
      <c r="CJ408" s="20">
        <v>185</v>
      </c>
      <c r="CK408" s="20">
        <v>1</v>
      </c>
      <c r="CM408" s="20">
        <v>13</v>
      </c>
      <c r="CO408" s="20">
        <v>3</v>
      </c>
      <c r="CS408" s="20">
        <v>52</v>
      </c>
      <c r="CU408" s="20">
        <v>24</v>
      </c>
      <c r="CV408" s="20">
        <v>41</v>
      </c>
      <c r="CY408" s="20">
        <v>3</v>
      </c>
      <c r="CZ408" s="20">
        <v>0.5</v>
      </c>
      <c r="DB408" s="20">
        <v>0.4</v>
      </c>
      <c r="DG408" s="20">
        <v>2</v>
      </c>
      <c r="DH408" s="20">
        <v>0.3</v>
      </c>
      <c r="DI408" s="85">
        <v>71.2</v>
      </c>
      <c r="DJ408" s="85">
        <v>71.2</v>
      </c>
      <c r="DL408" s="20">
        <v>11242</v>
      </c>
      <c r="DO408" s="20">
        <v>571</v>
      </c>
    </row>
    <row r="409" spans="1:119" x14ac:dyDescent="0.3">
      <c r="A409" s="20">
        <v>1</v>
      </c>
      <c r="B409" s="20" t="s">
        <v>977</v>
      </c>
      <c r="C409" s="20" t="s">
        <v>279</v>
      </c>
      <c r="D409" s="20" t="s">
        <v>134</v>
      </c>
      <c r="G409" s="20" t="s">
        <v>134</v>
      </c>
      <c r="K409" s="20">
        <v>35.483739999999997</v>
      </c>
      <c r="L409" s="20">
        <v>-107.66341300000001</v>
      </c>
      <c r="M409" s="20" t="s">
        <v>357</v>
      </c>
      <c r="N409" s="59" t="s">
        <v>238</v>
      </c>
      <c r="O409" s="20" t="s">
        <v>147</v>
      </c>
      <c r="P409" s="59" t="s">
        <v>278</v>
      </c>
      <c r="Q409" s="20" t="s">
        <v>1373</v>
      </c>
      <c r="R409" s="20" t="s">
        <v>381</v>
      </c>
      <c r="S409" s="20">
        <v>-1.8</v>
      </c>
      <c r="T409" s="20"/>
      <c r="U409" s="20" t="s">
        <v>68</v>
      </c>
      <c r="V409" s="20" t="s">
        <v>1678</v>
      </c>
      <c r="W409" s="20" t="s">
        <v>1275</v>
      </c>
      <c r="X409" s="20" t="s">
        <v>249</v>
      </c>
      <c r="Z409" s="20" t="s">
        <v>88</v>
      </c>
      <c r="AA409" s="20" t="s">
        <v>142</v>
      </c>
      <c r="AB409" s="20" t="s">
        <v>1559</v>
      </c>
      <c r="AC409" s="20">
        <v>0.02</v>
      </c>
      <c r="BB409" s="20">
        <v>51</v>
      </c>
      <c r="BD409" s="20">
        <v>345</v>
      </c>
      <c r="BJ409" s="20">
        <v>7.98</v>
      </c>
      <c r="BK409" s="20">
        <v>45.15</v>
      </c>
      <c r="BL409" s="20">
        <v>14.24</v>
      </c>
      <c r="BP409" s="20">
        <v>4.8899999999999997</v>
      </c>
      <c r="CB409" s="20">
        <v>119</v>
      </c>
      <c r="CF409" s="20">
        <v>1.29</v>
      </c>
      <c r="CG409" s="20">
        <v>15.72</v>
      </c>
      <c r="CH409" s="20">
        <v>1.3</v>
      </c>
      <c r="CJ409" s="20">
        <v>265</v>
      </c>
      <c r="CK409" s="20">
        <v>0.97</v>
      </c>
      <c r="CM409" s="20">
        <v>16.34</v>
      </c>
      <c r="CO409" s="20">
        <v>4.4400000000000004</v>
      </c>
      <c r="CS409" s="20">
        <v>56.2</v>
      </c>
      <c r="CU409" s="20">
        <v>31.92</v>
      </c>
      <c r="CV409" s="20">
        <v>61.44</v>
      </c>
      <c r="CX409" s="20">
        <v>19.899999999999999</v>
      </c>
      <c r="CY409" s="20">
        <v>4</v>
      </c>
      <c r="CZ409" s="20">
        <v>0.77700000000000002</v>
      </c>
      <c r="DB409" s="20">
        <v>0.59199999999999997</v>
      </c>
      <c r="DG409" s="20">
        <v>2.54</v>
      </c>
      <c r="DH409" s="20">
        <v>0.36399999999999999</v>
      </c>
      <c r="DI409" s="85">
        <v>121.533</v>
      </c>
      <c r="DJ409" s="85">
        <v>121.533</v>
      </c>
      <c r="DL409" s="20">
        <v>19200</v>
      </c>
      <c r="DO409" s="20">
        <v>1300</v>
      </c>
    </row>
    <row r="410" spans="1:119" x14ac:dyDescent="0.3">
      <c r="A410" s="20">
        <v>2</v>
      </c>
      <c r="B410" s="20" t="s">
        <v>977</v>
      </c>
      <c r="C410" s="20" t="s">
        <v>279</v>
      </c>
      <c r="D410" s="20" t="s">
        <v>134</v>
      </c>
      <c r="G410" s="20" t="s">
        <v>134</v>
      </c>
      <c r="K410" s="20">
        <v>35.483739999999997</v>
      </c>
      <c r="L410" s="20">
        <v>-107.66341300000001</v>
      </c>
      <c r="M410" s="20" t="s">
        <v>357</v>
      </c>
      <c r="N410" s="59" t="s">
        <v>238</v>
      </c>
      <c r="O410" s="20" t="s">
        <v>147</v>
      </c>
      <c r="P410" s="59" t="s">
        <v>278</v>
      </c>
      <c r="Q410" s="20" t="s">
        <v>1373</v>
      </c>
      <c r="R410" s="20" t="s">
        <v>381</v>
      </c>
      <c r="S410" s="20">
        <v>-2.5</v>
      </c>
      <c r="T410" s="20"/>
      <c r="U410" s="20" t="s">
        <v>68</v>
      </c>
      <c r="V410" s="20" t="s">
        <v>1678</v>
      </c>
      <c r="W410" s="20" t="s">
        <v>123</v>
      </c>
      <c r="X410" s="20" t="s">
        <v>249</v>
      </c>
      <c r="Z410" s="20" t="s">
        <v>88</v>
      </c>
      <c r="AA410" s="20" t="s">
        <v>142</v>
      </c>
      <c r="AB410" s="20" t="s">
        <v>1559</v>
      </c>
      <c r="AC410" s="20">
        <v>0.23</v>
      </c>
      <c r="BB410" s="20">
        <v>5.9</v>
      </c>
      <c r="BD410" s="20">
        <v>300</v>
      </c>
      <c r="BJ410" s="20">
        <v>19.7</v>
      </c>
      <c r="BK410" s="20">
        <v>34.15</v>
      </c>
      <c r="BL410" s="20">
        <v>10.81</v>
      </c>
      <c r="BP410" s="20">
        <v>4.03</v>
      </c>
      <c r="CB410" s="20">
        <v>92</v>
      </c>
      <c r="CF410" s="20">
        <v>1.48</v>
      </c>
      <c r="CG410" s="20">
        <v>12.16</v>
      </c>
      <c r="CH410" s="20">
        <v>2.5</v>
      </c>
      <c r="CJ410" s="20">
        <v>189</v>
      </c>
      <c r="CK410" s="20">
        <v>0.83699999999999997</v>
      </c>
      <c r="CM410" s="20">
        <v>11.69</v>
      </c>
      <c r="CO410" s="20">
        <v>5.75</v>
      </c>
      <c r="CS410" s="20">
        <v>101</v>
      </c>
      <c r="CU410" s="20">
        <v>62.81</v>
      </c>
      <c r="CV410" s="20">
        <v>138.5</v>
      </c>
      <c r="CX410" s="20">
        <v>57.4</v>
      </c>
      <c r="CY410" s="20">
        <v>10.91</v>
      </c>
      <c r="CZ410" s="20">
        <v>2.0329999999999999</v>
      </c>
      <c r="DB410" s="20">
        <v>1.19</v>
      </c>
      <c r="DG410" s="20">
        <v>2.75</v>
      </c>
      <c r="DH410" s="20">
        <v>0.39600000000000002</v>
      </c>
      <c r="DI410" s="85">
        <v>275.98900000000003</v>
      </c>
      <c r="DJ410" s="85">
        <v>275.98900000000003</v>
      </c>
      <c r="DL410" s="20">
        <v>17650</v>
      </c>
      <c r="DO410" s="20">
        <v>1200</v>
      </c>
    </row>
    <row r="411" spans="1:119" x14ac:dyDescent="0.3">
      <c r="A411" s="20">
        <v>3</v>
      </c>
      <c r="B411" s="20" t="s">
        <v>977</v>
      </c>
      <c r="C411" s="20" t="s">
        <v>279</v>
      </c>
      <c r="D411" s="20" t="s">
        <v>134</v>
      </c>
      <c r="G411" s="20" t="s">
        <v>134</v>
      </c>
      <c r="K411" s="20">
        <v>35.483739999999997</v>
      </c>
      <c r="L411" s="20">
        <v>-107.66341300000001</v>
      </c>
      <c r="M411" s="20" t="s">
        <v>357</v>
      </c>
      <c r="N411" s="59" t="s">
        <v>238</v>
      </c>
      <c r="O411" s="20" t="s">
        <v>147</v>
      </c>
      <c r="P411" s="59" t="s">
        <v>336</v>
      </c>
      <c r="Q411" s="20" t="s">
        <v>1373</v>
      </c>
      <c r="R411" s="20" t="s">
        <v>381</v>
      </c>
      <c r="S411" s="20">
        <v>-2.7</v>
      </c>
      <c r="T411" s="20"/>
      <c r="U411" s="20" t="s">
        <v>68</v>
      </c>
      <c r="V411" s="20" t="s">
        <v>1678</v>
      </c>
      <c r="W411" s="20" t="s">
        <v>123</v>
      </c>
      <c r="X411" s="20" t="s">
        <v>249</v>
      </c>
      <c r="Z411" s="20" t="s">
        <v>1682</v>
      </c>
      <c r="AA411" s="20" t="s">
        <v>142</v>
      </c>
      <c r="AB411" s="20" t="s">
        <v>1559</v>
      </c>
      <c r="AC411" s="20">
        <v>1.34</v>
      </c>
      <c r="BB411" s="20">
        <v>1.3</v>
      </c>
      <c r="BD411" s="20">
        <v>52.2</v>
      </c>
      <c r="BG411" s="20">
        <v>0.28999999999999998</v>
      </c>
      <c r="BJ411" s="20">
        <v>22.35</v>
      </c>
      <c r="BK411" s="20">
        <v>7.83</v>
      </c>
      <c r="BL411" s="20">
        <v>0.79</v>
      </c>
      <c r="BP411" s="20">
        <v>0.84</v>
      </c>
      <c r="CB411" s="20">
        <v>7.2</v>
      </c>
      <c r="CF411" s="20">
        <v>4.42</v>
      </c>
      <c r="CG411" s="20">
        <v>4.76</v>
      </c>
      <c r="CH411" s="20">
        <v>1.19</v>
      </c>
      <c r="CJ411" s="20">
        <v>148</v>
      </c>
      <c r="CK411" s="20">
        <v>0.16300000000000001</v>
      </c>
      <c r="CM411" s="20">
        <v>2.4500000000000002</v>
      </c>
      <c r="CO411" s="20">
        <v>2.54</v>
      </c>
      <c r="CS411" s="20">
        <v>70.099999999999994</v>
      </c>
      <c r="CU411" s="20">
        <v>8.57</v>
      </c>
      <c r="CV411" s="20">
        <v>20.7</v>
      </c>
      <c r="CX411" s="20">
        <v>8.8000000000000007</v>
      </c>
      <c r="CY411" s="20">
        <v>2.2999999999999998</v>
      </c>
      <c r="CZ411" s="20">
        <v>0.46600000000000003</v>
      </c>
      <c r="DB411" s="20">
        <v>0.48099999999999998</v>
      </c>
      <c r="DG411" s="20">
        <v>1.54</v>
      </c>
      <c r="DH411" s="20">
        <v>0.22500000000000001</v>
      </c>
      <c r="DI411" s="85">
        <v>43.082000000000001</v>
      </c>
      <c r="DJ411" s="85">
        <v>43.082000000000001</v>
      </c>
      <c r="DL411" s="20">
        <v>11570</v>
      </c>
      <c r="DN411" s="20">
        <v>7700</v>
      </c>
      <c r="DO411" s="20">
        <v>699</v>
      </c>
    </row>
    <row r="412" spans="1:119" x14ac:dyDescent="0.3">
      <c r="A412" s="20">
        <v>4</v>
      </c>
      <c r="B412" s="20" t="s">
        <v>977</v>
      </c>
      <c r="C412" s="20" t="s">
        <v>279</v>
      </c>
      <c r="D412" s="20" t="s">
        <v>134</v>
      </c>
      <c r="G412" s="20" t="s">
        <v>134</v>
      </c>
      <c r="K412" s="20">
        <v>35.483739999999997</v>
      </c>
      <c r="L412" s="20">
        <v>-107.66341300000001</v>
      </c>
      <c r="M412" s="20" t="s">
        <v>357</v>
      </c>
      <c r="N412" s="59" t="s">
        <v>238</v>
      </c>
      <c r="O412" s="20" t="s">
        <v>147</v>
      </c>
      <c r="P412" s="59" t="s">
        <v>336</v>
      </c>
      <c r="Q412" s="20" t="s">
        <v>1373</v>
      </c>
      <c r="R412" s="20" t="s">
        <v>381</v>
      </c>
      <c r="S412" s="20">
        <v>-2.8</v>
      </c>
      <c r="T412" s="20"/>
      <c r="U412" s="20" t="s">
        <v>68</v>
      </c>
      <c r="V412" s="20" t="s">
        <v>1678</v>
      </c>
      <c r="W412" s="20" t="s">
        <v>123</v>
      </c>
      <c r="X412" s="20" t="s">
        <v>249</v>
      </c>
      <c r="Z412" s="20" t="s">
        <v>1682</v>
      </c>
      <c r="AA412" s="20" t="s">
        <v>142</v>
      </c>
      <c r="AB412" s="20" t="s">
        <v>1559</v>
      </c>
      <c r="AC412" s="20">
        <v>1</v>
      </c>
      <c r="BB412" s="20">
        <v>0.8</v>
      </c>
      <c r="BD412" s="20">
        <v>36.299999999999997</v>
      </c>
      <c r="BG412" s="20">
        <v>0.48</v>
      </c>
      <c r="BJ412" s="20">
        <v>16.28</v>
      </c>
      <c r="BK412" s="20">
        <v>6.6</v>
      </c>
      <c r="BL412" s="20">
        <v>0.44</v>
      </c>
      <c r="BP412" s="20">
        <v>0.72</v>
      </c>
      <c r="CB412" s="20">
        <v>3.2</v>
      </c>
      <c r="CF412" s="20">
        <v>3.33</v>
      </c>
      <c r="CG412" s="20">
        <v>2.5830000000000002</v>
      </c>
      <c r="CH412" s="20">
        <v>1.81</v>
      </c>
      <c r="CJ412" s="20">
        <v>108</v>
      </c>
      <c r="CK412" s="20">
        <v>0.13600000000000001</v>
      </c>
      <c r="CM412" s="20">
        <v>1.84</v>
      </c>
      <c r="CO412" s="20">
        <v>1.1399999999999999</v>
      </c>
      <c r="CS412" s="20">
        <v>19.399999999999999</v>
      </c>
      <c r="CU412" s="20">
        <v>7.7</v>
      </c>
      <c r="CV412" s="20">
        <v>16.63</v>
      </c>
      <c r="CX412" s="20">
        <v>8.3000000000000007</v>
      </c>
      <c r="CY412" s="20">
        <v>2.12</v>
      </c>
      <c r="CZ412" s="20">
        <v>0.46500000000000002</v>
      </c>
      <c r="DB412" s="20">
        <v>0.39600000000000002</v>
      </c>
      <c r="DG412" s="20">
        <v>1.42</v>
      </c>
      <c r="DH412" s="20">
        <v>0.217</v>
      </c>
      <c r="DI412" s="85">
        <v>37.247999999999998</v>
      </c>
      <c r="DJ412" s="85">
        <v>37.247999999999998</v>
      </c>
      <c r="DL412" s="20">
        <v>7390</v>
      </c>
      <c r="DN412" s="20">
        <v>7800</v>
      </c>
      <c r="DO412" s="20">
        <v>659</v>
      </c>
    </row>
    <row r="413" spans="1:119" x14ac:dyDescent="0.3">
      <c r="A413" s="20">
        <v>5</v>
      </c>
      <c r="B413" s="20" t="s">
        <v>977</v>
      </c>
      <c r="C413" s="20" t="s">
        <v>279</v>
      </c>
      <c r="D413" s="20" t="s">
        <v>134</v>
      </c>
      <c r="G413" s="20" t="s">
        <v>134</v>
      </c>
      <c r="K413" s="20">
        <v>35.483739999999997</v>
      </c>
      <c r="L413" s="20">
        <v>-107.66341300000001</v>
      </c>
      <c r="M413" s="20" t="s">
        <v>357</v>
      </c>
      <c r="N413" s="59" t="s">
        <v>238</v>
      </c>
      <c r="O413" s="20" t="s">
        <v>147</v>
      </c>
      <c r="P413" s="59" t="s">
        <v>336</v>
      </c>
      <c r="Q413" s="20" t="s">
        <v>1373</v>
      </c>
      <c r="R413" s="20" t="s">
        <v>381</v>
      </c>
      <c r="S413" s="20">
        <v>-2</v>
      </c>
      <c r="T413" s="20"/>
      <c r="U413" s="20" t="s">
        <v>68</v>
      </c>
      <c r="V413" s="20" t="s">
        <v>1678</v>
      </c>
      <c r="W413" s="20" t="s">
        <v>123</v>
      </c>
      <c r="X413" s="20" t="s">
        <v>249</v>
      </c>
      <c r="Z413" s="20" t="s">
        <v>1682</v>
      </c>
      <c r="AA413" s="20" t="s">
        <v>142</v>
      </c>
      <c r="AB413" s="20" t="s">
        <v>1559</v>
      </c>
      <c r="AC413" s="20">
        <v>0.63</v>
      </c>
      <c r="BB413" s="20">
        <v>0.59</v>
      </c>
      <c r="BD413" s="20">
        <v>28.1</v>
      </c>
      <c r="BG413" s="20">
        <v>0.49</v>
      </c>
      <c r="BJ413" s="20">
        <v>14.13</v>
      </c>
      <c r="BK413" s="20">
        <v>3.32</v>
      </c>
      <c r="BL413" s="20">
        <v>0.16</v>
      </c>
      <c r="BP413" s="20">
        <v>0.52900000000000003</v>
      </c>
      <c r="CF413" s="20">
        <v>2.4900000000000002</v>
      </c>
      <c r="CG413" s="20">
        <v>1.4239999999999999</v>
      </c>
      <c r="CH413" s="20">
        <v>0.93</v>
      </c>
      <c r="CJ413" s="20">
        <v>122</v>
      </c>
      <c r="CK413" s="20">
        <v>0.11899999999999999</v>
      </c>
      <c r="CM413" s="20">
        <v>1.36</v>
      </c>
      <c r="CO413" s="20">
        <v>0.6</v>
      </c>
      <c r="CS413" s="20">
        <v>61.9</v>
      </c>
      <c r="CU413" s="20">
        <v>3.72</v>
      </c>
      <c r="CV413" s="20">
        <v>9.6</v>
      </c>
      <c r="CX413" s="20">
        <v>4.5</v>
      </c>
      <c r="CY413" s="20">
        <v>1.4990000000000001</v>
      </c>
      <c r="CZ413" s="20">
        <v>0.33700000000000002</v>
      </c>
      <c r="DB413" s="20">
        <v>0.28399999999999997</v>
      </c>
      <c r="DG413" s="20">
        <v>1.115</v>
      </c>
      <c r="DH413" s="20">
        <v>0.17399999999999999</v>
      </c>
      <c r="DI413" s="85">
        <v>21.228999999999996</v>
      </c>
      <c r="DJ413" s="85">
        <v>21.228999999999996</v>
      </c>
      <c r="DL413" s="20">
        <v>3220</v>
      </c>
      <c r="DN413" s="20">
        <v>7500</v>
      </c>
      <c r="DO413" s="20">
        <v>654</v>
      </c>
    </row>
    <row r="414" spans="1:119" x14ac:dyDescent="0.3">
      <c r="A414" s="20">
        <v>6</v>
      </c>
      <c r="B414" s="20" t="s">
        <v>977</v>
      </c>
      <c r="C414" s="20" t="s">
        <v>279</v>
      </c>
      <c r="D414" s="20" t="s">
        <v>134</v>
      </c>
      <c r="G414" s="20" t="s">
        <v>134</v>
      </c>
      <c r="K414" s="20">
        <v>35.483739999999997</v>
      </c>
      <c r="L414" s="20">
        <v>-107.66341300000001</v>
      </c>
      <c r="M414" s="20" t="s">
        <v>357</v>
      </c>
      <c r="N414" s="59" t="s">
        <v>238</v>
      </c>
      <c r="O414" s="20" t="s">
        <v>147</v>
      </c>
      <c r="P414" s="59" t="s">
        <v>336</v>
      </c>
      <c r="Q414" s="20" t="s">
        <v>1373</v>
      </c>
      <c r="R414" s="20" t="s">
        <v>381</v>
      </c>
      <c r="S414" s="20">
        <v>-2.5</v>
      </c>
      <c r="T414" s="20"/>
      <c r="U414" s="20" t="s">
        <v>68</v>
      </c>
      <c r="V414" s="20" t="s">
        <v>1678</v>
      </c>
      <c r="W414" s="20" t="s">
        <v>123</v>
      </c>
      <c r="X414" s="20" t="s">
        <v>249</v>
      </c>
      <c r="Z414" s="20" t="s">
        <v>1682</v>
      </c>
      <c r="AA414" s="20" t="s">
        <v>142</v>
      </c>
      <c r="AB414" s="20" t="s">
        <v>1559</v>
      </c>
      <c r="AC414" s="20">
        <v>0.59</v>
      </c>
      <c r="BB414" s="20">
        <v>0.5</v>
      </c>
      <c r="BD414" s="20">
        <v>35.700000000000003</v>
      </c>
      <c r="BG414" s="20">
        <v>0.39</v>
      </c>
      <c r="BJ414" s="20">
        <v>10.16</v>
      </c>
      <c r="BK414" s="20">
        <v>1.73</v>
      </c>
      <c r="BL414" s="20">
        <v>5.6000000000000001E-2</v>
      </c>
      <c r="BP414" s="20">
        <v>0.23499999999999999</v>
      </c>
      <c r="CF414" s="20">
        <v>0.153</v>
      </c>
      <c r="CG414" s="20">
        <v>0.56299999999999994</v>
      </c>
      <c r="CH414" s="20">
        <v>0.56999999999999995</v>
      </c>
      <c r="CJ414" s="20">
        <v>116</v>
      </c>
      <c r="CK414" s="20">
        <v>5.0999999999999997E-2</v>
      </c>
      <c r="CM414" s="20">
        <v>0.44900000000000001</v>
      </c>
      <c r="CO414" s="20">
        <v>0.21</v>
      </c>
      <c r="CS414" s="20">
        <v>14.1</v>
      </c>
      <c r="CU414" s="20">
        <v>3.49</v>
      </c>
      <c r="CV414" s="20">
        <v>7.27</v>
      </c>
      <c r="CX414" s="20">
        <v>3.3</v>
      </c>
      <c r="CY414" s="20">
        <v>0.55800000000000005</v>
      </c>
      <c r="CZ414" s="20">
        <v>0.108</v>
      </c>
      <c r="DB414" s="20">
        <v>5.7000000000000002E-2</v>
      </c>
      <c r="DG414" s="20">
        <v>0.192</v>
      </c>
      <c r="DH414" s="20">
        <v>2.76E-2</v>
      </c>
      <c r="DI414" s="85">
        <v>15.002599999999999</v>
      </c>
      <c r="DJ414" s="85">
        <v>15.002599999999999</v>
      </c>
      <c r="DL414" s="20">
        <v>3230</v>
      </c>
      <c r="DN414" s="20">
        <v>6400</v>
      </c>
      <c r="DO414" s="20">
        <v>696</v>
      </c>
    </row>
    <row r="415" spans="1:119" x14ac:dyDescent="0.3">
      <c r="A415" s="20">
        <v>7</v>
      </c>
      <c r="B415" s="20" t="s">
        <v>977</v>
      </c>
      <c r="C415" s="20" t="s">
        <v>279</v>
      </c>
      <c r="D415" s="20" t="s">
        <v>134</v>
      </c>
      <c r="G415" s="20" t="s">
        <v>134</v>
      </c>
      <c r="K415" s="20">
        <v>35.483739999999997</v>
      </c>
      <c r="L415" s="20">
        <v>-107.66341300000001</v>
      </c>
      <c r="M415" s="20" t="s">
        <v>357</v>
      </c>
      <c r="N415" s="59" t="s">
        <v>238</v>
      </c>
      <c r="O415" s="20" t="s">
        <v>147</v>
      </c>
      <c r="P415" s="59" t="s">
        <v>336</v>
      </c>
      <c r="Q415" s="20" t="s">
        <v>1373</v>
      </c>
      <c r="R415" s="20" t="s">
        <v>381</v>
      </c>
      <c r="S415" s="20">
        <v>-2.8</v>
      </c>
      <c r="T415" s="20"/>
      <c r="U415" s="20" t="s">
        <v>68</v>
      </c>
      <c r="V415" s="20" t="s">
        <v>1678</v>
      </c>
      <c r="W415" s="20" t="s">
        <v>123</v>
      </c>
      <c r="X415" s="20" t="s">
        <v>249</v>
      </c>
      <c r="Z415" s="20" t="s">
        <v>1682</v>
      </c>
      <c r="AA415" s="20" t="s">
        <v>142</v>
      </c>
      <c r="AB415" s="20" t="s">
        <v>1559</v>
      </c>
      <c r="AC415" s="20">
        <v>0.69</v>
      </c>
      <c r="BB415" s="20">
        <v>0.41</v>
      </c>
      <c r="BD415" s="20">
        <v>62.6</v>
      </c>
      <c r="BG415" s="20">
        <v>0.62</v>
      </c>
      <c r="BJ415" s="20">
        <v>5.96</v>
      </c>
      <c r="BK415" s="20">
        <v>1.98</v>
      </c>
      <c r="BL415" s="20">
        <v>4.2000000000000003E-2</v>
      </c>
      <c r="BP415" s="20">
        <v>0.32500000000000001</v>
      </c>
      <c r="CB415" s="20">
        <v>0.1</v>
      </c>
      <c r="CF415" s="20">
        <v>7.5999999999999998E-2</v>
      </c>
      <c r="CG415" s="20">
        <v>0.59699999999999998</v>
      </c>
      <c r="CH415" s="20">
        <v>0.72</v>
      </c>
      <c r="CJ415" s="20">
        <v>127</v>
      </c>
      <c r="CK415" s="20">
        <v>6.9000000000000006E-2</v>
      </c>
      <c r="CM415" s="20">
        <v>0.70499999999999996</v>
      </c>
      <c r="CO415" s="20">
        <v>0.23499999999999999</v>
      </c>
      <c r="CS415" s="20">
        <v>4.4000000000000004</v>
      </c>
      <c r="CU415" s="20">
        <v>3.35</v>
      </c>
      <c r="CV415" s="20">
        <v>5.65</v>
      </c>
      <c r="CX415" s="20">
        <v>1.7</v>
      </c>
      <c r="CY415" s="20">
        <v>0.31900000000000001</v>
      </c>
      <c r="CZ415" s="20">
        <v>7.0099999999999996E-2</v>
      </c>
      <c r="DB415" s="20">
        <v>4.2999999999999997E-2</v>
      </c>
      <c r="DG415" s="20">
        <v>0.13400000000000001</v>
      </c>
      <c r="DH415" s="20">
        <v>1.8200000000000001E-2</v>
      </c>
      <c r="DI415" s="85">
        <v>11.2843</v>
      </c>
      <c r="DJ415" s="85">
        <v>11.2843</v>
      </c>
      <c r="DL415" s="20">
        <v>3250</v>
      </c>
      <c r="DN415" s="20">
        <v>4100</v>
      </c>
      <c r="DO415" s="20">
        <v>690</v>
      </c>
    </row>
    <row r="416" spans="1:119" x14ac:dyDescent="0.3">
      <c r="A416" s="20">
        <v>8</v>
      </c>
      <c r="B416" s="20" t="s">
        <v>977</v>
      </c>
      <c r="C416" s="20" t="s">
        <v>279</v>
      </c>
      <c r="D416" s="20" t="s">
        <v>134</v>
      </c>
      <c r="G416" s="20" t="s">
        <v>134</v>
      </c>
      <c r="K416" s="20">
        <v>35.483739999999997</v>
      </c>
      <c r="L416" s="20">
        <v>-107.66341300000001</v>
      </c>
      <c r="M416" s="20" t="s">
        <v>357</v>
      </c>
      <c r="N416" s="59" t="s">
        <v>238</v>
      </c>
      <c r="O416" s="20" t="s">
        <v>147</v>
      </c>
      <c r="P416" s="59" t="s">
        <v>336</v>
      </c>
      <c r="Q416" s="20" t="s">
        <v>1373</v>
      </c>
      <c r="R416" s="20" t="s">
        <v>381</v>
      </c>
      <c r="S416" s="20">
        <v>-3.5</v>
      </c>
      <c r="T416" s="20"/>
      <c r="U416" s="20" t="s">
        <v>68</v>
      </c>
      <c r="V416" s="20" t="s">
        <v>1678</v>
      </c>
      <c r="W416" s="20" t="s">
        <v>123</v>
      </c>
      <c r="X416" s="20" t="s">
        <v>249</v>
      </c>
      <c r="Z416" s="20" t="s">
        <v>1682</v>
      </c>
      <c r="AA416" s="20" t="s">
        <v>142</v>
      </c>
      <c r="AB416" s="20" t="s">
        <v>1559</v>
      </c>
      <c r="AC416" s="20">
        <v>0.69</v>
      </c>
      <c r="BB416" s="20">
        <v>0.63</v>
      </c>
      <c r="BD416" s="20">
        <v>60.5</v>
      </c>
      <c r="BG416" s="20">
        <v>0.47</v>
      </c>
      <c r="BJ416" s="20">
        <v>8.73</v>
      </c>
      <c r="BK416" s="20">
        <v>2.27</v>
      </c>
      <c r="BL416" s="20">
        <v>0.107</v>
      </c>
      <c r="BP416" s="20">
        <v>0.34599999999999997</v>
      </c>
      <c r="CB416" s="20">
        <v>0.7</v>
      </c>
      <c r="CF416" s="20">
        <v>0.54</v>
      </c>
      <c r="CG416" s="20">
        <v>0.74099999999999999</v>
      </c>
      <c r="CH416" s="20">
        <v>0.94</v>
      </c>
      <c r="CJ416" s="20">
        <v>117</v>
      </c>
      <c r="CK416" s="20">
        <v>8.6999999999999994E-2</v>
      </c>
      <c r="CM416" s="20">
        <v>0.66400000000000003</v>
      </c>
      <c r="CO416" s="20">
        <v>0.35</v>
      </c>
      <c r="CS416" s="20">
        <v>1.8</v>
      </c>
      <c r="CU416" s="20">
        <v>3.14</v>
      </c>
      <c r="CV416" s="20">
        <v>5.8</v>
      </c>
      <c r="CX416" s="20">
        <v>2.2000000000000002</v>
      </c>
      <c r="CY416" s="20">
        <v>0.372</v>
      </c>
      <c r="CZ416" s="20">
        <v>7.0999999999999994E-2</v>
      </c>
      <c r="DB416" s="20">
        <v>4.7E-2</v>
      </c>
      <c r="DG416" s="20">
        <v>0.161</v>
      </c>
      <c r="DH416" s="20">
        <v>2.1700000000000001E-2</v>
      </c>
      <c r="DI416" s="85">
        <v>11.8127</v>
      </c>
      <c r="DJ416" s="85">
        <v>11.8127</v>
      </c>
      <c r="DL416" s="20">
        <v>3020</v>
      </c>
      <c r="DN416" s="20">
        <v>8100</v>
      </c>
      <c r="DO416" s="20">
        <v>685</v>
      </c>
    </row>
    <row r="417" spans="1:119" x14ac:dyDescent="0.3">
      <c r="A417" s="20">
        <v>9</v>
      </c>
      <c r="B417" s="20" t="s">
        <v>977</v>
      </c>
      <c r="C417" s="20" t="s">
        <v>279</v>
      </c>
      <c r="D417" s="20" t="s">
        <v>134</v>
      </c>
      <c r="G417" s="20" t="s">
        <v>134</v>
      </c>
      <c r="K417" s="20">
        <v>35.483739999999997</v>
      </c>
      <c r="L417" s="20">
        <v>-107.66341300000001</v>
      </c>
      <c r="M417" s="20" t="s">
        <v>357</v>
      </c>
      <c r="N417" s="59" t="s">
        <v>238</v>
      </c>
      <c r="O417" s="20" t="s">
        <v>147</v>
      </c>
      <c r="P417" s="59" t="s">
        <v>336</v>
      </c>
      <c r="Q417" s="20" t="s">
        <v>1373</v>
      </c>
      <c r="R417" s="20" t="s">
        <v>381</v>
      </c>
      <c r="S417" s="20">
        <v>-3.8</v>
      </c>
      <c r="T417" s="20"/>
      <c r="U417" s="20" t="s">
        <v>68</v>
      </c>
      <c r="V417" s="20" t="s">
        <v>1678</v>
      </c>
      <c r="W417" s="20" t="s">
        <v>123</v>
      </c>
      <c r="X417" s="20" t="s">
        <v>249</v>
      </c>
      <c r="Z417" s="20" t="s">
        <v>1676</v>
      </c>
      <c r="AA417" s="20" t="s">
        <v>142</v>
      </c>
      <c r="AB417" s="20" t="s">
        <v>1559</v>
      </c>
      <c r="AC417" s="20">
        <v>0.48</v>
      </c>
      <c r="BB417" s="20">
        <v>0.72</v>
      </c>
      <c r="BD417" s="20">
        <v>62.9</v>
      </c>
      <c r="BG417" s="20">
        <v>0.72</v>
      </c>
      <c r="BJ417" s="20">
        <v>10.65</v>
      </c>
      <c r="BK417" s="20">
        <v>8.9</v>
      </c>
      <c r="BL417" s="20">
        <v>0.38400000000000001</v>
      </c>
      <c r="BP417" s="20">
        <v>0.93</v>
      </c>
      <c r="CB417" s="20">
        <v>3</v>
      </c>
      <c r="CF417" s="20">
        <v>2.71</v>
      </c>
      <c r="CG417" s="20">
        <v>2.577</v>
      </c>
      <c r="CH417" s="20">
        <v>1.65</v>
      </c>
      <c r="CJ417" s="20">
        <v>141</v>
      </c>
      <c r="CK417" s="20">
        <v>0.20499999999999999</v>
      </c>
      <c r="CM417" s="20">
        <v>2.78</v>
      </c>
      <c r="CO417" s="20">
        <v>1.32</v>
      </c>
      <c r="CS417" s="20">
        <v>3.8</v>
      </c>
      <c r="CU417" s="20">
        <v>5.29</v>
      </c>
      <c r="CV417" s="20">
        <v>12.19</v>
      </c>
      <c r="CX417" s="20">
        <v>6</v>
      </c>
      <c r="CY417" s="20">
        <v>1.23</v>
      </c>
      <c r="CZ417" s="20">
        <v>0.26100000000000001</v>
      </c>
      <c r="DB417" s="20">
        <v>0.16200000000000001</v>
      </c>
      <c r="DG417" s="20">
        <v>0.58099999999999996</v>
      </c>
      <c r="DH417" s="20">
        <v>0.09</v>
      </c>
      <c r="DI417" s="85">
        <v>25.803999999999998</v>
      </c>
      <c r="DJ417" s="85">
        <v>25.803999999999998</v>
      </c>
      <c r="DL417" s="20">
        <v>1940</v>
      </c>
      <c r="DN417" s="20">
        <v>6300</v>
      </c>
      <c r="DO417" s="20">
        <v>746</v>
      </c>
    </row>
    <row r="418" spans="1:119" x14ac:dyDescent="0.3">
      <c r="A418" s="20">
        <v>10</v>
      </c>
      <c r="B418" s="20" t="s">
        <v>977</v>
      </c>
      <c r="C418" s="20" t="s">
        <v>279</v>
      </c>
      <c r="D418" s="20" t="s">
        <v>134</v>
      </c>
      <c r="G418" s="20" t="s">
        <v>134</v>
      </c>
      <c r="K418" s="20">
        <v>35.483739999999997</v>
      </c>
      <c r="L418" s="20">
        <v>-107.66341300000001</v>
      </c>
      <c r="M418" s="20" t="s">
        <v>357</v>
      </c>
      <c r="N418" s="59" t="s">
        <v>238</v>
      </c>
      <c r="O418" s="20" t="s">
        <v>147</v>
      </c>
      <c r="P418" s="59" t="s">
        <v>336</v>
      </c>
      <c r="Q418" s="20" t="s">
        <v>1373</v>
      </c>
      <c r="R418" s="20" t="s">
        <v>381</v>
      </c>
      <c r="S418" s="20">
        <v>-4</v>
      </c>
      <c r="T418" s="20"/>
      <c r="U418" s="20" t="s">
        <v>68</v>
      </c>
      <c r="V418" s="20" t="s">
        <v>1678</v>
      </c>
      <c r="W418" s="20" t="s">
        <v>123</v>
      </c>
      <c r="X418" s="20" t="s">
        <v>249</v>
      </c>
      <c r="Z418" s="20" t="s">
        <v>1676</v>
      </c>
      <c r="AA418" s="20" t="s">
        <v>142</v>
      </c>
      <c r="AB418" s="20" t="s">
        <v>1559</v>
      </c>
      <c r="AC418" s="20">
        <v>0.43</v>
      </c>
      <c r="BB418" s="20">
        <v>0.55000000000000004</v>
      </c>
      <c r="BD418" s="20">
        <v>93.5</v>
      </c>
      <c r="BG418" s="20">
        <v>0.8</v>
      </c>
      <c r="BJ418" s="20">
        <v>10.49</v>
      </c>
      <c r="BK418" s="20">
        <v>6.47</v>
      </c>
      <c r="BL418" s="20">
        <v>0.109</v>
      </c>
      <c r="BP418" s="20">
        <v>0.81</v>
      </c>
      <c r="CB418" s="20">
        <v>1.1000000000000001</v>
      </c>
      <c r="CF418" s="20">
        <v>4.63</v>
      </c>
      <c r="CG418" s="20">
        <v>2.7549999999999999</v>
      </c>
      <c r="CH418" s="20">
        <v>2.08</v>
      </c>
      <c r="CJ418" s="20">
        <v>145</v>
      </c>
      <c r="CK418" s="20">
        <v>0.183</v>
      </c>
      <c r="CM418" s="20">
        <v>2.33</v>
      </c>
      <c r="CO418" s="20">
        <v>1.59</v>
      </c>
      <c r="CS418" s="20">
        <v>11.3</v>
      </c>
      <c r="CU418" s="20">
        <v>4.74</v>
      </c>
      <c r="CV418" s="20">
        <v>13.35</v>
      </c>
      <c r="CX418" s="20">
        <v>6.8</v>
      </c>
      <c r="CY418" s="20">
        <v>1.75</v>
      </c>
      <c r="CZ418" s="20">
        <v>0.38</v>
      </c>
      <c r="DB418" s="20">
        <v>0.27300000000000002</v>
      </c>
      <c r="DG418" s="20">
        <v>0.80800000000000005</v>
      </c>
      <c r="DH418" s="20">
        <v>0.122</v>
      </c>
      <c r="DI418" s="85">
        <v>28.222999999999999</v>
      </c>
      <c r="DJ418" s="85">
        <v>28.222999999999999</v>
      </c>
      <c r="DL418" s="20">
        <v>1520</v>
      </c>
      <c r="DN418" s="20">
        <v>5100</v>
      </c>
      <c r="DO418" s="20">
        <v>704</v>
      </c>
    </row>
    <row r="419" spans="1:119" x14ac:dyDescent="0.3">
      <c r="A419" s="20">
        <v>11</v>
      </c>
      <c r="B419" s="20" t="s">
        <v>977</v>
      </c>
      <c r="C419" s="20" t="s">
        <v>279</v>
      </c>
      <c r="D419" s="20" t="s">
        <v>134</v>
      </c>
      <c r="G419" s="20" t="s">
        <v>134</v>
      </c>
      <c r="K419" s="20">
        <v>35.483739999999997</v>
      </c>
      <c r="L419" s="20">
        <v>-107.66341300000001</v>
      </c>
      <c r="M419" s="20" t="s">
        <v>357</v>
      </c>
      <c r="N419" s="59" t="s">
        <v>238</v>
      </c>
      <c r="O419" s="20" t="s">
        <v>147</v>
      </c>
      <c r="P419" s="59" t="s">
        <v>336</v>
      </c>
      <c r="Q419" s="20" t="s">
        <v>1373</v>
      </c>
      <c r="R419" s="20" t="s">
        <v>381</v>
      </c>
      <c r="S419" s="20">
        <v>-4.2</v>
      </c>
      <c r="T419" s="20"/>
      <c r="U419" s="20" t="s">
        <v>68</v>
      </c>
      <c r="V419" s="20" t="s">
        <v>1678</v>
      </c>
      <c r="W419" s="20" t="s">
        <v>123</v>
      </c>
      <c r="X419" s="20" t="s">
        <v>249</v>
      </c>
      <c r="Z419" s="20" t="s">
        <v>1676</v>
      </c>
      <c r="AA419" s="20" t="s">
        <v>142</v>
      </c>
      <c r="AB419" s="20" t="s">
        <v>1559</v>
      </c>
      <c r="AC419" s="20">
        <v>0.53</v>
      </c>
      <c r="BB419" s="20">
        <v>1.05</v>
      </c>
      <c r="BD419" s="20">
        <v>143.30000000000001</v>
      </c>
      <c r="BG419" s="20">
        <v>0.42</v>
      </c>
      <c r="BJ419" s="20">
        <v>10.17</v>
      </c>
      <c r="BK419" s="20">
        <v>12.7</v>
      </c>
      <c r="BL419" s="20">
        <v>0.26</v>
      </c>
      <c r="BP419" s="20">
        <v>2.2000000000000002</v>
      </c>
      <c r="CB419" s="20">
        <v>2.6</v>
      </c>
      <c r="CF419" s="20">
        <v>6.79</v>
      </c>
      <c r="CG419" s="20">
        <v>4.3499999999999996</v>
      </c>
      <c r="CH419" s="20">
        <v>2.7</v>
      </c>
      <c r="CJ419" s="20">
        <v>129</v>
      </c>
      <c r="CK419" s="20">
        <v>0.51600000000000001</v>
      </c>
      <c r="CM419" s="20">
        <v>4.51</v>
      </c>
      <c r="CO419" s="20">
        <v>3.66</v>
      </c>
      <c r="CS419" s="20">
        <v>10.9</v>
      </c>
      <c r="CU419" s="20">
        <v>6.74</v>
      </c>
      <c r="CV419" s="20">
        <v>16.71</v>
      </c>
      <c r="CX419" s="20">
        <v>8.4</v>
      </c>
      <c r="CY419" s="20">
        <v>2.46</v>
      </c>
      <c r="CZ419" s="20">
        <v>0.58899999999999997</v>
      </c>
      <c r="DB419" s="20">
        <v>0.48199999999999998</v>
      </c>
      <c r="DG419" s="20">
        <v>1.78</v>
      </c>
      <c r="DH419" s="20">
        <v>0.26600000000000001</v>
      </c>
      <c r="DI419" s="85">
        <v>37.427</v>
      </c>
      <c r="DJ419" s="85">
        <v>37.427</v>
      </c>
      <c r="DL419" s="20">
        <v>3050</v>
      </c>
      <c r="DN419" s="20">
        <v>4400</v>
      </c>
      <c r="DO419" s="20">
        <v>742</v>
      </c>
    </row>
    <row r="420" spans="1:119" x14ac:dyDescent="0.3">
      <c r="A420" s="20">
        <v>12</v>
      </c>
      <c r="B420" s="20" t="s">
        <v>977</v>
      </c>
      <c r="C420" s="20" t="s">
        <v>279</v>
      </c>
      <c r="D420" s="20" t="s">
        <v>134</v>
      </c>
      <c r="G420" s="20" t="s">
        <v>134</v>
      </c>
      <c r="K420" s="20">
        <v>35.483739999999997</v>
      </c>
      <c r="L420" s="20">
        <v>-107.66341300000001</v>
      </c>
      <c r="M420" s="20" t="s">
        <v>357</v>
      </c>
      <c r="N420" s="59" t="s">
        <v>238</v>
      </c>
      <c r="O420" s="20" t="s">
        <v>147</v>
      </c>
      <c r="P420" s="59" t="s">
        <v>275</v>
      </c>
      <c r="Q420" s="20" t="s">
        <v>1373</v>
      </c>
      <c r="R420" s="20" t="s">
        <v>381</v>
      </c>
      <c r="S420" s="20">
        <v>-4.3</v>
      </c>
      <c r="T420" s="20"/>
      <c r="U420" s="20" t="s">
        <v>68</v>
      </c>
      <c r="V420" s="20" t="s">
        <v>1678</v>
      </c>
      <c r="W420" s="20" t="s">
        <v>123</v>
      </c>
      <c r="Z420" s="20" t="s">
        <v>275</v>
      </c>
      <c r="AA420" s="20" t="s">
        <v>142</v>
      </c>
      <c r="AB420" s="20" t="s">
        <v>1559</v>
      </c>
      <c r="AC420" s="20">
        <v>0.27</v>
      </c>
      <c r="BB420" s="20">
        <v>1.91</v>
      </c>
      <c r="BD420" s="20">
        <v>2362.3000000000002</v>
      </c>
      <c r="BG420" s="20">
        <v>1.8</v>
      </c>
      <c r="BJ420" s="20">
        <v>11.22</v>
      </c>
      <c r="BK420" s="20">
        <v>33.4</v>
      </c>
      <c r="BL420" s="20">
        <v>5.62</v>
      </c>
      <c r="BP420" s="20">
        <v>4.8899999999999997</v>
      </c>
      <c r="CB420" s="20">
        <v>40.6</v>
      </c>
      <c r="CF420" s="20">
        <v>4.6100000000000003</v>
      </c>
      <c r="CG420" s="20">
        <v>8.99</v>
      </c>
      <c r="CH420" s="20">
        <v>1.7</v>
      </c>
      <c r="CJ420" s="20">
        <v>173</v>
      </c>
      <c r="CK420" s="20">
        <v>10177</v>
      </c>
      <c r="CM420" s="20">
        <v>10.53</v>
      </c>
      <c r="CO420" s="20">
        <v>4.96</v>
      </c>
      <c r="CS420" s="20">
        <v>40.5</v>
      </c>
      <c r="CU420" s="20">
        <v>16.63</v>
      </c>
      <c r="CV420" s="20">
        <v>31.74</v>
      </c>
      <c r="CX420" s="20">
        <v>9.6</v>
      </c>
      <c r="CY420" s="20">
        <v>2.61</v>
      </c>
      <c r="CZ420" s="20">
        <v>0.60899999999999999</v>
      </c>
      <c r="DB420" s="20">
        <v>0.55000000000000004</v>
      </c>
      <c r="DG420" s="20">
        <v>2.4300000000000002</v>
      </c>
      <c r="DH420" s="20">
        <v>0.379</v>
      </c>
      <c r="DI420" s="85">
        <v>64.548000000000002</v>
      </c>
      <c r="DJ420" s="85">
        <v>64.548000000000002</v>
      </c>
      <c r="DL420" s="20">
        <v>9090</v>
      </c>
      <c r="DO420" s="20">
        <v>1320</v>
      </c>
    </row>
    <row r="421" spans="1:119" ht="15" customHeight="1" x14ac:dyDescent="0.3">
      <c r="A421" s="20">
        <v>13</v>
      </c>
      <c r="B421" s="20" t="s">
        <v>977</v>
      </c>
      <c r="C421" s="20" t="s">
        <v>279</v>
      </c>
      <c r="D421" s="20" t="s">
        <v>134</v>
      </c>
      <c r="G421" s="20" t="s">
        <v>134</v>
      </c>
      <c r="K421" s="20">
        <v>35.483739999999997</v>
      </c>
      <c r="L421" s="20">
        <v>-107.66341300000001</v>
      </c>
      <c r="M421" s="20" t="s">
        <v>357</v>
      </c>
      <c r="N421" s="59" t="s">
        <v>238</v>
      </c>
      <c r="O421" s="20" t="s">
        <v>147</v>
      </c>
      <c r="P421" s="59" t="s">
        <v>275</v>
      </c>
      <c r="Q421" s="20" t="s">
        <v>1373</v>
      </c>
      <c r="R421" s="20" t="s">
        <v>381</v>
      </c>
      <c r="S421" s="20">
        <v>-4.8</v>
      </c>
      <c r="T421" s="20"/>
      <c r="U421" s="20" t="s">
        <v>68</v>
      </c>
      <c r="V421" s="20" t="s">
        <v>1678</v>
      </c>
      <c r="W421" s="20" t="s">
        <v>123</v>
      </c>
      <c r="Z421" s="20" t="s">
        <v>275</v>
      </c>
      <c r="AA421" s="20" t="s">
        <v>142</v>
      </c>
      <c r="AB421" s="20" t="s">
        <v>1559</v>
      </c>
      <c r="AC421" s="20">
        <v>0.01</v>
      </c>
      <c r="BB421" s="20">
        <v>2.48</v>
      </c>
      <c r="BD421" s="20">
        <v>348.6</v>
      </c>
      <c r="BG421" s="20">
        <v>0.6</v>
      </c>
      <c r="BJ421" s="20">
        <v>5.08</v>
      </c>
      <c r="BK421" s="20">
        <v>47.5</v>
      </c>
      <c r="BL421" s="20">
        <v>12.72</v>
      </c>
      <c r="BP421" s="20">
        <v>6.25</v>
      </c>
      <c r="CF421" s="20">
        <v>2.1</v>
      </c>
      <c r="CG421" s="20">
        <v>13.71</v>
      </c>
      <c r="CH421" s="20">
        <v>0.5</v>
      </c>
      <c r="CJ421" s="20">
        <v>165</v>
      </c>
      <c r="CK421" s="20">
        <v>1.35</v>
      </c>
      <c r="CM421" s="20">
        <v>13</v>
      </c>
      <c r="CO421" s="20">
        <v>4.07</v>
      </c>
      <c r="CS421" s="20">
        <v>75.900000000000006</v>
      </c>
      <c r="CU421" s="20">
        <v>23.07</v>
      </c>
      <c r="CV421" s="20">
        <v>41.43</v>
      </c>
      <c r="CX421" s="20">
        <v>13</v>
      </c>
      <c r="CY421" s="20">
        <v>2.41</v>
      </c>
      <c r="CZ421" s="20">
        <v>0.47899999999999998</v>
      </c>
      <c r="DB421" s="20">
        <v>0.44800000000000001</v>
      </c>
      <c r="DG421" s="20">
        <v>2.37</v>
      </c>
      <c r="DH421" s="20">
        <v>0.375</v>
      </c>
      <c r="DI421" s="85">
        <v>83.581999999999994</v>
      </c>
      <c r="DJ421" s="85">
        <v>83.581999999999994</v>
      </c>
      <c r="DL421" s="20">
        <v>21000</v>
      </c>
      <c r="DO421" s="20">
        <v>2030</v>
      </c>
    </row>
    <row r="422" spans="1:119" x14ac:dyDescent="0.3">
      <c r="A422" s="20">
        <v>1</v>
      </c>
      <c r="B422" s="20" t="s">
        <v>977</v>
      </c>
      <c r="C422" s="20" t="s">
        <v>279</v>
      </c>
      <c r="D422" s="20" t="s">
        <v>134</v>
      </c>
      <c r="G422" s="20" t="s">
        <v>134</v>
      </c>
      <c r="K422" s="20">
        <v>35.483739999999997</v>
      </c>
      <c r="L422" s="20">
        <v>-107.66341300000001</v>
      </c>
      <c r="M422" s="20" t="s">
        <v>357</v>
      </c>
      <c r="N422" s="59" t="s">
        <v>238</v>
      </c>
      <c r="O422" s="20" t="s">
        <v>147</v>
      </c>
      <c r="P422" s="59" t="s">
        <v>278</v>
      </c>
      <c r="Q422" s="20" t="s">
        <v>1373</v>
      </c>
      <c r="R422" s="20" t="s">
        <v>381</v>
      </c>
      <c r="T422" s="20"/>
      <c r="U422" s="20" t="s">
        <v>68</v>
      </c>
      <c r="V422" s="20" t="s">
        <v>1679</v>
      </c>
      <c r="W422" s="20" t="s">
        <v>124</v>
      </c>
      <c r="Z422" s="20" t="s">
        <v>88</v>
      </c>
      <c r="AA422" s="20" t="s">
        <v>142</v>
      </c>
      <c r="AB422" s="20" t="s">
        <v>1559</v>
      </c>
      <c r="BB422" s="20">
        <v>5.23</v>
      </c>
      <c r="BD422" s="20">
        <v>483.7</v>
      </c>
      <c r="BG422" s="20">
        <v>0.08</v>
      </c>
      <c r="BJ422" s="20">
        <v>33.880000000000003</v>
      </c>
      <c r="BK422" s="20">
        <v>13.7</v>
      </c>
      <c r="BL422" s="20">
        <v>2.48</v>
      </c>
      <c r="BP422" s="20">
        <v>9.01</v>
      </c>
      <c r="CB422" s="20">
        <v>82</v>
      </c>
      <c r="CF422" s="20">
        <v>0.76</v>
      </c>
      <c r="CG422" s="20">
        <v>4.92</v>
      </c>
      <c r="CH422" s="20">
        <v>0.24</v>
      </c>
      <c r="CJ422" s="20">
        <v>148</v>
      </c>
      <c r="CK422" s="20">
        <v>1.25</v>
      </c>
      <c r="CM422" s="20">
        <v>9.4499999999999993</v>
      </c>
      <c r="CO422" s="20">
        <v>2.63</v>
      </c>
      <c r="CS422" s="20">
        <v>46.1</v>
      </c>
      <c r="CU422" s="20">
        <v>38.729999999999997</v>
      </c>
      <c r="CV422" s="20">
        <v>78.23</v>
      </c>
      <c r="CX422" s="20">
        <v>30.7</v>
      </c>
      <c r="CY422" s="20">
        <v>6</v>
      </c>
      <c r="CZ422" s="20">
        <v>1.204</v>
      </c>
      <c r="DB422" s="20">
        <v>0.75</v>
      </c>
      <c r="DG422" s="20">
        <v>2.63</v>
      </c>
      <c r="DH422" s="20">
        <v>0.39100000000000001</v>
      </c>
      <c r="DI422" s="85">
        <v>158.63499999999999</v>
      </c>
      <c r="DJ422" s="85">
        <v>158.63499999999999</v>
      </c>
      <c r="DL422" s="20">
        <v>9000</v>
      </c>
      <c r="DN422" s="20">
        <v>55000</v>
      </c>
      <c r="DO422" s="20">
        <v>8154</v>
      </c>
    </row>
    <row r="423" spans="1:119" x14ac:dyDescent="0.3">
      <c r="A423" s="20">
        <v>2</v>
      </c>
      <c r="B423" s="20" t="s">
        <v>977</v>
      </c>
      <c r="C423" s="20" t="s">
        <v>279</v>
      </c>
      <c r="D423" s="20" t="s">
        <v>134</v>
      </c>
      <c r="G423" s="20" t="s">
        <v>134</v>
      </c>
      <c r="K423" s="20">
        <v>35.483739999999997</v>
      </c>
      <c r="L423" s="20">
        <v>-107.66341300000001</v>
      </c>
      <c r="M423" s="20" t="s">
        <v>357</v>
      </c>
      <c r="N423" s="59" t="s">
        <v>238</v>
      </c>
      <c r="O423" s="20" t="s">
        <v>147</v>
      </c>
      <c r="P423" s="59" t="s">
        <v>278</v>
      </c>
      <c r="Q423" s="20" t="s">
        <v>1373</v>
      </c>
      <c r="R423" s="20" t="s">
        <v>381</v>
      </c>
      <c r="T423" s="20"/>
      <c r="U423" s="20" t="s">
        <v>68</v>
      </c>
      <c r="V423" s="20" t="s">
        <v>1679</v>
      </c>
      <c r="W423" s="20" t="s">
        <v>124</v>
      </c>
      <c r="Z423" s="20" t="s">
        <v>88</v>
      </c>
      <c r="AA423" s="20" t="s">
        <v>142</v>
      </c>
      <c r="AB423" s="20" t="s">
        <v>1559</v>
      </c>
      <c r="AC423" s="20">
        <v>1.84</v>
      </c>
      <c r="BB423" s="20">
        <v>15.11</v>
      </c>
      <c r="BD423" s="20">
        <v>502.3</v>
      </c>
      <c r="BJ423" s="20">
        <v>51.78</v>
      </c>
      <c r="BK423" s="20">
        <v>22.38</v>
      </c>
      <c r="BL423" s="20">
        <v>5.24</v>
      </c>
      <c r="BP423" s="20">
        <v>5.51</v>
      </c>
      <c r="CB423" s="20">
        <v>89</v>
      </c>
      <c r="CF423" s="20">
        <v>2.39</v>
      </c>
      <c r="CG423" s="20">
        <v>7.59</v>
      </c>
      <c r="CH423" s="20">
        <v>1.1299999999999999</v>
      </c>
      <c r="CJ423" s="20">
        <v>140</v>
      </c>
      <c r="CK423" s="20">
        <v>1.1299999999999999</v>
      </c>
      <c r="CM423" s="20">
        <v>10.34</v>
      </c>
      <c r="CO423" s="20">
        <v>3.24</v>
      </c>
      <c r="CS423" s="20">
        <v>85.6</v>
      </c>
      <c r="CU423" s="20">
        <v>37.520000000000003</v>
      </c>
      <c r="CV423" s="20">
        <v>78.7</v>
      </c>
      <c r="CX423" s="20">
        <v>32</v>
      </c>
      <c r="CY423" s="20">
        <v>5.83</v>
      </c>
      <c r="CZ423" s="20">
        <v>1.18</v>
      </c>
      <c r="DB423" s="20">
        <v>0.66500000000000004</v>
      </c>
      <c r="DG423" s="20">
        <v>2.2200000000000002</v>
      </c>
      <c r="DH423" s="20">
        <v>0.33800000000000002</v>
      </c>
      <c r="DI423" s="85">
        <v>158.453</v>
      </c>
      <c r="DJ423" s="85">
        <v>158.453</v>
      </c>
      <c r="DL423" s="20">
        <v>28720</v>
      </c>
      <c r="DN423" s="20">
        <v>1200</v>
      </c>
      <c r="DO423" s="20">
        <v>6474</v>
      </c>
    </row>
    <row r="424" spans="1:119" x14ac:dyDescent="0.3">
      <c r="A424" s="20">
        <v>3</v>
      </c>
      <c r="B424" s="20" t="s">
        <v>977</v>
      </c>
      <c r="C424" s="20" t="s">
        <v>279</v>
      </c>
      <c r="D424" s="20" t="s">
        <v>134</v>
      </c>
      <c r="G424" s="20" t="s">
        <v>134</v>
      </c>
      <c r="K424" s="20">
        <v>35.483739999999997</v>
      </c>
      <c r="L424" s="20">
        <v>-107.66341300000001</v>
      </c>
      <c r="M424" s="20" t="s">
        <v>357</v>
      </c>
      <c r="N424" s="59" t="s">
        <v>238</v>
      </c>
      <c r="O424" s="20" t="s">
        <v>147</v>
      </c>
      <c r="P424" s="59" t="s">
        <v>336</v>
      </c>
      <c r="Q424" s="20" t="s">
        <v>1373</v>
      </c>
      <c r="R424" s="20" t="s">
        <v>381</v>
      </c>
      <c r="T424" s="20"/>
      <c r="U424" s="20" t="s">
        <v>68</v>
      </c>
      <c r="V424" s="20" t="s">
        <v>1679</v>
      </c>
      <c r="W424" s="20" t="s">
        <v>124</v>
      </c>
      <c r="X424" s="20" t="s">
        <v>249</v>
      </c>
      <c r="Z424" s="20" t="s">
        <v>1676</v>
      </c>
      <c r="AA424" s="20" t="s">
        <v>142</v>
      </c>
      <c r="AB424" s="20" t="s">
        <v>1559</v>
      </c>
      <c r="AC424" s="20">
        <v>0.79</v>
      </c>
      <c r="BB424" s="20">
        <v>0.63</v>
      </c>
      <c r="BD424" s="20">
        <v>15</v>
      </c>
      <c r="BG424" s="20">
        <v>0.54</v>
      </c>
      <c r="BJ424" s="20">
        <v>8.6</v>
      </c>
      <c r="BK424" s="20">
        <v>3.8</v>
      </c>
      <c r="BL424" s="20">
        <v>3.9E-2</v>
      </c>
      <c r="BP424" s="20">
        <v>0.61799999999999999</v>
      </c>
      <c r="CB424" s="20">
        <v>0.8</v>
      </c>
      <c r="CF424" s="20">
        <v>1.86</v>
      </c>
      <c r="CG424" s="20">
        <v>1.907</v>
      </c>
      <c r="CH424" s="20">
        <v>1.1399999999999999</v>
      </c>
      <c r="CJ424" s="20">
        <v>144</v>
      </c>
      <c r="CK424" s="20">
        <v>0.161</v>
      </c>
      <c r="CM424" s="20">
        <v>1.48</v>
      </c>
      <c r="CO424" s="20">
        <v>1.21</v>
      </c>
      <c r="CS424" s="20">
        <v>6.2</v>
      </c>
      <c r="CU424" s="20">
        <v>4.04</v>
      </c>
      <c r="CV424" s="20">
        <v>9.01</v>
      </c>
      <c r="CX424" s="20">
        <v>3.34</v>
      </c>
      <c r="CY424" s="20">
        <v>0.91100000000000003</v>
      </c>
      <c r="CZ424" s="20">
        <v>0.20799999999999999</v>
      </c>
      <c r="DB424" s="20">
        <v>0.17599999999999999</v>
      </c>
      <c r="DG424" s="20">
        <v>0.61299999999999999</v>
      </c>
      <c r="DH424" s="20">
        <v>0.10299999999999999</v>
      </c>
      <c r="DI424" s="85">
        <v>18.401</v>
      </c>
      <c r="DJ424" s="85">
        <v>18.401</v>
      </c>
      <c r="DL424" s="20">
        <v>3030</v>
      </c>
      <c r="DN424" s="20">
        <v>4200</v>
      </c>
      <c r="DO424" s="20">
        <v>409</v>
      </c>
    </row>
    <row r="425" spans="1:119" x14ac:dyDescent="0.3">
      <c r="A425" s="20">
        <v>4</v>
      </c>
      <c r="B425" s="20" t="s">
        <v>977</v>
      </c>
      <c r="C425" s="20" t="s">
        <v>279</v>
      </c>
      <c r="D425" s="20" t="s">
        <v>134</v>
      </c>
      <c r="G425" s="20" t="s">
        <v>134</v>
      </c>
      <c r="K425" s="20">
        <v>35.483739999999997</v>
      </c>
      <c r="L425" s="20">
        <v>-107.66341300000001</v>
      </c>
      <c r="M425" s="20" t="s">
        <v>357</v>
      </c>
      <c r="N425" s="59" t="s">
        <v>238</v>
      </c>
      <c r="O425" s="20" t="s">
        <v>147</v>
      </c>
      <c r="P425" s="59" t="s">
        <v>336</v>
      </c>
      <c r="Q425" s="20" t="s">
        <v>1373</v>
      </c>
      <c r="R425" s="20" t="s">
        <v>381</v>
      </c>
      <c r="T425" s="20"/>
      <c r="U425" s="20" t="s">
        <v>68</v>
      </c>
      <c r="V425" s="20" t="s">
        <v>1679</v>
      </c>
      <c r="W425" s="20" t="s">
        <v>124</v>
      </c>
      <c r="X425" s="20" t="s">
        <v>249</v>
      </c>
      <c r="Z425" s="20" t="s">
        <v>1676</v>
      </c>
      <c r="AA425" s="20" t="s">
        <v>142</v>
      </c>
      <c r="AB425" s="20" t="s">
        <v>1559</v>
      </c>
      <c r="AC425" s="20">
        <v>0.52</v>
      </c>
      <c r="BB425" s="20">
        <v>0.67</v>
      </c>
      <c r="BD425" s="20">
        <v>33.799999999999997</v>
      </c>
      <c r="BG425" s="20">
        <v>0.52</v>
      </c>
      <c r="BJ425" s="20">
        <v>9.24</v>
      </c>
      <c r="BK425" s="20">
        <v>4.95</v>
      </c>
      <c r="BL425" s="20">
        <v>3.7999999999999999E-2</v>
      </c>
      <c r="BP425" s="20">
        <v>1.1200000000000001</v>
      </c>
      <c r="CF425" s="20">
        <v>0.44700000000000001</v>
      </c>
      <c r="CG425" s="20">
        <v>1.603</v>
      </c>
      <c r="CH425" s="20">
        <v>1.91</v>
      </c>
      <c r="CJ425" s="20">
        <v>139.5</v>
      </c>
      <c r="CK425" s="20">
        <v>0.28199999999999997</v>
      </c>
      <c r="CM425" s="20">
        <v>3</v>
      </c>
      <c r="CO425" s="20">
        <v>1.01</v>
      </c>
      <c r="CS425" s="20">
        <v>4.5</v>
      </c>
      <c r="CU425" s="20">
        <v>4.5</v>
      </c>
      <c r="CV425" s="20">
        <v>9.56</v>
      </c>
      <c r="CX425" s="20">
        <v>3</v>
      </c>
      <c r="CY425" s="20">
        <v>0.73599999999999999</v>
      </c>
      <c r="CZ425" s="20">
        <v>0.152</v>
      </c>
      <c r="DB425" s="20">
        <v>0.105</v>
      </c>
      <c r="DG425" s="20">
        <v>0.39500000000000002</v>
      </c>
      <c r="DH425" s="20">
        <v>6.2E-2</v>
      </c>
      <c r="DI425" s="85">
        <v>18.510000000000005</v>
      </c>
      <c r="DJ425" s="85">
        <v>18.510000000000005</v>
      </c>
      <c r="DL425" s="20">
        <v>1050</v>
      </c>
      <c r="DN425" s="20">
        <v>4400</v>
      </c>
      <c r="DO425" s="20">
        <v>399</v>
      </c>
    </row>
    <row r="426" spans="1:119" x14ac:dyDescent="0.3">
      <c r="A426" s="20">
        <v>5</v>
      </c>
      <c r="B426" s="20" t="s">
        <v>977</v>
      </c>
      <c r="C426" s="20" t="s">
        <v>279</v>
      </c>
      <c r="D426" s="20" t="s">
        <v>134</v>
      </c>
      <c r="G426" s="20" t="s">
        <v>134</v>
      </c>
      <c r="K426" s="20">
        <v>35.483739999999997</v>
      </c>
      <c r="L426" s="20">
        <v>-107.66341300000001</v>
      </c>
      <c r="M426" s="20" t="s">
        <v>357</v>
      </c>
      <c r="N426" s="59" t="s">
        <v>238</v>
      </c>
      <c r="O426" s="20" t="s">
        <v>147</v>
      </c>
      <c r="P426" s="59" t="s">
        <v>336</v>
      </c>
      <c r="Q426" s="20" t="s">
        <v>1373</v>
      </c>
      <c r="R426" s="20" t="s">
        <v>381</v>
      </c>
      <c r="T426" s="20"/>
      <c r="U426" s="20" t="s">
        <v>68</v>
      </c>
      <c r="V426" s="20" t="s">
        <v>1679</v>
      </c>
      <c r="W426" s="20" t="s">
        <v>124</v>
      </c>
      <c r="X426" s="20" t="s">
        <v>249</v>
      </c>
      <c r="Z426" s="20" t="s">
        <v>1676</v>
      </c>
      <c r="AA426" s="20" t="s">
        <v>142</v>
      </c>
      <c r="AB426" s="20" t="s">
        <v>1559</v>
      </c>
      <c r="AC426" s="20">
        <v>0.61</v>
      </c>
      <c r="BB426" s="20">
        <v>1.63</v>
      </c>
      <c r="BD426" s="20">
        <v>22.6</v>
      </c>
      <c r="BG426" s="20">
        <v>0.51</v>
      </c>
      <c r="BJ426" s="20">
        <v>12.46</v>
      </c>
      <c r="BK426" s="20">
        <v>4.72</v>
      </c>
      <c r="BL426" s="20">
        <v>2.8000000000000001E-2</v>
      </c>
      <c r="BP426" s="20">
        <v>1.27</v>
      </c>
      <c r="CB426" s="20">
        <v>0.6</v>
      </c>
      <c r="CF426" s="20">
        <v>0.32700000000000001</v>
      </c>
      <c r="CG426" s="20">
        <v>1.619</v>
      </c>
      <c r="CH426" s="20">
        <v>2.2200000000000002</v>
      </c>
      <c r="CJ426" s="20">
        <v>117.5</v>
      </c>
      <c r="CK426" s="20">
        <v>0.36199999999999999</v>
      </c>
      <c r="CM426" s="20">
        <v>3.02</v>
      </c>
      <c r="CO426" s="20">
        <v>1.06</v>
      </c>
      <c r="CU426" s="20">
        <v>4.3499999999999996</v>
      </c>
      <c r="CV426" s="20">
        <v>9.0500000000000007</v>
      </c>
      <c r="CX426" s="20">
        <v>3.1</v>
      </c>
      <c r="CY426" s="20">
        <v>0.65500000000000003</v>
      </c>
      <c r="CZ426" s="20">
        <v>0.13200000000000001</v>
      </c>
      <c r="DB426" s="20">
        <v>9.2999999999999999E-2</v>
      </c>
      <c r="DG426" s="20">
        <v>0.33200000000000002</v>
      </c>
      <c r="DH426" s="20">
        <v>0.06</v>
      </c>
      <c r="DI426" s="85">
        <v>17.772000000000002</v>
      </c>
      <c r="DJ426" s="85">
        <v>17.772000000000002</v>
      </c>
      <c r="DL426" s="20">
        <v>2220</v>
      </c>
      <c r="DN426" s="20">
        <v>3800</v>
      </c>
      <c r="DO426" s="20">
        <v>383</v>
      </c>
    </row>
    <row r="427" spans="1:119" x14ac:dyDescent="0.3">
      <c r="A427" s="20">
        <v>6</v>
      </c>
      <c r="B427" s="20" t="s">
        <v>977</v>
      </c>
      <c r="C427" s="20" t="s">
        <v>279</v>
      </c>
      <c r="D427" s="20" t="s">
        <v>134</v>
      </c>
      <c r="G427" s="20" t="s">
        <v>134</v>
      </c>
      <c r="K427" s="20">
        <v>35.483739999999997</v>
      </c>
      <c r="L427" s="20">
        <v>-107.66341300000001</v>
      </c>
      <c r="M427" s="20" t="s">
        <v>357</v>
      </c>
      <c r="N427" s="59" t="s">
        <v>238</v>
      </c>
      <c r="O427" s="20" t="s">
        <v>147</v>
      </c>
      <c r="P427" s="59" t="s">
        <v>336</v>
      </c>
      <c r="Q427" s="20" t="s">
        <v>1373</v>
      </c>
      <c r="R427" s="20" t="s">
        <v>381</v>
      </c>
      <c r="T427" s="20"/>
      <c r="U427" s="20" t="s">
        <v>68</v>
      </c>
      <c r="V427" s="20" t="s">
        <v>1679</v>
      </c>
      <c r="W427" s="20" t="s">
        <v>124</v>
      </c>
      <c r="X427" s="20" t="s">
        <v>249</v>
      </c>
      <c r="Z427" s="20" t="s">
        <v>1682</v>
      </c>
      <c r="AA427" s="20" t="s">
        <v>142</v>
      </c>
      <c r="AB427" s="20" t="s">
        <v>1559</v>
      </c>
      <c r="AC427" s="20">
        <v>0.75</v>
      </c>
      <c r="BB427" s="20">
        <v>0.53</v>
      </c>
      <c r="BD427" s="20">
        <v>14.9</v>
      </c>
      <c r="BG427" s="20">
        <v>0.51</v>
      </c>
      <c r="BJ427" s="20">
        <v>8.5500000000000007</v>
      </c>
      <c r="BK427" s="20">
        <v>3.68</v>
      </c>
      <c r="BL427" s="20">
        <v>2.4E-2</v>
      </c>
      <c r="BP427" s="20">
        <v>0.57699999999999996</v>
      </c>
      <c r="CF427" s="20">
        <v>0.22</v>
      </c>
      <c r="CG427" s="20">
        <v>1.1140000000000001</v>
      </c>
      <c r="CH427" s="20">
        <v>1.24</v>
      </c>
      <c r="CJ427" s="20">
        <v>167</v>
      </c>
      <c r="CK427" s="20">
        <v>0.14199999999999999</v>
      </c>
      <c r="CM427" s="20">
        <v>1.52</v>
      </c>
      <c r="CO427" s="20">
        <v>0.5</v>
      </c>
      <c r="CS427" s="20">
        <v>1.21</v>
      </c>
      <c r="CU427" s="20">
        <v>3.95</v>
      </c>
      <c r="CV427" s="20">
        <v>8.0299999999999994</v>
      </c>
      <c r="CX427" s="20">
        <v>2.8</v>
      </c>
      <c r="CY427" s="20">
        <v>0.58299999999999996</v>
      </c>
      <c r="CZ427" s="20">
        <v>0.11169999999999999</v>
      </c>
      <c r="DB427" s="20">
        <v>6.0999999999999999E-2</v>
      </c>
      <c r="DG427" s="20">
        <v>0.252</v>
      </c>
      <c r="DH427" s="20">
        <v>4.07E-2</v>
      </c>
      <c r="DI427" s="85">
        <v>15.828400000000002</v>
      </c>
      <c r="DJ427" s="85">
        <v>15.828400000000002</v>
      </c>
      <c r="DL427" s="20">
        <v>2610</v>
      </c>
      <c r="DN427" s="20">
        <v>5100</v>
      </c>
      <c r="DO427" s="20">
        <v>393</v>
      </c>
    </row>
    <row r="428" spans="1:119" x14ac:dyDescent="0.3">
      <c r="A428" s="20">
        <v>7</v>
      </c>
      <c r="B428" s="20" t="s">
        <v>977</v>
      </c>
      <c r="C428" s="20" t="s">
        <v>279</v>
      </c>
      <c r="D428" s="20" t="s">
        <v>134</v>
      </c>
      <c r="G428" s="20" t="s">
        <v>134</v>
      </c>
      <c r="K428" s="20">
        <v>35.483739999999997</v>
      </c>
      <c r="L428" s="20">
        <v>-107.66341300000001</v>
      </c>
      <c r="M428" s="20" t="s">
        <v>357</v>
      </c>
      <c r="N428" s="59" t="s">
        <v>238</v>
      </c>
      <c r="O428" s="20" t="s">
        <v>147</v>
      </c>
      <c r="P428" s="59" t="s">
        <v>336</v>
      </c>
      <c r="Q428" s="20" t="s">
        <v>1373</v>
      </c>
      <c r="R428" s="20" t="s">
        <v>381</v>
      </c>
      <c r="T428" s="20"/>
      <c r="U428" s="20" t="s">
        <v>68</v>
      </c>
      <c r="V428" s="20" t="s">
        <v>1679</v>
      </c>
      <c r="W428" s="20" t="s">
        <v>124</v>
      </c>
      <c r="X428" s="20" t="s">
        <v>249</v>
      </c>
      <c r="Z428" s="20" t="s">
        <v>1682</v>
      </c>
      <c r="AA428" s="20" t="s">
        <v>142</v>
      </c>
      <c r="AB428" s="20" t="s">
        <v>1559</v>
      </c>
      <c r="AC428" s="20">
        <v>0.74</v>
      </c>
      <c r="BB428" s="20">
        <v>0.4</v>
      </c>
      <c r="BD428" s="20">
        <v>19.399999999999999</v>
      </c>
      <c r="BG428" s="20">
        <v>0.44</v>
      </c>
      <c r="BJ428" s="20">
        <v>5.39</v>
      </c>
      <c r="BK428" s="20">
        <v>1.75</v>
      </c>
      <c r="BL428" s="20">
        <v>2.5999999999999999E-2</v>
      </c>
      <c r="BP428" s="20">
        <v>0.20300000000000001</v>
      </c>
      <c r="CF428" s="20">
        <v>0.189</v>
      </c>
      <c r="CG428" s="20">
        <v>0.65600000000000003</v>
      </c>
      <c r="CH428" s="20">
        <v>0.65</v>
      </c>
      <c r="CJ428" s="20">
        <v>135</v>
      </c>
      <c r="CK428" s="20">
        <v>0.06</v>
      </c>
      <c r="CM428" s="20">
        <v>0.54500000000000004</v>
      </c>
      <c r="CO428" s="20">
        <v>0.16</v>
      </c>
      <c r="CS428" s="20">
        <v>1.8</v>
      </c>
      <c r="CU428" s="20">
        <v>3.74</v>
      </c>
      <c r="CV428" s="20">
        <v>7.06</v>
      </c>
      <c r="CX428" s="20">
        <v>2.4</v>
      </c>
      <c r="CY428" s="20">
        <v>0.46300000000000002</v>
      </c>
      <c r="CZ428" s="20">
        <v>8.4500000000000006E-2</v>
      </c>
      <c r="DB428" s="20">
        <v>4.9000000000000002E-2</v>
      </c>
      <c r="DG428" s="20">
        <v>0.14299999999999999</v>
      </c>
      <c r="DH428" s="20">
        <v>2.4500000000000001E-2</v>
      </c>
      <c r="DI428" s="85">
        <v>13.964</v>
      </c>
      <c r="DJ428" s="85">
        <v>13.964</v>
      </c>
      <c r="DL428" s="20">
        <v>2540</v>
      </c>
      <c r="DN428" s="20">
        <v>12600</v>
      </c>
      <c r="DO428" s="20">
        <v>403</v>
      </c>
    </row>
    <row r="429" spans="1:119" x14ac:dyDescent="0.3">
      <c r="A429" s="20">
        <v>8</v>
      </c>
      <c r="B429" s="20" t="s">
        <v>977</v>
      </c>
      <c r="C429" s="20" t="s">
        <v>279</v>
      </c>
      <c r="D429" s="20" t="s">
        <v>134</v>
      </c>
      <c r="G429" s="20" t="s">
        <v>134</v>
      </c>
      <c r="K429" s="20">
        <v>35.483739999999997</v>
      </c>
      <c r="L429" s="20">
        <v>-107.66341300000001</v>
      </c>
      <c r="M429" s="20" t="s">
        <v>357</v>
      </c>
      <c r="N429" s="59" t="s">
        <v>238</v>
      </c>
      <c r="O429" s="20" t="s">
        <v>147</v>
      </c>
      <c r="P429" s="59" t="s">
        <v>336</v>
      </c>
      <c r="Q429" s="20" t="s">
        <v>1373</v>
      </c>
      <c r="R429" s="20" t="s">
        <v>381</v>
      </c>
      <c r="T429" s="20"/>
      <c r="U429" s="20" t="s">
        <v>68</v>
      </c>
      <c r="V429" s="20" t="s">
        <v>1679</v>
      </c>
      <c r="W429" s="20" t="s">
        <v>124</v>
      </c>
      <c r="X429" s="20" t="s">
        <v>249</v>
      </c>
      <c r="Z429" s="20" t="s">
        <v>1682</v>
      </c>
      <c r="AA429" s="20" t="s">
        <v>142</v>
      </c>
      <c r="AB429" s="20" t="s">
        <v>1559</v>
      </c>
      <c r="AC429" s="20">
        <v>0.53</v>
      </c>
      <c r="BB429" s="20">
        <v>0.56000000000000005</v>
      </c>
      <c r="BD429" s="20">
        <v>69.900000000000006</v>
      </c>
      <c r="BG429" s="20">
        <v>0.59</v>
      </c>
      <c r="BJ429" s="20">
        <v>8.19</v>
      </c>
      <c r="BK429" s="20">
        <v>5.37</v>
      </c>
      <c r="BL429" s="20">
        <v>4.4999999999999998E-2</v>
      </c>
      <c r="BP429" s="20">
        <v>0.58799999999999997</v>
      </c>
      <c r="CF429" s="20">
        <v>0.23499999999999999</v>
      </c>
      <c r="CG429" s="20">
        <v>1.3859999999999999</v>
      </c>
      <c r="CH429" s="20">
        <v>1.03</v>
      </c>
      <c r="CJ429" s="20">
        <v>166</v>
      </c>
      <c r="CK429" s="20">
        <v>0.16800000000000001</v>
      </c>
      <c r="CM429" s="20">
        <v>1.84</v>
      </c>
      <c r="CO429" s="20">
        <v>0.85</v>
      </c>
      <c r="CS429" s="20">
        <v>4.4000000000000004</v>
      </c>
      <c r="CU429" s="20">
        <v>4.88</v>
      </c>
      <c r="CV429" s="20">
        <v>8.36</v>
      </c>
      <c r="CX429" s="20">
        <v>2.7</v>
      </c>
      <c r="CY429" s="20">
        <v>0.49399999999999999</v>
      </c>
      <c r="CZ429" s="20">
        <v>9.35E-2</v>
      </c>
      <c r="DB429" s="20">
        <v>6.9000000000000006E-2</v>
      </c>
      <c r="DG429" s="20">
        <v>0.23400000000000001</v>
      </c>
      <c r="DH429" s="20">
        <v>3.6499999999999998E-2</v>
      </c>
      <c r="DI429" s="85">
        <v>16.866999999999997</v>
      </c>
      <c r="DJ429" s="85">
        <v>16.866999999999997</v>
      </c>
      <c r="DL429" s="20">
        <v>1350</v>
      </c>
      <c r="DN429" s="20">
        <v>14200</v>
      </c>
      <c r="DO429" s="20">
        <v>386</v>
      </c>
    </row>
    <row r="430" spans="1:119" x14ac:dyDescent="0.3">
      <c r="A430" s="20">
        <v>9</v>
      </c>
      <c r="B430" s="20" t="s">
        <v>977</v>
      </c>
      <c r="C430" s="20" t="s">
        <v>279</v>
      </c>
      <c r="D430" s="20" t="s">
        <v>134</v>
      </c>
      <c r="G430" s="20" t="s">
        <v>134</v>
      </c>
      <c r="K430" s="20">
        <v>35.483739999999997</v>
      </c>
      <c r="L430" s="20">
        <v>-107.66341300000001</v>
      </c>
      <c r="M430" s="20" t="s">
        <v>357</v>
      </c>
      <c r="N430" s="59" t="s">
        <v>238</v>
      </c>
      <c r="O430" s="20" t="s">
        <v>147</v>
      </c>
      <c r="P430" s="59" t="s">
        <v>336</v>
      </c>
      <c r="Q430" s="20" t="s">
        <v>1373</v>
      </c>
      <c r="R430" s="20" t="s">
        <v>381</v>
      </c>
      <c r="T430" s="20"/>
      <c r="U430" s="20" t="s">
        <v>68</v>
      </c>
      <c r="V430" s="20" t="s">
        <v>1679</v>
      </c>
      <c r="W430" s="20" t="s">
        <v>124</v>
      </c>
      <c r="X430" s="20" t="s">
        <v>249</v>
      </c>
      <c r="Z430" s="20" t="s">
        <v>1682</v>
      </c>
      <c r="AA430" s="20" t="s">
        <v>142</v>
      </c>
      <c r="AB430" s="20" t="s">
        <v>1559</v>
      </c>
      <c r="AC430" s="20">
        <v>0.52</v>
      </c>
      <c r="BB430" s="20">
        <v>0.56000000000000005</v>
      </c>
      <c r="BD430" s="20">
        <v>53.4</v>
      </c>
      <c r="BG430" s="20">
        <v>0.59</v>
      </c>
      <c r="BJ430" s="20">
        <v>10.039999999999999</v>
      </c>
      <c r="BK430" s="20">
        <v>3.04</v>
      </c>
      <c r="BL430" s="20">
        <v>5.0000000000000001E-3</v>
      </c>
      <c r="BP430" s="20">
        <v>0.45600000000000002</v>
      </c>
      <c r="CF430" s="20">
        <v>1.95</v>
      </c>
      <c r="CG430" s="20">
        <v>1.1819999999999999</v>
      </c>
      <c r="CH430" s="20">
        <v>1.24</v>
      </c>
      <c r="CJ430" s="20">
        <v>148</v>
      </c>
      <c r="CK430" s="20">
        <v>8.6999999999999994E-2</v>
      </c>
      <c r="CM430" s="20">
        <v>0.96</v>
      </c>
      <c r="CO430" s="20">
        <v>0.43</v>
      </c>
      <c r="CS430" s="20">
        <v>1.9</v>
      </c>
      <c r="CU430" s="20">
        <v>3.96</v>
      </c>
      <c r="CV430" s="20">
        <v>8.02</v>
      </c>
      <c r="CX430" s="20">
        <v>3.1</v>
      </c>
      <c r="CY430" s="20">
        <v>0.57199999999999995</v>
      </c>
      <c r="CZ430" s="20">
        <v>0.11600000000000001</v>
      </c>
      <c r="DB430" s="20">
        <v>7.8E-2</v>
      </c>
      <c r="DG430" s="20">
        <v>0.193</v>
      </c>
      <c r="DH430" s="20">
        <v>2.3699999999999999E-2</v>
      </c>
      <c r="DI430" s="85">
        <v>16.0627</v>
      </c>
      <c r="DJ430" s="85">
        <v>16.0627</v>
      </c>
      <c r="DL430" s="20">
        <v>2110</v>
      </c>
      <c r="DN430" s="20">
        <v>6300</v>
      </c>
      <c r="DO430" s="20">
        <v>356</v>
      </c>
    </row>
    <row r="431" spans="1:119" x14ac:dyDescent="0.3">
      <c r="A431" s="20">
        <v>10</v>
      </c>
      <c r="B431" s="20" t="s">
        <v>977</v>
      </c>
      <c r="C431" s="20" t="s">
        <v>279</v>
      </c>
      <c r="D431" s="20" t="s">
        <v>134</v>
      </c>
      <c r="G431" s="20" t="s">
        <v>134</v>
      </c>
      <c r="K431" s="20">
        <v>35.483739999999997</v>
      </c>
      <c r="L431" s="20">
        <v>-107.66341300000001</v>
      </c>
      <c r="M431" s="20" t="s">
        <v>357</v>
      </c>
      <c r="N431" s="59" t="s">
        <v>238</v>
      </c>
      <c r="O431" s="20" t="s">
        <v>147</v>
      </c>
      <c r="P431" s="59" t="s">
        <v>336</v>
      </c>
      <c r="Q431" s="20" t="s">
        <v>1373</v>
      </c>
      <c r="R431" s="20" t="s">
        <v>381</v>
      </c>
      <c r="T431" s="20"/>
      <c r="U431" s="20" t="s">
        <v>68</v>
      </c>
      <c r="V431" s="20" t="s">
        <v>1679</v>
      </c>
      <c r="W431" s="20" t="s">
        <v>124</v>
      </c>
      <c r="X431" s="20" t="s">
        <v>249</v>
      </c>
      <c r="Z431" s="20" t="s">
        <v>1682</v>
      </c>
      <c r="AA431" s="20" t="s">
        <v>142</v>
      </c>
      <c r="AB431" s="20" t="s">
        <v>1559</v>
      </c>
      <c r="AC431" s="20">
        <v>0.74</v>
      </c>
      <c r="BB431" s="20">
        <v>0.6</v>
      </c>
      <c r="BD431" s="20">
        <v>165.6</v>
      </c>
      <c r="BG431" s="20">
        <v>0.62</v>
      </c>
      <c r="BJ431" s="20">
        <v>13.53</v>
      </c>
      <c r="BK431" s="20">
        <v>4.63</v>
      </c>
      <c r="BL431" s="20">
        <v>1.4E-2</v>
      </c>
      <c r="BP431" s="20">
        <v>0.57599999999999996</v>
      </c>
      <c r="CB431" s="20">
        <v>0.2</v>
      </c>
      <c r="CF431" s="20">
        <v>8.8000000000000007</v>
      </c>
      <c r="CG431" s="20">
        <v>1.7729999999999999</v>
      </c>
      <c r="CH431" s="20">
        <v>2.2000000000000002</v>
      </c>
      <c r="CJ431" s="20">
        <v>185</v>
      </c>
      <c r="CK431" s="20">
        <v>0.15</v>
      </c>
      <c r="CM431" s="20">
        <v>1.42</v>
      </c>
      <c r="CO431" s="20">
        <v>1.05</v>
      </c>
      <c r="CS431" s="20">
        <v>8.1999999999999993</v>
      </c>
      <c r="CU431" s="20">
        <v>4.1900000000000004</v>
      </c>
      <c r="CV431" s="20">
        <v>10.29</v>
      </c>
      <c r="CX431" s="20">
        <v>5</v>
      </c>
      <c r="CY431" s="20">
        <v>1.038</v>
      </c>
      <c r="CZ431" s="20">
        <v>0.22600000000000001</v>
      </c>
      <c r="DB431" s="20">
        <v>0.19500000000000001</v>
      </c>
      <c r="DG431" s="20">
        <v>0.435</v>
      </c>
      <c r="DH431" s="20">
        <v>6.9000000000000006E-2</v>
      </c>
      <c r="DI431" s="85">
        <v>21.442999999999998</v>
      </c>
      <c r="DJ431" s="85">
        <v>21.442999999999998</v>
      </c>
      <c r="DL431" s="20">
        <v>4280</v>
      </c>
      <c r="DN431" s="20">
        <v>5000</v>
      </c>
      <c r="DO431" s="20">
        <v>355</v>
      </c>
    </row>
    <row r="432" spans="1:119" x14ac:dyDescent="0.3">
      <c r="A432" s="20">
        <v>11</v>
      </c>
      <c r="B432" s="20" t="s">
        <v>977</v>
      </c>
      <c r="C432" s="20" t="s">
        <v>279</v>
      </c>
      <c r="D432" s="20" t="s">
        <v>134</v>
      </c>
      <c r="G432" s="20" t="s">
        <v>134</v>
      </c>
      <c r="K432" s="20">
        <v>35.483739999999997</v>
      </c>
      <c r="L432" s="20">
        <v>-107.66341300000001</v>
      </c>
      <c r="M432" s="20" t="s">
        <v>357</v>
      </c>
      <c r="N432" s="59" t="s">
        <v>238</v>
      </c>
      <c r="O432" s="20" t="s">
        <v>147</v>
      </c>
      <c r="P432" s="59" t="s">
        <v>336</v>
      </c>
      <c r="Q432" s="20" t="s">
        <v>1373</v>
      </c>
      <c r="R432" s="20" t="s">
        <v>381</v>
      </c>
      <c r="T432" s="20"/>
      <c r="U432" s="20" t="s">
        <v>68</v>
      </c>
      <c r="V432" s="20" t="s">
        <v>1679</v>
      </c>
      <c r="W432" s="20" t="s">
        <v>124</v>
      </c>
      <c r="X432" s="20" t="s">
        <v>249</v>
      </c>
      <c r="Z432" s="20" t="s">
        <v>1682</v>
      </c>
      <c r="AA432" s="20" t="s">
        <v>142</v>
      </c>
      <c r="AB432" s="20" t="s">
        <v>1559</v>
      </c>
      <c r="AC432" s="20">
        <v>0.79</v>
      </c>
      <c r="BB432" s="20">
        <v>0.71</v>
      </c>
      <c r="BD432" s="20">
        <v>5125.8</v>
      </c>
      <c r="BG432" s="20">
        <v>0.49</v>
      </c>
      <c r="BJ432" s="20">
        <v>15.5</v>
      </c>
      <c r="BK432" s="20">
        <v>8.8000000000000007</v>
      </c>
      <c r="BL432" s="20">
        <v>0.19400000000000001</v>
      </c>
      <c r="BP432" s="20">
        <v>0.8</v>
      </c>
      <c r="CB432" s="20">
        <v>1.1000000000000001</v>
      </c>
      <c r="CF432" s="20">
        <v>13.97</v>
      </c>
      <c r="CG432" s="20">
        <v>3.34</v>
      </c>
      <c r="CH432" s="20">
        <v>2.21</v>
      </c>
      <c r="CJ432" s="20">
        <v>265.5</v>
      </c>
      <c r="CK432" s="20">
        <v>0.222</v>
      </c>
      <c r="CM432" s="20">
        <v>2.5099999999999998</v>
      </c>
      <c r="CO432" s="20">
        <v>3.43</v>
      </c>
      <c r="CS432" s="20">
        <v>13.4</v>
      </c>
      <c r="CU432" s="20">
        <v>4</v>
      </c>
      <c r="CV432" s="20">
        <v>10.09</v>
      </c>
      <c r="CX432" s="20">
        <v>5.0999999999999996</v>
      </c>
      <c r="CY432" s="20">
        <v>1.44</v>
      </c>
      <c r="CZ432" s="20">
        <v>0.35699999999999998</v>
      </c>
      <c r="DB432" s="20">
        <v>0.34300000000000003</v>
      </c>
      <c r="DG432" s="20">
        <v>0.85699999999999998</v>
      </c>
      <c r="DH432" s="20">
        <v>0.128</v>
      </c>
      <c r="DI432" s="85">
        <v>22.314999999999998</v>
      </c>
      <c r="DJ432" s="85">
        <v>22.314999999999998</v>
      </c>
      <c r="DL432" s="20">
        <v>2640</v>
      </c>
      <c r="DN432" s="20">
        <v>5100</v>
      </c>
      <c r="DO432" s="20">
        <v>380</v>
      </c>
    </row>
    <row r="433" spans="1:119" x14ac:dyDescent="0.3">
      <c r="A433" s="20">
        <v>12</v>
      </c>
      <c r="B433" s="20" t="s">
        <v>977</v>
      </c>
      <c r="C433" s="20" t="s">
        <v>279</v>
      </c>
      <c r="D433" s="20" t="s">
        <v>134</v>
      </c>
      <c r="G433" s="20" t="s">
        <v>134</v>
      </c>
      <c r="K433" s="20">
        <v>35.483739999999997</v>
      </c>
      <c r="L433" s="20">
        <v>-107.66341300000001</v>
      </c>
      <c r="M433" s="20" t="s">
        <v>357</v>
      </c>
      <c r="N433" s="59" t="s">
        <v>238</v>
      </c>
      <c r="O433" s="20" t="s">
        <v>147</v>
      </c>
      <c r="P433" s="59" t="s">
        <v>275</v>
      </c>
      <c r="Q433" s="20" t="s">
        <v>1373</v>
      </c>
      <c r="R433" s="20" t="s">
        <v>381</v>
      </c>
      <c r="T433" s="20"/>
      <c r="U433" s="20" t="s">
        <v>68</v>
      </c>
      <c r="V433" s="20" t="s">
        <v>1679</v>
      </c>
      <c r="W433" s="20" t="s">
        <v>124</v>
      </c>
      <c r="Z433" s="20" t="s">
        <v>275</v>
      </c>
      <c r="AA433" s="20" t="s">
        <v>142</v>
      </c>
      <c r="AB433" s="20" t="s">
        <v>1559</v>
      </c>
      <c r="AC433" s="20">
        <v>0.55000000000000004</v>
      </c>
      <c r="BB433" s="20">
        <v>1.92</v>
      </c>
      <c r="BD433" s="20">
        <v>8066.1</v>
      </c>
      <c r="BG433" s="20">
        <v>0.18</v>
      </c>
      <c r="BJ433" s="20">
        <v>9.98</v>
      </c>
      <c r="BK433" s="20">
        <v>34.78</v>
      </c>
      <c r="BL433" s="20">
        <v>8.15</v>
      </c>
      <c r="BP433" s="20">
        <v>3.48</v>
      </c>
      <c r="CB433" s="20">
        <v>54.8</v>
      </c>
      <c r="CF433" s="20">
        <v>7.63</v>
      </c>
      <c r="CG433" s="20">
        <v>9.61</v>
      </c>
      <c r="CH433" s="20">
        <v>2.2000000000000002</v>
      </c>
      <c r="CJ433" s="20">
        <v>370</v>
      </c>
      <c r="CK433" s="20">
        <v>0.96299999999999997</v>
      </c>
      <c r="CM433" s="20">
        <v>9.16</v>
      </c>
      <c r="CO433" s="20">
        <v>5.27</v>
      </c>
      <c r="CS433" s="20">
        <v>34.200000000000003</v>
      </c>
      <c r="CU433" s="20">
        <v>17.54</v>
      </c>
      <c r="CV433" s="20">
        <v>30.93</v>
      </c>
      <c r="CX433" s="20">
        <v>12.6</v>
      </c>
      <c r="CY433" s="20">
        <v>2.44</v>
      </c>
      <c r="CZ433" s="20">
        <v>0.55700000000000005</v>
      </c>
      <c r="DB433" s="20">
        <v>0.50800000000000001</v>
      </c>
      <c r="DG433" s="20">
        <v>1.88</v>
      </c>
      <c r="DH433" s="20">
        <v>0.28299999999999997</v>
      </c>
      <c r="DI433" s="85">
        <v>66.737999999999985</v>
      </c>
      <c r="DJ433" s="85">
        <v>66.737999999999985</v>
      </c>
      <c r="DL433" s="20">
        <v>12300</v>
      </c>
      <c r="DN433" s="20">
        <v>3300</v>
      </c>
      <c r="DO433" s="20">
        <v>639</v>
      </c>
    </row>
    <row r="434" spans="1:119" x14ac:dyDescent="0.3">
      <c r="A434" s="20">
        <v>13</v>
      </c>
      <c r="B434" s="20" t="s">
        <v>977</v>
      </c>
      <c r="C434" s="20" t="s">
        <v>279</v>
      </c>
      <c r="D434" s="20" t="s">
        <v>134</v>
      </c>
      <c r="G434" s="20" t="s">
        <v>134</v>
      </c>
      <c r="K434" s="20">
        <v>35.483739999999997</v>
      </c>
      <c r="L434" s="20">
        <v>-107.66341300000001</v>
      </c>
      <c r="M434" s="20" t="s">
        <v>357</v>
      </c>
      <c r="N434" s="59" t="s">
        <v>238</v>
      </c>
      <c r="O434" s="20" t="s">
        <v>147</v>
      </c>
      <c r="P434" s="59" t="s">
        <v>275</v>
      </c>
      <c r="Q434" s="20" t="s">
        <v>1373</v>
      </c>
      <c r="R434" s="20" t="s">
        <v>381</v>
      </c>
      <c r="T434" s="20"/>
      <c r="U434" s="20" t="s">
        <v>68</v>
      </c>
      <c r="V434" s="20" t="s">
        <v>1679</v>
      </c>
      <c r="W434" s="20" t="s">
        <v>124</v>
      </c>
      <c r="Z434" s="20" t="s">
        <v>275</v>
      </c>
      <c r="AA434" s="20" t="s">
        <v>142</v>
      </c>
      <c r="AB434" s="20" t="s">
        <v>1559</v>
      </c>
      <c r="AC434" s="20">
        <v>0.36</v>
      </c>
      <c r="BB434" s="20">
        <v>2.15</v>
      </c>
      <c r="BD434" s="20">
        <v>3790.8</v>
      </c>
      <c r="BG434" s="20">
        <v>0.21</v>
      </c>
      <c r="BJ434" s="20">
        <v>7.39</v>
      </c>
      <c r="BK434" s="20">
        <v>42.53</v>
      </c>
      <c r="BL434" s="20">
        <v>12.43</v>
      </c>
      <c r="BP434" s="20">
        <v>3.98</v>
      </c>
      <c r="CB434" s="20">
        <v>85</v>
      </c>
      <c r="CF434" s="20">
        <v>6.21</v>
      </c>
      <c r="CG434" s="20">
        <v>11.83</v>
      </c>
      <c r="CH434" s="20">
        <v>1.4</v>
      </c>
      <c r="CJ434" s="20">
        <v>350</v>
      </c>
      <c r="CK434" s="20">
        <v>1</v>
      </c>
      <c r="CM434" s="20">
        <v>10.99</v>
      </c>
      <c r="CO434" s="20">
        <v>5.72</v>
      </c>
      <c r="CS434" s="20">
        <v>68.5</v>
      </c>
      <c r="CU434" s="20">
        <v>19.95</v>
      </c>
      <c r="CV434" s="20">
        <v>34.76</v>
      </c>
      <c r="CX434" s="20">
        <v>11.6</v>
      </c>
      <c r="CY434" s="20">
        <v>2.35</v>
      </c>
      <c r="CZ434" s="20">
        <v>0.53700000000000003</v>
      </c>
      <c r="DB434" s="20">
        <v>0.48099999999999998</v>
      </c>
      <c r="DG434" s="20">
        <v>1.86</v>
      </c>
      <c r="DH434" s="20">
        <v>0.28399999999999997</v>
      </c>
      <c r="DI434" s="85">
        <v>71.821999999999989</v>
      </c>
      <c r="DJ434" s="85">
        <v>71.821999999999989</v>
      </c>
      <c r="DL434" s="20">
        <v>16680</v>
      </c>
      <c r="DN434" s="20">
        <v>4100</v>
      </c>
      <c r="DO434" s="20">
        <v>771</v>
      </c>
    </row>
    <row r="435" spans="1:119" x14ac:dyDescent="0.3">
      <c r="A435" s="20">
        <v>1</v>
      </c>
      <c r="B435" s="20" t="s">
        <v>977</v>
      </c>
      <c r="C435" s="20" t="s">
        <v>279</v>
      </c>
      <c r="D435" s="20" t="s">
        <v>134</v>
      </c>
      <c r="G435" s="20" t="s">
        <v>134</v>
      </c>
      <c r="K435" s="20">
        <v>35.483739999999997</v>
      </c>
      <c r="L435" s="20">
        <v>-107.66341300000001</v>
      </c>
      <c r="M435" s="20" t="s">
        <v>357</v>
      </c>
      <c r="N435" s="59" t="s">
        <v>238</v>
      </c>
      <c r="O435" s="20" t="s">
        <v>147</v>
      </c>
      <c r="P435" s="59" t="s">
        <v>275</v>
      </c>
      <c r="Q435" s="20" t="s">
        <v>1373</v>
      </c>
      <c r="R435" s="20" t="s">
        <v>381</v>
      </c>
      <c r="T435" s="20"/>
      <c r="U435" s="20" t="s">
        <v>68</v>
      </c>
      <c r="V435" s="20" t="s">
        <v>1680</v>
      </c>
      <c r="W435" s="20" t="s">
        <v>125</v>
      </c>
      <c r="Z435" s="20" t="s">
        <v>275</v>
      </c>
      <c r="AA435" s="20" t="s">
        <v>142</v>
      </c>
      <c r="AB435" s="20" t="s">
        <v>1559</v>
      </c>
      <c r="BB435" s="20">
        <v>4.3</v>
      </c>
      <c r="BD435" s="20">
        <v>160.69999999999999</v>
      </c>
      <c r="BJ435" s="20">
        <v>5.09</v>
      </c>
      <c r="BK435" s="20">
        <v>15.3</v>
      </c>
      <c r="BL435" s="20">
        <v>5.35</v>
      </c>
      <c r="BP435" s="20">
        <v>1.68</v>
      </c>
      <c r="CB435" s="20">
        <v>42</v>
      </c>
      <c r="CF435" s="20">
        <v>0.76</v>
      </c>
      <c r="CG435" s="20">
        <v>7.37</v>
      </c>
      <c r="CH435" s="20">
        <v>1.2</v>
      </c>
      <c r="CJ435" s="20">
        <v>50</v>
      </c>
      <c r="CK435" s="20">
        <v>0.38600000000000001</v>
      </c>
      <c r="CM435" s="20">
        <v>5.37</v>
      </c>
      <c r="CO435" s="20">
        <v>2.4700000000000002</v>
      </c>
      <c r="CS435" s="20">
        <v>38.5</v>
      </c>
      <c r="CU435" s="20">
        <v>17.66</v>
      </c>
      <c r="CV435" s="20">
        <v>32.880000000000003</v>
      </c>
      <c r="CX435" s="20">
        <v>14.2</v>
      </c>
      <c r="CY435" s="20">
        <v>3.13</v>
      </c>
      <c r="CZ435" s="20">
        <v>0.69599999999999995</v>
      </c>
      <c r="DB435" s="20">
        <v>0.56000000000000005</v>
      </c>
      <c r="DG435" s="20">
        <v>2.13</v>
      </c>
      <c r="DH435" s="20">
        <v>0.34599999999999997</v>
      </c>
      <c r="DI435" s="85">
        <v>71.602000000000004</v>
      </c>
      <c r="DJ435" s="85">
        <v>71.602000000000004</v>
      </c>
      <c r="DL435" s="20">
        <v>298400</v>
      </c>
      <c r="DN435" s="20">
        <v>3900</v>
      </c>
      <c r="DO435" s="20">
        <v>550</v>
      </c>
    </row>
    <row r="436" spans="1:119" x14ac:dyDescent="0.3">
      <c r="A436" s="20">
        <v>2</v>
      </c>
      <c r="B436" s="20" t="s">
        <v>977</v>
      </c>
      <c r="C436" s="20" t="s">
        <v>279</v>
      </c>
      <c r="D436" s="20" t="s">
        <v>134</v>
      </c>
      <c r="G436" s="20" t="s">
        <v>134</v>
      </c>
      <c r="K436" s="20">
        <v>35.483739999999997</v>
      </c>
      <c r="L436" s="20">
        <v>-107.66341300000001</v>
      </c>
      <c r="M436" s="20" t="s">
        <v>357</v>
      </c>
      <c r="N436" s="59" t="s">
        <v>238</v>
      </c>
      <c r="O436" s="20" t="s">
        <v>147</v>
      </c>
      <c r="P436" s="59" t="s">
        <v>275</v>
      </c>
      <c r="Q436" s="20" t="s">
        <v>1373</v>
      </c>
      <c r="R436" s="20" t="s">
        <v>381</v>
      </c>
      <c r="T436" s="20"/>
      <c r="U436" s="20" t="s">
        <v>68</v>
      </c>
      <c r="V436" s="20" t="s">
        <v>1680</v>
      </c>
      <c r="W436" s="20" t="s">
        <v>125</v>
      </c>
      <c r="Z436" s="20" t="s">
        <v>275</v>
      </c>
      <c r="AA436" s="20" t="s">
        <v>142</v>
      </c>
      <c r="AB436" s="20" t="s">
        <v>1559</v>
      </c>
      <c r="BB436" s="20">
        <v>5.8</v>
      </c>
      <c r="BD436" s="20">
        <v>227.1</v>
      </c>
      <c r="BG436" s="20">
        <v>0.11</v>
      </c>
      <c r="BJ436" s="20">
        <v>17.559999999999999</v>
      </c>
      <c r="BK436" s="20">
        <v>30.7</v>
      </c>
      <c r="BL436" s="20">
        <v>10.44</v>
      </c>
      <c r="BP436" s="20">
        <v>4.28</v>
      </c>
      <c r="CB436" s="20">
        <v>68</v>
      </c>
      <c r="CF436" s="20">
        <v>2.2200000000000002</v>
      </c>
      <c r="CG436" s="20">
        <v>10.07</v>
      </c>
      <c r="CH436" s="20">
        <v>2.1</v>
      </c>
      <c r="CJ436" s="20">
        <v>144</v>
      </c>
      <c r="CK436" s="20">
        <v>0.95399999999999996</v>
      </c>
      <c r="CM436" s="20">
        <v>14.03</v>
      </c>
      <c r="CO436" s="20">
        <v>4.66</v>
      </c>
      <c r="CS436" s="20">
        <v>98.7</v>
      </c>
      <c r="CU436" s="20">
        <v>28.79</v>
      </c>
      <c r="CV436" s="20">
        <v>58.9</v>
      </c>
      <c r="CX436" s="20">
        <v>21.7</v>
      </c>
      <c r="CY436" s="20">
        <v>4.1900000000000004</v>
      </c>
      <c r="CZ436" s="20">
        <v>0.82399999999999995</v>
      </c>
      <c r="DB436" s="20">
        <v>0.6</v>
      </c>
      <c r="DG436" s="20">
        <v>2.12</v>
      </c>
      <c r="DH436" s="20">
        <v>0.34300000000000003</v>
      </c>
      <c r="DI436" s="85">
        <v>117.467</v>
      </c>
      <c r="DJ436" s="85">
        <v>117.467</v>
      </c>
      <c r="DL436" s="20">
        <v>32500</v>
      </c>
      <c r="DO436" s="20">
        <v>1110</v>
      </c>
    </row>
    <row r="437" spans="1:119" x14ac:dyDescent="0.3">
      <c r="A437" s="20">
        <v>3</v>
      </c>
      <c r="B437" s="20" t="s">
        <v>977</v>
      </c>
      <c r="C437" s="20" t="s">
        <v>279</v>
      </c>
      <c r="D437" s="20" t="s">
        <v>134</v>
      </c>
      <c r="G437" s="20" t="s">
        <v>134</v>
      </c>
      <c r="K437" s="20">
        <v>35.483739999999997</v>
      </c>
      <c r="L437" s="20">
        <v>-107.66341300000001</v>
      </c>
      <c r="M437" s="20" t="s">
        <v>357</v>
      </c>
      <c r="N437" s="59" t="s">
        <v>238</v>
      </c>
      <c r="O437" s="20" t="s">
        <v>147</v>
      </c>
      <c r="P437" s="59" t="s">
        <v>336</v>
      </c>
      <c r="Q437" s="20" t="s">
        <v>1373</v>
      </c>
      <c r="R437" s="20" t="s">
        <v>381</v>
      </c>
      <c r="T437" s="20"/>
      <c r="U437" s="20" t="s">
        <v>68</v>
      </c>
      <c r="V437" s="20" t="s">
        <v>1680</v>
      </c>
      <c r="W437" s="20" t="s">
        <v>125</v>
      </c>
      <c r="X437" s="20" t="s">
        <v>249</v>
      </c>
      <c r="Z437" s="20" t="s">
        <v>1682</v>
      </c>
      <c r="AA437" s="20" t="s">
        <v>142</v>
      </c>
      <c r="AB437" s="20" t="s">
        <v>1559</v>
      </c>
      <c r="BB437" s="20">
        <v>0.59</v>
      </c>
      <c r="BD437" s="20">
        <v>109.7</v>
      </c>
      <c r="BG437" s="20">
        <v>0.49</v>
      </c>
      <c r="BJ437" s="20">
        <v>8.43</v>
      </c>
      <c r="BK437" s="20">
        <v>2.5499999999999998</v>
      </c>
      <c r="BL437" s="20">
        <v>5.3999999999999999E-2</v>
      </c>
      <c r="BP437" s="20">
        <v>0.53800000000000003</v>
      </c>
      <c r="CF437" s="20">
        <v>3.58</v>
      </c>
      <c r="CG437" s="20">
        <v>2.4870000000000001</v>
      </c>
      <c r="CH437" s="20">
        <v>1.01</v>
      </c>
      <c r="CJ437" s="20">
        <v>107</v>
      </c>
      <c r="CK437" s="20">
        <v>0.112</v>
      </c>
      <c r="CM437" s="20">
        <v>1.04</v>
      </c>
      <c r="CO437" s="20">
        <v>0.77</v>
      </c>
      <c r="CS437" s="20">
        <v>3.1</v>
      </c>
      <c r="CU437" s="20">
        <v>2.73</v>
      </c>
      <c r="CV437" s="20">
        <v>5.69</v>
      </c>
      <c r="CX437" s="20">
        <v>3</v>
      </c>
      <c r="CY437" s="20">
        <v>1.0629999999999999</v>
      </c>
      <c r="CZ437" s="20">
        <v>0.26300000000000001</v>
      </c>
      <c r="DB437" s="20">
        <v>0.31900000000000001</v>
      </c>
      <c r="DG437" s="20">
        <v>1.0409999999999999</v>
      </c>
      <c r="DH437" s="20">
        <v>0.156</v>
      </c>
      <c r="DI437" s="85">
        <v>14.262000000000002</v>
      </c>
      <c r="DJ437" s="85">
        <v>14.262000000000002</v>
      </c>
      <c r="DL437" s="20">
        <v>5740</v>
      </c>
      <c r="DN437" s="20">
        <v>2900</v>
      </c>
      <c r="DO437" s="20">
        <v>205</v>
      </c>
    </row>
    <row r="438" spans="1:119" x14ac:dyDescent="0.3">
      <c r="A438" s="20">
        <v>4</v>
      </c>
      <c r="B438" s="20" t="s">
        <v>977</v>
      </c>
      <c r="C438" s="20" t="s">
        <v>279</v>
      </c>
      <c r="D438" s="20" t="s">
        <v>134</v>
      </c>
      <c r="G438" s="20" t="s">
        <v>134</v>
      </c>
      <c r="K438" s="20">
        <v>35.483739999999997</v>
      </c>
      <c r="L438" s="20">
        <v>-107.66341300000001</v>
      </c>
      <c r="M438" s="20" t="s">
        <v>357</v>
      </c>
      <c r="N438" s="59" t="s">
        <v>238</v>
      </c>
      <c r="O438" s="20" t="s">
        <v>147</v>
      </c>
      <c r="P438" s="59" t="s">
        <v>336</v>
      </c>
      <c r="Q438" s="20" t="s">
        <v>1373</v>
      </c>
      <c r="R438" s="20" t="s">
        <v>381</v>
      </c>
      <c r="T438" s="20"/>
      <c r="U438" s="20" t="s">
        <v>68</v>
      </c>
      <c r="V438" s="20" t="s">
        <v>1680</v>
      </c>
      <c r="W438" s="20" t="s">
        <v>125</v>
      </c>
      <c r="X438" s="20" t="s">
        <v>249</v>
      </c>
      <c r="Z438" s="20" t="s">
        <v>1682</v>
      </c>
      <c r="AA438" s="20" t="s">
        <v>142</v>
      </c>
      <c r="AB438" s="20" t="s">
        <v>1559</v>
      </c>
      <c r="BB438" s="20">
        <v>0.51</v>
      </c>
      <c r="BD438" s="20">
        <v>52.1</v>
      </c>
      <c r="BG438" s="20">
        <v>0.42</v>
      </c>
      <c r="BJ438" s="20">
        <v>8.33</v>
      </c>
      <c r="BK438" s="20">
        <v>1.97</v>
      </c>
      <c r="BL438" s="20">
        <v>3.2000000000000001E-2</v>
      </c>
      <c r="BP438" s="20">
        <v>0.32200000000000001</v>
      </c>
      <c r="CF438" s="20">
        <v>2.59</v>
      </c>
      <c r="CG438" s="20">
        <v>0.96899999999999997</v>
      </c>
      <c r="CH438" s="20">
        <v>0.73</v>
      </c>
      <c r="CJ438" s="20">
        <v>110</v>
      </c>
      <c r="CK438" s="20">
        <v>5.7000000000000002E-2</v>
      </c>
      <c r="CM438" s="20">
        <v>0.59</v>
      </c>
      <c r="CO438" s="20">
        <v>0.22</v>
      </c>
      <c r="CS438" s="20">
        <v>2.2999999999999998</v>
      </c>
      <c r="CU438" s="20">
        <v>2.57</v>
      </c>
      <c r="CV438" s="20">
        <v>6.36</v>
      </c>
      <c r="CX438" s="20">
        <v>3.5</v>
      </c>
      <c r="CY438" s="20">
        <v>0.85099999999999998</v>
      </c>
      <c r="CZ438" s="20">
        <v>0.187</v>
      </c>
      <c r="DB438" s="20">
        <v>0.214</v>
      </c>
      <c r="DG438" s="20">
        <v>0.66900000000000004</v>
      </c>
      <c r="DH438" s="20">
        <v>9.8000000000000004E-2</v>
      </c>
      <c r="DI438" s="85">
        <v>14.449</v>
      </c>
      <c r="DJ438" s="85">
        <v>14.449</v>
      </c>
      <c r="DL438" s="20">
        <v>3890</v>
      </c>
      <c r="DN438" s="20">
        <v>2900</v>
      </c>
      <c r="DO438" s="20">
        <v>225</v>
      </c>
    </row>
    <row r="439" spans="1:119" x14ac:dyDescent="0.3">
      <c r="A439" s="20">
        <v>5</v>
      </c>
      <c r="B439" s="20" t="s">
        <v>977</v>
      </c>
      <c r="C439" s="20" t="s">
        <v>279</v>
      </c>
      <c r="D439" s="20" t="s">
        <v>134</v>
      </c>
      <c r="G439" s="20" t="s">
        <v>134</v>
      </c>
      <c r="K439" s="20">
        <v>35.483739999999997</v>
      </c>
      <c r="L439" s="20">
        <v>-107.66341300000001</v>
      </c>
      <c r="M439" s="20" t="s">
        <v>357</v>
      </c>
      <c r="N439" s="59" t="s">
        <v>238</v>
      </c>
      <c r="O439" s="20" t="s">
        <v>147</v>
      </c>
      <c r="P439" s="59" t="s">
        <v>336</v>
      </c>
      <c r="Q439" s="20" t="s">
        <v>1373</v>
      </c>
      <c r="R439" s="20" t="s">
        <v>381</v>
      </c>
      <c r="T439" s="20"/>
      <c r="U439" s="20" t="s">
        <v>68</v>
      </c>
      <c r="V439" s="20" t="s">
        <v>1680</v>
      </c>
      <c r="W439" s="20" t="s">
        <v>125</v>
      </c>
      <c r="X439" s="20" t="s">
        <v>249</v>
      </c>
      <c r="Z439" s="20" t="s">
        <v>1682</v>
      </c>
      <c r="AA439" s="20" t="s">
        <v>142</v>
      </c>
      <c r="AB439" s="20" t="s">
        <v>1559</v>
      </c>
      <c r="BB439" s="20">
        <v>0.49</v>
      </c>
      <c r="BD439" s="20">
        <v>38.9</v>
      </c>
      <c r="BG439" s="20">
        <v>0.57999999999999996</v>
      </c>
      <c r="BJ439" s="20">
        <v>5.38</v>
      </c>
      <c r="BK439" s="20">
        <v>1.79</v>
      </c>
      <c r="BL439" s="20">
        <v>0.01</v>
      </c>
      <c r="BP439" s="20">
        <v>0.38300000000000001</v>
      </c>
      <c r="CF439" s="20">
        <v>0.88</v>
      </c>
      <c r="CG439" s="20">
        <v>0.73699999999999999</v>
      </c>
      <c r="CH439" s="20">
        <v>0.86</v>
      </c>
      <c r="CJ439" s="20">
        <v>98.5</v>
      </c>
      <c r="CK439" s="20">
        <v>7.9000000000000001E-2</v>
      </c>
      <c r="CM439" s="20">
        <v>0.81200000000000006</v>
      </c>
      <c r="CO439" s="20">
        <v>0.26</v>
      </c>
      <c r="CS439" s="20">
        <v>1.4</v>
      </c>
      <c r="CU439" s="20">
        <v>2.86</v>
      </c>
      <c r="CV439" s="20">
        <v>6.5</v>
      </c>
      <c r="CX439" s="20">
        <v>3.1</v>
      </c>
      <c r="CY439" s="20">
        <v>0.755</v>
      </c>
      <c r="CZ439" s="20">
        <v>0.15429999999999999</v>
      </c>
      <c r="DB439" s="20">
        <v>0.13400000000000001</v>
      </c>
      <c r="DG439" s="20">
        <v>0.41599999999999998</v>
      </c>
      <c r="DH439" s="20">
        <v>6.3799999999999996E-2</v>
      </c>
      <c r="DI439" s="85">
        <v>13.9831</v>
      </c>
      <c r="DJ439" s="85">
        <v>13.9831</v>
      </c>
      <c r="DL439" s="20">
        <v>2760</v>
      </c>
      <c r="DN439" s="20">
        <v>2900</v>
      </c>
      <c r="DO439" s="20">
        <v>208</v>
      </c>
    </row>
    <row r="440" spans="1:119" x14ac:dyDescent="0.3">
      <c r="A440" s="20">
        <v>6</v>
      </c>
      <c r="B440" s="20" t="s">
        <v>977</v>
      </c>
      <c r="C440" s="20" t="s">
        <v>279</v>
      </c>
      <c r="D440" s="20" t="s">
        <v>134</v>
      </c>
      <c r="G440" s="20" t="s">
        <v>134</v>
      </c>
      <c r="K440" s="20">
        <v>35.483739999999997</v>
      </c>
      <c r="L440" s="20">
        <v>-107.66341300000001</v>
      </c>
      <c r="M440" s="20" t="s">
        <v>357</v>
      </c>
      <c r="N440" s="59" t="s">
        <v>238</v>
      </c>
      <c r="O440" s="20" t="s">
        <v>147</v>
      </c>
      <c r="P440" s="59" t="s">
        <v>336</v>
      </c>
      <c r="Q440" s="20" t="s">
        <v>1373</v>
      </c>
      <c r="R440" s="20" t="s">
        <v>381</v>
      </c>
      <c r="T440" s="20"/>
      <c r="U440" s="20" t="s">
        <v>68</v>
      </c>
      <c r="V440" s="20" t="s">
        <v>1680</v>
      </c>
      <c r="W440" s="20" t="s">
        <v>125</v>
      </c>
      <c r="X440" s="20" t="s">
        <v>249</v>
      </c>
      <c r="Z440" s="20" t="s">
        <v>1682</v>
      </c>
      <c r="AA440" s="20" t="s">
        <v>142</v>
      </c>
      <c r="AB440" s="20" t="s">
        <v>1559</v>
      </c>
      <c r="BB440" s="20">
        <v>0.59</v>
      </c>
      <c r="BD440" s="20">
        <v>44.9</v>
      </c>
      <c r="BG440" s="20">
        <v>0.65</v>
      </c>
      <c r="BJ440" s="20">
        <v>3.78</v>
      </c>
      <c r="BK440" s="20">
        <v>2.54</v>
      </c>
      <c r="BL440" s="20">
        <v>1.9E-2</v>
      </c>
      <c r="BP440" s="20">
        <v>0.53500000000000003</v>
      </c>
      <c r="CF440" s="20">
        <v>0.42</v>
      </c>
      <c r="CG440" s="20">
        <v>0.874</v>
      </c>
      <c r="CH440" s="20">
        <v>1.1399999999999999</v>
      </c>
      <c r="CJ440" s="20">
        <v>109</v>
      </c>
      <c r="CK440" s="20">
        <v>0.123</v>
      </c>
      <c r="CM440" s="20">
        <v>1.2849999999999999</v>
      </c>
      <c r="CO440" s="20">
        <v>0.48</v>
      </c>
      <c r="CS440" s="20">
        <v>1.47</v>
      </c>
      <c r="CU440" s="20">
        <v>3.21</v>
      </c>
      <c r="CV440" s="20">
        <v>7.25</v>
      </c>
      <c r="CX440" s="20">
        <v>3.4</v>
      </c>
      <c r="CY440" s="20">
        <v>0.71099999999999997</v>
      </c>
      <c r="CZ440" s="20">
        <v>0.15090000000000001</v>
      </c>
      <c r="DB440" s="20">
        <v>0.123</v>
      </c>
      <c r="DG440" s="20">
        <v>0.36099999999999999</v>
      </c>
      <c r="DH440" s="20">
        <v>5.8299999999999998E-2</v>
      </c>
      <c r="DI440" s="85">
        <v>15.264200000000001</v>
      </c>
      <c r="DJ440" s="85">
        <v>15.264200000000001</v>
      </c>
      <c r="DL440" s="20">
        <v>1707</v>
      </c>
      <c r="DN440" s="20">
        <v>3600</v>
      </c>
      <c r="DO440" s="20">
        <v>217</v>
      </c>
    </row>
    <row r="441" spans="1:119" x14ac:dyDescent="0.3">
      <c r="A441" s="20">
        <v>7</v>
      </c>
      <c r="B441" s="20" t="s">
        <v>977</v>
      </c>
      <c r="C441" s="20" t="s">
        <v>279</v>
      </c>
      <c r="D441" s="20" t="s">
        <v>134</v>
      </c>
      <c r="G441" s="20" t="s">
        <v>134</v>
      </c>
      <c r="K441" s="20">
        <v>35.483739999999997</v>
      </c>
      <c r="L441" s="20">
        <v>-107.66341300000001</v>
      </c>
      <c r="M441" s="20" t="s">
        <v>357</v>
      </c>
      <c r="N441" s="59" t="s">
        <v>238</v>
      </c>
      <c r="O441" s="20" t="s">
        <v>147</v>
      </c>
      <c r="P441" s="59" t="s">
        <v>336</v>
      </c>
      <c r="Q441" s="20" t="s">
        <v>1373</v>
      </c>
      <c r="R441" s="20" t="s">
        <v>381</v>
      </c>
      <c r="T441" s="20"/>
      <c r="U441" s="20" t="s">
        <v>68</v>
      </c>
      <c r="V441" s="20" t="s">
        <v>1680</v>
      </c>
      <c r="W441" s="20" t="s">
        <v>125</v>
      </c>
      <c r="X441" s="20" t="s">
        <v>249</v>
      </c>
      <c r="Z441" s="20" t="s">
        <v>1682</v>
      </c>
      <c r="AA441" s="20" t="s">
        <v>142</v>
      </c>
      <c r="AB441" s="20" t="s">
        <v>1559</v>
      </c>
      <c r="BB441" s="20">
        <v>0.42</v>
      </c>
      <c r="BD441" s="20">
        <v>99.5</v>
      </c>
      <c r="BG441" s="20">
        <v>0.44</v>
      </c>
      <c r="BJ441" s="20">
        <v>3.31</v>
      </c>
      <c r="BK441" s="20">
        <v>2.8</v>
      </c>
      <c r="BL441" s="20">
        <v>1.7000000000000001E-2</v>
      </c>
      <c r="BP441" s="20">
        <v>0.28399999999999997</v>
      </c>
      <c r="CB441" s="20">
        <v>0.2</v>
      </c>
      <c r="CF441" s="20">
        <v>0.255</v>
      </c>
      <c r="CG441" s="20">
        <v>0.83299999999999996</v>
      </c>
      <c r="CH441" s="20">
        <v>1.0900000000000001</v>
      </c>
      <c r="CJ441" s="20">
        <v>98</v>
      </c>
      <c r="CK441" s="20">
        <v>5.0999999999999997E-2</v>
      </c>
      <c r="CM441" s="20">
        <v>0.66200000000000003</v>
      </c>
      <c r="CO441" s="20">
        <v>0.34</v>
      </c>
      <c r="CS441" s="20">
        <v>1.6</v>
      </c>
      <c r="CU441" s="20">
        <v>3</v>
      </c>
      <c r="CV441" s="20">
        <v>6.01</v>
      </c>
      <c r="CX441" s="20">
        <v>2.15</v>
      </c>
      <c r="CY441" s="20">
        <v>0.43099999999999999</v>
      </c>
      <c r="CZ441" s="20">
        <v>8.9700000000000002E-2</v>
      </c>
      <c r="DB441" s="20">
        <v>5.8000000000000003E-2</v>
      </c>
      <c r="DG441" s="20">
        <v>0.153</v>
      </c>
      <c r="DH441" s="20">
        <v>2.4299999999999999E-2</v>
      </c>
      <c r="DI441" s="85">
        <v>11.916</v>
      </c>
      <c r="DJ441" s="85">
        <v>11.916</v>
      </c>
      <c r="DL441" s="20">
        <v>2920</v>
      </c>
      <c r="DN441" s="20">
        <v>3600</v>
      </c>
      <c r="DO441" s="20">
        <v>227</v>
      </c>
    </row>
    <row r="442" spans="1:119" x14ac:dyDescent="0.3">
      <c r="A442" s="20">
        <v>8</v>
      </c>
      <c r="B442" s="20" t="s">
        <v>977</v>
      </c>
      <c r="C442" s="20" t="s">
        <v>279</v>
      </c>
      <c r="D442" s="20" t="s">
        <v>134</v>
      </c>
      <c r="G442" s="20" t="s">
        <v>134</v>
      </c>
      <c r="K442" s="20">
        <v>35.483739999999997</v>
      </c>
      <c r="L442" s="20">
        <v>-107.66341300000001</v>
      </c>
      <c r="M442" s="20" t="s">
        <v>357</v>
      </c>
      <c r="N442" s="59" t="s">
        <v>238</v>
      </c>
      <c r="O442" s="20" t="s">
        <v>147</v>
      </c>
      <c r="P442" s="59" t="s">
        <v>336</v>
      </c>
      <c r="Q442" s="20" t="s">
        <v>1373</v>
      </c>
      <c r="R442" s="20" t="s">
        <v>381</v>
      </c>
      <c r="T442" s="20"/>
      <c r="U442" s="20" t="s">
        <v>68</v>
      </c>
      <c r="V442" s="20" t="s">
        <v>1680</v>
      </c>
      <c r="W442" s="20" t="s">
        <v>125</v>
      </c>
      <c r="X442" s="20" t="s">
        <v>249</v>
      </c>
      <c r="Z442" s="20" t="s">
        <v>1682</v>
      </c>
      <c r="AA442" s="20" t="s">
        <v>142</v>
      </c>
      <c r="AB442" s="20" t="s">
        <v>1559</v>
      </c>
      <c r="BB442" s="20">
        <v>0.51</v>
      </c>
      <c r="BD442" s="20">
        <v>81.099999999999994</v>
      </c>
      <c r="BG442" s="20">
        <v>0.73</v>
      </c>
      <c r="BJ442" s="20">
        <v>4.67</v>
      </c>
      <c r="BK442" s="20">
        <v>2.5499999999999998</v>
      </c>
      <c r="BL442" s="20">
        <v>1.2E-2</v>
      </c>
      <c r="BP442" s="20">
        <v>0.52300000000000002</v>
      </c>
      <c r="CB442" s="20">
        <v>0.21</v>
      </c>
      <c r="CF442" s="20">
        <v>7.3999999999999996E-2</v>
      </c>
      <c r="CG442" s="20">
        <v>0.68899999999999995</v>
      </c>
      <c r="CH442" s="20">
        <v>1.32</v>
      </c>
      <c r="CJ442" s="20">
        <v>121</v>
      </c>
      <c r="CK442" s="20">
        <v>7.4999999999999997E-2</v>
      </c>
      <c r="CM442" s="20">
        <v>0.69399999999999995</v>
      </c>
      <c r="CO442" s="20">
        <v>0.19</v>
      </c>
      <c r="CS442" s="20">
        <v>1.1000000000000001</v>
      </c>
      <c r="CU442" s="20">
        <v>2.95</v>
      </c>
      <c r="CV442" s="20">
        <v>5.46</v>
      </c>
      <c r="CX442" s="20">
        <v>2.1800000000000002</v>
      </c>
      <c r="CY442" s="20">
        <v>0.434</v>
      </c>
      <c r="CZ442" s="20">
        <v>8.72E-2</v>
      </c>
      <c r="DB442" s="20">
        <v>4.9000000000000002E-2</v>
      </c>
      <c r="DG442" s="20">
        <v>0.17199999999999999</v>
      </c>
      <c r="DH442" s="20">
        <v>2.58E-2</v>
      </c>
      <c r="DI442" s="85">
        <v>11.357999999999999</v>
      </c>
      <c r="DJ442" s="85">
        <v>11.357999999999999</v>
      </c>
      <c r="DL442" s="20">
        <v>5180</v>
      </c>
      <c r="DN442" s="20">
        <v>10100</v>
      </c>
      <c r="DO442" s="20">
        <v>215</v>
      </c>
    </row>
    <row r="443" spans="1:119" x14ac:dyDescent="0.3">
      <c r="A443" s="20">
        <v>10</v>
      </c>
      <c r="B443" s="20" t="s">
        <v>977</v>
      </c>
      <c r="C443" s="20" t="s">
        <v>279</v>
      </c>
      <c r="D443" s="20" t="s">
        <v>134</v>
      </c>
      <c r="G443" s="20" t="s">
        <v>134</v>
      </c>
      <c r="K443" s="20">
        <v>35.483739999999997</v>
      </c>
      <c r="L443" s="20">
        <v>-107.66341300000001</v>
      </c>
      <c r="M443" s="20" t="s">
        <v>357</v>
      </c>
      <c r="N443" s="59" t="s">
        <v>238</v>
      </c>
      <c r="O443" s="20" t="s">
        <v>147</v>
      </c>
      <c r="P443" s="59" t="s">
        <v>336</v>
      </c>
      <c r="Q443" s="20" t="s">
        <v>1373</v>
      </c>
      <c r="R443" s="20" t="s">
        <v>381</v>
      </c>
      <c r="T443" s="20"/>
      <c r="U443" s="20" t="s">
        <v>68</v>
      </c>
      <c r="V443" s="20" t="s">
        <v>1680</v>
      </c>
      <c r="W443" s="20" t="s">
        <v>125</v>
      </c>
      <c r="X443" s="20" t="s">
        <v>249</v>
      </c>
      <c r="Z443" s="20" t="s">
        <v>1681</v>
      </c>
      <c r="AA443" s="20" t="s">
        <v>142</v>
      </c>
      <c r="AB443" s="20" t="s">
        <v>1559</v>
      </c>
      <c r="BB443" s="20">
        <v>0.3</v>
      </c>
      <c r="BD443" s="20">
        <v>83.4</v>
      </c>
      <c r="BG443" s="20">
        <v>0.52</v>
      </c>
      <c r="BJ443" s="20">
        <v>11.12</v>
      </c>
      <c r="BK443" s="20">
        <v>1.1000000000000001</v>
      </c>
      <c r="BL443" s="20">
        <v>1.6E-2</v>
      </c>
      <c r="BP443" s="20">
        <v>0.112</v>
      </c>
      <c r="CB443" s="20">
        <v>0</v>
      </c>
      <c r="CF443" s="20">
        <v>1.86</v>
      </c>
      <c r="CG443" s="20">
        <v>0.64400000000000002</v>
      </c>
      <c r="CH443" s="20">
        <v>0.69</v>
      </c>
      <c r="CJ443" s="20">
        <v>137</v>
      </c>
      <c r="CK443" s="20">
        <v>4.1000000000000002E-2</v>
      </c>
      <c r="CM443" s="20">
        <v>0.23200000000000001</v>
      </c>
      <c r="CO443" s="20">
        <v>0.14000000000000001</v>
      </c>
      <c r="CS443" s="20">
        <v>1.3</v>
      </c>
      <c r="CU443" s="20">
        <v>2.04</v>
      </c>
      <c r="CV443" s="20">
        <v>4.47</v>
      </c>
      <c r="CX443" s="20">
        <v>2.8</v>
      </c>
      <c r="CY443" s="20">
        <v>0.52900000000000003</v>
      </c>
      <c r="CZ443" s="20">
        <v>0.1095</v>
      </c>
      <c r="DB443" s="20">
        <v>9.9000000000000005E-2</v>
      </c>
      <c r="DG443" s="20">
        <v>0.26800000000000002</v>
      </c>
      <c r="DH443" s="20">
        <v>3.7600000000000001E-2</v>
      </c>
      <c r="DI443" s="85">
        <v>10.3531</v>
      </c>
      <c r="DJ443" s="85">
        <v>10.3531</v>
      </c>
      <c r="DL443" s="20">
        <v>3799</v>
      </c>
      <c r="DN443" s="20">
        <v>18300</v>
      </c>
      <c r="DO443" s="20">
        <v>143</v>
      </c>
    </row>
    <row r="444" spans="1:119" x14ac:dyDescent="0.3">
      <c r="A444" s="20">
        <v>11</v>
      </c>
      <c r="B444" s="20" t="s">
        <v>977</v>
      </c>
      <c r="C444" s="20" t="s">
        <v>279</v>
      </c>
      <c r="D444" s="20" t="s">
        <v>134</v>
      </c>
      <c r="G444" s="20" t="s">
        <v>134</v>
      </c>
      <c r="K444" s="20">
        <v>35.483739999999997</v>
      </c>
      <c r="L444" s="20">
        <v>-107.66341300000001</v>
      </c>
      <c r="M444" s="20" t="s">
        <v>357</v>
      </c>
      <c r="N444" s="59" t="s">
        <v>238</v>
      </c>
      <c r="O444" s="20" t="s">
        <v>147</v>
      </c>
      <c r="P444" s="59" t="s">
        <v>336</v>
      </c>
      <c r="Q444" s="20" t="s">
        <v>1373</v>
      </c>
      <c r="R444" s="20" t="s">
        <v>381</v>
      </c>
      <c r="T444" s="20"/>
      <c r="U444" s="20" t="s">
        <v>68</v>
      </c>
      <c r="V444" s="20" t="s">
        <v>1680</v>
      </c>
      <c r="W444" s="20" t="s">
        <v>125</v>
      </c>
      <c r="X444" s="20" t="s">
        <v>249</v>
      </c>
      <c r="Z444" s="20" t="s">
        <v>1681</v>
      </c>
      <c r="AA444" s="20" t="s">
        <v>142</v>
      </c>
      <c r="AB444" s="20" t="s">
        <v>1559</v>
      </c>
      <c r="BB444" s="20">
        <v>0.21</v>
      </c>
      <c r="BD444" s="20">
        <v>38.5</v>
      </c>
      <c r="BG444" s="20">
        <v>0.68</v>
      </c>
      <c r="BJ444" s="20">
        <v>10.11</v>
      </c>
      <c r="BK444" s="20">
        <v>1.1000000000000001</v>
      </c>
      <c r="BL444" s="20">
        <v>8.0000000000000002E-3</v>
      </c>
      <c r="BP444" s="20">
        <v>0.108</v>
      </c>
      <c r="CF444" s="20">
        <v>4.4400000000000004</v>
      </c>
      <c r="CG444" s="20">
        <v>0.80900000000000005</v>
      </c>
      <c r="CH444" s="20">
        <v>0.91</v>
      </c>
      <c r="CJ444" s="20">
        <v>142</v>
      </c>
      <c r="CK444" s="20">
        <v>3.3000000000000002E-2</v>
      </c>
      <c r="CM444" s="20">
        <v>0.26300000000000001</v>
      </c>
      <c r="CO444" s="20">
        <v>0.11</v>
      </c>
      <c r="CS444" s="20">
        <v>1.4</v>
      </c>
      <c r="CU444" s="20">
        <v>2.13</v>
      </c>
      <c r="CV444" s="20">
        <v>5.01</v>
      </c>
      <c r="CX444" s="20">
        <v>3.1</v>
      </c>
      <c r="CY444" s="20">
        <v>0.71499999999999997</v>
      </c>
      <c r="CZ444" s="20">
        <v>0.182</v>
      </c>
      <c r="DB444" s="20">
        <v>0.16300000000000001</v>
      </c>
      <c r="DG444" s="20">
        <v>0.51500000000000001</v>
      </c>
      <c r="DH444" s="20">
        <v>8.1500000000000003E-2</v>
      </c>
      <c r="DI444" s="85">
        <v>11.896500000000001</v>
      </c>
      <c r="DJ444" s="85">
        <v>11.896500000000001</v>
      </c>
      <c r="DL444" s="20">
        <v>3150</v>
      </c>
      <c r="DN444" s="20">
        <v>15000</v>
      </c>
      <c r="DO444" s="20">
        <v>153</v>
      </c>
    </row>
    <row r="445" spans="1:119" x14ac:dyDescent="0.3">
      <c r="A445" s="20">
        <v>12</v>
      </c>
      <c r="B445" s="20" t="s">
        <v>977</v>
      </c>
      <c r="C445" s="20" t="s">
        <v>279</v>
      </c>
      <c r="D445" s="20" t="s">
        <v>134</v>
      </c>
      <c r="G445" s="20" t="s">
        <v>134</v>
      </c>
      <c r="K445" s="20">
        <v>35.483739999999997</v>
      </c>
      <c r="L445" s="20">
        <v>-107.66341300000001</v>
      </c>
      <c r="M445" s="20" t="s">
        <v>357</v>
      </c>
      <c r="N445" s="59" t="s">
        <v>238</v>
      </c>
      <c r="O445" s="20" t="s">
        <v>147</v>
      </c>
      <c r="P445" s="59" t="s">
        <v>336</v>
      </c>
      <c r="Q445" s="20" t="s">
        <v>1373</v>
      </c>
      <c r="R445" s="20" t="s">
        <v>381</v>
      </c>
      <c r="T445" s="20"/>
      <c r="U445" s="20" t="s">
        <v>68</v>
      </c>
      <c r="V445" s="20" t="s">
        <v>1680</v>
      </c>
      <c r="W445" s="20" t="s">
        <v>125</v>
      </c>
      <c r="X445" s="20" t="s">
        <v>249</v>
      </c>
      <c r="Z445" s="20" t="s">
        <v>1681</v>
      </c>
      <c r="AA445" s="20" t="s">
        <v>142</v>
      </c>
      <c r="AB445" s="20" t="s">
        <v>1559</v>
      </c>
      <c r="BB445" s="20">
        <v>0.45</v>
      </c>
      <c r="BD445" s="20">
        <v>27.6</v>
      </c>
      <c r="BG445" s="20">
        <v>0.81</v>
      </c>
      <c r="BJ445" s="20">
        <v>14.55</v>
      </c>
      <c r="BK445" s="20">
        <v>0.95</v>
      </c>
      <c r="BL445" s="20">
        <v>3.0000000000000001E-3</v>
      </c>
      <c r="BP445" s="20">
        <v>0.105</v>
      </c>
      <c r="CB445" s="20">
        <v>0.5</v>
      </c>
      <c r="CF445" s="20">
        <v>8.52</v>
      </c>
      <c r="CG445" s="20">
        <v>1.2310000000000001</v>
      </c>
      <c r="CH445" s="20">
        <v>1.1499999999999999</v>
      </c>
      <c r="CJ445" s="20">
        <v>125</v>
      </c>
      <c r="CK445" s="20">
        <v>5.2999999999999999E-2</v>
      </c>
      <c r="CM445" s="20">
        <v>0.29199999999999998</v>
      </c>
      <c r="CO445" s="20">
        <v>0.31</v>
      </c>
      <c r="CS445" s="20">
        <v>2.2999999999999998</v>
      </c>
      <c r="CU445" s="20">
        <v>1.96</v>
      </c>
      <c r="CV445" s="20">
        <v>4.8899999999999997</v>
      </c>
      <c r="CX445" s="20">
        <v>3.2</v>
      </c>
      <c r="CY445" s="20">
        <v>0.85699999999999998</v>
      </c>
      <c r="CZ445" s="20">
        <v>0.21099999999999999</v>
      </c>
      <c r="DB445" s="20">
        <v>0.35399999999999998</v>
      </c>
      <c r="DG445" s="20">
        <v>0.83399999999999996</v>
      </c>
      <c r="DH445" s="20">
        <v>0.122</v>
      </c>
      <c r="DI445" s="85">
        <v>12.427999999999999</v>
      </c>
      <c r="DJ445" s="85">
        <v>12.427999999999999</v>
      </c>
      <c r="DL445" s="20">
        <v>5848</v>
      </c>
      <c r="DN445" s="20">
        <v>11300</v>
      </c>
      <c r="DO445" s="20">
        <v>133</v>
      </c>
    </row>
    <row r="446" spans="1:119" x14ac:dyDescent="0.3">
      <c r="A446" s="20">
        <v>13</v>
      </c>
      <c r="B446" s="20" t="s">
        <v>977</v>
      </c>
      <c r="C446" s="20" t="s">
        <v>279</v>
      </c>
      <c r="D446" s="20" t="s">
        <v>134</v>
      </c>
      <c r="G446" s="20" t="s">
        <v>134</v>
      </c>
      <c r="K446" s="20">
        <v>35.483739999999997</v>
      </c>
      <c r="L446" s="20">
        <v>-107.66341300000001</v>
      </c>
      <c r="M446" s="20" t="s">
        <v>357</v>
      </c>
      <c r="N446" s="59" t="s">
        <v>238</v>
      </c>
      <c r="O446" s="20" t="s">
        <v>147</v>
      </c>
      <c r="P446" s="59" t="s">
        <v>336</v>
      </c>
      <c r="Q446" s="20" t="s">
        <v>1373</v>
      </c>
      <c r="R446" s="20" t="s">
        <v>381</v>
      </c>
      <c r="T446" s="20"/>
      <c r="U446" s="20" t="s">
        <v>68</v>
      </c>
      <c r="V446" s="20" t="s">
        <v>1680</v>
      </c>
      <c r="W446" s="20" t="s">
        <v>125</v>
      </c>
      <c r="X446" s="20" t="s">
        <v>249</v>
      </c>
      <c r="Z446" s="20" t="s">
        <v>1681</v>
      </c>
      <c r="AA446" s="20" t="s">
        <v>142</v>
      </c>
      <c r="AB446" s="20" t="s">
        <v>1559</v>
      </c>
      <c r="BB446" s="20">
        <v>1.06</v>
      </c>
      <c r="BD446" s="20">
        <v>108.3</v>
      </c>
      <c r="BG446" s="20">
        <v>0.42</v>
      </c>
      <c r="BJ446" s="20">
        <v>12.71</v>
      </c>
      <c r="BK446" s="20">
        <v>5</v>
      </c>
      <c r="BL446" s="20">
        <v>0.38</v>
      </c>
      <c r="BP446" s="20">
        <v>0.64</v>
      </c>
      <c r="CB446" s="20">
        <v>2.4</v>
      </c>
      <c r="CF446" s="20">
        <v>17.2</v>
      </c>
      <c r="CG446" s="20">
        <v>4.3899999999999997</v>
      </c>
      <c r="CH446" s="20">
        <v>1.63</v>
      </c>
      <c r="CJ446" s="20">
        <v>97</v>
      </c>
      <c r="CK446" s="20">
        <v>0.20399999999999999</v>
      </c>
      <c r="CM446" s="20">
        <v>1.62</v>
      </c>
      <c r="CO446" s="20">
        <v>2.16</v>
      </c>
      <c r="CS446" s="20">
        <v>8.5</v>
      </c>
      <c r="CU446" s="20">
        <v>2.96</v>
      </c>
      <c r="CV446" s="20">
        <v>7.08</v>
      </c>
      <c r="CX446" s="20">
        <v>3.5</v>
      </c>
      <c r="CY446" s="20">
        <v>1.37</v>
      </c>
      <c r="CZ446" s="20">
        <v>0.378</v>
      </c>
      <c r="DB446" s="20">
        <v>0.47099999999999997</v>
      </c>
      <c r="DG446" s="20">
        <v>1.53</v>
      </c>
      <c r="DH446" s="20">
        <v>0.24099999999999999</v>
      </c>
      <c r="DI446" s="85">
        <v>17.53</v>
      </c>
      <c r="DJ446" s="85">
        <v>17.53</v>
      </c>
      <c r="DL446" s="20">
        <v>15290</v>
      </c>
      <c r="DN446" s="20">
        <v>5400</v>
      </c>
      <c r="DO446" s="20">
        <v>142</v>
      </c>
    </row>
    <row r="447" spans="1:119" x14ac:dyDescent="0.3">
      <c r="A447" s="20">
        <v>14</v>
      </c>
      <c r="B447" s="20" t="s">
        <v>977</v>
      </c>
      <c r="C447" s="20" t="s">
        <v>279</v>
      </c>
      <c r="D447" s="20" t="s">
        <v>134</v>
      </c>
      <c r="G447" s="20" t="s">
        <v>134</v>
      </c>
      <c r="K447" s="20">
        <v>35.483739999999997</v>
      </c>
      <c r="L447" s="20">
        <v>-107.66341300000001</v>
      </c>
      <c r="M447" s="20" t="s">
        <v>357</v>
      </c>
      <c r="N447" s="59" t="s">
        <v>238</v>
      </c>
      <c r="O447" s="20" t="s">
        <v>147</v>
      </c>
      <c r="P447" s="59" t="s">
        <v>275</v>
      </c>
      <c r="Q447" s="20" t="s">
        <v>1373</v>
      </c>
      <c r="R447" s="20" t="s">
        <v>381</v>
      </c>
      <c r="T447" s="20"/>
      <c r="U447" s="20" t="s">
        <v>68</v>
      </c>
      <c r="V447" s="20" t="s">
        <v>1680</v>
      </c>
      <c r="W447" s="20" t="s">
        <v>125</v>
      </c>
      <c r="Z447" s="20" t="s">
        <v>275</v>
      </c>
      <c r="AA447" s="20" t="s">
        <v>142</v>
      </c>
      <c r="AB447" s="20" t="s">
        <v>1559</v>
      </c>
      <c r="BB447" s="20">
        <v>4.1399999999999997</v>
      </c>
      <c r="BD447" s="20">
        <v>218.5</v>
      </c>
      <c r="BG447" s="20">
        <v>0.18</v>
      </c>
      <c r="BJ447" s="20">
        <v>15.32</v>
      </c>
      <c r="BK447" s="20">
        <v>36.200000000000003</v>
      </c>
      <c r="BL447" s="20">
        <v>15.35</v>
      </c>
      <c r="BP447" s="20">
        <v>6.33</v>
      </c>
      <c r="CB447" s="20">
        <v>84</v>
      </c>
      <c r="CF447" s="20">
        <v>4.1399999999999997</v>
      </c>
      <c r="CG447" s="20">
        <v>10.93</v>
      </c>
      <c r="CH447" s="20">
        <v>2</v>
      </c>
      <c r="CJ447" s="20">
        <v>153.4</v>
      </c>
      <c r="CK447" s="20">
        <v>1.19</v>
      </c>
      <c r="CM447" s="20">
        <v>12.95</v>
      </c>
      <c r="CO447" s="20">
        <v>3.45</v>
      </c>
      <c r="CS447" s="20">
        <v>29.9</v>
      </c>
      <c r="CU447" s="20">
        <v>25.87</v>
      </c>
      <c r="CV447" s="20">
        <v>48.4</v>
      </c>
      <c r="CX447" s="20">
        <v>15.8</v>
      </c>
      <c r="CY447" s="20">
        <v>3.43</v>
      </c>
      <c r="CZ447" s="20">
        <v>0.68600000000000005</v>
      </c>
      <c r="DB447" s="20">
        <v>0.70199999999999996</v>
      </c>
      <c r="DG447" s="20">
        <v>2.56</v>
      </c>
      <c r="DH447" s="20">
        <v>0.41199999999999998</v>
      </c>
      <c r="DI447" s="85">
        <v>97.860000000000014</v>
      </c>
      <c r="DJ447" s="85">
        <v>97.860000000000014</v>
      </c>
      <c r="DL447" s="20">
        <v>16910</v>
      </c>
      <c r="DN447" s="20">
        <v>1100</v>
      </c>
      <c r="DO447" s="20">
        <v>360</v>
      </c>
    </row>
    <row r="448" spans="1:119" x14ac:dyDescent="0.3">
      <c r="A448" s="20">
        <v>15</v>
      </c>
      <c r="B448" s="20" t="s">
        <v>977</v>
      </c>
      <c r="C448" s="20" t="s">
        <v>279</v>
      </c>
      <c r="D448" s="20" t="s">
        <v>134</v>
      </c>
      <c r="G448" s="20" t="s">
        <v>134</v>
      </c>
      <c r="K448" s="20">
        <v>35.483739999999997</v>
      </c>
      <c r="L448" s="20">
        <v>-107.66341300000001</v>
      </c>
      <c r="M448" s="20" t="s">
        <v>357</v>
      </c>
      <c r="N448" s="59" t="s">
        <v>238</v>
      </c>
      <c r="O448" s="20" t="s">
        <v>147</v>
      </c>
      <c r="P448" s="59" t="s">
        <v>278</v>
      </c>
      <c r="Q448" s="20" t="s">
        <v>1373</v>
      </c>
      <c r="R448" s="20" t="s">
        <v>381</v>
      </c>
      <c r="T448" s="20"/>
      <c r="U448" s="20" t="s">
        <v>68</v>
      </c>
      <c r="V448" s="20" t="s">
        <v>1680</v>
      </c>
      <c r="W448" s="20" t="s">
        <v>125</v>
      </c>
      <c r="Z448" s="20" t="s">
        <v>88</v>
      </c>
      <c r="AA448" s="20" t="s">
        <v>142</v>
      </c>
      <c r="AB448" s="20" t="s">
        <v>1559</v>
      </c>
      <c r="BB448" s="20">
        <v>7</v>
      </c>
      <c r="BD448" s="20">
        <v>544.4</v>
      </c>
      <c r="BG448" s="20">
        <v>0.11</v>
      </c>
      <c r="BJ448" s="20">
        <v>20.63</v>
      </c>
      <c r="BK448" s="20">
        <v>23.78</v>
      </c>
      <c r="BL448" s="20">
        <v>3.38</v>
      </c>
      <c r="BP448" s="20">
        <v>7.28</v>
      </c>
      <c r="CB448" s="20">
        <v>94</v>
      </c>
      <c r="CF448" s="20">
        <v>1.35</v>
      </c>
      <c r="CG448" s="20">
        <v>8</v>
      </c>
      <c r="CH448" s="20">
        <v>0.66</v>
      </c>
      <c r="CJ448" s="20">
        <v>57.5</v>
      </c>
      <c r="CK448" s="20">
        <v>1.1399999999999999</v>
      </c>
      <c r="CM448" s="20">
        <v>11.12</v>
      </c>
      <c r="CO448" s="20">
        <v>3.68</v>
      </c>
      <c r="CS448" s="20">
        <v>48.4</v>
      </c>
      <c r="CU448" s="20">
        <v>21.66</v>
      </c>
      <c r="CV448" s="20">
        <v>41.82</v>
      </c>
      <c r="CX448" s="20">
        <v>15.3</v>
      </c>
      <c r="CY448" s="20">
        <v>2.92</v>
      </c>
      <c r="CZ448" s="20">
        <v>0.56200000000000006</v>
      </c>
      <c r="DB448" s="20">
        <v>0.41</v>
      </c>
      <c r="DG448" s="20">
        <v>2.0099999999999998</v>
      </c>
      <c r="DH448" s="20">
        <v>0.32800000000000001</v>
      </c>
      <c r="DI448" s="85">
        <v>85.01</v>
      </c>
      <c r="DJ448" s="85">
        <v>85.01</v>
      </c>
      <c r="DL448" s="20">
        <v>5380</v>
      </c>
      <c r="DN448" s="20">
        <v>1000</v>
      </c>
      <c r="DO448" s="20">
        <v>480</v>
      </c>
    </row>
    <row r="449" spans="1:119" x14ac:dyDescent="0.3">
      <c r="A449" s="20">
        <v>1</v>
      </c>
      <c r="B449" s="20" t="s">
        <v>977</v>
      </c>
      <c r="C449" s="20" t="s">
        <v>279</v>
      </c>
      <c r="D449" s="20" t="s">
        <v>134</v>
      </c>
      <c r="G449" s="20" t="s">
        <v>134</v>
      </c>
      <c r="K449" s="20">
        <v>35.483739999999997</v>
      </c>
      <c r="L449" s="20">
        <v>-107.66341300000001</v>
      </c>
      <c r="M449" s="20" t="s">
        <v>357</v>
      </c>
      <c r="N449" s="59" t="s">
        <v>238</v>
      </c>
      <c r="O449" s="20" t="s">
        <v>147</v>
      </c>
      <c r="P449" s="59" t="s">
        <v>275</v>
      </c>
      <c r="Q449" s="20" t="s">
        <v>1373</v>
      </c>
      <c r="R449" s="20" t="s">
        <v>381</v>
      </c>
      <c r="T449" s="20"/>
      <c r="U449" s="20" t="s">
        <v>68</v>
      </c>
      <c r="V449" s="20" t="s">
        <v>1684</v>
      </c>
      <c r="W449" s="20" t="s">
        <v>126</v>
      </c>
      <c r="Z449" s="20" t="s">
        <v>275</v>
      </c>
      <c r="AA449" s="20" t="s">
        <v>142</v>
      </c>
      <c r="AB449" s="20" t="s">
        <v>1559</v>
      </c>
      <c r="BD449" s="20">
        <v>1192.2</v>
      </c>
      <c r="BJ449" s="20">
        <v>13.48</v>
      </c>
      <c r="BK449" s="20">
        <v>46.9</v>
      </c>
      <c r="BL449" s="20">
        <v>17.41</v>
      </c>
      <c r="BP449" s="20">
        <v>6.08</v>
      </c>
      <c r="CB449" s="20">
        <v>107</v>
      </c>
      <c r="CF449" s="20">
        <v>1.64</v>
      </c>
      <c r="CG449" s="20">
        <v>14.38</v>
      </c>
      <c r="CH449" s="20">
        <v>0.7</v>
      </c>
      <c r="CJ449" s="20">
        <v>250</v>
      </c>
      <c r="CK449" s="20">
        <v>1.27</v>
      </c>
      <c r="CM449" s="20">
        <v>15.56</v>
      </c>
      <c r="CO449" s="20">
        <v>4.3</v>
      </c>
      <c r="CS449" s="20">
        <v>77.3</v>
      </c>
      <c r="CU449" s="20">
        <v>28.91</v>
      </c>
      <c r="CV449" s="20">
        <v>53.2</v>
      </c>
      <c r="CX449" s="20">
        <v>17.2</v>
      </c>
      <c r="CY449" s="20">
        <v>3.25</v>
      </c>
      <c r="CZ449" s="20">
        <v>0.67400000000000004</v>
      </c>
      <c r="DB449" s="20">
        <v>0.55000000000000004</v>
      </c>
      <c r="DG449" s="20">
        <v>2.81</v>
      </c>
      <c r="DH449" s="20">
        <v>0.42399999999999999</v>
      </c>
      <c r="DI449" s="85">
        <v>107.01800000000001</v>
      </c>
      <c r="DJ449" s="85">
        <v>107.01800000000001</v>
      </c>
      <c r="DL449" s="20">
        <v>25230</v>
      </c>
      <c r="DO449" s="20">
        <v>1400</v>
      </c>
    </row>
    <row r="450" spans="1:119" x14ac:dyDescent="0.3">
      <c r="A450" s="20">
        <v>2</v>
      </c>
      <c r="B450" s="20" t="s">
        <v>977</v>
      </c>
      <c r="C450" s="20" t="s">
        <v>279</v>
      </c>
      <c r="D450" s="20" t="s">
        <v>134</v>
      </c>
      <c r="G450" s="20" t="s">
        <v>134</v>
      </c>
      <c r="K450" s="20">
        <v>35.483739999999997</v>
      </c>
      <c r="L450" s="20">
        <v>-107.66341300000001</v>
      </c>
      <c r="M450" s="20" t="s">
        <v>357</v>
      </c>
      <c r="N450" s="59" t="s">
        <v>238</v>
      </c>
      <c r="O450" s="20" t="s">
        <v>147</v>
      </c>
      <c r="P450" s="59" t="s">
        <v>275</v>
      </c>
      <c r="Q450" s="20" t="s">
        <v>1373</v>
      </c>
      <c r="R450" s="20" t="s">
        <v>381</v>
      </c>
      <c r="T450" s="20"/>
      <c r="U450" s="20" t="s">
        <v>68</v>
      </c>
      <c r="V450" s="20" t="s">
        <v>1684</v>
      </c>
      <c r="W450" s="20" t="s">
        <v>126</v>
      </c>
      <c r="Z450" s="20" t="s">
        <v>275</v>
      </c>
      <c r="AA450" s="20" t="s">
        <v>142</v>
      </c>
      <c r="AB450" s="20" t="s">
        <v>1559</v>
      </c>
      <c r="BB450" s="20">
        <v>10.3</v>
      </c>
      <c r="BD450" s="20">
        <v>3002.7</v>
      </c>
      <c r="BG450" s="20">
        <v>8.6999999999999993</v>
      </c>
      <c r="BJ450" s="20">
        <v>19.600000000000001</v>
      </c>
      <c r="BK450" s="20">
        <v>40.03</v>
      </c>
      <c r="BL450" s="20">
        <v>12.49</v>
      </c>
      <c r="BP450" s="20">
        <v>4.6500000000000004</v>
      </c>
      <c r="CB450" s="20">
        <v>98</v>
      </c>
      <c r="CF450" s="20">
        <v>2.38</v>
      </c>
      <c r="CG450" s="20">
        <v>12.97</v>
      </c>
      <c r="CH450" s="20">
        <v>1.5</v>
      </c>
      <c r="CJ450" s="20">
        <v>270</v>
      </c>
      <c r="CK450" s="20">
        <v>0.98</v>
      </c>
      <c r="CM450" s="20">
        <v>13.18</v>
      </c>
      <c r="CO450" s="20">
        <v>4</v>
      </c>
      <c r="CS450" s="20">
        <v>148</v>
      </c>
      <c r="CU450" s="20">
        <v>36.5</v>
      </c>
      <c r="CV450" s="20">
        <v>72.2</v>
      </c>
      <c r="CX450" s="20">
        <v>27.5</v>
      </c>
      <c r="CY450" s="20">
        <v>5.29</v>
      </c>
      <c r="CZ450" s="20">
        <v>1.048</v>
      </c>
      <c r="DB450" s="20">
        <v>0.7</v>
      </c>
      <c r="DG450" s="20">
        <v>2.86</v>
      </c>
      <c r="DH450" s="20">
        <v>0.40600000000000003</v>
      </c>
      <c r="DI450" s="85">
        <v>146.50399999999999</v>
      </c>
      <c r="DJ450" s="85">
        <v>146.50399999999999</v>
      </c>
      <c r="DL450" s="20">
        <v>58700</v>
      </c>
      <c r="DO450" s="20">
        <v>1800</v>
      </c>
    </row>
    <row r="451" spans="1:119" x14ac:dyDescent="0.3">
      <c r="A451" s="20">
        <v>3</v>
      </c>
      <c r="B451" s="20" t="s">
        <v>977</v>
      </c>
      <c r="C451" s="20" t="s">
        <v>279</v>
      </c>
      <c r="D451" s="20" t="s">
        <v>134</v>
      </c>
      <c r="G451" s="20" t="s">
        <v>134</v>
      </c>
      <c r="K451" s="20">
        <v>35.483739999999997</v>
      </c>
      <c r="L451" s="20">
        <v>-107.66341300000001</v>
      </c>
      <c r="M451" s="20" t="s">
        <v>357</v>
      </c>
      <c r="N451" s="59" t="s">
        <v>238</v>
      </c>
      <c r="O451" s="20" t="s">
        <v>147</v>
      </c>
      <c r="P451" s="59" t="s">
        <v>336</v>
      </c>
      <c r="Q451" s="20" t="s">
        <v>1373</v>
      </c>
      <c r="R451" s="20" t="s">
        <v>381</v>
      </c>
      <c r="T451" s="20"/>
      <c r="U451" s="20" t="s">
        <v>68</v>
      </c>
      <c r="V451" s="20" t="s">
        <v>1684</v>
      </c>
      <c r="W451" s="20" t="s">
        <v>126</v>
      </c>
      <c r="X451" s="20" t="s">
        <v>249</v>
      </c>
      <c r="Z451" s="20" t="s">
        <v>1676</v>
      </c>
      <c r="AA451" s="20" t="s">
        <v>142</v>
      </c>
      <c r="AB451" s="20" t="s">
        <v>1559</v>
      </c>
      <c r="BB451" s="20">
        <v>3.6</v>
      </c>
      <c r="BD451" s="20">
        <v>366.3</v>
      </c>
      <c r="BG451" s="20">
        <v>1.95</v>
      </c>
      <c r="BJ451" s="20">
        <v>20.399999999999999</v>
      </c>
      <c r="BK451" s="20">
        <v>9.5</v>
      </c>
      <c r="BL451" s="20">
        <v>0.78</v>
      </c>
      <c r="BP451" s="20">
        <v>1.42</v>
      </c>
      <c r="CB451" s="20">
        <v>6.2</v>
      </c>
      <c r="CF451" s="20">
        <v>9.17</v>
      </c>
      <c r="CG451" s="20">
        <v>4.9800000000000004</v>
      </c>
      <c r="CH451" s="20">
        <v>2.29</v>
      </c>
      <c r="CJ451" s="20">
        <v>146</v>
      </c>
      <c r="CK451" s="20">
        <v>0.61499999999999999</v>
      </c>
      <c r="CM451" s="20">
        <v>6.57</v>
      </c>
      <c r="CO451" s="20">
        <v>3.15</v>
      </c>
      <c r="CS451" s="20">
        <v>71</v>
      </c>
      <c r="CU451" s="20">
        <v>5.93</v>
      </c>
      <c r="CV451" s="20">
        <v>13.3</v>
      </c>
      <c r="CX451" s="20">
        <v>6.2</v>
      </c>
      <c r="CY451" s="20">
        <v>1.76</v>
      </c>
      <c r="CZ451" s="20">
        <v>0.42599999999999999</v>
      </c>
      <c r="DB451" s="20">
        <v>0.499</v>
      </c>
      <c r="DG451" s="20">
        <v>1.98</v>
      </c>
      <c r="DH451" s="20">
        <v>0.32</v>
      </c>
      <c r="DI451" s="85">
        <v>30.414999999999999</v>
      </c>
      <c r="DJ451" s="85">
        <v>30.414999999999999</v>
      </c>
      <c r="DL451" s="20">
        <v>5810</v>
      </c>
      <c r="DN451" s="20">
        <v>2300</v>
      </c>
      <c r="DO451" s="20">
        <v>610</v>
      </c>
    </row>
    <row r="452" spans="1:119" x14ac:dyDescent="0.3">
      <c r="A452" s="20">
        <v>4</v>
      </c>
      <c r="B452" s="20" t="s">
        <v>977</v>
      </c>
      <c r="C452" s="20" t="s">
        <v>279</v>
      </c>
      <c r="D452" s="20" t="s">
        <v>134</v>
      </c>
      <c r="G452" s="20" t="s">
        <v>134</v>
      </c>
      <c r="K452" s="20">
        <v>35.483739999999997</v>
      </c>
      <c r="L452" s="20">
        <v>-107.66341300000001</v>
      </c>
      <c r="M452" s="20" t="s">
        <v>357</v>
      </c>
      <c r="N452" s="59" t="s">
        <v>238</v>
      </c>
      <c r="O452" s="20" t="s">
        <v>147</v>
      </c>
      <c r="P452" s="59" t="s">
        <v>336</v>
      </c>
      <c r="Q452" s="20" t="s">
        <v>1373</v>
      </c>
      <c r="R452" s="20" t="s">
        <v>381</v>
      </c>
      <c r="T452" s="20"/>
      <c r="U452" s="20" t="s">
        <v>68</v>
      </c>
      <c r="V452" s="20" t="s">
        <v>1684</v>
      </c>
      <c r="W452" s="20" t="s">
        <v>126</v>
      </c>
      <c r="X452" s="20" t="s">
        <v>249</v>
      </c>
      <c r="Z452" s="20" t="s">
        <v>1682</v>
      </c>
      <c r="AA452" s="20" t="s">
        <v>142</v>
      </c>
      <c r="AB452" s="20" t="s">
        <v>1559</v>
      </c>
      <c r="BD452" s="20">
        <v>162.5</v>
      </c>
      <c r="BJ452" s="20">
        <v>17.43</v>
      </c>
      <c r="BK452" s="20">
        <v>4.3</v>
      </c>
      <c r="BL452" s="20">
        <v>0.123</v>
      </c>
      <c r="BP452" s="20">
        <v>0.92</v>
      </c>
      <c r="CF452" s="20">
        <v>4.83</v>
      </c>
      <c r="CG452" s="20">
        <v>1.91</v>
      </c>
      <c r="CH452" s="20">
        <v>2.39</v>
      </c>
      <c r="CJ452" s="20">
        <v>114</v>
      </c>
      <c r="CK452" s="20">
        <v>0.44800000000000001</v>
      </c>
      <c r="CM452" s="20">
        <v>3.37</v>
      </c>
      <c r="CO452" s="20">
        <v>1.37</v>
      </c>
      <c r="CS452" s="20">
        <v>9.6999999999999993</v>
      </c>
      <c r="CU452" s="20">
        <v>4.01</v>
      </c>
      <c r="CV452" s="20">
        <v>9.32</v>
      </c>
      <c r="CX452" s="20">
        <v>3.8</v>
      </c>
      <c r="CY452" s="20">
        <v>1.1100000000000001</v>
      </c>
      <c r="CZ452" s="20">
        <v>0.27</v>
      </c>
      <c r="DB452" s="20">
        <v>0.30399999999999999</v>
      </c>
      <c r="DG452" s="20">
        <v>1.1200000000000001</v>
      </c>
      <c r="DH452" s="20">
        <v>0.17699999999999999</v>
      </c>
      <c r="DI452" s="85">
        <v>20.110999999999997</v>
      </c>
      <c r="DJ452" s="85">
        <v>20.110999999999997</v>
      </c>
      <c r="DL452" s="20">
        <v>5360</v>
      </c>
      <c r="DN452" s="20">
        <v>2900</v>
      </c>
      <c r="DO452" s="20">
        <v>610</v>
      </c>
    </row>
    <row r="453" spans="1:119" x14ac:dyDescent="0.3">
      <c r="A453" s="20">
        <v>5</v>
      </c>
      <c r="B453" s="20" t="s">
        <v>977</v>
      </c>
      <c r="C453" s="20" t="s">
        <v>279</v>
      </c>
      <c r="D453" s="20" t="s">
        <v>134</v>
      </c>
      <c r="G453" s="20" t="s">
        <v>134</v>
      </c>
      <c r="K453" s="20">
        <v>35.483739999999997</v>
      </c>
      <c r="L453" s="20">
        <v>-107.66341300000001</v>
      </c>
      <c r="M453" s="20" t="s">
        <v>357</v>
      </c>
      <c r="N453" s="59" t="s">
        <v>238</v>
      </c>
      <c r="O453" s="20" t="s">
        <v>147</v>
      </c>
      <c r="P453" s="59" t="s">
        <v>336</v>
      </c>
      <c r="Q453" s="20" t="s">
        <v>1373</v>
      </c>
      <c r="R453" s="20" t="s">
        <v>381</v>
      </c>
      <c r="T453" s="20"/>
      <c r="U453" s="20" t="s">
        <v>68</v>
      </c>
      <c r="V453" s="20" t="s">
        <v>1684</v>
      </c>
      <c r="W453" s="20" t="s">
        <v>126</v>
      </c>
      <c r="X453" s="20" t="s">
        <v>249</v>
      </c>
      <c r="Z453" s="20" t="s">
        <v>1682</v>
      </c>
      <c r="AA453" s="20" t="s">
        <v>142</v>
      </c>
      <c r="AB453" s="20" t="s">
        <v>1559</v>
      </c>
      <c r="BD453" s="20">
        <v>127.4</v>
      </c>
      <c r="BJ453" s="20">
        <v>15.3</v>
      </c>
      <c r="BK453" s="20">
        <v>4.0999999999999996</v>
      </c>
      <c r="BL453" s="20">
        <v>1.58</v>
      </c>
      <c r="BP453" s="20">
        <v>0.84</v>
      </c>
      <c r="CB453" s="20">
        <v>2</v>
      </c>
      <c r="CF453" s="20">
        <v>2.65</v>
      </c>
      <c r="CG453" s="20">
        <v>1.649</v>
      </c>
      <c r="CH453" s="20">
        <v>2.37</v>
      </c>
      <c r="CJ453" s="20">
        <v>106</v>
      </c>
      <c r="CK453" s="20">
        <v>0.48199999999999998</v>
      </c>
      <c r="CM453" s="20">
        <v>3.73</v>
      </c>
      <c r="CO453" s="20">
        <v>1.44</v>
      </c>
      <c r="CS453" s="20">
        <v>9.1999999999999993</v>
      </c>
      <c r="CU453" s="20">
        <v>4.57</v>
      </c>
      <c r="CV453" s="20">
        <v>9.75</v>
      </c>
      <c r="CX453" s="20">
        <v>4.5</v>
      </c>
      <c r="CY453" s="20">
        <v>1.03</v>
      </c>
      <c r="CZ453" s="20">
        <v>0.23799999999999999</v>
      </c>
      <c r="DB453" s="20">
        <v>0.23400000000000001</v>
      </c>
      <c r="DG453" s="20">
        <v>0.96</v>
      </c>
      <c r="DH453" s="20">
        <v>0.13900000000000001</v>
      </c>
      <c r="DI453" s="85">
        <v>21.421000000000003</v>
      </c>
      <c r="DJ453" s="85">
        <v>21.421000000000003</v>
      </c>
      <c r="DL453" s="20">
        <v>3000</v>
      </c>
      <c r="DN453" s="20">
        <v>1600</v>
      </c>
      <c r="DO453" s="20">
        <v>210</v>
      </c>
    </row>
    <row r="454" spans="1:119" x14ac:dyDescent="0.3">
      <c r="A454" s="20">
        <v>6</v>
      </c>
      <c r="B454" s="20" t="s">
        <v>977</v>
      </c>
      <c r="C454" s="20" t="s">
        <v>279</v>
      </c>
      <c r="D454" s="20" t="s">
        <v>134</v>
      </c>
      <c r="G454" s="20" t="s">
        <v>134</v>
      </c>
      <c r="K454" s="20">
        <v>35.483739999999997</v>
      </c>
      <c r="L454" s="20">
        <v>-107.66341300000001</v>
      </c>
      <c r="M454" s="20" t="s">
        <v>357</v>
      </c>
      <c r="N454" s="59" t="s">
        <v>238</v>
      </c>
      <c r="O454" s="20" t="s">
        <v>147</v>
      </c>
      <c r="P454" s="59" t="s">
        <v>336</v>
      </c>
      <c r="Q454" s="20" t="s">
        <v>1373</v>
      </c>
      <c r="R454" s="20" t="s">
        <v>381</v>
      </c>
      <c r="T454" s="20"/>
      <c r="U454" s="20" t="s">
        <v>68</v>
      </c>
      <c r="V454" s="20" t="s">
        <v>1684</v>
      </c>
      <c r="W454" s="20" t="s">
        <v>126</v>
      </c>
      <c r="X454" s="20" t="s">
        <v>249</v>
      </c>
      <c r="Z454" s="20" t="s">
        <v>1682</v>
      </c>
      <c r="AA454" s="20" t="s">
        <v>142</v>
      </c>
      <c r="AB454" s="20" t="s">
        <v>1559</v>
      </c>
      <c r="BD454" s="20">
        <v>109.2</v>
      </c>
      <c r="BJ454" s="20">
        <v>11.18</v>
      </c>
      <c r="BK454" s="20">
        <v>3.55</v>
      </c>
      <c r="BL454" s="20">
        <v>0.125</v>
      </c>
      <c r="BP454" s="20">
        <v>0.84599999999999997</v>
      </c>
      <c r="CB454" s="20">
        <v>1.2</v>
      </c>
      <c r="CF454" s="20">
        <v>1.4</v>
      </c>
      <c r="CG454" s="20">
        <v>1.31</v>
      </c>
      <c r="CH454" s="20">
        <v>2.2999999999999998</v>
      </c>
      <c r="CJ454" s="20">
        <v>120</v>
      </c>
      <c r="CK454" s="20">
        <v>0.442</v>
      </c>
      <c r="CM454" s="20">
        <v>3.24</v>
      </c>
      <c r="CO454" s="20">
        <v>0.98</v>
      </c>
      <c r="CS454" s="20">
        <v>9.5</v>
      </c>
      <c r="CU454" s="20">
        <v>4.07</v>
      </c>
      <c r="CV454" s="20">
        <v>8.43</v>
      </c>
      <c r="CX454" s="20">
        <v>2.5</v>
      </c>
      <c r="CY454" s="20">
        <v>0.89</v>
      </c>
      <c r="CZ454" s="20">
        <v>0.191</v>
      </c>
      <c r="DB454" s="20">
        <v>0.191</v>
      </c>
      <c r="DG454" s="20">
        <v>0.68</v>
      </c>
      <c r="DH454" s="20">
        <v>0.112</v>
      </c>
      <c r="DI454" s="85">
        <v>17.063999999999997</v>
      </c>
      <c r="DJ454" s="85">
        <v>17.063999999999997</v>
      </c>
      <c r="DL454" s="20">
        <v>3310</v>
      </c>
      <c r="DN454" s="20">
        <v>3300</v>
      </c>
      <c r="DO454" s="20">
        <v>300</v>
      </c>
    </row>
    <row r="455" spans="1:119" x14ac:dyDescent="0.3">
      <c r="A455" s="20">
        <v>7</v>
      </c>
      <c r="B455" s="20" t="s">
        <v>977</v>
      </c>
      <c r="C455" s="20" t="s">
        <v>279</v>
      </c>
      <c r="D455" s="20" t="s">
        <v>134</v>
      </c>
      <c r="G455" s="20" t="s">
        <v>134</v>
      </c>
      <c r="K455" s="20">
        <v>35.483739999999997</v>
      </c>
      <c r="L455" s="20">
        <v>-107.66341300000001</v>
      </c>
      <c r="M455" s="20" t="s">
        <v>357</v>
      </c>
      <c r="N455" s="59" t="s">
        <v>238</v>
      </c>
      <c r="O455" s="20" t="s">
        <v>147</v>
      </c>
      <c r="P455" s="59" t="s">
        <v>336</v>
      </c>
      <c r="Q455" s="20" t="s">
        <v>1373</v>
      </c>
      <c r="R455" s="20" t="s">
        <v>381</v>
      </c>
      <c r="T455" s="20"/>
      <c r="U455" s="20" t="s">
        <v>68</v>
      </c>
      <c r="V455" s="20" t="s">
        <v>1684</v>
      </c>
      <c r="W455" s="20" t="s">
        <v>126</v>
      </c>
      <c r="X455" s="20" t="s">
        <v>249</v>
      </c>
      <c r="Z455" s="20" t="s">
        <v>1682</v>
      </c>
      <c r="AA455" s="20" t="s">
        <v>142</v>
      </c>
      <c r="AB455" s="20" t="s">
        <v>1559</v>
      </c>
      <c r="BD455" s="20">
        <v>66.3</v>
      </c>
      <c r="BJ455" s="20">
        <v>14.21</v>
      </c>
      <c r="BK455" s="20">
        <v>2.66</v>
      </c>
      <c r="BL455" s="20">
        <v>0.22</v>
      </c>
      <c r="BP455" s="20">
        <v>0.57999999999999996</v>
      </c>
      <c r="CB455" s="20">
        <v>0.4</v>
      </c>
      <c r="CF455" s="20">
        <v>0.19500000000000001</v>
      </c>
      <c r="CG455" s="20">
        <v>0.879</v>
      </c>
      <c r="CH455" s="20">
        <v>1.81</v>
      </c>
      <c r="CJ455" s="20">
        <v>125</v>
      </c>
      <c r="CK455" s="20">
        <v>9.5000000000000001E-2</v>
      </c>
      <c r="CM455" s="20">
        <v>1.24</v>
      </c>
      <c r="CO455" s="20">
        <v>0.37</v>
      </c>
      <c r="CS455" s="20">
        <v>1.9</v>
      </c>
      <c r="CU455" s="20">
        <v>3.3</v>
      </c>
      <c r="CV455" s="20">
        <v>6.73</v>
      </c>
      <c r="CX455" s="20">
        <v>2.9</v>
      </c>
      <c r="CY455" s="20">
        <v>0.47</v>
      </c>
      <c r="CZ455" s="20">
        <v>0.09</v>
      </c>
      <c r="DB455" s="20">
        <v>2.5999999999999999E-2</v>
      </c>
      <c r="DG455" s="20">
        <v>0.19500000000000001</v>
      </c>
      <c r="DH455" s="20">
        <v>3.5000000000000003E-2</v>
      </c>
      <c r="DI455" s="85">
        <v>13.746000000000002</v>
      </c>
      <c r="DJ455" s="85">
        <v>13.746000000000002</v>
      </c>
      <c r="DL455" s="20">
        <v>15620</v>
      </c>
      <c r="DN455" s="20">
        <v>2600</v>
      </c>
    </row>
    <row r="456" spans="1:119" x14ac:dyDescent="0.3">
      <c r="A456" s="20">
        <v>8</v>
      </c>
      <c r="B456" s="20" t="s">
        <v>977</v>
      </c>
      <c r="C456" s="20" t="s">
        <v>279</v>
      </c>
      <c r="D456" s="20" t="s">
        <v>134</v>
      </c>
      <c r="G456" s="20" t="s">
        <v>134</v>
      </c>
      <c r="K456" s="20">
        <v>35.483739999999997</v>
      </c>
      <c r="L456" s="20">
        <v>-107.66341300000001</v>
      </c>
      <c r="M456" s="20" t="s">
        <v>357</v>
      </c>
      <c r="N456" s="59" t="s">
        <v>238</v>
      </c>
      <c r="O456" s="20" t="s">
        <v>147</v>
      </c>
      <c r="P456" s="59" t="s">
        <v>336</v>
      </c>
      <c r="Q456" s="20" t="s">
        <v>1373</v>
      </c>
      <c r="R456" s="20" t="s">
        <v>381</v>
      </c>
      <c r="T456" s="20"/>
      <c r="U456" s="20" t="s">
        <v>68</v>
      </c>
      <c r="V456" s="20" t="s">
        <v>1684</v>
      </c>
      <c r="W456" s="20" t="s">
        <v>126</v>
      </c>
      <c r="X456" s="20" t="s">
        <v>249</v>
      </c>
      <c r="Z456" s="20" t="s">
        <v>1682</v>
      </c>
      <c r="AA456" s="20" t="s">
        <v>142</v>
      </c>
      <c r="AB456" s="20" t="s">
        <v>1559</v>
      </c>
      <c r="BD456" s="20">
        <v>85.5</v>
      </c>
      <c r="BJ456" s="20">
        <v>7.69</v>
      </c>
      <c r="BK456" s="20">
        <v>2.4300000000000002</v>
      </c>
      <c r="BL456" s="20">
        <v>0</v>
      </c>
      <c r="BP456" s="20">
        <v>0.51</v>
      </c>
      <c r="CB456" s="20">
        <v>1.2</v>
      </c>
      <c r="CF456" s="20">
        <v>0.188</v>
      </c>
      <c r="CG456" s="20">
        <v>0.80800000000000005</v>
      </c>
      <c r="CH456" s="20">
        <v>1.34</v>
      </c>
      <c r="CJ456" s="20">
        <v>90</v>
      </c>
      <c r="CK456" s="20">
        <v>9.8000000000000004E-2</v>
      </c>
      <c r="CM456" s="20">
        <v>0.96</v>
      </c>
      <c r="CO456" s="20">
        <v>0.26</v>
      </c>
      <c r="CS456" s="20">
        <v>5.9</v>
      </c>
      <c r="CU456" s="20">
        <v>3.49</v>
      </c>
      <c r="CV456" s="20">
        <v>6.24</v>
      </c>
      <c r="CX456" s="20">
        <v>2.9</v>
      </c>
      <c r="CY456" s="20">
        <v>0.43</v>
      </c>
      <c r="CZ456" s="20">
        <v>8.4000000000000005E-2</v>
      </c>
      <c r="DB456" s="20">
        <v>4.5999999999999999E-2</v>
      </c>
      <c r="DG456" s="20">
        <v>0.19500000000000001</v>
      </c>
      <c r="DH456" s="20">
        <v>3.1E-2</v>
      </c>
      <c r="DI456" s="85">
        <v>13.416</v>
      </c>
      <c r="DJ456" s="85">
        <v>13.416</v>
      </c>
      <c r="DL456" s="20">
        <v>34900</v>
      </c>
      <c r="DN456" s="20">
        <v>4700</v>
      </c>
    </row>
    <row r="457" spans="1:119" x14ac:dyDescent="0.3">
      <c r="A457" s="20">
        <v>9</v>
      </c>
      <c r="B457" s="20" t="s">
        <v>977</v>
      </c>
      <c r="C457" s="20" t="s">
        <v>279</v>
      </c>
      <c r="D457" s="20" t="s">
        <v>134</v>
      </c>
      <c r="G457" s="20" t="s">
        <v>134</v>
      </c>
      <c r="K457" s="20">
        <v>35.483739999999997</v>
      </c>
      <c r="L457" s="20">
        <v>-107.66341300000001</v>
      </c>
      <c r="M457" s="20" t="s">
        <v>357</v>
      </c>
      <c r="N457" s="59" t="s">
        <v>238</v>
      </c>
      <c r="O457" s="20" t="s">
        <v>147</v>
      </c>
      <c r="P457" s="59" t="s">
        <v>336</v>
      </c>
      <c r="Q457" s="20" t="s">
        <v>1373</v>
      </c>
      <c r="R457" s="20" t="s">
        <v>381</v>
      </c>
      <c r="T457" s="20"/>
      <c r="U457" s="20" t="s">
        <v>68</v>
      </c>
      <c r="V457" s="20" t="s">
        <v>1684</v>
      </c>
      <c r="W457" s="20" t="s">
        <v>126</v>
      </c>
      <c r="X457" s="20" t="s">
        <v>249</v>
      </c>
      <c r="Z457" s="20" t="s">
        <v>1682</v>
      </c>
      <c r="AA457" s="20" t="s">
        <v>142</v>
      </c>
      <c r="AB457" s="20" t="s">
        <v>1559</v>
      </c>
      <c r="BD457" s="20">
        <v>57.9</v>
      </c>
      <c r="BJ457" s="20">
        <v>4.71</v>
      </c>
      <c r="BK457" s="20">
        <v>1.93</v>
      </c>
      <c r="BL457" s="20">
        <v>1.2E-2</v>
      </c>
      <c r="BP457" s="20">
        <v>0.25700000000000001</v>
      </c>
      <c r="CB457" s="20">
        <v>0.7</v>
      </c>
      <c r="CF457" s="20">
        <v>0.16600000000000001</v>
      </c>
      <c r="CG457" s="20">
        <v>0.82</v>
      </c>
      <c r="CH457" s="20">
        <v>1.02</v>
      </c>
      <c r="CJ457" s="20">
        <v>123</v>
      </c>
      <c r="CK457" s="20">
        <v>5.8000000000000003E-2</v>
      </c>
      <c r="CM457" s="20">
        <v>0.66200000000000003</v>
      </c>
      <c r="CO457" s="20">
        <v>0.09</v>
      </c>
      <c r="CS457" s="20">
        <v>3.7</v>
      </c>
      <c r="CU457" s="20">
        <v>3.51</v>
      </c>
      <c r="CV457" s="20">
        <v>6.08</v>
      </c>
      <c r="CX457" s="20">
        <v>2.2000000000000002</v>
      </c>
      <c r="CY457" s="20">
        <v>0.432</v>
      </c>
      <c r="CZ457" s="20">
        <v>7.8E-2</v>
      </c>
      <c r="DB457" s="20">
        <v>5.3999999999999999E-2</v>
      </c>
      <c r="DG457" s="20">
        <v>0.14599999999999999</v>
      </c>
      <c r="DH457" s="20">
        <v>2.5999999999999999E-2</v>
      </c>
      <c r="DI457" s="85">
        <v>12.526</v>
      </c>
      <c r="DJ457" s="85">
        <v>12.526</v>
      </c>
      <c r="DL457" s="20">
        <v>3280</v>
      </c>
      <c r="DN457" s="20">
        <v>2700</v>
      </c>
    </row>
    <row r="458" spans="1:119" x14ac:dyDescent="0.3">
      <c r="A458" s="20">
        <v>10</v>
      </c>
      <c r="B458" s="20" t="s">
        <v>977</v>
      </c>
      <c r="C458" s="20" t="s">
        <v>279</v>
      </c>
      <c r="D458" s="20" t="s">
        <v>134</v>
      </c>
      <c r="G458" s="20" t="s">
        <v>134</v>
      </c>
      <c r="K458" s="20">
        <v>35.483739999999997</v>
      </c>
      <c r="L458" s="20">
        <v>-107.66341300000001</v>
      </c>
      <c r="M458" s="20" t="s">
        <v>357</v>
      </c>
      <c r="N458" s="59" t="s">
        <v>238</v>
      </c>
      <c r="O458" s="20" t="s">
        <v>147</v>
      </c>
      <c r="P458" s="59" t="s">
        <v>336</v>
      </c>
      <c r="Q458" s="20" t="s">
        <v>1373</v>
      </c>
      <c r="R458" s="20" t="s">
        <v>381</v>
      </c>
      <c r="T458" s="20"/>
      <c r="U458" s="20" t="s">
        <v>68</v>
      </c>
      <c r="V458" s="20" t="s">
        <v>1684</v>
      </c>
      <c r="W458" s="20" t="s">
        <v>126</v>
      </c>
      <c r="X458" s="20" t="s">
        <v>249</v>
      </c>
      <c r="Z458" s="20" t="s">
        <v>1683</v>
      </c>
      <c r="AA458" s="20" t="s">
        <v>142</v>
      </c>
      <c r="AB458" s="20" t="s">
        <v>1559</v>
      </c>
      <c r="BD458" s="20">
        <v>51.5</v>
      </c>
      <c r="BJ458" s="20">
        <v>8.19</v>
      </c>
      <c r="BK458" s="20">
        <v>3.41</v>
      </c>
      <c r="BL458" s="20">
        <v>1.2E-2</v>
      </c>
      <c r="BP458" s="20">
        <v>0.48299999999999998</v>
      </c>
      <c r="CB458" s="20">
        <v>0.9</v>
      </c>
      <c r="CF458" s="20">
        <v>2.0699999999999998</v>
      </c>
      <c r="CG458" s="20">
        <v>1.1499999999999999</v>
      </c>
      <c r="CH458" s="20">
        <v>1.31</v>
      </c>
      <c r="CJ458" s="20">
        <v>152</v>
      </c>
      <c r="CK458" s="20">
        <v>8.7999999999999995E-2</v>
      </c>
      <c r="CM458" s="20">
        <v>1.155</v>
      </c>
      <c r="CO458" s="20">
        <v>0.28000000000000003</v>
      </c>
      <c r="CS458" s="20">
        <v>1.9</v>
      </c>
      <c r="CU458" s="20">
        <v>4.04</v>
      </c>
      <c r="CV458" s="20">
        <v>8.4499999999999993</v>
      </c>
      <c r="CX458" s="20">
        <v>3.9</v>
      </c>
      <c r="CY458" s="20">
        <v>0.85899999999999999</v>
      </c>
      <c r="CZ458" s="20">
        <v>0.20300000000000001</v>
      </c>
      <c r="DB458" s="20">
        <v>0.155</v>
      </c>
      <c r="DG458" s="20">
        <v>0.40699999999999997</v>
      </c>
      <c r="DH458" s="20">
        <v>6.7000000000000004E-2</v>
      </c>
      <c r="DI458" s="85">
        <v>18.080999999999996</v>
      </c>
      <c r="DJ458" s="85">
        <v>18.080999999999996</v>
      </c>
      <c r="DL458" s="20">
        <v>2320</v>
      </c>
      <c r="DN458" s="20">
        <v>3500</v>
      </c>
    </row>
    <row r="459" spans="1:119" x14ac:dyDescent="0.3">
      <c r="A459" s="20">
        <v>11</v>
      </c>
      <c r="B459" s="20" t="s">
        <v>977</v>
      </c>
      <c r="C459" s="20" t="s">
        <v>279</v>
      </c>
      <c r="D459" s="20" t="s">
        <v>134</v>
      </c>
      <c r="G459" s="20" t="s">
        <v>134</v>
      </c>
      <c r="K459" s="20">
        <v>35.483739999999997</v>
      </c>
      <c r="L459" s="20">
        <v>-107.66341300000001</v>
      </c>
      <c r="M459" s="20" t="s">
        <v>357</v>
      </c>
      <c r="N459" s="59" t="s">
        <v>238</v>
      </c>
      <c r="O459" s="20" t="s">
        <v>147</v>
      </c>
      <c r="P459" s="59" t="s">
        <v>336</v>
      </c>
      <c r="Q459" s="20" t="s">
        <v>1373</v>
      </c>
      <c r="R459" s="20" t="s">
        <v>381</v>
      </c>
      <c r="T459" s="20"/>
      <c r="U459" s="20" t="s">
        <v>68</v>
      </c>
      <c r="V459" s="20" t="s">
        <v>1684</v>
      </c>
      <c r="W459" s="20" t="s">
        <v>126</v>
      </c>
      <c r="X459" s="20" t="s">
        <v>249</v>
      </c>
      <c r="Z459" s="20" t="s">
        <v>1683</v>
      </c>
      <c r="AA459" s="20" t="s">
        <v>142</v>
      </c>
      <c r="AB459" s="20" t="s">
        <v>1559</v>
      </c>
      <c r="BD459" s="20">
        <v>57.4</v>
      </c>
      <c r="BJ459" s="20">
        <v>9.1300000000000008</v>
      </c>
      <c r="BK459" s="20">
        <v>2.99</v>
      </c>
      <c r="BL459" s="20">
        <v>3.4000000000000002E-2</v>
      </c>
      <c r="BP459" s="20">
        <v>0.41899999999999998</v>
      </c>
      <c r="CB459" s="20">
        <v>0.5</v>
      </c>
      <c r="CF459" s="20">
        <v>4.72</v>
      </c>
      <c r="CG459" s="20">
        <v>1.4390000000000001</v>
      </c>
      <c r="CH459" s="20">
        <v>1.39</v>
      </c>
      <c r="CJ459" s="20">
        <v>147</v>
      </c>
      <c r="CK459" s="20">
        <v>7.4999999999999997E-2</v>
      </c>
      <c r="CM459" s="20">
        <v>1.2</v>
      </c>
      <c r="CO459" s="20">
        <v>0.31</v>
      </c>
      <c r="CS459" s="20">
        <v>2.4</v>
      </c>
      <c r="CU459" s="20">
        <v>4.45</v>
      </c>
      <c r="CV459" s="20">
        <v>9.11</v>
      </c>
      <c r="CX459" s="20">
        <v>5.4</v>
      </c>
      <c r="CY459" s="20">
        <v>1.08</v>
      </c>
      <c r="CZ459" s="20">
        <v>0.246</v>
      </c>
      <c r="DB459" s="20">
        <v>0.24199999999999999</v>
      </c>
      <c r="DG459" s="20">
        <v>0.71</v>
      </c>
      <c r="DH459" s="20">
        <v>0.112</v>
      </c>
      <c r="DI459" s="85">
        <v>21.349999999999998</v>
      </c>
      <c r="DJ459" s="85">
        <v>21.349999999999998</v>
      </c>
      <c r="DL459" s="20">
        <v>1410</v>
      </c>
      <c r="DN459" s="20">
        <v>2700</v>
      </c>
      <c r="DO459" s="20">
        <v>650</v>
      </c>
    </row>
    <row r="460" spans="1:119" x14ac:dyDescent="0.3">
      <c r="A460" s="20">
        <v>12</v>
      </c>
      <c r="B460" s="20" t="s">
        <v>977</v>
      </c>
      <c r="C460" s="20" t="s">
        <v>279</v>
      </c>
      <c r="D460" s="20" t="s">
        <v>134</v>
      </c>
      <c r="G460" s="20" t="s">
        <v>134</v>
      </c>
      <c r="K460" s="20">
        <v>35.483739999999997</v>
      </c>
      <c r="L460" s="20">
        <v>-107.66341300000001</v>
      </c>
      <c r="M460" s="20" t="s">
        <v>357</v>
      </c>
      <c r="N460" s="59" t="s">
        <v>238</v>
      </c>
      <c r="O460" s="20" t="s">
        <v>147</v>
      </c>
      <c r="P460" s="59" t="s">
        <v>336</v>
      </c>
      <c r="Q460" s="20" t="s">
        <v>1373</v>
      </c>
      <c r="R460" s="20" t="s">
        <v>381</v>
      </c>
      <c r="T460" s="20"/>
      <c r="U460" s="20" t="s">
        <v>68</v>
      </c>
      <c r="V460" s="20" t="s">
        <v>1684</v>
      </c>
      <c r="W460" s="20" t="s">
        <v>126</v>
      </c>
      <c r="X460" s="20" t="s">
        <v>249</v>
      </c>
      <c r="Z460" s="20" t="s">
        <v>1683</v>
      </c>
      <c r="AA460" s="20" t="s">
        <v>142</v>
      </c>
      <c r="AB460" s="20" t="s">
        <v>1559</v>
      </c>
      <c r="BD460" s="20">
        <v>34</v>
      </c>
      <c r="BJ460" s="20">
        <v>11.26</v>
      </c>
      <c r="BK460" s="20">
        <v>4.32</v>
      </c>
      <c r="BL460" s="20">
        <v>3.2000000000000001E-2</v>
      </c>
      <c r="BP460" s="20">
        <v>0.44500000000000001</v>
      </c>
      <c r="CB460" s="20">
        <v>0.8</v>
      </c>
      <c r="CF460" s="20">
        <v>7.41</v>
      </c>
      <c r="CG460" s="20">
        <v>2.109</v>
      </c>
      <c r="CH460" s="20">
        <v>1.67</v>
      </c>
      <c r="CJ460" s="20">
        <v>160</v>
      </c>
      <c r="CK460" s="20">
        <v>9.9000000000000005E-2</v>
      </c>
      <c r="CM460" s="20">
        <v>1.73</v>
      </c>
      <c r="CO460" s="20">
        <v>0.55000000000000004</v>
      </c>
      <c r="CS460" s="20">
        <v>7.3</v>
      </c>
      <c r="CU460" s="20">
        <v>3.32</v>
      </c>
      <c r="CV460" s="20">
        <v>8.1199999999999992</v>
      </c>
      <c r="CX460" s="20">
        <v>4.3</v>
      </c>
      <c r="CY460" s="20">
        <v>1.25</v>
      </c>
      <c r="CZ460" s="20">
        <v>0.33400000000000002</v>
      </c>
      <c r="DB460" s="20">
        <v>0.32900000000000001</v>
      </c>
      <c r="DG460" s="20">
        <v>1.07</v>
      </c>
      <c r="DH460" s="20">
        <v>0.17799999999999999</v>
      </c>
      <c r="DI460" s="85">
        <v>18.901</v>
      </c>
      <c r="DJ460" s="85">
        <v>18.901</v>
      </c>
      <c r="DL460" s="20">
        <v>1420</v>
      </c>
      <c r="DN460" s="20">
        <v>3000</v>
      </c>
      <c r="DO460" s="20">
        <v>400</v>
      </c>
    </row>
    <row r="461" spans="1:119" x14ac:dyDescent="0.3">
      <c r="A461" s="20">
        <v>13</v>
      </c>
      <c r="B461" s="20" t="s">
        <v>977</v>
      </c>
      <c r="C461" s="20" t="s">
        <v>279</v>
      </c>
      <c r="D461" s="20" t="s">
        <v>134</v>
      </c>
      <c r="G461" s="20" t="s">
        <v>134</v>
      </c>
      <c r="K461" s="20">
        <v>35.483739999999997</v>
      </c>
      <c r="L461" s="20">
        <v>-107.66341300000001</v>
      </c>
      <c r="M461" s="20" t="s">
        <v>357</v>
      </c>
      <c r="N461" s="59" t="s">
        <v>238</v>
      </c>
      <c r="O461" s="20" t="s">
        <v>147</v>
      </c>
      <c r="P461" s="59" t="s">
        <v>275</v>
      </c>
      <c r="Q461" s="20" t="s">
        <v>1373</v>
      </c>
      <c r="R461" s="20" t="s">
        <v>381</v>
      </c>
      <c r="T461" s="20"/>
      <c r="U461" s="20" t="s">
        <v>68</v>
      </c>
      <c r="V461" s="20" t="s">
        <v>1684</v>
      </c>
      <c r="W461" s="20" t="s">
        <v>126</v>
      </c>
      <c r="Z461" s="20" t="s">
        <v>275</v>
      </c>
      <c r="AA461" s="20" t="s">
        <v>142</v>
      </c>
      <c r="AB461" s="20" t="s">
        <v>1559</v>
      </c>
      <c r="BD461" s="20">
        <v>37.9</v>
      </c>
      <c r="BJ461" s="20">
        <v>10.18</v>
      </c>
      <c r="BK461" s="20">
        <v>6.7</v>
      </c>
      <c r="BL461" s="20">
        <v>0.3</v>
      </c>
      <c r="BP461" s="20">
        <v>0.68</v>
      </c>
      <c r="CB461" s="20">
        <v>2.2000000000000002</v>
      </c>
      <c r="CF461" s="20">
        <v>9.61</v>
      </c>
      <c r="CG461" s="20">
        <v>4.13</v>
      </c>
      <c r="CH461" s="20">
        <v>1.96</v>
      </c>
      <c r="CJ461" s="20">
        <v>135</v>
      </c>
      <c r="CK461" s="20">
        <v>0.159</v>
      </c>
      <c r="CM461" s="20">
        <v>3.42</v>
      </c>
      <c r="CO461" s="20">
        <v>1.1200000000000001</v>
      </c>
      <c r="CS461" s="20">
        <v>4.5999999999999996</v>
      </c>
      <c r="CU461" s="20">
        <v>4.95</v>
      </c>
      <c r="CV461" s="20">
        <v>11.57</v>
      </c>
      <c r="CX461" s="20">
        <v>6.1</v>
      </c>
      <c r="CY461" s="20">
        <v>1.79</v>
      </c>
      <c r="CZ461" s="20">
        <v>0.46700000000000003</v>
      </c>
      <c r="DB461" s="20">
        <v>0.46200000000000002</v>
      </c>
      <c r="DG461" s="20">
        <v>1.44</v>
      </c>
      <c r="DH461" s="20">
        <v>0.23100000000000001</v>
      </c>
      <c r="DI461" s="85">
        <v>27.009999999999998</v>
      </c>
      <c r="DJ461" s="85">
        <v>27.009999999999998</v>
      </c>
      <c r="DL461" s="20">
        <v>1590</v>
      </c>
      <c r="DN461" s="20">
        <v>2300</v>
      </c>
      <c r="DO461" s="20">
        <v>650</v>
      </c>
    </row>
    <row r="462" spans="1:119" x14ac:dyDescent="0.3">
      <c r="A462" s="20">
        <v>14</v>
      </c>
      <c r="B462" s="20" t="s">
        <v>977</v>
      </c>
      <c r="C462" s="20" t="s">
        <v>279</v>
      </c>
      <c r="D462" s="20" t="s">
        <v>134</v>
      </c>
      <c r="G462" s="20" t="s">
        <v>134</v>
      </c>
      <c r="K462" s="20">
        <v>35.483739999999997</v>
      </c>
      <c r="L462" s="20">
        <v>-107.66341300000001</v>
      </c>
      <c r="M462" s="20" t="s">
        <v>357</v>
      </c>
      <c r="N462" s="59" t="s">
        <v>238</v>
      </c>
      <c r="O462" s="20" t="s">
        <v>147</v>
      </c>
      <c r="P462" s="59" t="s">
        <v>275</v>
      </c>
      <c r="Q462" s="20" t="s">
        <v>1373</v>
      </c>
      <c r="R462" s="20" t="s">
        <v>381</v>
      </c>
      <c r="T462" s="20"/>
      <c r="U462" s="20" t="s">
        <v>68</v>
      </c>
      <c r="V462" s="20" t="s">
        <v>1684</v>
      </c>
      <c r="W462" s="20" t="s">
        <v>126</v>
      </c>
      <c r="Z462" s="20" t="s">
        <v>275</v>
      </c>
      <c r="AA462" s="20" t="s">
        <v>142</v>
      </c>
      <c r="AB462" s="20" t="s">
        <v>1559</v>
      </c>
      <c r="BD462" s="20">
        <v>358.7</v>
      </c>
      <c r="BJ462" s="20">
        <v>11.64</v>
      </c>
      <c r="BK462" s="20">
        <v>33.68</v>
      </c>
      <c r="BL462" s="20">
        <v>11.87</v>
      </c>
      <c r="BP462" s="20">
        <v>8.17</v>
      </c>
      <c r="CB462" s="20">
        <v>63</v>
      </c>
      <c r="CF462" s="20">
        <v>2.86</v>
      </c>
      <c r="CG462" s="20">
        <v>9.24</v>
      </c>
      <c r="CH462" s="20">
        <v>1</v>
      </c>
      <c r="CJ462" s="20">
        <v>144</v>
      </c>
      <c r="CK462" s="20">
        <v>1.24</v>
      </c>
      <c r="CM462" s="20">
        <v>12.13</v>
      </c>
      <c r="CO462" s="20">
        <v>3.8</v>
      </c>
      <c r="CS462" s="20">
        <v>47.9</v>
      </c>
      <c r="CU462" s="20">
        <v>24.2</v>
      </c>
      <c r="CV462" s="20">
        <v>47.1</v>
      </c>
      <c r="CX462" s="20">
        <v>17.5</v>
      </c>
      <c r="CY462" s="20">
        <v>3.4</v>
      </c>
      <c r="CZ462" s="20">
        <v>0.73399999999999999</v>
      </c>
      <c r="DB462" s="20">
        <v>0.66</v>
      </c>
      <c r="DG462" s="20">
        <v>2.78</v>
      </c>
      <c r="DH462" s="20">
        <v>0.41699999999999998</v>
      </c>
      <c r="DI462" s="85">
        <v>96.790999999999997</v>
      </c>
      <c r="DJ462" s="85">
        <v>96.790999999999997</v>
      </c>
      <c r="DL462" s="20">
        <v>19270</v>
      </c>
    </row>
    <row r="463" spans="1:119" x14ac:dyDescent="0.3">
      <c r="A463" s="20">
        <v>1</v>
      </c>
      <c r="B463" s="20" t="s">
        <v>977</v>
      </c>
      <c r="C463" s="20" t="s">
        <v>279</v>
      </c>
      <c r="D463" s="20" t="s">
        <v>134</v>
      </c>
      <c r="G463" s="20" t="s">
        <v>134</v>
      </c>
      <c r="K463" s="20">
        <v>35.483739999999997</v>
      </c>
      <c r="L463" s="20">
        <v>-107.66341300000001</v>
      </c>
      <c r="M463" s="20" t="s">
        <v>357</v>
      </c>
      <c r="N463" s="59" t="s">
        <v>238</v>
      </c>
      <c r="O463" s="20" t="s">
        <v>147</v>
      </c>
      <c r="P463" s="59" t="s">
        <v>278</v>
      </c>
      <c r="Q463" s="20" t="s">
        <v>1373</v>
      </c>
      <c r="R463" s="20" t="s">
        <v>381</v>
      </c>
      <c r="T463" s="20"/>
      <c r="U463" s="20" t="s">
        <v>68</v>
      </c>
      <c r="V463" s="20" t="s">
        <v>1685</v>
      </c>
      <c r="W463" s="20" t="s">
        <v>127</v>
      </c>
      <c r="Z463" s="20" t="s">
        <v>88</v>
      </c>
      <c r="AA463" s="20" t="s">
        <v>142</v>
      </c>
      <c r="AB463" s="20" t="s">
        <v>1559</v>
      </c>
      <c r="BB463" s="20">
        <v>11.2</v>
      </c>
      <c r="BD463" s="20">
        <v>510.8</v>
      </c>
      <c r="BG463" s="20">
        <v>7.4999999999999997E-2</v>
      </c>
      <c r="BJ463" s="20">
        <v>23.66</v>
      </c>
      <c r="BK463" s="20">
        <v>40.93</v>
      </c>
      <c r="BL463" s="20">
        <v>14.24</v>
      </c>
      <c r="BP463" s="20">
        <v>4.58</v>
      </c>
      <c r="CB463" s="20">
        <v>145</v>
      </c>
      <c r="CF463" s="20">
        <v>1.66</v>
      </c>
      <c r="CG463" s="20">
        <v>14.67</v>
      </c>
      <c r="CH463" s="20">
        <v>1</v>
      </c>
      <c r="CJ463" s="20">
        <v>205</v>
      </c>
      <c r="CK463" s="20">
        <v>1.07</v>
      </c>
      <c r="CM463" s="20">
        <v>15.99</v>
      </c>
      <c r="CO463" s="20">
        <v>4.2699999999999996</v>
      </c>
      <c r="CS463" s="20">
        <v>112</v>
      </c>
      <c r="CU463" s="20">
        <v>49.9</v>
      </c>
      <c r="CV463" s="20">
        <v>101.64</v>
      </c>
      <c r="CX463" s="20">
        <v>44.8</v>
      </c>
      <c r="CY463" s="20">
        <v>8.5500000000000007</v>
      </c>
      <c r="CZ463" s="20">
        <v>1.5880000000000001</v>
      </c>
      <c r="DB463" s="20">
        <v>1.08</v>
      </c>
      <c r="DG463" s="20">
        <v>3.19</v>
      </c>
      <c r="DH463" s="20">
        <v>0.48499999999999999</v>
      </c>
      <c r="DI463" s="85">
        <v>211.233</v>
      </c>
      <c r="DJ463" s="85">
        <v>211.233</v>
      </c>
      <c r="DL463" s="20">
        <v>42400</v>
      </c>
      <c r="DN463" s="20">
        <v>1500</v>
      </c>
      <c r="DO463" s="20">
        <v>2160</v>
      </c>
    </row>
    <row r="464" spans="1:119" x14ac:dyDescent="0.3">
      <c r="A464" s="20">
        <v>2</v>
      </c>
      <c r="B464" s="20" t="s">
        <v>977</v>
      </c>
      <c r="C464" s="20" t="s">
        <v>279</v>
      </c>
      <c r="D464" s="20" t="s">
        <v>134</v>
      </c>
      <c r="G464" s="20" t="s">
        <v>134</v>
      </c>
      <c r="K464" s="20">
        <v>35.483739999999997</v>
      </c>
      <c r="L464" s="20">
        <v>-107.66341300000001</v>
      </c>
      <c r="M464" s="20" t="s">
        <v>357</v>
      </c>
      <c r="N464" s="59" t="s">
        <v>238</v>
      </c>
      <c r="O464" s="20" t="s">
        <v>147</v>
      </c>
      <c r="P464" s="59" t="s">
        <v>278</v>
      </c>
      <c r="Q464" s="20" t="s">
        <v>1373</v>
      </c>
      <c r="R464" s="20" t="s">
        <v>381</v>
      </c>
      <c r="T464" s="20"/>
      <c r="U464" s="20" t="s">
        <v>68</v>
      </c>
      <c r="V464" s="20" t="s">
        <v>1685</v>
      </c>
      <c r="W464" s="20" t="s">
        <v>127</v>
      </c>
      <c r="Z464" s="20" t="s">
        <v>88</v>
      </c>
      <c r="AA464" s="20" t="s">
        <v>142</v>
      </c>
      <c r="AB464" s="20" t="s">
        <v>1559</v>
      </c>
      <c r="BB464" s="20">
        <v>1.65</v>
      </c>
      <c r="BD464" s="20">
        <v>2717</v>
      </c>
      <c r="BG464" s="20">
        <v>0.7</v>
      </c>
      <c r="BJ464" s="20">
        <v>17.54</v>
      </c>
      <c r="BK464" s="20">
        <v>14.19</v>
      </c>
      <c r="BL464" s="20">
        <v>2.97</v>
      </c>
      <c r="BP464" s="20">
        <v>1.46</v>
      </c>
      <c r="CB464" s="20">
        <v>16.5</v>
      </c>
      <c r="CF464" s="20">
        <v>5.52</v>
      </c>
      <c r="CG464" s="20">
        <v>6.62</v>
      </c>
      <c r="CH464" s="20">
        <v>1.89</v>
      </c>
      <c r="CJ464" s="20">
        <v>183.5</v>
      </c>
      <c r="CK464" s="20">
        <v>0.33100000000000002</v>
      </c>
      <c r="CM464" s="20">
        <v>4.5199999999999996</v>
      </c>
      <c r="CO464" s="20">
        <v>2.76</v>
      </c>
      <c r="CS464" s="20">
        <v>39.85</v>
      </c>
      <c r="CU464" s="20">
        <v>14.4</v>
      </c>
      <c r="CV464" s="20">
        <v>30.3</v>
      </c>
      <c r="CX464" s="20">
        <v>12.6</v>
      </c>
      <c r="CY464" s="20">
        <v>2.92</v>
      </c>
      <c r="CZ464" s="20">
        <v>0.57199999999999995</v>
      </c>
      <c r="DB464" s="20">
        <v>0.44</v>
      </c>
      <c r="DG464" s="20">
        <v>1.36</v>
      </c>
      <c r="DH464" s="20">
        <v>0.20399999999999999</v>
      </c>
      <c r="DI464" s="85">
        <v>62.796000000000006</v>
      </c>
      <c r="DJ464" s="85">
        <v>62.796000000000006</v>
      </c>
      <c r="DL464" s="20">
        <v>7830</v>
      </c>
      <c r="DN464" s="20">
        <v>2300</v>
      </c>
      <c r="DO464" s="20">
        <v>212</v>
      </c>
    </row>
    <row r="465" spans="1:119" x14ac:dyDescent="0.3">
      <c r="A465" s="20">
        <v>3</v>
      </c>
      <c r="B465" s="20" t="s">
        <v>977</v>
      </c>
      <c r="C465" s="20" t="s">
        <v>279</v>
      </c>
      <c r="D465" s="20" t="s">
        <v>134</v>
      </c>
      <c r="G465" s="20" t="s">
        <v>134</v>
      </c>
      <c r="K465" s="20">
        <v>35.483739999999997</v>
      </c>
      <c r="L465" s="20">
        <v>-107.66341300000001</v>
      </c>
      <c r="M465" s="20" t="s">
        <v>357</v>
      </c>
      <c r="N465" s="59" t="s">
        <v>238</v>
      </c>
      <c r="O465" s="20" t="s">
        <v>147</v>
      </c>
      <c r="P465" s="59" t="s">
        <v>336</v>
      </c>
      <c r="Q465" s="20" t="s">
        <v>1373</v>
      </c>
      <c r="R465" s="20" t="s">
        <v>381</v>
      </c>
      <c r="T465" s="20"/>
      <c r="U465" s="20" t="s">
        <v>68</v>
      </c>
      <c r="V465" s="20" t="s">
        <v>1685</v>
      </c>
      <c r="W465" s="20" t="s">
        <v>127</v>
      </c>
      <c r="X465" s="20" t="s">
        <v>249</v>
      </c>
      <c r="Z465" s="20" t="s">
        <v>1686</v>
      </c>
      <c r="AA465" s="20" t="s">
        <v>142</v>
      </c>
      <c r="AB465" s="20" t="s">
        <v>1559</v>
      </c>
      <c r="BB465" s="20">
        <v>1.29</v>
      </c>
      <c r="BD465" s="20">
        <v>78.8</v>
      </c>
      <c r="BG465" s="20">
        <v>0.2</v>
      </c>
      <c r="BJ465" s="20">
        <v>17.559999999999999</v>
      </c>
      <c r="BK465" s="20">
        <v>5.7</v>
      </c>
      <c r="BL465" s="20">
        <v>1.38</v>
      </c>
      <c r="BP465" s="20">
        <v>1.1000000000000001</v>
      </c>
      <c r="CB465" s="20">
        <v>8.5</v>
      </c>
      <c r="CF465" s="20">
        <v>5.59</v>
      </c>
      <c r="CG465" s="20">
        <v>4.33</v>
      </c>
      <c r="CH465" s="20">
        <v>1.56</v>
      </c>
      <c r="CJ465" s="20">
        <v>124.5</v>
      </c>
      <c r="CK465" s="20">
        <v>0.24099999999999999</v>
      </c>
      <c r="CM465" s="20">
        <v>3.08</v>
      </c>
      <c r="CO465" s="20">
        <v>1.76</v>
      </c>
      <c r="CS465" s="20">
        <v>25.6</v>
      </c>
      <c r="CU465" s="20">
        <v>11.78</v>
      </c>
      <c r="CV465" s="20">
        <v>25.9</v>
      </c>
      <c r="CX465" s="20">
        <v>12.6</v>
      </c>
      <c r="CY465" s="20">
        <v>2.56</v>
      </c>
      <c r="CZ465" s="20">
        <v>0.499</v>
      </c>
      <c r="DB465" s="20">
        <v>0.39700000000000002</v>
      </c>
      <c r="DG465" s="20">
        <v>1.49</v>
      </c>
      <c r="DH465" s="20">
        <v>0.191</v>
      </c>
      <c r="DI465" s="85">
        <v>55.417000000000009</v>
      </c>
      <c r="DJ465" s="85">
        <v>55.417000000000009</v>
      </c>
      <c r="DL465" s="20">
        <v>3090</v>
      </c>
      <c r="DN465" s="20">
        <v>2700</v>
      </c>
      <c r="DO465" s="20">
        <v>199</v>
      </c>
    </row>
    <row r="466" spans="1:119" x14ac:dyDescent="0.3">
      <c r="A466" s="20">
        <v>4</v>
      </c>
      <c r="B466" s="20" t="s">
        <v>977</v>
      </c>
      <c r="C466" s="20" t="s">
        <v>279</v>
      </c>
      <c r="D466" s="20" t="s">
        <v>134</v>
      </c>
      <c r="G466" s="20" t="s">
        <v>134</v>
      </c>
      <c r="K466" s="20">
        <v>35.483739999999997</v>
      </c>
      <c r="L466" s="20">
        <v>-107.66341300000001</v>
      </c>
      <c r="M466" s="20" t="s">
        <v>357</v>
      </c>
      <c r="N466" s="59" t="s">
        <v>238</v>
      </c>
      <c r="O466" s="20" t="s">
        <v>147</v>
      </c>
      <c r="P466" s="59" t="s">
        <v>336</v>
      </c>
      <c r="Q466" s="20" t="s">
        <v>1373</v>
      </c>
      <c r="R466" s="20" t="s">
        <v>381</v>
      </c>
      <c r="T466" s="20"/>
      <c r="U466" s="20" t="s">
        <v>68</v>
      </c>
      <c r="V466" s="20" t="s">
        <v>1685</v>
      </c>
      <c r="W466" s="20" t="s">
        <v>127</v>
      </c>
      <c r="X466" s="20" t="s">
        <v>249</v>
      </c>
      <c r="Z466" s="20" t="s">
        <v>1686</v>
      </c>
      <c r="AA466" s="20" t="s">
        <v>142</v>
      </c>
      <c r="AB466" s="20" t="s">
        <v>1559</v>
      </c>
      <c r="BB466" s="20">
        <v>1.1200000000000001</v>
      </c>
      <c r="BD466" s="20">
        <v>93.1</v>
      </c>
      <c r="BG466" s="20">
        <v>0.47</v>
      </c>
      <c r="BJ466" s="20">
        <v>15.22</v>
      </c>
      <c r="BK466" s="20">
        <v>4.5199999999999996</v>
      </c>
      <c r="BL466" s="20">
        <v>0.23499999999999999</v>
      </c>
      <c r="BP466" s="20">
        <v>0.65</v>
      </c>
      <c r="CB466" s="20">
        <v>1.9</v>
      </c>
      <c r="CF466" s="20">
        <v>5.91</v>
      </c>
      <c r="CG466" s="20">
        <v>2.694</v>
      </c>
      <c r="CH466" s="20">
        <v>0.85</v>
      </c>
      <c r="CJ466" s="20">
        <v>79.5</v>
      </c>
      <c r="CK466" s="20">
        <v>0.17</v>
      </c>
      <c r="CM466" s="20">
        <v>1.61</v>
      </c>
      <c r="CO466" s="20">
        <v>1.04</v>
      </c>
      <c r="CS466" s="20">
        <v>19.600000000000001</v>
      </c>
      <c r="CU466" s="20">
        <v>4.5999999999999996</v>
      </c>
      <c r="CV466" s="20">
        <v>10.7</v>
      </c>
      <c r="CX466" s="20">
        <v>6.2</v>
      </c>
      <c r="CY466" s="20">
        <v>1.528</v>
      </c>
      <c r="CZ466" s="20">
        <v>0.34599999999999997</v>
      </c>
      <c r="DB466" s="20">
        <v>0.30199999999999999</v>
      </c>
      <c r="DG466" s="20">
        <v>0.96</v>
      </c>
      <c r="DH466" s="20">
        <v>0.14799999999999999</v>
      </c>
      <c r="DI466" s="85">
        <v>24.783999999999999</v>
      </c>
      <c r="DJ466" s="85">
        <v>24.783999999999999</v>
      </c>
      <c r="DL466" s="20">
        <v>2310</v>
      </c>
      <c r="DN466" s="20">
        <v>3300</v>
      </c>
      <c r="DO466" s="20">
        <v>173</v>
      </c>
    </row>
    <row r="467" spans="1:119" x14ac:dyDescent="0.3">
      <c r="A467" s="20">
        <v>5</v>
      </c>
      <c r="B467" s="20" t="s">
        <v>977</v>
      </c>
      <c r="C467" s="20" t="s">
        <v>279</v>
      </c>
      <c r="D467" s="20" t="s">
        <v>134</v>
      </c>
      <c r="G467" s="20" t="s">
        <v>134</v>
      </c>
      <c r="K467" s="20">
        <v>35.483739999999997</v>
      </c>
      <c r="L467" s="20">
        <v>-107.66341300000001</v>
      </c>
      <c r="M467" s="20" t="s">
        <v>357</v>
      </c>
      <c r="N467" s="59" t="s">
        <v>238</v>
      </c>
      <c r="O467" s="20" t="s">
        <v>147</v>
      </c>
      <c r="P467" s="59" t="s">
        <v>336</v>
      </c>
      <c r="Q467" s="20" t="s">
        <v>1373</v>
      </c>
      <c r="R467" s="20" t="s">
        <v>381</v>
      </c>
      <c r="T467" s="20"/>
      <c r="U467" s="20" t="s">
        <v>68</v>
      </c>
      <c r="V467" s="20" t="s">
        <v>1685</v>
      </c>
      <c r="W467" s="20" t="s">
        <v>127</v>
      </c>
      <c r="X467" s="20" t="s">
        <v>249</v>
      </c>
      <c r="Z467" s="20" t="s">
        <v>1686</v>
      </c>
      <c r="AA467" s="20" t="s">
        <v>142</v>
      </c>
      <c r="AB467" s="20" t="s">
        <v>1559</v>
      </c>
      <c r="BB467" s="20">
        <v>1.2</v>
      </c>
      <c r="BD467" s="20">
        <v>21.6</v>
      </c>
      <c r="BG467" s="20">
        <v>0.64</v>
      </c>
      <c r="BJ467" s="20">
        <v>14.16</v>
      </c>
      <c r="BK467" s="20">
        <v>2.67</v>
      </c>
      <c r="BL467" s="20">
        <v>6.5000000000000002E-2</v>
      </c>
      <c r="BP467" s="20">
        <v>0.42699999999999999</v>
      </c>
      <c r="CB467" s="20">
        <v>0.1</v>
      </c>
      <c r="CF467" s="20">
        <v>3.98</v>
      </c>
      <c r="CG467" s="20">
        <v>1.589</v>
      </c>
      <c r="CH467" s="20">
        <v>1.01</v>
      </c>
      <c r="CJ467" s="20">
        <v>127</v>
      </c>
      <c r="CK467" s="20">
        <v>0.14299999999999999</v>
      </c>
      <c r="CM467" s="20">
        <v>1.25</v>
      </c>
      <c r="CO467" s="20">
        <v>0.53</v>
      </c>
      <c r="CS467" s="20">
        <v>9.5</v>
      </c>
      <c r="CU467" s="20">
        <v>3.55</v>
      </c>
      <c r="CV467" s="20">
        <v>8.7899999999999991</v>
      </c>
      <c r="CX467" s="20">
        <v>4.9000000000000004</v>
      </c>
      <c r="CY467" s="20">
        <v>1.266</v>
      </c>
      <c r="CZ467" s="20">
        <v>0.26300000000000001</v>
      </c>
      <c r="DB467" s="20">
        <v>0.24099999999999999</v>
      </c>
      <c r="DG467" s="20">
        <v>0.71799999999999997</v>
      </c>
      <c r="DH467" s="20">
        <v>0.109</v>
      </c>
      <c r="DI467" s="85">
        <v>19.837000000000003</v>
      </c>
      <c r="DJ467" s="85">
        <v>19.837000000000003</v>
      </c>
      <c r="DL467" s="20">
        <v>2110</v>
      </c>
      <c r="DN467" s="20">
        <v>1900</v>
      </c>
      <c r="DO467" s="20">
        <v>147</v>
      </c>
    </row>
    <row r="468" spans="1:119" x14ac:dyDescent="0.3">
      <c r="A468" s="20">
        <v>6</v>
      </c>
      <c r="B468" s="20" t="s">
        <v>977</v>
      </c>
      <c r="C468" s="20" t="s">
        <v>279</v>
      </c>
      <c r="D468" s="20" t="s">
        <v>134</v>
      </c>
      <c r="G468" s="20" t="s">
        <v>134</v>
      </c>
      <c r="K468" s="20">
        <v>35.483739999999997</v>
      </c>
      <c r="L468" s="20">
        <v>-107.66341300000001</v>
      </c>
      <c r="M468" s="20" t="s">
        <v>357</v>
      </c>
      <c r="N468" s="59" t="s">
        <v>238</v>
      </c>
      <c r="O468" s="20" t="s">
        <v>147</v>
      </c>
      <c r="P468" s="59" t="s">
        <v>336</v>
      </c>
      <c r="Q468" s="20" t="s">
        <v>1373</v>
      </c>
      <c r="R468" s="20" t="s">
        <v>381</v>
      </c>
      <c r="T468" s="20"/>
      <c r="U468" s="20" t="s">
        <v>68</v>
      </c>
      <c r="V468" s="20" t="s">
        <v>1685</v>
      </c>
      <c r="W468" s="20" t="s">
        <v>127</v>
      </c>
      <c r="X468" s="20" t="s">
        <v>249</v>
      </c>
      <c r="Z468" s="20" t="s">
        <v>1686</v>
      </c>
      <c r="AA468" s="20" t="s">
        <v>142</v>
      </c>
      <c r="AB468" s="20" t="s">
        <v>1559</v>
      </c>
      <c r="BB468" s="20">
        <v>0.93</v>
      </c>
      <c r="BD468" s="20">
        <v>28.8</v>
      </c>
      <c r="BG468" s="20">
        <v>0.33</v>
      </c>
      <c r="BJ468" s="20">
        <v>10.89</v>
      </c>
      <c r="BK468" s="20">
        <v>3.19</v>
      </c>
      <c r="BL468" s="20">
        <v>4.1000000000000002E-2</v>
      </c>
      <c r="BP468" s="20">
        <v>0.54400000000000004</v>
      </c>
      <c r="CB468" s="20">
        <v>1.4</v>
      </c>
      <c r="CF468" s="20">
        <v>2.1</v>
      </c>
      <c r="CG468" s="20">
        <v>1.403</v>
      </c>
      <c r="CH468" s="20">
        <v>0.85</v>
      </c>
      <c r="CJ468" s="20">
        <v>120.5</v>
      </c>
      <c r="CK468" s="20">
        <v>0.16700000000000001</v>
      </c>
      <c r="CM468" s="20">
        <v>0.16700000000000001</v>
      </c>
      <c r="CO468" s="20">
        <v>0.67</v>
      </c>
      <c r="CS468" s="20">
        <v>9.4</v>
      </c>
      <c r="CU468" s="20">
        <v>5.08</v>
      </c>
      <c r="CV468" s="20">
        <v>11.99</v>
      </c>
      <c r="CX468" s="20">
        <v>6.1</v>
      </c>
      <c r="CY468" s="20">
        <v>1.34</v>
      </c>
      <c r="CZ468" s="20">
        <v>0.25900000000000001</v>
      </c>
      <c r="DB468" s="20">
        <v>0.219</v>
      </c>
      <c r="DG468" s="20">
        <v>0.60299999999999998</v>
      </c>
      <c r="DH468" s="20">
        <v>9.6000000000000002E-2</v>
      </c>
      <c r="DI468" s="85">
        <v>25.687000000000005</v>
      </c>
      <c r="DJ468" s="85">
        <v>25.687000000000005</v>
      </c>
      <c r="DL468" s="20">
        <v>2210</v>
      </c>
      <c r="DN468" s="20">
        <v>2100</v>
      </c>
      <c r="DO468" s="20">
        <v>127</v>
      </c>
    </row>
    <row r="469" spans="1:119" x14ac:dyDescent="0.3">
      <c r="A469" s="20">
        <v>7</v>
      </c>
      <c r="B469" s="20" t="s">
        <v>977</v>
      </c>
      <c r="C469" s="20" t="s">
        <v>279</v>
      </c>
      <c r="D469" s="20" t="s">
        <v>134</v>
      </c>
      <c r="G469" s="20" t="s">
        <v>134</v>
      </c>
      <c r="K469" s="20">
        <v>35.483739999999997</v>
      </c>
      <c r="L469" s="20">
        <v>-107.66341300000001</v>
      </c>
      <c r="M469" s="20" t="s">
        <v>357</v>
      </c>
      <c r="N469" s="59" t="s">
        <v>238</v>
      </c>
      <c r="O469" s="20" t="s">
        <v>147</v>
      </c>
      <c r="P469" s="59" t="s">
        <v>336</v>
      </c>
      <c r="Q469" s="20" t="s">
        <v>1373</v>
      </c>
      <c r="R469" s="20" t="s">
        <v>381</v>
      </c>
      <c r="T469" s="20"/>
      <c r="U469" s="20" t="s">
        <v>68</v>
      </c>
      <c r="V469" s="20" t="s">
        <v>1685</v>
      </c>
      <c r="W469" s="20" t="s">
        <v>127</v>
      </c>
      <c r="X469" s="20" t="s">
        <v>249</v>
      </c>
      <c r="Z469" s="20" t="s">
        <v>1675</v>
      </c>
      <c r="AA469" s="20" t="s">
        <v>142</v>
      </c>
      <c r="AB469" s="20" t="s">
        <v>1559</v>
      </c>
      <c r="BB469" s="20">
        <v>1.0900000000000001</v>
      </c>
      <c r="BD469" s="20">
        <v>38.6</v>
      </c>
      <c r="BG469" s="20">
        <v>0.66</v>
      </c>
      <c r="BJ469" s="20">
        <v>12.29</v>
      </c>
      <c r="BK469" s="20">
        <v>6.1</v>
      </c>
      <c r="BL469" s="20">
        <v>0.17899999999999999</v>
      </c>
      <c r="BP469" s="20">
        <v>1.03</v>
      </c>
      <c r="CB469" s="20">
        <v>1.2</v>
      </c>
      <c r="CF469" s="20">
        <v>0.8</v>
      </c>
      <c r="CG469" s="20">
        <v>2.5209999999999999</v>
      </c>
      <c r="CH469" s="20">
        <v>1.91</v>
      </c>
      <c r="CJ469" s="20">
        <v>120.5</v>
      </c>
      <c r="CK469" s="20">
        <v>0.28299999999999997</v>
      </c>
      <c r="CM469" s="20">
        <v>4.12</v>
      </c>
      <c r="CO469" s="20">
        <v>1.56</v>
      </c>
      <c r="CS469" s="20">
        <v>17.2</v>
      </c>
      <c r="CU469" s="20">
        <v>8.84</v>
      </c>
      <c r="CV469" s="20">
        <v>20.059999999999999</v>
      </c>
      <c r="CX469" s="20">
        <v>8.1999999999999993</v>
      </c>
      <c r="CY469" s="20">
        <v>1.69</v>
      </c>
      <c r="CZ469" s="20">
        <v>0.315</v>
      </c>
      <c r="DB469" s="20">
        <v>0.23599999999999999</v>
      </c>
      <c r="DG469" s="20">
        <v>0.70699999999999996</v>
      </c>
      <c r="DH469" s="20">
        <v>0.122</v>
      </c>
      <c r="DI469" s="85">
        <v>40.169999999999987</v>
      </c>
      <c r="DJ469" s="85">
        <v>40.169999999999987</v>
      </c>
      <c r="DL469" s="20">
        <v>2210</v>
      </c>
      <c r="DN469" s="20">
        <v>1800</v>
      </c>
      <c r="DO469" s="20">
        <v>150</v>
      </c>
    </row>
    <row r="470" spans="1:119" x14ac:dyDescent="0.3">
      <c r="A470" s="20">
        <v>8</v>
      </c>
      <c r="B470" s="20" t="s">
        <v>977</v>
      </c>
      <c r="C470" s="20" t="s">
        <v>279</v>
      </c>
      <c r="D470" s="20" t="s">
        <v>134</v>
      </c>
      <c r="G470" s="20" t="s">
        <v>134</v>
      </c>
      <c r="K470" s="20">
        <v>35.483739999999997</v>
      </c>
      <c r="L470" s="20">
        <v>-107.66341300000001</v>
      </c>
      <c r="M470" s="20" t="s">
        <v>357</v>
      </c>
      <c r="N470" s="59" t="s">
        <v>238</v>
      </c>
      <c r="O470" s="20" t="s">
        <v>147</v>
      </c>
      <c r="P470" s="59" t="s">
        <v>336</v>
      </c>
      <c r="Q470" s="20" t="s">
        <v>1373</v>
      </c>
      <c r="R470" s="20" t="s">
        <v>381</v>
      </c>
      <c r="T470" s="20"/>
      <c r="U470" s="20" t="s">
        <v>68</v>
      </c>
      <c r="V470" s="20" t="s">
        <v>1685</v>
      </c>
      <c r="W470" s="20" t="s">
        <v>127</v>
      </c>
      <c r="X470" s="20" t="s">
        <v>249</v>
      </c>
      <c r="Z470" s="20" t="s">
        <v>1675</v>
      </c>
      <c r="AA470" s="20" t="s">
        <v>142</v>
      </c>
      <c r="AB470" s="20" t="s">
        <v>1559</v>
      </c>
      <c r="BB470" s="20">
        <v>0.69</v>
      </c>
      <c r="BD470" s="20">
        <v>23.5</v>
      </c>
      <c r="BG470" s="20">
        <v>0.62</v>
      </c>
      <c r="BJ470" s="20">
        <v>9.86</v>
      </c>
      <c r="BK470" s="20">
        <v>5.8</v>
      </c>
      <c r="BL470" s="20">
        <v>0.245</v>
      </c>
      <c r="BP470" s="20">
        <v>1.45</v>
      </c>
      <c r="CB470" s="20">
        <v>1.6</v>
      </c>
      <c r="CF470" s="20">
        <v>1.23</v>
      </c>
      <c r="CG470" s="20">
        <v>2.8519999999999999</v>
      </c>
      <c r="CH470" s="20">
        <v>2.44</v>
      </c>
      <c r="CJ470" s="20">
        <v>104.5</v>
      </c>
      <c r="CK470" s="20">
        <v>0.443</v>
      </c>
      <c r="CM470" s="20">
        <v>8.02</v>
      </c>
      <c r="CO470" s="20">
        <v>2.66</v>
      </c>
      <c r="CS470" s="20">
        <v>11.9</v>
      </c>
      <c r="CU470" s="20">
        <v>12.36</v>
      </c>
      <c r="CV470" s="20">
        <v>25.8</v>
      </c>
      <c r="CX470" s="20">
        <v>9.1</v>
      </c>
      <c r="CY470" s="20">
        <v>1.73</v>
      </c>
      <c r="CZ470" s="20">
        <v>0.32700000000000001</v>
      </c>
      <c r="DB470" s="20">
        <v>0.23</v>
      </c>
      <c r="DG470" s="20">
        <v>0.78700000000000003</v>
      </c>
      <c r="DH470" s="20">
        <v>0.129</v>
      </c>
      <c r="DI470" s="85">
        <v>50.462999999999987</v>
      </c>
      <c r="DJ470" s="85">
        <v>50.462999999999987</v>
      </c>
      <c r="DL470" s="20">
        <v>2870</v>
      </c>
      <c r="DN470" s="20">
        <v>1800</v>
      </c>
      <c r="DO470" s="20">
        <v>170</v>
      </c>
    </row>
    <row r="471" spans="1:119" x14ac:dyDescent="0.3">
      <c r="A471" s="20">
        <v>9</v>
      </c>
      <c r="B471" s="20" t="s">
        <v>977</v>
      </c>
      <c r="C471" s="20" t="s">
        <v>279</v>
      </c>
      <c r="D471" s="20" t="s">
        <v>134</v>
      </c>
      <c r="G471" s="20" t="s">
        <v>134</v>
      </c>
      <c r="K471" s="20">
        <v>35.483739999999997</v>
      </c>
      <c r="L471" s="20">
        <v>-107.66341300000001</v>
      </c>
      <c r="M471" s="20" t="s">
        <v>357</v>
      </c>
      <c r="N471" s="59" t="s">
        <v>238</v>
      </c>
      <c r="O471" s="20" t="s">
        <v>147</v>
      </c>
      <c r="P471" s="59" t="s">
        <v>336</v>
      </c>
      <c r="Q471" s="20" t="s">
        <v>1373</v>
      </c>
      <c r="R471" s="20" t="s">
        <v>381</v>
      </c>
      <c r="T471" s="20"/>
      <c r="U471" s="20" t="s">
        <v>68</v>
      </c>
      <c r="V471" s="20" t="s">
        <v>1685</v>
      </c>
      <c r="W471" s="20" t="s">
        <v>127</v>
      </c>
      <c r="X471" s="20" t="s">
        <v>249</v>
      </c>
      <c r="Z471" s="20" t="s">
        <v>1675</v>
      </c>
      <c r="AA471" s="20" t="s">
        <v>142</v>
      </c>
      <c r="AB471" s="20" t="s">
        <v>1559</v>
      </c>
      <c r="BB471" s="20">
        <v>1.1000000000000001</v>
      </c>
      <c r="BD471" s="20">
        <v>47.8</v>
      </c>
      <c r="BG471" s="20">
        <v>0.51</v>
      </c>
      <c r="BJ471" s="20">
        <v>7.5</v>
      </c>
      <c r="BK471" s="20">
        <v>7.4</v>
      </c>
      <c r="BL471" s="20">
        <v>0.46100000000000002</v>
      </c>
      <c r="BP471" s="20">
        <v>1.78</v>
      </c>
      <c r="CB471" s="20">
        <v>2.5</v>
      </c>
      <c r="CF471" s="20">
        <v>1.61</v>
      </c>
      <c r="CG471" s="20">
        <v>3.121</v>
      </c>
      <c r="CH471" s="20">
        <v>3.24</v>
      </c>
      <c r="CJ471" s="20">
        <v>108</v>
      </c>
      <c r="CK471" s="20">
        <v>0.499</v>
      </c>
      <c r="CM471" s="20">
        <v>9.64</v>
      </c>
      <c r="CO471" s="20">
        <v>4.16</v>
      </c>
      <c r="CS471" s="20">
        <v>14.3</v>
      </c>
      <c r="CU471" s="20">
        <v>17.920000000000002</v>
      </c>
      <c r="CV471" s="20">
        <v>35</v>
      </c>
      <c r="CX471" s="20">
        <v>12.1</v>
      </c>
      <c r="CY471" s="20">
        <v>1.97</v>
      </c>
      <c r="CZ471" s="20">
        <v>0.38100000000000001</v>
      </c>
      <c r="DB471" s="20">
        <v>0.26200000000000001</v>
      </c>
      <c r="DG471" s="20">
        <v>0.84499999999999997</v>
      </c>
      <c r="DH471" s="20">
        <v>0.14299999999999999</v>
      </c>
      <c r="DI471" s="85">
        <v>68.620999999999995</v>
      </c>
      <c r="DJ471" s="85">
        <v>68.620999999999995</v>
      </c>
      <c r="DL471" s="20">
        <v>4090</v>
      </c>
      <c r="DN471" s="20">
        <v>1900</v>
      </c>
      <c r="DO471" s="20">
        <v>150</v>
      </c>
    </row>
    <row r="472" spans="1:119" x14ac:dyDescent="0.3">
      <c r="A472" s="20">
        <v>10</v>
      </c>
      <c r="B472" s="20" t="s">
        <v>977</v>
      </c>
      <c r="C472" s="20" t="s">
        <v>279</v>
      </c>
      <c r="D472" s="20" t="s">
        <v>134</v>
      </c>
      <c r="G472" s="20" t="s">
        <v>134</v>
      </c>
      <c r="K472" s="20">
        <v>35.483739999999997</v>
      </c>
      <c r="L472" s="20">
        <v>-107.66341300000001</v>
      </c>
      <c r="M472" s="20" t="s">
        <v>357</v>
      </c>
      <c r="N472" s="59" t="s">
        <v>238</v>
      </c>
      <c r="O472" s="20" t="s">
        <v>147</v>
      </c>
      <c r="P472" s="59" t="s">
        <v>336</v>
      </c>
      <c r="Q472" s="20" t="s">
        <v>1373</v>
      </c>
      <c r="R472" s="20" t="s">
        <v>381</v>
      </c>
      <c r="T472" s="20"/>
      <c r="U472" s="20" t="s">
        <v>68</v>
      </c>
      <c r="V472" s="20" t="s">
        <v>1685</v>
      </c>
      <c r="W472" s="20" t="s">
        <v>127</v>
      </c>
      <c r="X472" s="20" t="s">
        <v>249</v>
      </c>
      <c r="Z472" s="20" t="s">
        <v>1675</v>
      </c>
      <c r="AA472" s="20" t="s">
        <v>142</v>
      </c>
      <c r="AB472" s="20" t="s">
        <v>1559</v>
      </c>
      <c r="BB472" s="20">
        <v>0.5</v>
      </c>
      <c r="BD472" s="20">
        <v>172.3</v>
      </c>
      <c r="BG472" s="20">
        <v>0.33</v>
      </c>
      <c r="BJ472" s="20">
        <v>7.72</v>
      </c>
      <c r="BK472" s="20">
        <v>6.63</v>
      </c>
      <c r="BL472" s="20">
        <v>0.46</v>
      </c>
      <c r="BP472" s="20">
        <v>2.0699999999999998</v>
      </c>
      <c r="CB472" s="20">
        <v>2</v>
      </c>
      <c r="CF472" s="20">
        <v>2.9</v>
      </c>
      <c r="CG472" s="20">
        <v>3.29</v>
      </c>
      <c r="CH472" s="20">
        <v>3.04</v>
      </c>
      <c r="CJ472" s="20">
        <v>88</v>
      </c>
      <c r="CK472" s="20">
        <v>0.45100000000000001</v>
      </c>
      <c r="CM472" s="20">
        <v>19.71</v>
      </c>
      <c r="CO472" s="20">
        <v>9</v>
      </c>
      <c r="CS472" s="20">
        <v>11</v>
      </c>
      <c r="CU472" s="20">
        <v>19.510000000000002</v>
      </c>
      <c r="CV472" s="20">
        <v>37.39</v>
      </c>
      <c r="CX472" s="20">
        <v>12.4</v>
      </c>
      <c r="CY472" s="20">
        <v>1.85</v>
      </c>
      <c r="CZ472" s="20">
        <v>0.39300000000000002</v>
      </c>
      <c r="DB472" s="20">
        <v>0.25900000000000001</v>
      </c>
      <c r="DG472" s="20">
        <v>0.74</v>
      </c>
      <c r="DH472" s="20">
        <v>0.13800000000000001</v>
      </c>
      <c r="DI472" s="85">
        <v>72.680000000000007</v>
      </c>
      <c r="DJ472" s="85">
        <v>72.680000000000007</v>
      </c>
      <c r="DL472" s="20">
        <v>4760</v>
      </c>
      <c r="DN472" s="20">
        <v>1600</v>
      </c>
      <c r="DO472" s="20">
        <v>150</v>
      </c>
    </row>
    <row r="473" spans="1:119" x14ac:dyDescent="0.3">
      <c r="A473" s="20">
        <v>11</v>
      </c>
      <c r="B473" s="20" t="s">
        <v>977</v>
      </c>
      <c r="C473" s="20" t="s">
        <v>279</v>
      </c>
      <c r="D473" s="20" t="s">
        <v>134</v>
      </c>
      <c r="G473" s="20" t="s">
        <v>134</v>
      </c>
      <c r="K473" s="20">
        <v>35.483739999999997</v>
      </c>
      <c r="L473" s="20">
        <v>-107.66341300000001</v>
      </c>
      <c r="M473" s="20" t="s">
        <v>357</v>
      </c>
      <c r="N473" s="59" t="s">
        <v>238</v>
      </c>
      <c r="O473" s="20" t="s">
        <v>147</v>
      </c>
      <c r="P473" s="59" t="s">
        <v>336</v>
      </c>
      <c r="Q473" s="20" t="s">
        <v>1373</v>
      </c>
      <c r="R473" s="20" t="s">
        <v>381</v>
      </c>
      <c r="T473" s="20"/>
      <c r="U473" s="20" t="s">
        <v>68</v>
      </c>
      <c r="V473" s="20" t="s">
        <v>1685</v>
      </c>
      <c r="W473" s="20" t="s">
        <v>127</v>
      </c>
      <c r="X473" s="20" t="s">
        <v>249</v>
      </c>
      <c r="Z473" s="160" t="s">
        <v>1675</v>
      </c>
      <c r="AA473" s="20" t="s">
        <v>142</v>
      </c>
      <c r="AB473" s="20" t="s">
        <v>1559</v>
      </c>
      <c r="BB473" s="20">
        <v>0.4</v>
      </c>
      <c r="BD473" s="20">
        <v>51.5</v>
      </c>
      <c r="BG473" s="20">
        <v>0.26</v>
      </c>
      <c r="BJ473" s="20">
        <v>4.1500000000000004</v>
      </c>
      <c r="BK473" s="20">
        <v>6.38</v>
      </c>
      <c r="BL473" s="20">
        <v>0.217</v>
      </c>
      <c r="BP473" s="20">
        <v>5.31</v>
      </c>
      <c r="CB473" s="20">
        <v>0.7</v>
      </c>
      <c r="CF473" s="20">
        <v>3.74</v>
      </c>
      <c r="CG473" s="20">
        <v>2.665</v>
      </c>
      <c r="CH473" s="20">
        <v>3.06</v>
      </c>
      <c r="CJ473" s="20">
        <v>113</v>
      </c>
      <c r="CK473" s="20">
        <v>0.86299999999999999</v>
      </c>
      <c r="CM473" s="20">
        <v>47.6</v>
      </c>
      <c r="CO473" s="20">
        <v>15</v>
      </c>
      <c r="CS473" s="20">
        <v>7.8</v>
      </c>
      <c r="CU473" s="20">
        <v>26.6</v>
      </c>
      <c r="CV473" s="20">
        <v>49.6</v>
      </c>
      <c r="CX473" s="20">
        <v>12.2</v>
      </c>
      <c r="CY473" s="20">
        <v>2.09</v>
      </c>
      <c r="CZ473" s="20">
        <v>0.45900000000000002</v>
      </c>
      <c r="DB473" s="20">
        <v>0.28399999999999997</v>
      </c>
      <c r="DG473" s="20">
        <v>0.75</v>
      </c>
      <c r="DH473" s="20">
        <v>0.11</v>
      </c>
      <c r="DI473" s="85">
        <v>92.093000000000018</v>
      </c>
      <c r="DJ473" s="85">
        <v>92.093000000000018</v>
      </c>
      <c r="DL473" s="20">
        <v>4380</v>
      </c>
      <c r="DN473" s="20">
        <v>1900</v>
      </c>
      <c r="DO473" s="20">
        <v>140</v>
      </c>
    </row>
    <row r="474" spans="1:119" x14ac:dyDescent="0.3">
      <c r="A474" s="20">
        <v>12</v>
      </c>
      <c r="B474" s="20" t="s">
        <v>977</v>
      </c>
      <c r="C474" s="20" t="s">
        <v>279</v>
      </c>
      <c r="D474" s="20" t="s">
        <v>134</v>
      </c>
      <c r="G474" s="20" t="s">
        <v>134</v>
      </c>
      <c r="K474" s="20">
        <v>35.483739999999997</v>
      </c>
      <c r="L474" s="20">
        <v>-107.66341300000001</v>
      </c>
      <c r="M474" s="20" t="s">
        <v>357</v>
      </c>
      <c r="N474" s="59" t="s">
        <v>238</v>
      </c>
      <c r="O474" s="20" t="s">
        <v>147</v>
      </c>
      <c r="P474" s="59" t="s">
        <v>2240</v>
      </c>
      <c r="Q474" s="20" t="s">
        <v>1373</v>
      </c>
      <c r="R474" s="20" t="s">
        <v>381</v>
      </c>
      <c r="T474" s="20"/>
      <c r="U474" s="20" t="s">
        <v>68</v>
      </c>
      <c r="V474" s="20" t="s">
        <v>1685</v>
      </c>
      <c r="W474" s="20" t="s">
        <v>127</v>
      </c>
      <c r="Z474" s="20" t="s">
        <v>323</v>
      </c>
      <c r="AA474" s="20" t="s">
        <v>142</v>
      </c>
      <c r="AB474" s="20" t="s">
        <v>1559</v>
      </c>
      <c r="BB474" s="20">
        <v>0.4</v>
      </c>
      <c r="BD474" s="20">
        <v>43.4</v>
      </c>
      <c r="BJ474" s="20">
        <v>5.19</v>
      </c>
      <c r="BK474" s="20">
        <v>2.83</v>
      </c>
      <c r="BL474" s="20">
        <v>1.25</v>
      </c>
      <c r="BP474" s="20">
        <v>5.77</v>
      </c>
      <c r="CB474" s="20">
        <v>5.7</v>
      </c>
      <c r="CF474" s="20">
        <v>0.43</v>
      </c>
      <c r="CG474" s="20">
        <v>1.7869999999999999</v>
      </c>
      <c r="CH474" s="20">
        <v>5.5</v>
      </c>
      <c r="CJ474" s="20">
        <v>52</v>
      </c>
      <c r="CK474" s="20">
        <v>3.48</v>
      </c>
      <c r="CM474" s="20">
        <v>14.15</v>
      </c>
      <c r="CO474" s="20">
        <v>9.5</v>
      </c>
      <c r="CS474" s="20">
        <v>7.5</v>
      </c>
      <c r="CU474" s="20">
        <v>25.37</v>
      </c>
      <c r="CV474" s="20">
        <v>24.44</v>
      </c>
      <c r="CX474" s="20">
        <v>12.3</v>
      </c>
      <c r="CY474" s="20">
        <v>1.36</v>
      </c>
      <c r="CZ474" s="20">
        <v>0.29299999999999998</v>
      </c>
      <c r="DB474" s="20">
        <v>0.121</v>
      </c>
      <c r="DG474" s="20">
        <v>0.314</v>
      </c>
      <c r="DH474" s="20">
        <v>7.3999999999999996E-2</v>
      </c>
      <c r="DI474" s="85">
        <v>64.271999999999991</v>
      </c>
      <c r="DJ474" s="85">
        <v>64.271999999999991</v>
      </c>
      <c r="DL474" s="20">
        <v>10610</v>
      </c>
      <c r="DN474" s="20">
        <v>6000</v>
      </c>
      <c r="DO474" s="20">
        <v>153</v>
      </c>
    </row>
    <row r="475" spans="1:119" x14ac:dyDescent="0.3">
      <c r="A475" s="20">
        <v>13</v>
      </c>
      <c r="B475" s="20" t="s">
        <v>977</v>
      </c>
      <c r="C475" s="20" t="s">
        <v>279</v>
      </c>
      <c r="D475" s="20" t="s">
        <v>134</v>
      </c>
      <c r="G475" s="20" t="s">
        <v>134</v>
      </c>
      <c r="K475" s="20">
        <v>35.483739999999997</v>
      </c>
      <c r="L475" s="20">
        <v>-107.66341300000001</v>
      </c>
      <c r="M475" s="20" t="s">
        <v>357</v>
      </c>
      <c r="N475" s="59" t="s">
        <v>238</v>
      </c>
      <c r="O475" s="20" t="s">
        <v>147</v>
      </c>
      <c r="P475" s="59" t="s">
        <v>336</v>
      </c>
      <c r="Q475" s="20" t="s">
        <v>1373</v>
      </c>
      <c r="R475" s="20" t="s">
        <v>381</v>
      </c>
      <c r="T475" s="20"/>
      <c r="U475" s="20" t="s">
        <v>68</v>
      </c>
      <c r="V475" s="20" t="s">
        <v>1685</v>
      </c>
      <c r="W475" s="20" t="s">
        <v>127</v>
      </c>
      <c r="X475" s="20" t="s">
        <v>249</v>
      </c>
      <c r="Z475" s="20" t="s">
        <v>1686</v>
      </c>
      <c r="AA475" s="20" t="s">
        <v>142</v>
      </c>
      <c r="AB475" s="20" t="s">
        <v>1559</v>
      </c>
      <c r="BB475" s="20">
        <v>0.55000000000000004</v>
      </c>
      <c r="BD475" s="20">
        <v>7.7</v>
      </c>
      <c r="BG475" s="20">
        <v>0.97</v>
      </c>
      <c r="BJ475" s="20">
        <v>9.4600000000000009</v>
      </c>
      <c r="BK475" s="20">
        <v>10.9</v>
      </c>
      <c r="BL475" s="20">
        <v>0.28799999999999998</v>
      </c>
      <c r="BP475" s="20">
        <v>3.04</v>
      </c>
      <c r="CB475" s="20">
        <v>1.1000000000000001</v>
      </c>
      <c r="CF475" s="20">
        <v>0.96</v>
      </c>
      <c r="CG475" s="20">
        <v>3.7029999999999998</v>
      </c>
      <c r="CH475" s="20">
        <v>5.2</v>
      </c>
      <c r="CJ475" s="20">
        <v>123.5</v>
      </c>
      <c r="CK475" s="20">
        <v>0.436</v>
      </c>
      <c r="CM475" s="20">
        <v>15.72</v>
      </c>
      <c r="CO475" s="20">
        <v>9.8000000000000007</v>
      </c>
      <c r="CS475" s="20">
        <v>13.3</v>
      </c>
      <c r="CU475" s="20">
        <v>8.4</v>
      </c>
      <c r="CV475" s="20">
        <v>16.97</v>
      </c>
      <c r="CX475" s="20">
        <v>5</v>
      </c>
      <c r="CY475" s="20">
        <v>1.25</v>
      </c>
      <c r="CZ475" s="20">
        <v>0.35799999999999998</v>
      </c>
      <c r="DB475" s="20">
        <v>0.28000000000000003</v>
      </c>
      <c r="DG475" s="20">
        <v>0.96</v>
      </c>
      <c r="DH475" s="20">
        <v>0.16500000000000001</v>
      </c>
      <c r="DI475" s="85">
        <v>33.382999999999996</v>
      </c>
      <c r="DJ475" s="85">
        <v>33.382999999999996</v>
      </c>
      <c r="DL475" s="20">
        <v>5810</v>
      </c>
      <c r="DN475" s="20">
        <v>3400</v>
      </c>
      <c r="DO475" s="20">
        <v>140</v>
      </c>
    </row>
    <row r="476" spans="1:119" x14ac:dyDescent="0.3">
      <c r="A476" s="20">
        <v>14</v>
      </c>
      <c r="B476" s="20" t="s">
        <v>977</v>
      </c>
      <c r="C476" s="20" t="s">
        <v>279</v>
      </c>
      <c r="D476" s="20" t="s">
        <v>134</v>
      </c>
      <c r="G476" s="20" t="s">
        <v>134</v>
      </c>
      <c r="K476" s="20">
        <v>35.483739999999997</v>
      </c>
      <c r="L476" s="20">
        <v>-107.66341300000001</v>
      </c>
      <c r="M476" s="20" t="s">
        <v>357</v>
      </c>
      <c r="N476" s="59" t="s">
        <v>238</v>
      </c>
      <c r="O476" s="20" t="s">
        <v>147</v>
      </c>
      <c r="P476" s="59" t="s">
        <v>336</v>
      </c>
      <c r="Q476" s="20" t="s">
        <v>1373</v>
      </c>
      <c r="R476" s="20" t="s">
        <v>381</v>
      </c>
      <c r="T476" s="20"/>
      <c r="U476" s="20" t="s">
        <v>68</v>
      </c>
      <c r="V476" s="20" t="s">
        <v>1685</v>
      </c>
      <c r="W476" s="20" t="s">
        <v>127</v>
      </c>
      <c r="X476" s="20" t="s">
        <v>249</v>
      </c>
      <c r="Z476" s="20" t="s">
        <v>1686</v>
      </c>
      <c r="AA476" s="20" t="s">
        <v>142</v>
      </c>
      <c r="AB476" s="20" t="s">
        <v>1559</v>
      </c>
      <c r="BB476" s="20">
        <v>0.8</v>
      </c>
      <c r="BD476" s="20">
        <v>42.8</v>
      </c>
      <c r="BG476" s="20">
        <v>0.72</v>
      </c>
      <c r="BJ476" s="20">
        <v>8.99</v>
      </c>
      <c r="BK476" s="20">
        <v>9.08</v>
      </c>
      <c r="BL476" s="20">
        <v>8.5999999999999993E-2</v>
      </c>
      <c r="BP476" s="20">
        <v>1.69</v>
      </c>
      <c r="CB476" s="20">
        <v>1.2</v>
      </c>
      <c r="CF476" s="20">
        <v>1.08</v>
      </c>
      <c r="CG476" s="20">
        <v>3.3450000000000002</v>
      </c>
      <c r="CH476" s="20">
        <v>3</v>
      </c>
      <c r="CJ476" s="20">
        <v>132.5</v>
      </c>
      <c r="CK476" s="20">
        <v>0.36099999999999999</v>
      </c>
      <c r="CM476" s="20">
        <v>7.1</v>
      </c>
      <c r="CO476" s="20">
        <v>7.3</v>
      </c>
      <c r="CS476" s="20">
        <v>14.6</v>
      </c>
      <c r="CU476" s="20">
        <v>6.08</v>
      </c>
      <c r="CV476" s="20">
        <v>13.17</v>
      </c>
      <c r="CX476" s="20">
        <v>5.5</v>
      </c>
      <c r="CY476" s="20">
        <v>1.08</v>
      </c>
      <c r="CZ476" s="20">
        <v>0.29799999999999999</v>
      </c>
      <c r="DB476" s="20">
        <v>0.245</v>
      </c>
      <c r="DG476" s="20">
        <v>0.83</v>
      </c>
      <c r="DH476" s="20">
        <v>0.14099999999999999</v>
      </c>
      <c r="DI476" s="85">
        <v>27.343999999999994</v>
      </c>
      <c r="DJ476" s="85">
        <v>27.343999999999994</v>
      </c>
      <c r="DL476" s="20">
        <v>7580</v>
      </c>
      <c r="DN476" s="20">
        <v>3500</v>
      </c>
      <c r="DO476" s="20">
        <v>120</v>
      </c>
    </row>
    <row r="477" spans="1:119" x14ac:dyDescent="0.3">
      <c r="A477" s="20">
        <v>15</v>
      </c>
      <c r="B477" s="20" t="s">
        <v>977</v>
      </c>
      <c r="C477" s="20" t="s">
        <v>279</v>
      </c>
      <c r="D477" s="20" t="s">
        <v>134</v>
      </c>
      <c r="G477" s="20" t="s">
        <v>134</v>
      </c>
      <c r="K477" s="20">
        <v>35.483739999999997</v>
      </c>
      <c r="L477" s="20">
        <v>-107.66341300000001</v>
      </c>
      <c r="M477" s="20" t="s">
        <v>357</v>
      </c>
      <c r="N477" s="59" t="s">
        <v>238</v>
      </c>
      <c r="O477" s="20" t="s">
        <v>147</v>
      </c>
      <c r="P477" s="59" t="s">
        <v>336</v>
      </c>
      <c r="Q477" s="20" t="s">
        <v>1373</v>
      </c>
      <c r="R477" s="20" t="s">
        <v>381</v>
      </c>
      <c r="T477" s="20"/>
      <c r="U477" s="20" t="s">
        <v>68</v>
      </c>
      <c r="V477" s="20" t="s">
        <v>1685</v>
      </c>
      <c r="W477" s="20" t="s">
        <v>127</v>
      </c>
      <c r="X477" s="20" t="s">
        <v>249</v>
      </c>
      <c r="Z477" s="20" t="s">
        <v>1675</v>
      </c>
      <c r="AA477" s="20" t="s">
        <v>142</v>
      </c>
      <c r="AB477" s="20" t="s">
        <v>1559</v>
      </c>
      <c r="BB477" s="20">
        <v>1.6</v>
      </c>
      <c r="BD477" s="20">
        <v>18.5</v>
      </c>
      <c r="BG477" s="20">
        <v>0.54</v>
      </c>
      <c r="BJ477" s="20">
        <v>6.79</v>
      </c>
      <c r="BK477" s="20">
        <v>7.6</v>
      </c>
      <c r="BL477" s="20">
        <v>8.2000000000000003E-2</v>
      </c>
      <c r="BP477" s="20">
        <v>1.65</v>
      </c>
      <c r="CB477" s="20">
        <v>0.3</v>
      </c>
      <c r="CF477" s="20">
        <v>1.0900000000000001</v>
      </c>
      <c r="CG477" s="20">
        <v>2.7559999999999998</v>
      </c>
      <c r="CH477" s="20">
        <v>2.89</v>
      </c>
      <c r="CJ477" s="20">
        <v>116</v>
      </c>
      <c r="CK477" s="20">
        <v>0.35399999999999998</v>
      </c>
      <c r="CM477" s="20">
        <v>7.59</v>
      </c>
      <c r="CO477" s="20">
        <v>4.54</v>
      </c>
      <c r="CS477" s="20">
        <v>17.8</v>
      </c>
      <c r="CU477" s="20">
        <v>6.74</v>
      </c>
      <c r="CV477" s="20">
        <v>14.51</v>
      </c>
      <c r="CX477" s="20">
        <v>5.7</v>
      </c>
      <c r="CY477" s="20">
        <v>1.19</v>
      </c>
      <c r="CZ477" s="20">
        <v>0.27900000000000003</v>
      </c>
      <c r="DB477" s="20">
        <v>0.23</v>
      </c>
      <c r="DG477" s="20">
        <v>0.754</v>
      </c>
      <c r="DH477" s="20">
        <v>0.124</v>
      </c>
      <c r="DI477" s="85">
        <v>29.527000000000001</v>
      </c>
      <c r="DJ477" s="85">
        <v>29.527000000000001</v>
      </c>
      <c r="DL477" s="20">
        <v>14250</v>
      </c>
      <c r="DN477" s="20">
        <v>2100</v>
      </c>
      <c r="DO477" s="20">
        <v>140</v>
      </c>
    </row>
    <row r="478" spans="1:119" x14ac:dyDescent="0.3">
      <c r="A478" s="20">
        <v>16</v>
      </c>
      <c r="B478" s="20" t="s">
        <v>977</v>
      </c>
      <c r="C478" s="20" t="s">
        <v>279</v>
      </c>
      <c r="D478" s="20" t="s">
        <v>134</v>
      </c>
      <c r="G478" s="20" t="s">
        <v>134</v>
      </c>
      <c r="K478" s="20">
        <v>35.483739999999997</v>
      </c>
      <c r="L478" s="20">
        <v>-107.66341300000001</v>
      </c>
      <c r="M478" s="20" t="s">
        <v>357</v>
      </c>
      <c r="N478" s="59" t="s">
        <v>238</v>
      </c>
      <c r="O478" s="20" t="s">
        <v>147</v>
      </c>
      <c r="P478" s="59" t="s">
        <v>336</v>
      </c>
      <c r="Q478" s="20" t="s">
        <v>1373</v>
      </c>
      <c r="R478" s="20" t="s">
        <v>381</v>
      </c>
      <c r="T478" s="20"/>
      <c r="U478" s="20" t="s">
        <v>68</v>
      </c>
      <c r="V478" s="20" t="s">
        <v>1685</v>
      </c>
      <c r="W478" s="20" t="s">
        <v>127</v>
      </c>
      <c r="X478" s="20" t="s">
        <v>249</v>
      </c>
      <c r="Z478" s="20" t="s">
        <v>1675</v>
      </c>
      <c r="AA478" s="20" t="s">
        <v>142</v>
      </c>
      <c r="AB478" s="20" t="s">
        <v>1559</v>
      </c>
      <c r="BB478" s="20">
        <v>1.2</v>
      </c>
      <c r="BD478" s="20">
        <v>31.49</v>
      </c>
      <c r="BG478" s="20">
        <v>0.53</v>
      </c>
      <c r="BJ478" s="20">
        <v>6.11</v>
      </c>
      <c r="BK478" s="20">
        <v>5.0999999999999996</v>
      </c>
      <c r="BL478" s="20">
        <v>5.0999999999999997E-2</v>
      </c>
      <c r="BP478" s="20">
        <v>1.5</v>
      </c>
      <c r="CB478" s="20">
        <v>0.4</v>
      </c>
      <c r="CF478" s="20">
        <v>1.18</v>
      </c>
      <c r="CG478" s="20">
        <v>2.1659999999999999</v>
      </c>
      <c r="CH478" s="20">
        <v>2.84</v>
      </c>
      <c r="CJ478" s="20">
        <v>86</v>
      </c>
      <c r="CK478" s="20">
        <v>0.34300000000000003</v>
      </c>
      <c r="CM478" s="20">
        <v>8.26</v>
      </c>
      <c r="CO478" s="20">
        <v>2.52</v>
      </c>
      <c r="CS478" s="20">
        <v>11.1</v>
      </c>
      <c r="CU478" s="20">
        <v>9.18</v>
      </c>
      <c r="CV478" s="20">
        <v>19.18</v>
      </c>
      <c r="CX478" s="20">
        <v>7.5</v>
      </c>
      <c r="CY478" s="20">
        <v>1.3</v>
      </c>
      <c r="CZ478" s="20">
        <v>0.26300000000000001</v>
      </c>
      <c r="DB478" s="20">
        <v>0.17599999999999999</v>
      </c>
      <c r="DG478" s="20">
        <v>0.61599999999999999</v>
      </c>
      <c r="DH478" s="20">
        <v>0.105</v>
      </c>
      <c r="DI478" s="85">
        <v>38.319999999999993</v>
      </c>
      <c r="DJ478" s="85">
        <v>38.319999999999993</v>
      </c>
      <c r="DL478" s="20">
        <v>17330</v>
      </c>
      <c r="DN478" s="20">
        <v>2900</v>
      </c>
      <c r="DO478" s="20">
        <v>110</v>
      </c>
    </row>
    <row r="479" spans="1:119" x14ac:dyDescent="0.3">
      <c r="A479" s="20">
        <v>17</v>
      </c>
      <c r="B479" s="20" t="s">
        <v>977</v>
      </c>
      <c r="C479" s="20" t="s">
        <v>279</v>
      </c>
      <c r="D479" s="20" t="s">
        <v>134</v>
      </c>
      <c r="G479" s="20" t="s">
        <v>134</v>
      </c>
      <c r="K479" s="20">
        <v>35.483739999999997</v>
      </c>
      <c r="L479" s="20">
        <v>-107.66341300000001</v>
      </c>
      <c r="M479" s="20" t="s">
        <v>357</v>
      </c>
      <c r="N479" s="59" t="s">
        <v>238</v>
      </c>
      <c r="O479" s="20" t="s">
        <v>147</v>
      </c>
      <c r="P479" s="59" t="s">
        <v>336</v>
      </c>
      <c r="Q479" s="20" t="s">
        <v>1373</v>
      </c>
      <c r="R479" s="20" t="s">
        <v>381</v>
      </c>
      <c r="T479" s="20"/>
      <c r="U479" s="20" t="s">
        <v>68</v>
      </c>
      <c r="V479" s="20" t="s">
        <v>1685</v>
      </c>
      <c r="W479" s="20" t="s">
        <v>127</v>
      </c>
      <c r="X479" s="20" t="s">
        <v>249</v>
      </c>
      <c r="Z479" s="20" t="s">
        <v>1675</v>
      </c>
      <c r="AA479" s="20" t="s">
        <v>142</v>
      </c>
      <c r="AB479" s="20" t="s">
        <v>1559</v>
      </c>
      <c r="BB479" s="20">
        <v>0.2</v>
      </c>
      <c r="BD479" s="20">
        <v>39.9</v>
      </c>
      <c r="BG479" s="20">
        <v>0.53</v>
      </c>
      <c r="BJ479" s="20">
        <v>4.84</v>
      </c>
      <c r="BK479" s="20">
        <v>1.85</v>
      </c>
      <c r="BL479" s="20">
        <v>5.0000000000000001E-3</v>
      </c>
      <c r="BP479" s="20">
        <v>0.56899999999999995</v>
      </c>
      <c r="CB479" s="20">
        <v>0.2</v>
      </c>
      <c r="CF479" s="20">
        <v>0.32200000000000001</v>
      </c>
      <c r="CG479" s="20">
        <v>0.92300000000000004</v>
      </c>
      <c r="CH479" s="20">
        <v>1.1000000000000001</v>
      </c>
      <c r="CJ479" s="20">
        <v>110</v>
      </c>
      <c r="CK479" s="20">
        <v>0.105</v>
      </c>
      <c r="CM479" s="20">
        <v>1.95</v>
      </c>
      <c r="CO479" s="20">
        <v>0.63</v>
      </c>
      <c r="CS479" s="20">
        <v>1.2</v>
      </c>
      <c r="CU479" s="20">
        <v>4.6100000000000003</v>
      </c>
      <c r="CV479" s="20">
        <v>9.8699999999999992</v>
      </c>
      <c r="CX479" s="20">
        <v>4.4000000000000004</v>
      </c>
      <c r="CY479" s="20">
        <v>0.70499999999999996</v>
      </c>
      <c r="CZ479" s="20">
        <v>0.127</v>
      </c>
      <c r="DB479" s="20">
        <v>7.3999999999999996E-2</v>
      </c>
      <c r="DG479" s="20">
        <v>0.20300000000000001</v>
      </c>
      <c r="DH479" s="20">
        <v>3.4599999999999999E-2</v>
      </c>
      <c r="DI479" s="85">
        <v>20.023600000000002</v>
      </c>
      <c r="DJ479" s="85">
        <v>20.023600000000002</v>
      </c>
      <c r="DL479" s="20">
        <v>8220</v>
      </c>
      <c r="DN479" s="20">
        <v>3200</v>
      </c>
      <c r="DO479" s="20">
        <v>70</v>
      </c>
    </row>
    <row r="480" spans="1:119" x14ac:dyDescent="0.3">
      <c r="A480" s="20">
        <v>18</v>
      </c>
      <c r="B480" s="20" t="s">
        <v>977</v>
      </c>
      <c r="C480" s="20" t="s">
        <v>279</v>
      </c>
      <c r="D480" s="20" t="s">
        <v>134</v>
      </c>
      <c r="G480" s="20" t="s">
        <v>134</v>
      </c>
      <c r="K480" s="20">
        <v>35.483739999999997</v>
      </c>
      <c r="L480" s="20">
        <v>-107.66341300000001</v>
      </c>
      <c r="M480" s="20" t="s">
        <v>357</v>
      </c>
      <c r="N480" s="59" t="s">
        <v>238</v>
      </c>
      <c r="O480" s="20" t="s">
        <v>147</v>
      </c>
      <c r="P480" s="59" t="s">
        <v>336</v>
      </c>
      <c r="Q480" s="20" t="s">
        <v>1373</v>
      </c>
      <c r="R480" s="20" t="s">
        <v>381</v>
      </c>
      <c r="T480" s="20"/>
      <c r="U480" s="20" t="s">
        <v>68</v>
      </c>
      <c r="V480" s="20" t="s">
        <v>1685</v>
      </c>
      <c r="W480" s="20" t="s">
        <v>127</v>
      </c>
      <c r="X480" s="20" t="s">
        <v>249</v>
      </c>
      <c r="Z480" s="20" t="s">
        <v>1675</v>
      </c>
      <c r="AA480" s="20" t="s">
        <v>142</v>
      </c>
      <c r="AB480" s="20" t="s">
        <v>1559</v>
      </c>
      <c r="BB480" s="20">
        <v>1.24</v>
      </c>
      <c r="BD480" s="20">
        <v>37.299999999999997</v>
      </c>
      <c r="BG480" s="20">
        <v>0.21</v>
      </c>
      <c r="BJ480" s="20">
        <v>4.92</v>
      </c>
      <c r="BK480" s="20">
        <v>1.99</v>
      </c>
      <c r="BL480" s="20">
        <v>1.4999999999999999E-2</v>
      </c>
      <c r="BP480" s="20">
        <v>0.313</v>
      </c>
      <c r="CB480" s="20">
        <v>0.1</v>
      </c>
      <c r="CF480" s="20">
        <v>7.6999999999999999E-2</v>
      </c>
      <c r="CG480" s="20">
        <v>0.66</v>
      </c>
      <c r="CH480" s="20">
        <v>0.72</v>
      </c>
      <c r="CJ480" s="20">
        <v>99.5</v>
      </c>
      <c r="CK480" s="20">
        <v>7.1999999999999995E-2</v>
      </c>
      <c r="CM480" s="20">
        <v>0.57899999999999996</v>
      </c>
      <c r="CO480" s="20">
        <v>0.34</v>
      </c>
      <c r="CS480" s="20">
        <v>1.3</v>
      </c>
      <c r="CU480" s="20">
        <v>3.72</v>
      </c>
      <c r="CV480" s="20">
        <v>6.5</v>
      </c>
      <c r="CX480" s="20">
        <v>2.23</v>
      </c>
      <c r="CY480" s="20">
        <v>0.38700000000000001</v>
      </c>
      <c r="CZ480" s="20">
        <v>6.9400000000000003E-2</v>
      </c>
      <c r="DB480" s="20">
        <v>4.9000000000000002E-2</v>
      </c>
      <c r="DG480" s="20">
        <v>0.16500000000000001</v>
      </c>
      <c r="DH480" s="20">
        <v>2.35E-2</v>
      </c>
      <c r="DI480" s="85">
        <v>13.1439</v>
      </c>
      <c r="DJ480" s="85">
        <v>13.1439</v>
      </c>
      <c r="DL480" s="20">
        <v>7980</v>
      </c>
      <c r="DN480" s="20">
        <v>1500</v>
      </c>
      <c r="DO480" s="20">
        <v>110</v>
      </c>
    </row>
    <row r="481" spans="1:119" x14ac:dyDescent="0.3">
      <c r="A481" s="20">
        <v>19</v>
      </c>
      <c r="B481" s="20" t="s">
        <v>977</v>
      </c>
      <c r="C481" s="20" t="s">
        <v>279</v>
      </c>
      <c r="D481" s="20" t="s">
        <v>134</v>
      </c>
      <c r="G481" s="20" t="s">
        <v>134</v>
      </c>
      <c r="K481" s="20">
        <v>35.483739999999997</v>
      </c>
      <c r="L481" s="20">
        <v>-107.66341300000001</v>
      </c>
      <c r="M481" s="20" t="s">
        <v>357</v>
      </c>
      <c r="N481" s="59" t="s">
        <v>238</v>
      </c>
      <c r="O481" s="20" t="s">
        <v>147</v>
      </c>
      <c r="P481" s="59" t="s">
        <v>336</v>
      </c>
      <c r="Q481" s="20" t="s">
        <v>1373</v>
      </c>
      <c r="R481" s="20" t="s">
        <v>381</v>
      </c>
      <c r="T481" s="20"/>
      <c r="U481" s="20" t="s">
        <v>68</v>
      </c>
      <c r="V481" s="20" t="s">
        <v>1685</v>
      </c>
      <c r="W481" s="20" t="s">
        <v>127</v>
      </c>
      <c r="X481" s="20" t="s">
        <v>249</v>
      </c>
      <c r="Z481" s="20" t="s">
        <v>1675</v>
      </c>
      <c r="AA481" s="20" t="s">
        <v>142</v>
      </c>
      <c r="AB481" s="20" t="s">
        <v>1559</v>
      </c>
      <c r="BB481" s="20">
        <v>1.1000000000000001</v>
      </c>
      <c r="BD481" s="20">
        <v>41</v>
      </c>
      <c r="BG481" s="20">
        <v>0.05</v>
      </c>
      <c r="BJ481" s="20">
        <v>5.04</v>
      </c>
      <c r="BK481" s="20">
        <v>1.1100000000000001</v>
      </c>
      <c r="BL481" s="20">
        <v>3.0000000000000001E-3</v>
      </c>
      <c r="BP481" s="20">
        <v>0.14499999999999999</v>
      </c>
      <c r="CB481" s="20">
        <v>0.5</v>
      </c>
      <c r="CF481" s="20">
        <v>0.19700000000000001</v>
      </c>
      <c r="CG481" s="20">
        <v>0.53900000000000003</v>
      </c>
      <c r="CH481" s="20">
        <v>0.48</v>
      </c>
      <c r="CJ481" s="20">
        <v>79.5</v>
      </c>
      <c r="CK481" s="20">
        <v>3.5000000000000003E-2</v>
      </c>
      <c r="CM481" s="20">
        <v>0.26700000000000002</v>
      </c>
      <c r="CS481" s="20">
        <v>1.2</v>
      </c>
      <c r="CU481" s="20">
        <v>2.29</v>
      </c>
      <c r="CV481" s="20">
        <v>3.89</v>
      </c>
      <c r="CX481" s="20">
        <v>1.35</v>
      </c>
      <c r="CY481" s="20">
        <v>0.312</v>
      </c>
      <c r="CZ481" s="20">
        <v>5.5199999999999999E-2</v>
      </c>
      <c r="DB481" s="20">
        <v>2.9000000000000001E-2</v>
      </c>
      <c r="DG481" s="20">
        <v>8.4000000000000005E-2</v>
      </c>
      <c r="DH481" s="20">
        <v>1.66E-2</v>
      </c>
      <c r="DI481" s="85">
        <v>8.0267999999999997</v>
      </c>
      <c r="DJ481" s="85">
        <v>8.0267999999999997</v>
      </c>
      <c r="DL481" s="20">
        <v>27130</v>
      </c>
      <c r="DN481" s="20">
        <v>400</v>
      </c>
      <c r="DO481" s="20">
        <v>180</v>
      </c>
    </row>
    <row r="482" spans="1:119" x14ac:dyDescent="0.3">
      <c r="A482" s="20">
        <v>20</v>
      </c>
      <c r="B482" s="20" t="s">
        <v>977</v>
      </c>
      <c r="C482" s="20" t="s">
        <v>279</v>
      </c>
      <c r="D482" s="20" t="s">
        <v>134</v>
      </c>
      <c r="G482" s="20" t="s">
        <v>134</v>
      </c>
      <c r="K482" s="20">
        <v>35.483739999999997</v>
      </c>
      <c r="L482" s="20">
        <v>-107.66341300000001</v>
      </c>
      <c r="M482" s="20" t="s">
        <v>357</v>
      </c>
      <c r="N482" s="59" t="s">
        <v>238</v>
      </c>
      <c r="O482" s="20" t="s">
        <v>147</v>
      </c>
      <c r="P482" s="59" t="s">
        <v>336</v>
      </c>
      <c r="Q482" s="20" t="s">
        <v>1373</v>
      </c>
      <c r="R482" s="20" t="s">
        <v>381</v>
      </c>
      <c r="T482" s="20"/>
      <c r="U482" s="20" t="s">
        <v>68</v>
      </c>
      <c r="V482" s="20" t="s">
        <v>1685</v>
      </c>
      <c r="W482" s="20" t="s">
        <v>127</v>
      </c>
      <c r="X482" s="20" t="s">
        <v>249</v>
      </c>
      <c r="Z482" s="20" t="s">
        <v>1675</v>
      </c>
      <c r="AA482" s="20" t="s">
        <v>142</v>
      </c>
      <c r="AB482" s="20" t="s">
        <v>1559</v>
      </c>
      <c r="BB482" s="20">
        <v>0.3</v>
      </c>
      <c r="BD482" s="20">
        <v>51.1</v>
      </c>
      <c r="BG482" s="20">
        <v>0.5</v>
      </c>
      <c r="BJ482" s="20">
        <v>2.94</v>
      </c>
      <c r="BK482" s="20">
        <v>4.08</v>
      </c>
      <c r="BL482" s="20">
        <v>2.1999999999999999E-2</v>
      </c>
      <c r="BP482" s="20">
        <v>1.1599999999999999</v>
      </c>
      <c r="CB482" s="20">
        <v>0.3</v>
      </c>
      <c r="CF482" s="20">
        <v>0.26</v>
      </c>
      <c r="CG482" s="20">
        <v>1.524</v>
      </c>
      <c r="CH482" s="20">
        <v>1.44</v>
      </c>
      <c r="CJ482" s="20">
        <v>111</v>
      </c>
      <c r="CK482" s="20">
        <v>0.216</v>
      </c>
      <c r="CM482" s="20">
        <v>2.74</v>
      </c>
      <c r="CO482" s="20">
        <v>1.1399999999999999</v>
      </c>
      <c r="CS482" s="20">
        <v>1.2</v>
      </c>
      <c r="CU482" s="20">
        <v>3.68</v>
      </c>
      <c r="CV482" s="20">
        <v>7.21</v>
      </c>
      <c r="CX482" s="20">
        <v>2.46</v>
      </c>
      <c r="CY482" s="20">
        <v>0.45100000000000001</v>
      </c>
      <c r="CZ482" s="20">
        <v>0.11169999999999999</v>
      </c>
      <c r="DB482" s="20">
        <v>8.5999999999999993E-2</v>
      </c>
      <c r="DG482" s="20">
        <v>0.182</v>
      </c>
      <c r="DH482" s="20">
        <v>3.1E-2</v>
      </c>
      <c r="DI482" s="85">
        <v>14.211700000000004</v>
      </c>
      <c r="DJ482" s="85">
        <v>14.211700000000004</v>
      </c>
      <c r="DL482" s="20">
        <v>10280</v>
      </c>
      <c r="DN482" s="20">
        <v>4000</v>
      </c>
      <c r="DO482" s="20">
        <v>120</v>
      </c>
    </row>
    <row r="483" spans="1:119" x14ac:dyDescent="0.3">
      <c r="A483" s="20">
        <v>21</v>
      </c>
      <c r="B483" s="20" t="s">
        <v>977</v>
      </c>
      <c r="C483" s="20" t="s">
        <v>279</v>
      </c>
      <c r="D483" s="20" t="s">
        <v>134</v>
      </c>
      <c r="G483" s="20" t="s">
        <v>134</v>
      </c>
      <c r="K483" s="20">
        <v>35.483739999999997</v>
      </c>
      <c r="L483" s="20">
        <v>-107.66341300000001</v>
      </c>
      <c r="M483" s="20" t="s">
        <v>357</v>
      </c>
      <c r="N483" s="59" t="s">
        <v>238</v>
      </c>
      <c r="O483" s="20" t="s">
        <v>147</v>
      </c>
      <c r="P483" s="59" t="s">
        <v>336</v>
      </c>
      <c r="Q483" s="20" t="s">
        <v>1373</v>
      </c>
      <c r="R483" s="20" t="s">
        <v>381</v>
      </c>
      <c r="T483" s="20"/>
      <c r="U483" s="20" t="s">
        <v>68</v>
      </c>
      <c r="V483" s="20" t="s">
        <v>1685</v>
      </c>
      <c r="W483" s="20" t="s">
        <v>127</v>
      </c>
      <c r="X483" s="20" t="s">
        <v>249</v>
      </c>
      <c r="Z483" s="20" t="s">
        <v>1675</v>
      </c>
      <c r="AA483" s="20" t="s">
        <v>142</v>
      </c>
      <c r="AB483" s="20" t="s">
        <v>1559</v>
      </c>
      <c r="BB483" s="20">
        <v>3</v>
      </c>
      <c r="BD483" s="20">
        <v>58.2</v>
      </c>
      <c r="BG483" s="20">
        <v>0.6</v>
      </c>
      <c r="BJ483" s="20">
        <v>2.3959999999999999</v>
      </c>
      <c r="BK483" s="20">
        <v>6.2</v>
      </c>
      <c r="BL483" s="20">
        <v>2.3E-2</v>
      </c>
      <c r="BP483" s="20">
        <v>1.27</v>
      </c>
      <c r="CF483" s="20">
        <v>0.253</v>
      </c>
      <c r="CG483" s="20">
        <v>2.11</v>
      </c>
      <c r="CH483" s="20">
        <v>1.31</v>
      </c>
      <c r="CJ483" s="20">
        <v>108.5</v>
      </c>
      <c r="CK483" s="20">
        <v>0.217</v>
      </c>
      <c r="CM483" s="20">
        <v>2.11</v>
      </c>
      <c r="CO483" s="20">
        <v>0.72</v>
      </c>
      <c r="CS483" s="20">
        <v>3.9</v>
      </c>
      <c r="CU483" s="20">
        <v>4.83</v>
      </c>
      <c r="CV483" s="20">
        <v>8.77</v>
      </c>
      <c r="CX483" s="20">
        <v>3.24</v>
      </c>
      <c r="CY483" s="20">
        <v>0.54</v>
      </c>
      <c r="CZ483" s="20">
        <v>0.109</v>
      </c>
      <c r="DB483" s="20">
        <v>6.9000000000000006E-2</v>
      </c>
      <c r="DG483" s="20">
        <v>0.34399999999999997</v>
      </c>
      <c r="DH483" s="20">
        <v>6.2E-2</v>
      </c>
      <c r="DI483" s="85">
        <v>17.964000000000002</v>
      </c>
      <c r="DJ483" s="85">
        <v>17.964000000000002</v>
      </c>
      <c r="DL483" s="20">
        <v>5040</v>
      </c>
      <c r="DN483" s="20">
        <v>4000</v>
      </c>
      <c r="DO483" s="20">
        <v>220</v>
      </c>
    </row>
    <row r="484" spans="1:119" x14ac:dyDescent="0.3">
      <c r="A484" s="20">
        <v>22</v>
      </c>
      <c r="B484" s="20" t="s">
        <v>977</v>
      </c>
      <c r="C484" s="20" t="s">
        <v>279</v>
      </c>
      <c r="D484" s="20" t="s">
        <v>134</v>
      </c>
      <c r="G484" s="20" t="s">
        <v>134</v>
      </c>
      <c r="K484" s="20">
        <v>35.483739999999997</v>
      </c>
      <c r="L484" s="20">
        <v>-107.66341300000001</v>
      </c>
      <c r="M484" s="20" t="s">
        <v>357</v>
      </c>
      <c r="N484" s="59" t="s">
        <v>238</v>
      </c>
      <c r="O484" s="20" t="s">
        <v>147</v>
      </c>
      <c r="P484" s="59" t="s">
        <v>336</v>
      </c>
      <c r="Q484" s="20" t="s">
        <v>1373</v>
      </c>
      <c r="R484" s="20" t="s">
        <v>381</v>
      </c>
      <c r="T484" s="20"/>
      <c r="U484" s="20" t="s">
        <v>68</v>
      </c>
      <c r="V484" s="20" t="s">
        <v>1685</v>
      </c>
      <c r="W484" s="20" t="s">
        <v>127</v>
      </c>
      <c r="X484" s="20" t="s">
        <v>249</v>
      </c>
      <c r="Z484" s="20" t="s">
        <v>1675</v>
      </c>
      <c r="AA484" s="20" t="s">
        <v>142</v>
      </c>
      <c r="AB484" s="20" t="s">
        <v>1559</v>
      </c>
      <c r="BB484" s="20">
        <v>2.2000000000000002</v>
      </c>
      <c r="BD484" s="20">
        <v>36.03</v>
      </c>
      <c r="BG484" s="20">
        <v>0.4</v>
      </c>
      <c r="BJ484" s="20">
        <v>5.6</v>
      </c>
      <c r="BK484" s="20">
        <v>5.41</v>
      </c>
      <c r="BP484" s="20">
        <v>0.96</v>
      </c>
      <c r="CB484" s="20">
        <v>0.4</v>
      </c>
      <c r="CF484" s="20">
        <v>3.51</v>
      </c>
      <c r="CG484" s="20">
        <v>1.8069999999999999</v>
      </c>
      <c r="CH484" s="20">
        <v>1.18</v>
      </c>
      <c r="CJ484" s="20">
        <v>134</v>
      </c>
      <c r="CK484" s="20">
        <v>0.17199999999999999</v>
      </c>
      <c r="CM484" s="20">
        <v>1.98</v>
      </c>
      <c r="CO484" s="20">
        <v>0.56999999999999995</v>
      </c>
      <c r="CS484" s="20">
        <v>5.8</v>
      </c>
      <c r="CU484" s="20">
        <v>3.64</v>
      </c>
      <c r="CV484" s="20">
        <v>8.5299999999999994</v>
      </c>
      <c r="CX484" s="20">
        <v>3.58</v>
      </c>
      <c r="CY484" s="20">
        <v>0.77400000000000002</v>
      </c>
      <c r="CZ484" s="20">
        <v>0.18</v>
      </c>
      <c r="DB484" s="20">
        <v>0.13</v>
      </c>
      <c r="DG484" s="20">
        <v>0.35799999999999998</v>
      </c>
      <c r="DH484" s="20">
        <v>5.2499999999999998E-2</v>
      </c>
      <c r="DI484" s="85">
        <v>17.244499999999999</v>
      </c>
      <c r="DJ484" s="85">
        <v>17.244499999999999</v>
      </c>
      <c r="DL484" s="20">
        <v>2870</v>
      </c>
      <c r="DN484" s="20">
        <v>3000</v>
      </c>
      <c r="DO484" s="20">
        <v>160</v>
      </c>
    </row>
    <row r="485" spans="1:119" x14ac:dyDescent="0.3">
      <c r="A485" s="20">
        <v>23</v>
      </c>
      <c r="B485" s="20" t="s">
        <v>977</v>
      </c>
      <c r="C485" s="20" t="s">
        <v>279</v>
      </c>
      <c r="D485" s="20" t="s">
        <v>134</v>
      </c>
      <c r="G485" s="20" t="s">
        <v>134</v>
      </c>
      <c r="K485" s="20">
        <v>35.483739999999997</v>
      </c>
      <c r="L485" s="20">
        <v>-107.66341300000001</v>
      </c>
      <c r="M485" s="20" t="s">
        <v>357</v>
      </c>
      <c r="N485" s="59" t="s">
        <v>238</v>
      </c>
      <c r="O485" s="20" t="s">
        <v>147</v>
      </c>
      <c r="P485" s="59" t="s">
        <v>336</v>
      </c>
      <c r="Q485" s="20" t="s">
        <v>1373</v>
      </c>
      <c r="R485" s="20" t="s">
        <v>381</v>
      </c>
      <c r="T485" s="20"/>
      <c r="U485" s="20" t="s">
        <v>68</v>
      </c>
      <c r="V485" s="20" t="s">
        <v>1685</v>
      </c>
      <c r="W485" s="20" t="s">
        <v>127</v>
      </c>
      <c r="X485" s="20" t="s">
        <v>249</v>
      </c>
      <c r="Z485" s="20" t="s">
        <v>1675</v>
      </c>
      <c r="AA485" s="20" t="s">
        <v>142</v>
      </c>
      <c r="AB485" s="20" t="s">
        <v>1559</v>
      </c>
      <c r="BB485" s="20">
        <v>4.5999999999999996</v>
      </c>
      <c r="BD485" s="20">
        <v>29.3</v>
      </c>
      <c r="BJ485" s="20">
        <v>8.4</v>
      </c>
      <c r="BK485" s="20">
        <v>5.67</v>
      </c>
      <c r="BL485" s="20">
        <v>1.0999999999999999E-2</v>
      </c>
      <c r="BP485" s="20">
        <v>0.99</v>
      </c>
      <c r="CB485" s="20">
        <v>0.1</v>
      </c>
      <c r="CF485" s="20">
        <v>5.04</v>
      </c>
      <c r="CG485" s="20">
        <v>1.736</v>
      </c>
      <c r="CH485" s="20">
        <v>1.99</v>
      </c>
      <c r="CJ485" s="20">
        <v>119.5</v>
      </c>
      <c r="CK485" s="20">
        <v>0.153</v>
      </c>
      <c r="CM485" s="20">
        <v>1.58</v>
      </c>
      <c r="CO485" s="20">
        <v>0.71</v>
      </c>
      <c r="CS485" s="20">
        <v>6.2</v>
      </c>
      <c r="CU485" s="20">
        <v>3.32</v>
      </c>
      <c r="CV485" s="20">
        <v>8.18</v>
      </c>
      <c r="CX485" s="20">
        <v>3.65</v>
      </c>
      <c r="CY485" s="20">
        <v>0.86499999999999999</v>
      </c>
      <c r="CZ485" s="20">
        <v>0.215</v>
      </c>
      <c r="DB485" s="20">
        <v>0.16500000000000001</v>
      </c>
      <c r="DG485" s="20">
        <v>0.40799999999999997</v>
      </c>
      <c r="DH485" s="20">
        <v>6.7000000000000004E-2</v>
      </c>
      <c r="DI485" s="85">
        <v>16.87</v>
      </c>
      <c r="DJ485" s="85">
        <v>16.87</v>
      </c>
      <c r="DL485" s="20">
        <v>3770</v>
      </c>
      <c r="DO485" s="20">
        <v>180</v>
      </c>
    </row>
    <row r="486" spans="1:119" x14ac:dyDescent="0.3">
      <c r="A486" s="20">
        <v>24</v>
      </c>
      <c r="B486" s="20" t="s">
        <v>977</v>
      </c>
      <c r="C486" s="20" t="s">
        <v>279</v>
      </c>
      <c r="D486" s="20" t="s">
        <v>134</v>
      </c>
      <c r="G486" s="20" t="s">
        <v>134</v>
      </c>
      <c r="K486" s="20">
        <v>35.483739999999997</v>
      </c>
      <c r="L486" s="20">
        <v>-107.66341300000001</v>
      </c>
      <c r="M486" s="20" t="s">
        <v>357</v>
      </c>
      <c r="N486" s="59" t="s">
        <v>238</v>
      </c>
      <c r="O486" s="20" t="s">
        <v>147</v>
      </c>
      <c r="P486" s="59" t="s">
        <v>336</v>
      </c>
      <c r="Q486" s="20" t="s">
        <v>1373</v>
      </c>
      <c r="R486" s="20" t="s">
        <v>381</v>
      </c>
      <c r="T486" s="20"/>
      <c r="U486" s="20" t="s">
        <v>68</v>
      </c>
      <c r="V486" s="20" t="s">
        <v>1685</v>
      </c>
      <c r="W486" s="20" t="s">
        <v>127</v>
      </c>
      <c r="X486" s="20" t="s">
        <v>249</v>
      </c>
      <c r="Z486" s="20" t="s">
        <v>1675</v>
      </c>
      <c r="AA486" s="20" t="s">
        <v>142</v>
      </c>
      <c r="AB486" s="20" t="s">
        <v>1559</v>
      </c>
      <c r="BB486" s="20">
        <v>2.4</v>
      </c>
      <c r="BD486" s="20">
        <v>36.1</v>
      </c>
      <c r="BG486" s="20">
        <v>0.7</v>
      </c>
      <c r="BJ486" s="20">
        <v>9.41</v>
      </c>
      <c r="BK486" s="20">
        <v>6.2</v>
      </c>
      <c r="BL486" s="20">
        <v>2.8000000000000001E-2</v>
      </c>
      <c r="BP486" s="20">
        <v>0.9</v>
      </c>
      <c r="CF486" s="20">
        <v>7.6</v>
      </c>
      <c r="CG486" s="20">
        <v>2.0329999999999999</v>
      </c>
      <c r="CH486" s="20">
        <v>1.78</v>
      </c>
      <c r="CJ486" s="20">
        <v>147</v>
      </c>
      <c r="CK486" s="20">
        <v>0.155</v>
      </c>
      <c r="CM486" s="20">
        <v>1.45</v>
      </c>
      <c r="CO486" s="20">
        <v>0.74</v>
      </c>
      <c r="CS486" s="20">
        <v>19.5</v>
      </c>
      <c r="CU486" s="20">
        <v>2.85</v>
      </c>
      <c r="CV486" s="20">
        <v>7.19</v>
      </c>
      <c r="CX486" s="20">
        <v>3.74</v>
      </c>
      <c r="CY486" s="20">
        <v>0.99</v>
      </c>
      <c r="CZ486" s="20">
        <v>0.245</v>
      </c>
      <c r="DB486" s="20">
        <v>0.214</v>
      </c>
      <c r="DG486" s="20">
        <v>0.53400000000000003</v>
      </c>
      <c r="DH486" s="20">
        <v>8.3000000000000004E-2</v>
      </c>
      <c r="DI486" s="85">
        <v>15.846000000000002</v>
      </c>
      <c r="DJ486" s="85">
        <v>15.846000000000002</v>
      </c>
      <c r="DL486" s="20">
        <v>4770</v>
      </c>
      <c r="DN486" s="20">
        <v>5000</v>
      </c>
      <c r="DO486" s="20">
        <v>400</v>
      </c>
    </row>
    <row r="487" spans="1:119" x14ac:dyDescent="0.3">
      <c r="A487" s="20">
        <v>25</v>
      </c>
      <c r="B487" s="20" t="s">
        <v>977</v>
      </c>
      <c r="C487" s="20" t="s">
        <v>279</v>
      </c>
      <c r="D487" s="20" t="s">
        <v>134</v>
      </c>
      <c r="G487" s="20" t="s">
        <v>134</v>
      </c>
      <c r="K487" s="20">
        <v>35.483739999999997</v>
      </c>
      <c r="L487" s="20">
        <v>-107.66341300000001</v>
      </c>
      <c r="M487" s="20" t="s">
        <v>357</v>
      </c>
      <c r="N487" s="59" t="s">
        <v>238</v>
      </c>
      <c r="O487" s="20" t="s">
        <v>147</v>
      </c>
      <c r="P487" s="59" t="s">
        <v>336</v>
      </c>
      <c r="Q487" s="20" t="s">
        <v>1373</v>
      </c>
      <c r="R487" s="20" t="s">
        <v>381</v>
      </c>
      <c r="T487" s="20"/>
      <c r="U487" s="20" t="s">
        <v>68</v>
      </c>
      <c r="V487" s="20" t="s">
        <v>1685</v>
      </c>
      <c r="W487" s="20" t="s">
        <v>127</v>
      </c>
      <c r="X487" s="20" t="s">
        <v>249</v>
      </c>
      <c r="Z487" s="20" t="s">
        <v>1675</v>
      </c>
      <c r="AA487" s="20" t="s">
        <v>142</v>
      </c>
      <c r="AB487" s="20" t="s">
        <v>1559</v>
      </c>
      <c r="BB487" s="20">
        <v>2.2000000000000002</v>
      </c>
      <c r="BD487" s="20">
        <v>16.3</v>
      </c>
      <c r="BG487" s="20">
        <v>0.4</v>
      </c>
      <c r="BJ487" s="20">
        <v>9.5299999999999994</v>
      </c>
      <c r="BK487" s="20">
        <v>8.8000000000000007</v>
      </c>
      <c r="BL487" s="20">
        <v>5.1999999999999998E-2</v>
      </c>
      <c r="BP487" s="20">
        <v>1.39</v>
      </c>
      <c r="CF487" s="20">
        <v>8.82</v>
      </c>
      <c r="CG487" s="20">
        <v>4.04</v>
      </c>
      <c r="CH487" s="20">
        <v>1.85</v>
      </c>
      <c r="CJ487" s="20">
        <v>154.5</v>
      </c>
      <c r="CK487" s="20">
        <v>0.222</v>
      </c>
      <c r="CM487" s="20">
        <v>2.21</v>
      </c>
      <c r="CO487" s="20">
        <v>1.46</v>
      </c>
      <c r="CS487" s="20">
        <v>13.7</v>
      </c>
      <c r="CU487" s="20">
        <v>3.39</v>
      </c>
      <c r="CV487" s="20">
        <v>8.11</v>
      </c>
      <c r="CX487" s="20">
        <v>5.3</v>
      </c>
      <c r="CY487" s="20">
        <v>1.43</v>
      </c>
      <c r="CZ487" s="20">
        <v>0.36899999999999999</v>
      </c>
      <c r="DB487" s="20">
        <v>0.35299999999999998</v>
      </c>
      <c r="DG487" s="20">
        <v>0.94</v>
      </c>
      <c r="DH487" s="20">
        <v>0.41399999999999998</v>
      </c>
      <c r="DI487" s="85">
        <v>20.306000000000004</v>
      </c>
      <c r="DJ487" s="85">
        <v>20.306000000000004</v>
      </c>
      <c r="DL487" s="20">
        <v>4840</v>
      </c>
      <c r="DN487" s="20">
        <v>3000</v>
      </c>
      <c r="DO487" s="20">
        <v>200</v>
      </c>
    </row>
    <row r="488" spans="1:119" x14ac:dyDescent="0.3">
      <c r="A488" s="20">
        <v>26</v>
      </c>
      <c r="B488" s="20" t="s">
        <v>977</v>
      </c>
      <c r="C488" s="20" t="s">
        <v>279</v>
      </c>
      <c r="D488" s="20" t="s">
        <v>134</v>
      </c>
      <c r="G488" s="20" t="s">
        <v>134</v>
      </c>
      <c r="K488" s="20">
        <v>35.483739999999997</v>
      </c>
      <c r="L488" s="20">
        <v>-107.66341300000001</v>
      </c>
      <c r="M488" s="20" t="s">
        <v>357</v>
      </c>
      <c r="N488" s="59" t="s">
        <v>238</v>
      </c>
      <c r="O488" s="20" t="s">
        <v>147</v>
      </c>
      <c r="P488" s="59" t="s">
        <v>275</v>
      </c>
      <c r="Q488" s="20" t="s">
        <v>1373</v>
      </c>
      <c r="R488" s="20" t="s">
        <v>381</v>
      </c>
      <c r="T488" s="20"/>
      <c r="U488" s="20" t="s">
        <v>68</v>
      </c>
      <c r="V488" s="20" t="s">
        <v>1685</v>
      </c>
      <c r="W488" s="20" t="s">
        <v>127</v>
      </c>
      <c r="Z488" s="20" t="s">
        <v>275</v>
      </c>
      <c r="AA488" s="20" t="s">
        <v>142</v>
      </c>
      <c r="AB488" s="20" t="s">
        <v>1559</v>
      </c>
      <c r="BB488" s="20">
        <v>2</v>
      </c>
      <c r="BD488" s="20">
        <v>99.4</v>
      </c>
      <c r="BJ488" s="20">
        <v>9.48</v>
      </c>
      <c r="BK488" s="20">
        <v>27.6</v>
      </c>
      <c r="BL488" s="20">
        <v>1.66</v>
      </c>
      <c r="BP488" s="20">
        <v>6.2</v>
      </c>
      <c r="CB488" s="20">
        <v>17.100000000000001</v>
      </c>
      <c r="CF488" s="20">
        <v>3.87</v>
      </c>
      <c r="CG488" s="20">
        <v>6.06</v>
      </c>
      <c r="CH488" s="20">
        <v>2.87</v>
      </c>
      <c r="CJ488" s="20">
        <v>106</v>
      </c>
      <c r="CK488" s="20">
        <v>0.91800000000000004</v>
      </c>
      <c r="CM488" s="20">
        <v>7.95</v>
      </c>
      <c r="CO488" s="20">
        <v>3</v>
      </c>
      <c r="CS488" s="20">
        <v>17.2</v>
      </c>
      <c r="CU488" s="20">
        <v>13.33</v>
      </c>
      <c r="CV488" s="20">
        <v>25.19</v>
      </c>
      <c r="CX488" s="20">
        <v>10.68</v>
      </c>
      <c r="CY488" s="20">
        <v>2.21</v>
      </c>
      <c r="CZ488" s="20">
        <v>0.47899999999999998</v>
      </c>
      <c r="DB488" s="20">
        <v>0.48099999999999998</v>
      </c>
      <c r="DG488" s="20">
        <v>1.76</v>
      </c>
      <c r="DH488" s="20">
        <v>0.30199999999999999</v>
      </c>
      <c r="DI488" s="85">
        <v>54.432000000000002</v>
      </c>
      <c r="DJ488" s="85">
        <v>54.432000000000002</v>
      </c>
      <c r="DL488" s="20">
        <v>4560</v>
      </c>
    </row>
    <row r="489" spans="1:119" x14ac:dyDescent="0.3">
      <c r="A489" s="20">
        <v>27</v>
      </c>
      <c r="B489" s="20" t="s">
        <v>977</v>
      </c>
      <c r="C489" s="20" t="s">
        <v>279</v>
      </c>
      <c r="D489" s="20" t="s">
        <v>134</v>
      </c>
      <c r="G489" s="20" t="s">
        <v>134</v>
      </c>
      <c r="K489" s="20">
        <v>35.483739999999997</v>
      </c>
      <c r="L489" s="20">
        <v>-107.66341300000001</v>
      </c>
      <c r="M489" s="20" t="s">
        <v>357</v>
      </c>
      <c r="N489" s="59" t="s">
        <v>238</v>
      </c>
      <c r="O489" s="20" t="s">
        <v>147</v>
      </c>
      <c r="P489" s="59" t="s">
        <v>275</v>
      </c>
      <c r="Q489" s="20" t="s">
        <v>1373</v>
      </c>
      <c r="R489" s="20" t="s">
        <v>381</v>
      </c>
      <c r="T489" s="20"/>
      <c r="U489" s="20" t="s">
        <v>68</v>
      </c>
      <c r="V489" s="20" t="s">
        <v>1685</v>
      </c>
      <c r="W489" s="20" t="s">
        <v>127</v>
      </c>
      <c r="Z489" s="20" t="s">
        <v>275</v>
      </c>
      <c r="AA489" s="20" t="s">
        <v>142</v>
      </c>
      <c r="AB489" s="20" t="s">
        <v>1559</v>
      </c>
      <c r="BB489" s="20">
        <v>2.9</v>
      </c>
      <c r="BD489" s="20">
        <v>252</v>
      </c>
      <c r="BJ489" s="20">
        <v>6.97</v>
      </c>
      <c r="BK489" s="20">
        <v>48.38</v>
      </c>
      <c r="BL489" s="20">
        <v>7.95</v>
      </c>
      <c r="BP489" s="20">
        <v>8.1199999999999992</v>
      </c>
      <c r="CB489" s="20">
        <v>64.8</v>
      </c>
      <c r="CF489" s="20">
        <v>2.7</v>
      </c>
      <c r="CG489" s="20">
        <v>10.45</v>
      </c>
      <c r="CH489" s="20">
        <v>0.65</v>
      </c>
      <c r="CJ489" s="20">
        <v>100</v>
      </c>
      <c r="CK489" s="20">
        <v>1.18</v>
      </c>
      <c r="CM489" s="20">
        <v>11.83</v>
      </c>
      <c r="CO489" s="20">
        <v>3.21</v>
      </c>
      <c r="CS489" s="20">
        <v>39.4</v>
      </c>
      <c r="CU489" s="20">
        <v>21.75</v>
      </c>
      <c r="CV489" s="20">
        <v>41.27</v>
      </c>
      <c r="CX489" s="20">
        <v>15.02</v>
      </c>
      <c r="CY489" s="20">
        <v>2.87</v>
      </c>
      <c r="CZ489" s="20">
        <v>0.54400000000000004</v>
      </c>
      <c r="DB489" s="20">
        <v>0.52800000000000002</v>
      </c>
      <c r="DG489" s="20">
        <v>2.12</v>
      </c>
      <c r="DH489" s="20">
        <v>0.35599999999999998</v>
      </c>
      <c r="DI489" s="85">
        <v>84.458000000000013</v>
      </c>
      <c r="DJ489" s="85">
        <v>84.458000000000013</v>
      </c>
      <c r="DL489" s="20">
        <v>8430</v>
      </c>
      <c r="DO489" s="20">
        <v>250</v>
      </c>
    </row>
    <row r="490" spans="1:119" x14ac:dyDescent="0.3">
      <c r="A490" s="20">
        <v>1</v>
      </c>
      <c r="B490" s="20" t="s">
        <v>977</v>
      </c>
      <c r="C490" s="20" t="s">
        <v>279</v>
      </c>
      <c r="D490" s="20" t="s">
        <v>134</v>
      </c>
      <c r="G490" s="20" t="s">
        <v>134</v>
      </c>
      <c r="K490" s="20">
        <v>35.483739999999997</v>
      </c>
      <c r="L490" s="20">
        <v>-107.66341300000001</v>
      </c>
      <c r="M490" s="20" t="s">
        <v>357</v>
      </c>
      <c r="N490" s="59" t="s">
        <v>238</v>
      </c>
      <c r="O490" s="20" t="s">
        <v>147</v>
      </c>
      <c r="P490" s="59" t="s">
        <v>278</v>
      </c>
      <c r="Q490" s="20" t="s">
        <v>1373</v>
      </c>
      <c r="R490" s="20" t="s">
        <v>381</v>
      </c>
      <c r="T490" s="20"/>
      <c r="U490" s="20" t="s">
        <v>68</v>
      </c>
      <c r="V490" s="20" t="s">
        <v>1687</v>
      </c>
      <c r="W490" s="20" t="s">
        <v>128</v>
      </c>
      <c r="Z490" s="20" t="s">
        <v>88</v>
      </c>
      <c r="AA490" s="20" t="s">
        <v>142</v>
      </c>
      <c r="AB490" s="20" t="s">
        <v>1559</v>
      </c>
      <c r="BB490" s="20">
        <v>6.6</v>
      </c>
      <c r="BD490" s="20">
        <v>621</v>
      </c>
      <c r="BG490" s="20">
        <v>0.3</v>
      </c>
      <c r="BJ490" s="20">
        <v>15.52</v>
      </c>
      <c r="BK490" s="20">
        <v>12.53</v>
      </c>
      <c r="BL490" s="20">
        <v>2.17</v>
      </c>
      <c r="BP490" s="20">
        <v>7.16</v>
      </c>
      <c r="CB490" s="20">
        <v>93</v>
      </c>
      <c r="CF490" s="20">
        <v>0.88</v>
      </c>
      <c r="CG490" s="20">
        <v>5.6</v>
      </c>
      <c r="CJ490" s="20">
        <v>67</v>
      </c>
      <c r="CK490" s="20">
        <v>0.88700000000000001</v>
      </c>
      <c r="CM490" s="20">
        <v>9.85</v>
      </c>
      <c r="CO490" s="20">
        <v>2.88</v>
      </c>
      <c r="CS490" s="20">
        <v>52.4</v>
      </c>
      <c r="CU490" s="20">
        <v>21.44</v>
      </c>
      <c r="CV490" s="20">
        <v>46.3</v>
      </c>
      <c r="CX490" s="20">
        <v>17.8</v>
      </c>
      <c r="CY490" s="20">
        <v>3.68</v>
      </c>
      <c r="CZ490" s="20">
        <v>0.79200000000000004</v>
      </c>
      <c r="DB490" s="20">
        <v>0.55000000000000004</v>
      </c>
      <c r="DG490" s="20">
        <v>2.38</v>
      </c>
      <c r="DH490" s="20">
        <v>0.35499999999999998</v>
      </c>
      <c r="DI490" s="85">
        <v>93.296999999999997</v>
      </c>
      <c r="DJ490" s="85">
        <v>93.296999999999997</v>
      </c>
      <c r="DL490" s="20">
        <v>8386.9</v>
      </c>
      <c r="DN490" s="20">
        <v>8200</v>
      </c>
      <c r="DO490" s="20">
        <v>10190</v>
      </c>
    </row>
    <row r="491" spans="1:119" x14ac:dyDescent="0.3">
      <c r="A491" s="20">
        <v>2</v>
      </c>
      <c r="B491" s="20" t="s">
        <v>977</v>
      </c>
      <c r="C491" s="20" t="s">
        <v>279</v>
      </c>
      <c r="D491" s="20" t="s">
        <v>134</v>
      </c>
      <c r="G491" s="20" t="s">
        <v>134</v>
      </c>
      <c r="K491" s="20">
        <v>35.483739999999997</v>
      </c>
      <c r="L491" s="20">
        <v>-107.66341300000001</v>
      </c>
      <c r="M491" s="20" t="s">
        <v>357</v>
      </c>
      <c r="N491" s="59" t="s">
        <v>238</v>
      </c>
      <c r="O491" s="20" t="s">
        <v>147</v>
      </c>
      <c r="P491" s="59" t="s">
        <v>278</v>
      </c>
      <c r="Q491" s="20" t="s">
        <v>1373</v>
      </c>
      <c r="R491" s="20" t="s">
        <v>381</v>
      </c>
      <c r="T491" s="20"/>
      <c r="U491" s="20" t="s">
        <v>68</v>
      </c>
      <c r="V491" s="20" t="s">
        <v>1687</v>
      </c>
      <c r="W491" s="20" t="s">
        <v>128</v>
      </c>
      <c r="Z491" s="20" t="s">
        <v>88</v>
      </c>
      <c r="AA491" s="20" t="s">
        <v>142</v>
      </c>
      <c r="AB491" s="20" t="s">
        <v>1559</v>
      </c>
      <c r="BB491" s="20">
        <v>6.7</v>
      </c>
      <c r="BD491" s="20">
        <v>493.9</v>
      </c>
      <c r="BG491" s="20">
        <v>0.1</v>
      </c>
      <c r="BJ491" s="20">
        <v>20.3</v>
      </c>
      <c r="BK491" s="20">
        <v>43.1</v>
      </c>
      <c r="BL491" s="20">
        <v>17.47</v>
      </c>
      <c r="BP491" s="20">
        <v>5.01</v>
      </c>
      <c r="CB491" s="20">
        <v>155</v>
      </c>
      <c r="CF491" s="20">
        <v>1.37</v>
      </c>
      <c r="CG491" s="20">
        <v>15.78</v>
      </c>
      <c r="CH491" s="20">
        <v>2.2999999999999998</v>
      </c>
      <c r="CJ491" s="20">
        <v>243</v>
      </c>
      <c r="CK491" s="20">
        <v>1.08</v>
      </c>
      <c r="CM491" s="20">
        <v>16.87</v>
      </c>
      <c r="CO491" s="20">
        <v>5.08</v>
      </c>
      <c r="CS491" s="20">
        <v>124</v>
      </c>
      <c r="CU491" s="20">
        <v>52.9</v>
      </c>
      <c r="CV491" s="20">
        <v>107.7</v>
      </c>
      <c r="CX491" s="20">
        <v>46.1</v>
      </c>
      <c r="CY491" s="20">
        <v>8.4700000000000006</v>
      </c>
      <c r="CZ491" s="20">
        <v>1.6</v>
      </c>
      <c r="DB491" s="20">
        <v>1.04</v>
      </c>
      <c r="DG491" s="20">
        <v>3.6</v>
      </c>
      <c r="DH491" s="20">
        <v>0.53200000000000003</v>
      </c>
      <c r="DI491" s="85">
        <v>221.94199999999998</v>
      </c>
      <c r="DJ491" s="85">
        <v>221.94199999999998</v>
      </c>
      <c r="DL491" s="20">
        <v>30210</v>
      </c>
      <c r="DO491" s="20">
        <v>2820</v>
      </c>
    </row>
    <row r="492" spans="1:119" x14ac:dyDescent="0.3">
      <c r="A492" s="20">
        <v>3</v>
      </c>
      <c r="B492" s="20" t="s">
        <v>977</v>
      </c>
      <c r="C492" s="20" t="s">
        <v>279</v>
      </c>
      <c r="D492" s="20" t="s">
        <v>134</v>
      </c>
      <c r="G492" s="20" t="s">
        <v>134</v>
      </c>
      <c r="K492" s="20">
        <v>35.483739999999997</v>
      </c>
      <c r="L492" s="20">
        <v>-107.66341300000001</v>
      </c>
      <c r="M492" s="20" t="s">
        <v>357</v>
      </c>
      <c r="N492" s="59" t="s">
        <v>238</v>
      </c>
      <c r="O492" s="20" t="s">
        <v>147</v>
      </c>
      <c r="P492" s="59" t="s">
        <v>336</v>
      </c>
      <c r="Q492" s="20" t="s">
        <v>1373</v>
      </c>
      <c r="R492" s="20" t="s">
        <v>381</v>
      </c>
      <c r="T492" s="20"/>
      <c r="U492" s="20" t="s">
        <v>68</v>
      </c>
      <c r="V492" s="20" t="s">
        <v>1687</v>
      </c>
      <c r="W492" s="20" t="s">
        <v>128</v>
      </c>
      <c r="X492" s="20" t="s">
        <v>249</v>
      </c>
      <c r="Z492" s="20" t="s">
        <v>1682</v>
      </c>
      <c r="AA492" s="20" t="s">
        <v>142</v>
      </c>
      <c r="AB492" s="20" t="s">
        <v>1559</v>
      </c>
      <c r="BB492" s="20">
        <v>1.71</v>
      </c>
      <c r="BD492" s="20">
        <v>163.80000000000001</v>
      </c>
      <c r="BG492" s="20">
        <v>0.5</v>
      </c>
      <c r="BJ492" s="20">
        <v>9.9600000000000009</v>
      </c>
      <c r="BK492" s="20">
        <v>8.0500000000000007</v>
      </c>
      <c r="BL492" s="20">
        <v>0.08</v>
      </c>
      <c r="BP492" s="20">
        <v>0.56000000000000005</v>
      </c>
      <c r="CB492" s="20">
        <v>2.1</v>
      </c>
      <c r="CF492" s="20">
        <v>17.899999999999999</v>
      </c>
      <c r="CG492" s="20">
        <v>6.77</v>
      </c>
      <c r="CH492" s="20">
        <v>0.83</v>
      </c>
      <c r="CJ492" s="20">
        <v>117</v>
      </c>
      <c r="CK492" s="20">
        <v>5.8000000000000003E-2</v>
      </c>
      <c r="CM492" s="20">
        <v>1.2</v>
      </c>
      <c r="CO492" s="20">
        <v>1.38</v>
      </c>
      <c r="CS492" s="20">
        <v>39.799999999999997</v>
      </c>
      <c r="CU492" s="20">
        <v>2.63</v>
      </c>
      <c r="CV492" s="20">
        <v>6.04</v>
      </c>
      <c r="CX492" s="20">
        <v>3.7</v>
      </c>
      <c r="CY492" s="20">
        <v>1.2789999999999999</v>
      </c>
      <c r="CZ492" s="20">
        <v>0.36699999999999999</v>
      </c>
      <c r="DB492" s="20">
        <v>0.51</v>
      </c>
      <c r="DG492" s="20">
        <v>2.04</v>
      </c>
      <c r="DH492" s="20">
        <v>0.308</v>
      </c>
      <c r="DI492" s="85">
        <v>16.874000000000002</v>
      </c>
      <c r="DJ492" s="85">
        <v>16.874000000000002</v>
      </c>
      <c r="DL492" s="20">
        <v>2070</v>
      </c>
      <c r="DN492" s="20">
        <v>2700</v>
      </c>
      <c r="DO492" s="20">
        <v>270</v>
      </c>
    </row>
    <row r="493" spans="1:119" x14ac:dyDescent="0.3">
      <c r="A493" s="20">
        <v>4</v>
      </c>
      <c r="B493" s="20" t="s">
        <v>977</v>
      </c>
      <c r="C493" s="20" t="s">
        <v>279</v>
      </c>
      <c r="D493" s="20" t="s">
        <v>134</v>
      </c>
      <c r="G493" s="20" t="s">
        <v>134</v>
      </c>
      <c r="K493" s="20">
        <v>35.483739999999997</v>
      </c>
      <c r="L493" s="20">
        <v>-107.66341300000001</v>
      </c>
      <c r="M493" s="20" t="s">
        <v>357</v>
      </c>
      <c r="N493" s="59" t="s">
        <v>238</v>
      </c>
      <c r="O493" s="20" t="s">
        <v>147</v>
      </c>
      <c r="P493" s="59" t="s">
        <v>336</v>
      </c>
      <c r="Q493" s="20" t="s">
        <v>1373</v>
      </c>
      <c r="R493" s="20" t="s">
        <v>381</v>
      </c>
      <c r="T493" s="20"/>
      <c r="U493" s="20" t="s">
        <v>68</v>
      </c>
      <c r="V493" s="20" t="s">
        <v>1687</v>
      </c>
      <c r="W493" s="20" t="s">
        <v>128</v>
      </c>
      <c r="X493" s="20" t="s">
        <v>249</v>
      </c>
      <c r="Z493" s="20" t="s">
        <v>1682</v>
      </c>
      <c r="AA493" s="20" t="s">
        <v>142</v>
      </c>
      <c r="AB493" s="20" t="s">
        <v>1559</v>
      </c>
      <c r="BB493" s="20">
        <v>0.48</v>
      </c>
      <c r="BD493" s="20">
        <v>43.9</v>
      </c>
      <c r="BG493" s="20">
        <v>0.66</v>
      </c>
      <c r="BJ493" s="20">
        <v>9.41</v>
      </c>
      <c r="BK493" s="20">
        <v>3.03</v>
      </c>
      <c r="BL493" s="20">
        <v>1.4999999999999999E-2</v>
      </c>
      <c r="BP493" s="20">
        <v>0.39</v>
      </c>
      <c r="CB493" s="20">
        <v>0.6</v>
      </c>
      <c r="CF493" s="20">
        <v>10.98</v>
      </c>
      <c r="CG493" s="20">
        <v>3.4140000000000001</v>
      </c>
      <c r="CH493" s="20">
        <v>0.7</v>
      </c>
      <c r="CJ493" s="20">
        <v>113</v>
      </c>
      <c r="CK493" s="20">
        <v>7.5999999999999998E-2</v>
      </c>
      <c r="CM493" s="20">
        <v>0.97</v>
      </c>
      <c r="CO493" s="20">
        <v>0.68</v>
      </c>
      <c r="CS493" s="20">
        <v>6.7</v>
      </c>
      <c r="CU493" s="20">
        <v>2</v>
      </c>
      <c r="CV493" s="20">
        <v>4.9800000000000004</v>
      </c>
      <c r="CX493" s="20">
        <v>2.6</v>
      </c>
      <c r="CY493" s="20">
        <v>1.117</v>
      </c>
      <c r="CZ493" s="20">
        <v>0.28199999999999997</v>
      </c>
      <c r="DB493" s="20">
        <v>0.35399999999999998</v>
      </c>
      <c r="DG493" s="20">
        <v>1.65</v>
      </c>
      <c r="DH493" s="20">
        <v>0.26</v>
      </c>
      <c r="DI493" s="85">
        <v>13.242999999999999</v>
      </c>
      <c r="DJ493" s="85">
        <v>13.242999999999999</v>
      </c>
      <c r="DL493" s="20">
        <v>1200</v>
      </c>
      <c r="DN493" s="20">
        <v>2070</v>
      </c>
      <c r="DO493" s="20">
        <v>250</v>
      </c>
    </row>
    <row r="494" spans="1:119" x14ac:dyDescent="0.3">
      <c r="A494" s="20">
        <v>5</v>
      </c>
      <c r="B494" s="20" t="s">
        <v>977</v>
      </c>
      <c r="C494" s="20" t="s">
        <v>279</v>
      </c>
      <c r="D494" s="20" t="s">
        <v>134</v>
      </c>
      <c r="G494" s="20" t="s">
        <v>134</v>
      </c>
      <c r="K494" s="20">
        <v>35.483739999999997</v>
      </c>
      <c r="L494" s="20">
        <v>-107.66341300000001</v>
      </c>
      <c r="M494" s="20" t="s">
        <v>357</v>
      </c>
      <c r="N494" s="59" t="s">
        <v>238</v>
      </c>
      <c r="O494" s="20" t="s">
        <v>147</v>
      </c>
      <c r="P494" s="59" t="s">
        <v>336</v>
      </c>
      <c r="Q494" s="20" t="s">
        <v>1373</v>
      </c>
      <c r="R494" s="20" t="s">
        <v>381</v>
      </c>
      <c r="T494" s="20"/>
      <c r="U494" s="20" t="s">
        <v>68</v>
      </c>
      <c r="V494" s="20" t="s">
        <v>1687</v>
      </c>
      <c r="W494" s="20" t="s">
        <v>128</v>
      </c>
      <c r="X494" s="20" t="s">
        <v>249</v>
      </c>
      <c r="Z494" s="20" t="s">
        <v>1682</v>
      </c>
      <c r="AA494" s="20" t="s">
        <v>142</v>
      </c>
      <c r="AB494" s="20" t="s">
        <v>1559</v>
      </c>
      <c r="BB494" s="20">
        <v>0.53</v>
      </c>
      <c r="BD494" s="20">
        <v>48.3</v>
      </c>
      <c r="BG494" s="20">
        <v>0.67</v>
      </c>
      <c r="BJ494" s="20">
        <v>7.58</v>
      </c>
      <c r="BK494" s="20">
        <v>5.2</v>
      </c>
      <c r="BL494" s="20">
        <v>0.22</v>
      </c>
      <c r="BP494" s="20">
        <v>0.67</v>
      </c>
      <c r="CB494" s="20">
        <v>1.1000000000000001</v>
      </c>
      <c r="CF494" s="20">
        <v>6.46</v>
      </c>
      <c r="CG494" s="20">
        <v>2.8220000000000001</v>
      </c>
      <c r="CH494" s="20">
        <v>1</v>
      </c>
      <c r="CJ494" s="20">
        <v>103</v>
      </c>
      <c r="CK494" s="20">
        <v>0.16200000000000001</v>
      </c>
      <c r="CM494" s="20">
        <v>2.02</v>
      </c>
      <c r="CO494" s="20">
        <v>1.66</v>
      </c>
      <c r="CS494" s="20">
        <v>6.4</v>
      </c>
      <c r="CU494" s="20">
        <v>3.34</v>
      </c>
      <c r="CV494" s="20">
        <v>7.36</v>
      </c>
      <c r="CX494" s="20">
        <v>3.6</v>
      </c>
      <c r="CY494" s="20">
        <v>1.2410000000000001</v>
      </c>
      <c r="CZ494" s="20">
        <v>0.33800000000000002</v>
      </c>
      <c r="DB494" s="20">
        <v>0.32300000000000001</v>
      </c>
      <c r="DG494" s="20">
        <v>1.47</v>
      </c>
      <c r="DH494" s="20">
        <v>0.23200000000000001</v>
      </c>
      <c r="DI494" s="85">
        <v>17.903999999999996</v>
      </c>
      <c r="DJ494" s="85">
        <v>17.903999999999996</v>
      </c>
      <c r="DL494" s="20">
        <v>1150</v>
      </c>
      <c r="DN494" s="20">
        <v>2400</v>
      </c>
      <c r="DO494" s="20">
        <v>240</v>
      </c>
    </row>
    <row r="495" spans="1:119" x14ac:dyDescent="0.3">
      <c r="A495" s="20">
        <v>6</v>
      </c>
      <c r="B495" s="20" t="s">
        <v>977</v>
      </c>
      <c r="C495" s="20" t="s">
        <v>279</v>
      </c>
      <c r="D495" s="20" t="s">
        <v>134</v>
      </c>
      <c r="G495" s="20" t="s">
        <v>134</v>
      </c>
      <c r="K495" s="20">
        <v>35.483739999999997</v>
      </c>
      <c r="L495" s="20">
        <v>-107.66341300000001</v>
      </c>
      <c r="M495" s="20" t="s">
        <v>357</v>
      </c>
      <c r="N495" s="59" t="s">
        <v>238</v>
      </c>
      <c r="O495" s="20" t="s">
        <v>147</v>
      </c>
      <c r="P495" s="59" t="s">
        <v>336</v>
      </c>
      <c r="Q495" s="20" t="s">
        <v>1373</v>
      </c>
      <c r="R495" s="20" t="s">
        <v>381</v>
      </c>
      <c r="T495" s="20"/>
      <c r="U495" s="20" t="s">
        <v>68</v>
      </c>
      <c r="V495" s="20" t="s">
        <v>1687</v>
      </c>
      <c r="W495" s="20" t="s">
        <v>128</v>
      </c>
      <c r="X495" s="20" t="s">
        <v>249</v>
      </c>
      <c r="Z495" s="20" t="s">
        <v>1682</v>
      </c>
      <c r="AA495" s="20" t="s">
        <v>142</v>
      </c>
      <c r="AB495" s="20" t="s">
        <v>1559</v>
      </c>
      <c r="BB495" s="20">
        <v>2.02</v>
      </c>
      <c r="BD495" s="20">
        <v>84.6</v>
      </c>
      <c r="BG495" s="20">
        <v>0.21</v>
      </c>
      <c r="BJ495" s="20">
        <v>6.61</v>
      </c>
      <c r="BK495" s="20">
        <v>16.3</v>
      </c>
      <c r="BL495" s="20">
        <v>4.32</v>
      </c>
      <c r="BP495" s="20">
        <v>0.2</v>
      </c>
      <c r="CB495" s="20">
        <v>22.5</v>
      </c>
      <c r="CF495" s="20">
        <v>2.5</v>
      </c>
      <c r="CG495" s="20">
        <v>5.38</v>
      </c>
      <c r="CH495" s="20">
        <v>2.6</v>
      </c>
      <c r="CJ495" s="20">
        <v>175</v>
      </c>
      <c r="CK495" s="20">
        <v>0.48099999999999998</v>
      </c>
      <c r="CM495" s="20">
        <v>6.85</v>
      </c>
      <c r="CO495" s="20">
        <v>3.94</v>
      </c>
      <c r="CS495" s="20">
        <v>19.399999999999999</v>
      </c>
      <c r="CU495" s="20">
        <v>12.51</v>
      </c>
      <c r="CV495" s="20">
        <v>23.76</v>
      </c>
      <c r="CX495" s="20">
        <v>9.4</v>
      </c>
      <c r="CY495" s="20">
        <v>1.86</v>
      </c>
      <c r="CZ495" s="20">
        <v>0.41299999999999998</v>
      </c>
      <c r="DB495" s="20">
        <v>0.309</v>
      </c>
      <c r="DG495" s="20">
        <v>1.41</v>
      </c>
      <c r="DH495" s="20">
        <v>0.22</v>
      </c>
      <c r="DI495" s="85">
        <v>49.881999999999991</v>
      </c>
      <c r="DJ495" s="85">
        <v>49.881999999999991</v>
      </c>
      <c r="DL495" s="20">
        <v>4.28</v>
      </c>
      <c r="DN495" s="20">
        <v>1900</v>
      </c>
      <c r="DO495" s="20">
        <v>300</v>
      </c>
    </row>
    <row r="496" spans="1:119" x14ac:dyDescent="0.3">
      <c r="A496" s="20">
        <v>7</v>
      </c>
      <c r="B496" s="20" t="s">
        <v>977</v>
      </c>
      <c r="C496" s="20" t="s">
        <v>279</v>
      </c>
      <c r="D496" s="20" t="s">
        <v>134</v>
      </c>
      <c r="G496" s="20" t="s">
        <v>134</v>
      </c>
      <c r="K496" s="20">
        <v>35.483739999999997</v>
      </c>
      <c r="L496" s="20">
        <v>-107.66341300000001</v>
      </c>
      <c r="M496" s="20" t="s">
        <v>357</v>
      </c>
      <c r="N496" s="59" t="s">
        <v>238</v>
      </c>
      <c r="O496" s="20" t="s">
        <v>147</v>
      </c>
      <c r="P496" s="59" t="s">
        <v>336</v>
      </c>
      <c r="Q496" s="20" t="s">
        <v>1373</v>
      </c>
      <c r="R496" s="20" t="s">
        <v>381</v>
      </c>
      <c r="T496" s="20"/>
      <c r="U496" s="20" t="s">
        <v>68</v>
      </c>
      <c r="V496" s="20" t="s">
        <v>1687</v>
      </c>
      <c r="W496" s="20" t="s">
        <v>128</v>
      </c>
      <c r="X496" s="20" t="s">
        <v>249</v>
      </c>
      <c r="Z496" s="20" t="s">
        <v>1686</v>
      </c>
      <c r="AA496" s="20" t="s">
        <v>142</v>
      </c>
      <c r="AB496" s="20" t="s">
        <v>1559</v>
      </c>
      <c r="BB496" s="20">
        <v>7.4</v>
      </c>
      <c r="BD496" s="20">
        <v>139.5</v>
      </c>
      <c r="BG496" s="20">
        <v>0.52</v>
      </c>
      <c r="BJ496" s="20">
        <v>10.72</v>
      </c>
      <c r="BK496" s="20">
        <v>17.48</v>
      </c>
      <c r="BL496" s="20">
        <v>4.13</v>
      </c>
      <c r="BP496" s="20">
        <v>2.2599999999999998</v>
      </c>
      <c r="CB496" s="20">
        <v>24.4</v>
      </c>
      <c r="CF496" s="20">
        <v>1.18</v>
      </c>
      <c r="CG496" s="20">
        <v>6.33</v>
      </c>
      <c r="CH496" s="20">
        <v>4.4000000000000004</v>
      </c>
      <c r="CJ496" s="20">
        <v>132</v>
      </c>
      <c r="CK496" s="20">
        <v>0.61399999999999999</v>
      </c>
      <c r="CM496" s="20">
        <v>7.67</v>
      </c>
      <c r="CO496" s="20">
        <v>5.83</v>
      </c>
      <c r="CS496" s="20">
        <v>41.6</v>
      </c>
      <c r="CU496" s="20">
        <v>19.38</v>
      </c>
      <c r="CV496" s="20">
        <v>38.9</v>
      </c>
      <c r="CX496" s="20">
        <v>15.4</v>
      </c>
      <c r="CY496" s="20">
        <v>2.5299999999999998</v>
      </c>
      <c r="CZ496" s="20">
        <v>0.52</v>
      </c>
      <c r="DB496" s="20">
        <v>0.34</v>
      </c>
      <c r="DG496" s="20">
        <v>1.2</v>
      </c>
      <c r="DH496" s="20">
        <v>0.191</v>
      </c>
      <c r="DI496" s="85">
        <v>78.461000000000013</v>
      </c>
      <c r="DJ496" s="85">
        <v>78.461000000000013</v>
      </c>
      <c r="DL496" s="20">
        <v>21120</v>
      </c>
      <c r="DN496" s="20">
        <v>2400</v>
      </c>
      <c r="DO496" s="20">
        <v>321</v>
      </c>
    </row>
    <row r="497" spans="1:119" x14ac:dyDescent="0.3">
      <c r="A497" s="20">
        <v>8</v>
      </c>
      <c r="B497" s="20" t="s">
        <v>977</v>
      </c>
      <c r="C497" s="20" t="s">
        <v>279</v>
      </c>
      <c r="D497" s="20" t="s">
        <v>134</v>
      </c>
      <c r="G497" s="20" t="s">
        <v>134</v>
      </c>
      <c r="K497" s="20">
        <v>35.483739999999997</v>
      </c>
      <c r="L497" s="20">
        <v>-107.66341300000001</v>
      </c>
      <c r="M497" s="20" t="s">
        <v>357</v>
      </c>
      <c r="N497" s="59" t="s">
        <v>238</v>
      </c>
      <c r="O497" s="20" t="s">
        <v>147</v>
      </c>
      <c r="P497" s="59" t="s">
        <v>336</v>
      </c>
      <c r="Q497" s="20" t="s">
        <v>1373</v>
      </c>
      <c r="R497" s="20" t="s">
        <v>381</v>
      </c>
      <c r="T497" s="20"/>
      <c r="U497" s="20" t="s">
        <v>68</v>
      </c>
      <c r="V497" s="20" t="s">
        <v>1687</v>
      </c>
      <c r="W497" s="20" t="s">
        <v>128</v>
      </c>
      <c r="X497" s="20" t="s">
        <v>249</v>
      </c>
      <c r="Z497" s="20" t="s">
        <v>1686</v>
      </c>
      <c r="AA497" s="20" t="s">
        <v>142</v>
      </c>
      <c r="AB497" s="20" t="s">
        <v>1559</v>
      </c>
      <c r="BB497" s="20">
        <v>0.75</v>
      </c>
      <c r="BD497" s="20">
        <v>76</v>
      </c>
      <c r="BG497" s="20">
        <v>0.45</v>
      </c>
      <c r="BJ497" s="20">
        <v>9.4600000000000009</v>
      </c>
      <c r="BK497" s="20">
        <v>4.2</v>
      </c>
      <c r="BL497" s="20">
        <v>0.187</v>
      </c>
      <c r="BP497" s="20">
        <v>0.65</v>
      </c>
      <c r="CB497" s="20">
        <v>1.2</v>
      </c>
      <c r="CF497" s="20">
        <v>2.13</v>
      </c>
      <c r="CG497" s="20">
        <v>2.1219999999999999</v>
      </c>
      <c r="CH497" s="20">
        <v>1.36</v>
      </c>
      <c r="CJ497" s="20">
        <v>72</v>
      </c>
      <c r="CK497" s="20">
        <v>0.26400000000000001</v>
      </c>
      <c r="CM497" s="20">
        <v>2.4</v>
      </c>
      <c r="CO497" s="20">
        <v>1.26</v>
      </c>
      <c r="CS497" s="20">
        <v>20</v>
      </c>
      <c r="CU497" s="20">
        <v>5.53</v>
      </c>
      <c r="CV497" s="20">
        <v>11.4</v>
      </c>
      <c r="CX497" s="20">
        <v>5.9</v>
      </c>
      <c r="CY497" s="20">
        <v>1.2090000000000001</v>
      </c>
      <c r="CZ497" s="20">
        <v>0.255</v>
      </c>
      <c r="DB497" s="20">
        <v>0.188</v>
      </c>
      <c r="DG497" s="20">
        <v>0.56699999999999995</v>
      </c>
      <c r="DH497" s="20">
        <v>8.5999999999999993E-2</v>
      </c>
      <c r="DI497" s="85">
        <v>25.134999999999994</v>
      </c>
      <c r="DJ497" s="85">
        <v>25.134999999999994</v>
      </c>
      <c r="DL497" s="20">
        <v>5810</v>
      </c>
      <c r="DN497" s="20">
        <v>1500</v>
      </c>
      <c r="DO497" s="20">
        <v>195</v>
      </c>
    </row>
    <row r="498" spans="1:119" x14ac:dyDescent="0.3">
      <c r="A498" s="20">
        <v>9</v>
      </c>
      <c r="B498" s="20" t="s">
        <v>977</v>
      </c>
      <c r="C498" s="20" t="s">
        <v>279</v>
      </c>
      <c r="D498" s="20" t="s">
        <v>134</v>
      </c>
      <c r="G498" s="20" t="s">
        <v>134</v>
      </c>
      <c r="K498" s="20">
        <v>35.483739999999997</v>
      </c>
      <c r="L498" s="20">
        <v>-107.66341300000001</v>
      </c>
      <c r="M498" s="20" t="s">
        <v>357</v>
      </c>
      <c r="N498" s="59" t="s">
        <v>238</v>
      </c>
      <c r="O498" s="20" t="s">
        <v>147</v>
      </c>
      <c r="P498" s="59" t="s">
        <v>336</v>
      </c>
      <c r="Q498" s="20" t="s">
        <v>1373</v>
      </c>
      <c r="R498" s="20" t="s">
        <v>381</v>
      </c>
      <c r="T498" s="20"/>
      <c r="U498" s="20" t="s">
        <v>68</v>
      </c>
      <c r="V498" s="20" t="s">
        <v>1687</v>
      </c>
      <c r="W498" s="20" t="s">
        <v>128</v>
      </c>
      <c r="X498" s="20" t="s">
        <v>249</v>
      </c>
      <c r="Z498" s="20" t="s">
        <v>1686</v>
      </c>
      <c r="AA498" s="20" t="s">
        <v>142</v>
      </c>
      <c r="AB498" s="20" t="s">
        <v>1559</v>
      </c>
      <c r="BB498" s="20">
        <v>0.38</v>
      </c>
      <c r="BD498" s="20">
        <v>76.599999999999994</v>
      </c>
      <c r="BG498" s="20">
        <v>0.43</v>
      </c>
      <c r="BJ498" s="20">
        <v>4.1399999999999997</v>
      </c>
      <c r="BK498" s="20">
        <v>5.4</v>
      </c>
      <c r="BL498" s="20">
        <v>8.2000000000000003E-2</v>
      </c>
      <c r="BP498" s="20">
        <v>1.01</v>
      </c>
      <c r="CB498" s="20">
        <v>0.7</v>
      </c>
      <c r="CF498" s="20">
        <v>1.22</v>
      </c>
      <c r="CG498" s="20">
        <v>2.5979999999999999</v>
      </c>
      <c r="CH498" s="20">
        <v>2.08</v>
      </c>
      <c r="CJ498" s="20">
        <v>96</v>
      </c>
      <c r="CK498" s="20">
        <v>0.23400000000000001</v>
      </c>
      <c r="CM498" s="20">
        <v>3.34</v>
      </c>
      <c r="CO498" s="20">
        <v>1.44</v>
      </c>
      <c r="CS498" s="20">
        <v>14.4</v>
      </c>
      <c r="CU498" s="20">
        <v>6.6</v>
      </c>
      <c r="CV498" s="20">
        <v>15.99</v>
      </c>
      <c r="CX498" s="20">
        <v>7</v>
      </c>
      <c r="CY498" s="20">
        <v>1.53</v>
      </c>
      <c r="CZ498" s="20">
        <v>0.32700000000000001</v>
      </c>
      <c r="DB498" s="20">
        <v>0.23200000000000001</v>
      </c>
      <c r="DG498" s="20">
        <v>0.70299999999999996</v>
      </c>
      <c r="DH498" s="20">
        <v>0.105</v>
      </c>
      <c r="DI498" s="85">
        <v>32.487000000000002</v>
      </c>
      <c r="DJ498" s="85">
        <v>32.487000000000002</v>
      </c>
      <c r="DL498" s="20">
        <v>3750</v>
      </c>
      <c r="DN498" s="20">
        <v>2700</v>
      </c>
      <c r="DO498" s="20">
        <v>192</v>
      </c>
    </row>
    <row r="499" spans="1:119" x14ac:dyDescent="0.3">
      <c r="A499" s="20">
        <v>10</v>
      </c>
      <c r="B499" s="20" t="s">
        <v>977</v>
      </c>
      <c r="C499" s="20" t="s">
        <v>279</v>
      </c>
      <c r="D499" s="20" t="s">
        <v>134</v>
      </c>
      <c r="G499" s="20" t="s">
        <v>134</v>
      </c>
      <c r="K499" s="20">
        <v>35.483739999999997</v>
      </c>
      <c r="L499" s="20">
        <v>-107.66341300000001</v>
      </c>
      <c r="M499" s="20" t="s">
        <v>357</v>
      </c>
      <c r="N499" s="59" t="s">
        <v>238</v>
      </c>
      <c r="O499" s="20" t="s">
        <v>147</v>
      </c>
      <c r="P499" s="59" t="s">
        <v>336</v>
      </c>
      <c r="Q499" s="20" t="s">
        <v>1373</v>
      </c>
      <c r="R499" s="20" t="s">
        <v>381</v>
      </c>
      <c r="T499" s="20"/>
      <c r="U499" s="20" t="s">
        <v>68</v>
      </c>
      <c r="V499" s="20" t="s">
        <v>1687</v>
      </c>
      <c r="W499" s="20" t="s">
        <v>128</v>
      </c>
      <c r="X499" s="20" t="s">
        <v>249</v>
      </c>
      <c r="Z499" s="20" t="s">
        <v>1686</v>
      </c>
      <c r="AA499" s="20" t="s">
        <v>142</v>
      </c>
      <c r="AB499" s="20" t="s">
        <v>1559</v>
      </c>
      <c r="BB499" s="20">
        <v>0.7</v>
      </c>
      <c r="BD499" s="20">
        <v>120.8</v>
      </c>
      <c r="BG499" s="20">
        <v>0.52</v>
      </c>
      <c r="BJ499" s="20">
        <v>4.97</v>
      </c>
      <c r="BK499" s="20">
        <v>9.48</v>
      </c>
      <c r="BL499" s="20">
        <v>2.48</v>
      </c>
      <c r="BP499" s="20">
        <v>1.77</v>
      </c>
      <c r="CB499" s="20">
        <v>9</v>
      </c>
      <c r="CF499" s="20">
        <v>1.47</v>
      </c>
      <c r="CG499" s="20">
        <v>3.2370000000000001</v>
      </c>
      <c r="CH499" s="20">
        <v>2.2000000000000002</v>
      </c>
      <c r="CJ499" s="20">
        <v>123</v>
      </c>
      <c r="CK499" s="20">
        <v>0.45400000000000001</v>
      </c>
      <c r="CM499" s="20">
        <v>8.35</v>
      </c>
      <c r="CO499" s="20">
        <v>2.95</v>
      </c>
      <c r="CS499" s="20">
        <v>14.8</v>
      </c>
      <c r="CU499" s="20">
        <v>26.64</v>
      </c>
      <c r="CV499" s="20">
        <v>51.08</v>
      </c>
      <c r="CX499" s="20">
        <v>17.510000000000002</v>
      </c>
      <c r="CY499" s="20">
        <v>2.36</v>
      </c>
      <c r="CZ499" s="20">
        <v>0.437</v>
      </c>
      <c r="DB499" s="20">
        <v>0.249</v>
      </c>
      <c r="DG499" s="20">
        <v>0.81</v>
      </c>
      <c r="DH499" s="20">
        <v>0.125</v>
      </c>
      <c r="DI499" s="85">
        <v>99.210999999999999</v>
      </c>
      <c r="DJ499" s="85">
        <v>99.210999999999999</v>
      </c>
      <c r="DL499" s="20">
        <v>38710</v>
      </c>
      <c r="DN499" s="20">
        <v>2200</v>
      </c>
      <c r="DO499" s="20">
        <v>200</v>
      </c>
    </row>
    <row r="500" spans="1:119" x14ac:dyDescent="0.3">
      <c r="A500" s="20">
        <v>11</v>
      </c>
      <c r="B500" s="20" t="s">
        <v>977</v>
      </c>
      <c r="C500" s="20" t="s">
        <v>279</v>
      </c>
      <c r="D500" s="20" t="s">
        <v>134</v>
      </c>
      <c r="G500" s="20" t="s">
        <v>134</v>
      </c>
      <c r="K500" s="20">
        <v>35.483739999999997</v>
      </c>
      <c r="L500" s="20">
        <v>-107.66341300000001</v>
      </c>
      <c r="M500" s="20" t="s">
        <v>357</v>
      </c>
      <c r="N500" s="59" t="s">
        <v>238</v>
      </c>
      <c r="O500" s="20" t="s">
        <v>147</v>
      </c>
      <c r="P500" s="59" t="s">
        <v>336</v>
      </c>
      <c r="Q500" s="20" t="s">
        <v>1373</v>
      </c>
      <c r="R500" s="20" t="s">
        <v>381</v>
      </c>
      <c r="T500" s="20"/>
      <c r="U500" s="20" t="s">
        <v>68</v>
      </c>
      <c r="V500" s="20" t="s">
        <v>1687</v>
      </c>
      <c r="W500" s="20" t="s">
        <v>128</v>
      </c>
      <c r="X500" s="20" t="s">
        <v>249</v>
      </c>
      <c r="Z500" s="20" t="s">
        <v>1682</v>
      </c>
      <c r="AA500" s="20" t="s">
        <v>142</v>
      </c>
      <c r="AB500" s="20" t="s">
        <v>1559</v>
      </c>
      <c r="BB500" s="20">
        <v>0.68</v>
      </c>
      <c r="BD500" s="20">
        <v>84.87</v>
      </c>
      <c r="BJ500" s="20">
        <v>4.3</v>
      </c>
      <c r="BK500" s="20">
        <v>7.73</v>
      </c>
      <c r="BL500" s="20">
        <v>0.68</v>
      </c>
      <c r="BP500" s="20">
        <v>1.46</v>
      </c>
      <c r="CB500" s="20">
        <v>3.2</v>
      </c>
      <c r="CF500" s="20">
        <v>1.52</v>
      </c>
      <c r="CG500" s="20">
        <v>2.97</v>
      </c>
      <c r="CH500" s="20">
        <v>2.3199999999999998</v>
      </c>
      <c r="CJ500" s="20">
        <v>91.5</v>
      </c>
      <c r="CK500" s="20">
        <v>0.34799999999999998</v>
      </c>
      <c r="CM500" s="20">
        <v>7.54</v>
      </c>
      <c r="CO500" s="20">
        <v>3.67</v>
      </c>
      <c r="CS500" s="20">
        <v>12.4</v>
      </c>
      <c r="CU500" s="20">
        <v>8.14</v>
      </c>
      <c r="CV500" s="20">
        <v>16.899999999999999</v>
      </c>
      <c r="CX500" s="20">
        <v>6.32</v>
      </c>
      <c r="CY500" s="20">
        <v>1.1599999999999999</v>
      </c>
      <c r="CZ500" s="20">
        <v>0.26</v>
      </c>
      <c r="DB500" s="20">
        <v>0.17100000000000001</v>
      </c>
      <c r="DG500" s="20">
        <v>0.61299999999999999</v>
      </c>
      <c r="DH500" s="20">
        <v>0.107</v>
      </c>
      <c r="DI500" s="85">
        <v>33.670999999999992</v>
      </c>
      <c r="DJ500" s="85">
        <v>33.670999999999992</v>
      </c>
      <c r="DL500" s="20">
        <v>7380</v>
      </c>
      <c r="DN500" s="20">
        <v>2600</v>
      </c>
      <c r="DO500" s="20">
        <v>206</v>
      </c>
    </row>
    <row r="501" spans="1:119" x14ac:dyDescent="0.3">
      <c r="A501" s="20">
        <v>12</v>
      </c>
      <c r="B501" s="20" t="s">
        <v>977</v>
      </c>
      <c r="C501" s="20" t="s">
        <v>279</v>
      </c>
      <c r="D501" s="20" t="s">
        <v>134</v>
      </c>
      <c r="G501" s="20" t="s">
        <v>134</v>
      </c>
      <c r="K501" s="20">
        <v>35.483739999999997</v>
      </c>
      <c r="L501" s="20">
        <v>-107.66341300000001</v>
      </c>
      <c r="M501" s="20" t="s">
        <v>357</v>
      </c>
      <c r="N501" s="59" t="s">
        <v>238</v>
      </c>
      <c r="O501" s="20" t="s">
        <v>147</v>
      </c>
      <c r="P501" s="59" t="s">
        <v>336</v>
      </c>
      <c r="Q501" s="20" t="s">
        <v>1373</v>
      </c>
      <c r="R501" s="20" t="s">
        <v>381</v>
      </c>
      <c r="T501" s="20"/>
      <c r="U501" s="20" t="s">
        <v>68</v>
      </c>
      <c r="V501" s="20" t="s">
        <v>1687</v>
      </c>
      <c r="W501" s="20" t="s">
        <v>128</v>
      </c>
      <c r="X501" s="20" t="s">
        <v>249</v>
      </c>
      <c r="Z501" s="20" t="s">
        <v>1682</v>
      </c>
      <c r="AA501" s="20" t="s">
        <v>142</v>
      </c>
      <c r="AB501" s="20" t="s">
        <v>1559</v>
      </c>
      <c r="BD501" s="20">
        <v>87.6</v>
      </c>
      <c r="BG501" s="20">
        <v>0.44</v>
      </c>
      <c r="BJ501" s="20">
        <v>4.2699999999999996</v>
      </c>
      <c r="BK501" s="20">
        <v>6.2</v>
      </c>
      <c r="BL501" s="20">
        <v>0.7</v>
      </c>
      <c r="BP501" s="20">
        <v>1.57</v>
      </c>
      <c r="CB501" s="20">
        <v>2.5</v>
      </c>
      <c r="CF501" s="20">
        <v>1.61</v>
      </c>
      <c r="CG501" s="20">
        <v>3.2170000000000001</v>
      </c>
      <c r="CH501" s="20">
        <v>2.1</v>
      </c>
      <c r="CJ501" s="20">
        <v>82</v>
      </c>
      <c r="CK501" s="20">
        <v>0.38800000000000001</v>
      </c>
      <c r="CM501" s="20">
        <v>10.07</v>
      </c>
      <c r="CO501" s="20">
        <v>6.94</v>
      </c>
      <c r="CS501" s="20">
        <v>12.8</v>
      </c>
      <c r="CU501" s="20">
        <v>8.9</v>
      </c>
      <c r="CV501" s="20">
        <v>18.600000000000001</v>
      </c>
      <c r="CX501" s="20">
        <v>5.43</v>
      </c>
      <c r="CY501" s="20">
        <v>1.04</v>
      </c>
      <c r="CZ501" s="20">
        <v>0.28199999999999997</v>
      </c>
      <c r="DB501" s="20">
        <v>0.187</v>
      </c>
      <c r="DG501" s="20">
        <v>0.70699999999999996</v>
      </c>
      <c r="DH501" s="20">
        <v>0.11</v>
      </c>
      <c r="DI501" s="85">
        <v>35.255999999999993</v>
      </c>
      <c r="DJ501" s="85">
        <v>35.255999999999993</v>
      </c>
      <c r="DL501" s="20">
        <v>6100</v>
      </c>
      <c r="DN501" s="20">
        <v>2400</v>
      </c>
      <c r="DO501" s="20">
        <v>170</v>
      </c>
    </row>
    <row r="502" spans="1:119" x14ac:dyDescent="0.3">
      <c r="A502" s="20">
        <v>13</v>
      </c>
      <c r="B502" s="20" t="s">
        <v>977</v>
      </c>
      <c r="C502" s="20" t="s">
        <v>279</v>
      </c>
      <c r="D502" s="20" t="s">
        <v>134</v>
      </c>
      <c r="G502" s="20" t="s">
        <v>134</v>
      </c>
      <c r="K502" s="20">
        <v>35.483739999999997</v>
      </c>
      <c r="L502" s="20">
        <v>-107.66341300000001</v>
      </c>
      <c r="M502" s="20" t="s">
        <v>357</v>
      </c>
      <c r="N502" s="59" t="s">
        <v>238</v>
      </c>
      <c r="O502" s="20" t="s">
        <v>147</v>
      </c>
      <c r="P502" s="59" t="s">
        <v>336</v>
      </c>
      <c r="Q502" s="20" t="s">
        <v>1373</v>
      </c>
      <c r="R502" s="20" t="s">
        <v>381</v>
      </c>
      <c r="T502" s="20"/>
      <c r="U502" s="20" t="s">
        <v>68</v>
      </c>
      <c r="V502" s="20" t="s">
        <v>1687</v>
      </c>
      <c r="W502" s="20" t="s">
        <v>128</v>
      </c>
      <c r="X502" s="20" t="s">
        <v>249</v>
      </c>
      <c r="Z502" s="20" t="s">
        <v>1682</v>
      </c>
      <c r="AA502" s="20" t="s">
        <v>142</v>
      </c>
      <c r="AB502" s="20" t="s">
        <v>1559</v>
      </c>
      <c r="BD502" s="20">
        <v>120.8</v>
      </c>
      <c r="BG502" s="20">
        <v>0.56999999999999995</v>
      </c>
      <c r="BJ502" s="20">
        <v>4.55</v>
      </c>
      <c r="BK502" s="20">
        <v>6</v>
      </c>
      <c r="BL502" s="20">
        <v>0.216</v>
      </c>
      <c r="BP502" s="20">
        <v>4.45</v>
      </c>
      <c r="CB502" s="20">
        <v>1.4</v>
      </c>
      <c r="CF502" s="20">
        <v>2.1</v>
      </c>
      <c r="CG502" s="20">
        <v>2.7989999999999999</v>
      </c>
      <c r="CH502" s="20">
        <v>2.78</v>
      </c>
      <c r="CJ502" s="20">
        <v>73</v>
      </c>
      <c r="CK502" s="20">
        <v>0.57899999999999996</v>
      </c>
      <c r="CM502" s="20">
        <v>31.43</v>
      </c>
      <c r="CO502" s="20">
        <v>10.199999999999999</v>
      </c>
      <c r="CS502" s="20">
        <v>13.8</v>
      </c>
      <c r="CU502" s="20">
        <v>15.4</v>
      </c>
      <c r="CV502" s="20">
        <v>30.5</v>
      </c>
      <c r="CX502" s="20">
        <v>8.3699999999999992</v>
      </c>
      <c r="CY502" s="20">
        <v>1.4</v>
      </c>
      <c r="CZ502" s="20">
        <v>0.35099999999999998</v>
      </c>
      <c r="DB502" s="20">
        <v>0.27200000000000002</v>
      </c>
      <c r="DG502" s="20">
        <v>0.73</v>
      </c>
      <c r="DH502" s="20">
        <v>0.126</v>
      </c>
      <c r="DI502" s="85">
        <v>57.148999999999987</v>
      </c>
      <c r="DJ502" s="85">
        <v>57.148999999999987</v>
      </c>
      <c r="DL502" s="20">
        <v>3420</v>
      </c>
      <c r="DN502" s="20">
        <v>1500</v>
      </c>
      <c r="DO502" s="20">
        <v>170</v>
      </c>
    </row>
    <row r="503" spans="1:119" x14ac:dyDescent="0.3">
      <c r="A503" s="20">
        <v>14</v>
      </c>
      <c r="B503" s="20" t="s">
        <v>977</v>
      </c>
      <c r="C503" s="20" t="s">
        <v>279</v>
      </c>
      <c r="D503" s="20" t="s">
        <v>134</v>
      </c>
      <c r="G503" s="20" t="s">
        <v>134</v>
      </c>
      <c r="K503" s="20">
        <v>35.483739999999997</v>
      </c>
      <c r="L503" s="20">
        <v>-107.66341300000001</v>
      </c>
      <c r="M503" s="20" t="s">
        <v>357</v>
      </c>
      <c r="N503" s="59" t="s">
        <v>238</v>
      </c>
      <c r="O503" s="20" t="s">
        <v>147</v>
      </c>
      <c r="P503" s="59" t="s">
        <v>2240</v>
      </c>
      <c r="Q503" s="20" t="s">
        <v>1373</v>
      </c>
      <c r="R503" s="20" t="s">
        <v>381</v>
      </c>
      <c r="T503" s="20"/>
      <c r="U503" s="20" t="s">
        <v>68</v>
      </c>
      <c r="V503" s="20" t="s">
        <v>1687</v>
      </c>
      <c r="W503" s="20" t="s">
        <v>128</v>
      </c>
      <c r="Z503" s="20" t="s">
        <v>323</v>
      </c>
      <c r="AA503" s="20" t="s">
        <v>142</v>
      </c>
      <c r="AB503" s="20" t="s">
        <v>1559</v>
      </c>
      <c r="BD503" s="20">
        <v>82.4</v>
      </c>
      <c r="BG503" s="20">
        <v>0.8</v>
      </c>
      <c r="BJ503" s="20">
        <v>0.98</v>
      </c>
      <c r="BK503" s="20">
        <v>3.7</v>
      </c>
      <c r="BL503" s="20">
        <v>1</v>
      </c>
      <c r="BP503" s="20">
        <v>6.29</v>
      </c>
      <c r="CB503" s="20">
        <v>6.2</v>
      </c>
      <c r="CF503" s="20">
        <v>0.22800000000000001</v>
      </c>
      <c r="CG503" s="20">
        <v>2.1659999999999999</v>
      </c>
      <c r="CH503" s="20">
        <v>3.1</v>
      </c>
      <c r="CJ503" s="20">
        <v>84</v>
      </c>
      <c r="CK503" s="20">
        <v>3.2</v>
      </c>
      <c r="CM503" s="20">
        <v>16.09</v>
      </c>
      <c r="CO503" s="20">
        <v>9.25</v>
      </c>
      <c r="CU503" s="20">
        <v>33.700000000000003</v>
      </c>
      <c r="CV503" s="20">
        <v>63.3</v>
      </c>
      <c r="CX503" s="20">
        <v>17</v>
      </c>
      <c r="CY503" s="20">
        <v>1.75</v>
      </c>
      <c r="CZ503" s="20">
        <v>0.34200000000000003</v>
      </c>
      <c r="DB503" s="20">
        <v>0.13100000000000001</v>
      </c>
      <c r="DG503" s="20">
        <v>0.34399999999999997</v>
      </c>
      <c r="DH503" s="20">
        <v>9.2999999999999999E-2</v>
      </c>
      <c r="DI503" s="85">
        <v>116.66</v>
      </c>
      <c r="DJ503" s="85">
        <v>116.66</v>
      </c>
      <c r="DL503" s="20">
        <v>11260</v>
      </c>
      <c r="DO503" s="20">
        <v>140</v>
      </c>
    </row>
    <row r="504" spans="1:119" x14ac:dyDescent="0.3">
      <c r="A504" s="20">
        <v>15</v>
      </c>
      <c r="B504" s="20" t="s">
        <v>977</v>
      </c>
      <c r="C504" s="20" t="s">
        <v>279</v>
      </c>
      <c r="D504" s="20" t="s">
        <v>134</v>
      </c>
      <c r="G504" s="20" t="s">
        <v>134</v>
      </c>
      <c r="K504" s="20">
        <v>35.483739999999997</v>
      </c>
      <c r="L504" s="20">
        <v>-107.66341300000001</v>
      </c>
      <c r="M504" s="20" t="s">
        <v>357</v>
      </c>
      <c r="N504" s="59" t="s">
        <v>238</v>
      </c>
      <c r="O504" s="20" t="s">
        <v>147</v>
      </c>
      <c r="P504" s="59" t="s">
        <v>336</v>
      </c>
      <c r="Q504" s="20" t="s">
        <v>1373</v>
      </c>
      <c r="R504" s="20" t="s">
        <v>381</v>
      </c>
      <c r="T504" s="20"/>
      <c r="U504" s="20" t="s">
        <v>68</v>
      </c>
      <c r="V504" s="20" t="s">
        <v>1687</v>
      </c>
      <c r="W504" s="20" t="s">
        <v>128</v>
      </c>
      <c r="X504" s="20" t="s">
        <v>249</v>
      </c>
      <c r="Z504" s="20" t="s">
        <v>1686</v>
      </c>
      <c r="AA504" s="20" t="s">
        <v>142</v>
      </c>
      <c r="AB504" s="20" t="s">
        <v>1559</v>
      </c>
      <c r="BB504" s="20">
        <v>0.6</v>
      </c>
      <c r="BD504" s="20">
        <v>84.5</v>
      </c>
      <c r="BG504" s="20">
        <v>0.5</v>
      </c>
      <c r="BJ504" s="20">
        <v>7</v>
      </c>
      <c r="BK504" s="20">
        <v>9.6999999999999993</v>
      </c>
      <c r="BL504" s="20">
        <v>0.2</v>
      </c>
      <c r="BP504" s="20">
        <v>3.95</v>
      </c>
      <c r="CB504" s="20">
        <v>2.6</v>
      </c>
      <c r="CF504" s="20">
        <v>1.17</v>
      </c>
      <c r="CG504" s="20">
        <v>3.2360000000000002</v>
      </c>
      <c r="CH504" s="20">
        <v>5.7</v>
      </c>
      <c r="CJ504" s="20">
        <v>106</v>
      </c>
      <c r="CK504" s="20">
        <v>0.55200000000000005</v>
      </c>
      <c r="CM504" s="20">
        <v>27.86</v>
      </c>
      <c r="CO504" s="20">
        <v>8</v>
      </c>
      <c r="CS504" s="20">
        <v>12.2</v>
      </c>
      <c r="CU504" s="20">
        <v>22.15</v>
      </c>
      <c r="CV504" s="20">
        <v>44.2</v>
      </c>
      <c r="CX504" s="20">
        <v>12.9</v>
      </c>
      <c r="CY504" s="20">
        <v>2.1</v>
      </c>
      <c r="CZ504" s="20">
        <v>0.45500000000000002</v>
      </c>
      <c r="DB504" s="20">
        <v>0.28499999999999998</v>
      </c>
      <c r="DG504" s="20">
        <v>0.89</v>
      </c>
      <c r="DH504" s="20">
        <v>1.4E-2</v>
      </c>
      <c r="DI504" s="85">
        <v>82.993999999999986</v>
      </c>
      <c r="DJ504" s="85">
        <v>82.993999999999986</v>
      </c>
      <c r="DL504" s="20">
        <v>9600</v>
      </c>
      <c r="DN504" s="20">
        <v>1400</v>
      </c>
      <c r="DO504" s="20">
        <v>170</v>
      </c>
    </row>
    <row r="505" spans="1:119" x14ac:dyDescent="0.3">
      <c r="A505" s="20">
        <v>16</v>
      </c>
      <c r="B505" s="20" t="s">
        <v>977</v>
      </c>
      <c r="C505" s="20" t="s">
        <v>279</v>
      </c>
      <c r="D505" s="20" t="s">
        <v>134</v>
      </c>
      <c r="G505" s="20" t="s">
        <v>134</v>
      </c>
      <c r="K505" s="20">
        <v>35.483739999999997</v>
      </c>
      <c r="L505" s="20">
        <v>-107.66341300000001</v>
      </c>
      <c r="M505" s="20" t="s">
        <v>357</v>
      </c>
      <c r="N505" s="59" t="s">
        <v>238</v>
      </c>
      <c r="O505" s="20" t="s">
        <v>147</v>
      </c>
      <c r="P505" s="59" t="s">
        <v>336</v>
      </c>
      <c r="Q505" s="20" t="s">
        <v>1373</v>
      </c>
      <c r="R505" s="20" t="s">
        <v>381</v>
      </c>
      <c r="T505" s="20"/>
      <c r="U505" s="20" t="s">
        <v>68</v>
      </c>
      <c r="V505" s="20" t="s">
        <v>1687</v>
      </c>
      <c r="W505" s="20" t="s">
        <v>128</v>
      </c>
      <c r="X505" s="20" t="s">
        <v>249</v>
      </c>
      <c r="Z505" s="20" t="s">
        <v>1686</v>
      </c>
      <c r="AA505" s="20" t="s">
        <v>142</v>
      </c>
      <c r="AB505" s="20" t="s">
        <v>1559</v>
      </c>
      <c r="BB505" s="20">
        <v>1.1000000000000001</v>
      </c>
      <c r="BD505" s="20">
        <v>54.8</v>
      </c>
      <c r="BG505" s="20">
        <v>0.45</v>
      </c>
      <c r="BJ505" s="20">
        <v>6.59</v>
      </c>
      <c r="BK505" s="20">
        <v>7.1</v>
      </c>
      <c r="BL505" s="20">
        <v>0.1</v>
      </c>
      <c r="BP505" s="20">
        <v>2.36</v>
      </c>
      <c r="CB505" s="20">
        <v>1.3</v>
      </c>
      <c r="CF505" s="20">
        <v>1.48</v>
      </c>
      <c r="CG505" s="20">
        <v>2.9830000000000001</v>
      </c>
      <c r="CH505" s="20">
        <v>3.4</v>
      </c>
      <c r="CJ505" s="20">
        <v>88</v>
      </c>
      <c r="CK505" s="20">
        <v>0.377</v>
      </c>
      <c r="CM505" s="20">
        <v>10.16</v>
      </c>
      <c r="CO505" s="20">
        <v>6.01</v>
      </c>
      <c r="CU505" s="20">
        <v>7.48</v>
      </c>
      <c r="CV505" s="20">
        <v>16.600000000000001</v>
      </c>
      <c r="CX505" s="20">
        <v>5.6</v>
      </c>
      <c r="CY505" s="20">
        <v>1.1599999999999999</v>
      </c>
      <c r="CZ505" s="20">
        <v>0.32</v>
      </c>
      <c r="DB505" s="20">
        <v>0.22</v>
      </c>
      <c r="DG505" s="20">
        <v>0.85</v>
      </c>
      <c r="DH505" s="20">
        <v>0.14000000000000001</v>
      </c>
      <c r="DI505" s="85">
        <v>32.369999999999997</v>
      </c>
      <c r="DJ505" s="85">
        <v>32.369999999999997</v>
      </c>
      <c r="DL505" s="20">
        <v>17150</v>
      </c>
      <c r="DN505" s="20">
        <v>2700</v>
      </c>
      <c r="DO505" s="20">
        <v>170</v>
      </c>
    </row>
    <row r="506" spans="1:119" x14ac:dyDescent="0.3">
      <c r="A506" s="20">
        <v>17</v>
      </c>
      <c r="B506" s="20" t="s">
        <v>977</v>
      </c>
      <c r="C506" s="20" t="s">
        <v>279</v>
      </c>
      <c r="D506" s="20" t="s">
        <v>134</v>
      </c>
      <c r="G506" s="20" t="s">
        <v>134</v>
      </c>
      <c r="K506" s="20">
        <v>35.483739999999997</v>
      </c>
      <c r="L506" s="20">
        <v>-107.66341300000001</v>
      </c>
      <c r="M506" s="20" t="s">
        <v>357</v>
      </c>
      <c r="N506" s="59" t="s">
        <v>238</v>
      </c>
      <c r="O506" s="20" t="s">
        <v>147</v>
      </c>
      <c r="P506" s="59" t="s">
        <v>336</v>
      </c>
      <c r="Q506" s="20" t="s">
        <v>1373</v>
      </c>
      <c r="R506" s="20" t="s">
        <v>381</v>
      </c>
      <c r="T506" s="20"/>
      <c r="U506" s="20" t="s">
        <v>68</v>
      </c>
      <c r="V506" s="20" t="s">
        <v>1687</v>
      </c>
      <c r="W506" s="20" t="s">
        <v>128</v>
      </c>
      <c r="X506" s="20" t="s">
        <v>249</v>
      </c>
      <c r="Z506" s="20" t="s">
        <v>1686</v>
      </c>
      <c r="AA506" s="20" t="s">
        <v>142</v>
      </c>
      <c r="AB506" s="20" t="s">
        <v>1559</v>
      </c>
      <c r="BD506" s="20">
        <v>49.7</v>
      </c>
      <c r="BG506" s="20">
        <v>0.5</v>
      </c>
      <c r="BJ506" s="20">
        <v>4.22</v>
      </c>
      <c r="BK506" s="20">
        <v>4.3</v>
      </c>
      <c r="BL506" s="20">
        <v>7.0000000000000007E-2</v>
      </c>
      <c r="BP506" s="20">
        <v>1.23</v>
      </c>
      <c r="CB506" s="20">
        <v>1.4</v>
      </c>
      <c r="CF506" s="20">
        <v>2.48</v>
      </c>
      <c r="CG506" s="20">
        <v>2.19</v>
      </c>
      <c r="CH506" s="20">
        <v>1.75</v>
      </c>
      <c r="CJ506" s="20">
        <v>99</v>
      </c>
      <c r="CK506" s="20">
        <v>0.27400000000000002</v>
      </c>
      <c r="CM506" s="20">
        <v>5.66</v>
      </c>
      <c r="CO506" s="20">
        <v>3.67</v>
      </c>
      <c r="CS506" s="20">
        <v>11.3</v>
      </c>
      <c r="CU506" s="20">
        <v>6.64</v>
      </c>
      <c r="CV506" s="20">
        <v>15.1</v>
      </c>
      <c r="CX506" s="20">
        <v>5.9</v>
      </c>
      <c r="CY506" s="20">
        <v>1.1200000000000001</v>
      </c>
      <c r="CZ506" s="20">
        <v>0.27700000000000002</v>
      </c>
      <c r="DB506" s="20">
        <v>0.16400000000000001</v>
      </c>
      <c r="DG506" s="20">
        <v>0.67</v>
      </c>
      <c r="DH506" s="20">
        <v>9.9000000000000005E-2</v>
      </c>
      <c r="DI506" s="85">
        <v>29.970000000000006</v>
      </c>
      <c r="DJ506" s="85">
        <v>29.970000000000006</v>
      </c>
      <c r="DL506" s="20">
        <v>20790</v>
      </c>
      <c r="DN506" s="20">
        <v>5100</v>
      </c>
      <c r="DO506" s="20">
        <v>180</v>
      </c>
    </row>
    <row r="507" spans="1:119" x14ac:dyDescent="0.3">
      <c r="A507" s="20">
        <v>18</v>
      </c>
      <c r="B507" s="20" t="s">
        <v>977</v>
      </c>
      <c r="C507" s="20" t="s">
        <v>279</v>
      </c>
      <c r="D507" s="20" t="s">
        <v>134</v>
      </c>
      <c r="G507" s="20" t="s">
        <v>134</v>
      </c>
      <c r="K507" s="20">
        <v>35.483739999999997</v>
      </c>
      <c r="L507" s="20">
        <v>-107.66341300000001</v>
      </c>
      <c r="M507" s="20" t="s">
        <v>357</v>
      </c>
      <c r="N507" s="59" t="s">
        <v>238</v>
      </c>
      <c r="O507" s="20" t="s">
        <v>147</v>
      </c>
      <c r="P507" s="59" t="s">
        <v>336</v>
      </c>
      <c r="Q507" s="20" t="s">
        <v>1373</v>
      </c>
      <c r="R507" s="20" t="s">
        <v>381</v>
      </c>
      <c r="T507" s="20"/>
      <c r="U507" s="20" t="s">
        <v>68</v>
      </c>
      <c r="V507" s="20" t="s">
        <v>1687</v>
      </c>
      <c r="W507" s="20" t="s">
        <v>128</v>
      </c>
      <c r="X507" s="20" t="s">
        <v>249</v>
      </c>
      <c r="Z507" s="20" t="s">
        <v>1686</v>
      </c>
      <c r="AA507" s="20" t="s">
        <v>142</v>
      </c>
      <c r="AB507" s="20" t="s">
        <v>1559</v>
      </c>
      <c r="BD507" s="20">
        <v>73.3</v>
      </c>
      <c r="BG507" s="20">
        <v>0.36</v>
      </c>
      <c r="BJ507" s="20">
        <v>3.39</v>
      </c>
      <c r="BK507" s="20">
        <v>5.4</v>
      </c>
      <c r="BL507" s="20">
        <v>3.5999999999999997E-2</v>
      </c>
      <c r="BP507" s="20">
        <v>1.84</v>
      </c>
      <c r="CB507" s="20">
        <v>0.6</v>
      </c>
      <c r="CF507" s="20">
        <v>0.71</v>
      </c>
      <c r="CG507" s="20">
        <v>2.1880000000000002</v>
      </c>
      <c r="CH507" s="20">
        <v>2.66</v>
      </c>
      <c r="CJ507" s="20">
        <v>156</v>
      </c>
      <c r="CK507" s="20">
        <v>0.48499999999999999</v>
      </c>
      <c r="CM507" s="20">
        <v>8.49</v>
      </c>
      <c r="CO507" s="20">
        <v>2.72</v>
      </c>
      <c r="CS507" s="20">
        <v>9.5</v>
      </c>
      <c r="CU507" s="20">
        <v>7.57</v>
      </c>
      <c r="CV507" s="20">
        <v>16.8</v>
      </c>
      <c r="CX507" s="20">
        <v>6.2</v>
      </c>
      <c r="CY507" s="20">
        <v>1.29</v>
      </c>
      <c r="CZ507" s="20">
        <v>0.26800000000000002</v>
      </c>
      <c r="DB507" s="20">
        <v>0.17799999999999999</v>
      </c>
      <c r="DG507" s="20">
        <v>0.64400000000000002</v>
      </c>
      <c r="DH507" s="20">
        <v>0.12</v>
      </c>
      <c r="DI507" s="85">
        <v>33.069999999999993</v>
      </c>
      <c r="DJ507" s="85">
        <v>33.069999999999993</v>
      </c>
      <c r="DL507" s="20">
        <v>5550</v>
      </c>
      <c r="DN507" s="20">
        <v>3400</v>
      </c>
      <c r="DO507" s="20">
        <v>180</v>
      </c>
    </row>
    <row r="508" spans="1:119" x14ac:dyDescent="0.3">
      <c r="A508" s="20">
        <v>19</v>
      </c>
      <c r="B508" s="20" t="s">
        <v>977</v>
      </c>
      <c r="C508" s="20" t="s">
        <v>279</v>
      </c>
      <c r="D508" s="20" t="s">
        <v>134</v>
      </c>
      <c r="G508" s="20" t="s">
        <v>134</v>
      </c>
      <c r="K508" s="20">
        <v>35.483739999999997</v>
      </c>
      <c r="L508" s="20">
        <v>-107.66341300000001</v>
      </c>
      <c r="M508" s="20" t="s">
        <v>357</v>
      </c>
      <c r="N508" s="59" t="s">
        <v>238</v>
      </c>
      <c r="O508" s="20" t="s">
        <v>147</v>
      </c>
      <c r="P508" s="59" t="s">
        <v>336</v>
      </c>
      <c r="Q508" s="20" t="s">
        <v>1373</v>
      </c>
      <c r="R508" s="20" t="s">
        <v>381</v>
      </c>
      <c r="T508" s="20"/>
      <c r="U508" s="20" t="s">
        <v>68</v>
      </c>
      <c r="V508" s="20" t="s">
        <v>1687</v>
      </c>
      <c r="W508" s="20" t="s">
        <v>128</v>
      </c>
      <c r="X508" s="20" t="s">
        <v>249</v>
      </c>
      <c r="Z508" s="20" t="s">
        <v>1682</v>
      </c>
      <c r="AA508" s="20" t="s">
        <v>142</v>
      </c>
      <c r="AB508" s="20" t="s">
        <v>1559</v>
      </c>
      <c r="BD508" s="20">
        <v>53.3</v>
      </c>
      <c r="BG508" s="20">
        <v>0.57999999999999996</v>
      </c>
      <c r="BJ508" s="20">
        <v>2.54</v>
      </c>
      <c r="BK508" s="20">
        <v>2.04</v>
      </c>
      <c r="BL508" s="20">
        <v>2.9000000000000001E-2</v>
      </c>
      <c r="BP508" s="20">
        <v>0.40200000000000002</v>
      </c>
      <c r="CB508" s="20">
        <v>0.4</v>
      </c>
      <c r="CF508" s="20">
        <v>0.36899999999999999</v>
      </c>
      <c r="CG508" s="20">
        <v>0.97799999999999998</v>
      </c>
      <c r="CH508" s="20">
        <v>0.93</v>
      </c>
      <c r="CJ508" s="20">
        <v>105</v>
      </c>
      <c r="CK508" s="20">
        <v>8.2000000000000003E-2</v>
      </c>
      <c r="CM508" s="20">
        <v>0.89500000000000002</v>
      </c>
      <c r="CO508" s="20">
        <v>0.39</v>
      </c>
      <c r="CS508" s="20">
        <v>5.2</v>
      </c>
      <c r="CU508" s="20">
        <v>4.57</v>
      </c>
      <c r="CV508" s="20">
        <v>8.7799999999999994</v>
      </c>
      <c r="CX508" s="20">
        <v>3.5</v>
      </c>
      <c r="CY508" s="20">
        <v>0.57899999999999996</v>
      </c>
      <c r="CZ508" s="20">
        <v>0.109</v>
      </c>
      <c r="DB508" s="20">
        <v>0.06</v>
      </c>
      <c r="DG508" s="20">
        <v>0.20799999999999999</v>
      </c>
      <c r="DH508" s="20">
        <v>3.2500000000000001E-2</v>
      </c>
      <c r="DI508" s="85">
        <v>17.8385</v>
      </c>
      <c r="DJ508" s="85">
        <v>17.8385</v>
      </c>
      <c r="DL508" s="20">
        <v>3860</v>
      </c>
      <c r="DN508" s="20">
        <v>6900</v>
      </c>
      <c r="DO508" s="20">
        <v>210</v>
      </c>
    </row>
    <row r="509" spans="1:119" x14ac:dyDescent="0.3">
      <c r="A509" s="20">
        <v>20</v>
      </c>
      <c r="B509" s="20" t="s">
        <v>977</v>
      </c>
      <c r="C509" s="20" t="s">
        <v>279</v>
      </c>
      <c r="D509" s="20" t="s">
        <v>134</v>
      </c>
      <c r="G509" s="20" t="s">
        <v>134</v>
      </c>
      <c r="K509" s="20">
        <v>35.483739999999997</v>
      </c>
      <c r="L509" s="20">
        <v>-107.66341300000001</v>
      </c>
      <c r="M509" s="20" t="s">
        <v>357</v>
      </c>
      <c r="N509" s="59" t="s">
        <v>238</v>
      </c>
      <c r="O509" s="20" t="s">
        <v>147</v>
      </c>
      <c r="P509" s="59" t="s">
        <v>336</v>
      </c>
      <c r="Q509" s="20" t="s">
        <v>1373</v>
      </c>
      <c r="R509" s="20" t="s">
        <v>381</v>
      </c>
      <c r="T509" s="20"/>
      <c r="U509" s="20" t="s">
        <v>68</v>
      </c>
      <c r="V509" s="20" t="s">
        <v>1687</v>
      </c>
      <c r="W509" s="20" t="s">
        <v>128</v>
      </c>
      <c r="X509" s="20" t="s">
        <v>249</v>
      </c>
      <c r="Z509" s="20" t="s">
        <v>1682</v>
      </c>
      <c r="AA509" s="20" t="s">
        <v>142</v>
      </c>
      <c r="AB509" s="20" t="s">
        <v>1559</v>
      </c>
      <c r="BB509" s="20">
        <v>1.3</v>
      </c>
      <c r="BD509" s="20">
        <v>39.299999999999997</v>
      </c>
      <c r="BG509" s="20">
        <v>0.74</v>
      </c>
      <c r="BJ509" s="20">
        <v>4.95</v>
      </c>
      <c r="BK509" s="20">
        <v>2.4300000000000002</v>
      </c>
      <c r="BP509" s="20">
        <v>0.29899999999999999</v>
      </c>
      <c r="CF509" s="20">
        <v>0.26400000000000001</v>
      </c>
      <c r="CG509" s="20">
        <v>1.1679999999999999</v>
      </c>
      <c r="CH509" s="20">
        <v>0.4</v>
      </c>
      <c r="CJ509" s="20">
        <v>105</v>
      </c>
      <c r="CK509" s="20">
        <v>7.6999999999999999E-2</v>
      </c>
      <c r="CM509" s="20">
        <v>0.81399999999999995</v>
      </c>
      <c r="CO509" s="20">
        <v>0.38</v>
      </c>
      <c r="CS509" s="20">
        <v>4</v>
      </c>
      <c r="CU509" s="20">
        <v>4.33</v>
      </c>
      <c r="CV509" s="20">
        <v>7.99</v>
      </c>
      <c r="CX509" s="20">
        <v>2.8</v>
      </c>
      <c r="CY509" s="20">
        <v>0.47899999999999998</v>
      </c>
      <c r="CZ509" s="20">
        <v>9.0999999999999998E-2</v>
      </c>
      <c r="DB509" s="20">
        <v>5.8999999999999997E-2</v>
      </c>
      <c r="DG509" s="20">
        <v>0.18099999999999999</v>
      </c>
      <c r="DH509" s="20">
        <v>3.27E-2</v>
      </c>
      <c r="DI509" s="85">
        <v>15.962699999999998</v>
      </c>
      <c r="DJ509" s="85">
        <v>15.962699999999998</v>
      </c>
      <c r="DL509" s="20">
        <v>3660</v>
      </c>
      <c r="DN509" s="20">
        <v>10300</v>
      </c>
      <c r="DO509" s="20">
        <v>150</v>
      </c>
    </row>
    <row r="510" spans="1:119" x14ac:dyDescent="0.3">
      <c r="A510" s="20">
        <v>21</v>
      </c>
      <c r="B510" s="20" t="s">
        <v>977</v>
      </c>
      <c r="C510" s="20" t="s">
        <v>279</v>
      </c>
      <c r="D510" s="20" t="s">
        <v>134</v>
      </c>
      <c r="G510" s="20" t="s">
        <v>134</v>
      </c>
      <c r="K510" s="20">
        <v>35.483739999999997</v>
      </c>
      <c r="L510" s="20">
        <v>-107.66341300000001</v>
      </c>
      <c r="M510" s="20" t="s">
        <v>357</v>
      </c>
      <c r="N510" s="59" t="s">
        <v>238</v>
      </c>
      <c r="O510" s="20" t="s">
        <v>147</v>
      </c>
      <c r="P510" s="59" t="s">
        <v>336</v>
      </c>
      <c r="Q510" s="20" t="s">
        <v>1373</v>
      </c>
      <c r="R510" s="20" t="s">
        <v>381</v>
      </c>
      <c r="T510" s="20"/>
      <c r="U510" s="20" t="s">
        <v>68</v>
      </c>
      <c r="V510" s="20" t="s">
        <v>1687</v>
      </c>
      <c r="W510" s="20" t="s">
        <v>128</v>
      </c>
      <c r="X510" s="20" t="s">
        <v>249</v>
      </c>
      <c r="Z510" s="20" t="s">
        <v>1682</v>
      </c>
      <c r="AA510" s="20" t="s">
        <v>142</v>
      </c>
      <c r="AB510" s="20" t="s">
        <v>1559</v>
      </c>
      <c r="BB510" s="20">
        <v>0.9</v>
      </c>
      <c r="BD510" s="20">
        <v>61.2</v>
      </c>
      <c r="BG510" s="20">
        <v>0.56999999999999995</v>
      </c>
      <c r="BJ510" s="20">
        <v>4.17</v>
      </c>
      <c r="BK510" s="20">
        <v>2.85</v>
      </c>
      <c r="BL510" s="20">
        <v>2.1000000000000001E-2</v>
      </c>
      <c r="BP510" s="20">
        <v>0.40400000000000003</v>
      </c>
      <c r="CF510" s="20">
        <v>0.75</v>
      </c>
      <c r="CG510" s="20">
        <v>1.264</v>
      </c>
      <c r="CH510" s="20">
        <v>0.5</v>
      </c>
      <c r="CJ510" s="20">
        <v>82</v>
      </c>
      <c r="CK510" s="20">
        <v>6.8000000000000005E-2</v>
      </c>
      <c r="CM510" s="20">
        <v>0.876</v>
      </c>
      <c r="CO510" s="20">
        <v>0.44</v>
      </c>
      <c r="CS510" s="20">
        <v>1.3</v>
      </c>
      <c r="CU510" s="20">
        <v>4.84</v>
      </c>
      <c r="CV510" s="20">
        <v>6.12</v>
      </c>
      <c r="CX510" s="20">
        <v>2.9</v>
      </c>
      <c r="CY510" s="20">
        <v>0.441</v>
      </c>
      <c r="CZ510" s="20">
        <v>0.10100000000000001</v>
      </c>
      <c r="DB510" s="20">
        <v>5.5E-2</v>
      </c>
      <c r="DG510" s="20">
        <v>0.219</v>
      </c>
      <c r="DH510" s="20">
        <v>0.03</v>
      </c>
      <c r="DI510" s="85">
        <v>14.706000000000001</v>
      </c>
      <c r="DJ510" s="85">
        <v>14.706000000000001</v>
      </c>
      <c r="DL510" s="20">
        <v>4210</v>
      </c>
      <c r="DN510" s="20">
        <v>9400</v>
      </c>
      <c r="DO510" s="20">
        <v>130</v>
      </c>
    </row>
    <row r="511" spans="1:119" x14ac:dyDescent="0.3">
      <c r="A511" s="20">
        <v>22</v>
      </c>
      <c r="B511" s="20" t="s">
        <v>977</v>
      </c>
      <c r="C511" s="20" t="s">
        <v>279</v>
      </c>
      <c r="D511" s="20" t="s">
        <v>134</v>
      </c>
      <c r="G511" s="20" t="s">
        <v>134</v>
      </c>
      <c r="K511" s="20">
        <v>35.483739999999997</v>
      </c>
      <c r="L511" s="20">
        <v>-107.66341300000001</v>
      </c>
      <c r="M511" s="20" t="s">
        <v>357</v>
      </c>
      <c r="N511" s="59" t="s">
        <v>238</v>
      </c>
      <c r="O511" s="20" t="s">
        <v>147</v>
      </c>
      <c r="P511" s="59" t="s">
        <v>336</v>
      </c>
      <c r="Q511" s="20" t="s">
        <v>1373</v>
      </c>
      <c r="R511" s="20" t="s">
        <v>381</v>
      </c>
      <c r="T511" s="20"/>
      <c r="U511" s="20" t="s">
        <v>68</v>
      </c>
      <c r="V511" s="20" t="s">
        <v>1687</v>
      </c>
      <c r="W511" s="20" t="s">
        <v>128</v>
      </c>
      <c r="X511" s="20" t="s">
        <v>249</v>
      </c>
      <c r="Z511" s="20" t="s">
        <v>1682</v>
      </c>
      <c r="AA511" s="20" t="s">
        <v>142</v>
      </c>
      <c r="AB511" s="20" t="s">
        <v>1559</v>
      </c>
      <c r="BB511" s="20">
        <v>1.1000000000000001</v>
      </c>
      <c r="BD511" s="20">
        <v>144.69999999999999</v>
      </c>
      <c r="BJ511" s="20">
        <v>8.2799999999999994</v>
      </c>
      <c r="BK511" s="20">
        <v>10.1</v>
      </c>
      <c r="BL511" s="20">
        <v>4.7E-2</v>
      </c>
      <c r="BP511" s="20">
        <v>1.97</v>
      </c>
      <c r="CB511" s="20">
        <v>0.2</v>
      </c>
      <c r="CF511" s="20">
        <v>5.72</v>
      </c>
      <c r="CG511" s="20">
        <v>2.383</v>
      </c>
      <c r="CH511" s="20">
        <v>1.39</v>
      </c>
      <c r="CJ511" s="20">
        <v>102</v>
      </c>
      <c r="CK511" s="20">
        <v>0.377</v>
      </c>
      <c r="CM511" s="20">
        <v>2.94</v>
      </c>
      <c r="CO511" s="20">
        <v>1.33</v>
      </c>
      <c r="CS511" s="20">
        <v>9</v>
      </c>
      <c r="CU511" s="20">
        <v>5.01</v>
      </c>
      <c r="CV511" s="20">
        <v>10.43</v>
      </c>
      <c r="CX511" s="20">
        <v>4.5999999999999996</v>
      </c>
      <c r="CY511" s="20">
        <v>0.85299999999999998</v>
      </c>
      <c r="CZ511" s="20">
        <v>0.214</v>
      </c>
      <c r="DB511" s="20">
        <v>0.188</v>
      </c>
      <c r="DG511" s="20">
        <v>0.69199999999999995</v>
      </c>
      <c r="DH511" s="20">
        <v>0.11899999999999999</v>
      </c>
      <c r="DI511" s="85">
        <v>22.105999999999998</v>
      </c>
      <c r="DJ511" s="85">
        <v>22.105999999999998</v>
      </c>
      <c r="DL511" s="20">
        <v>950</v>
      </c>
      <c r="DN511" s="20">
        <v>7800</v>
      </c>
      <c r="DO511" s="20">
        <v>220</v>
      </c>
    </row>
    <row r="512" spans="1:119" x14ac:dyDescent="0.3">
      <c r="A512" s="20">
        <v>23</v>
      </c>
      <c r="B512" s="20" t="s">
        <v>977</v>
      </c>
      <c r="C512" s="20" t="s">
        <v>279</v>
      </c>
      <c r="D512" s="20" t="s">
        <v>134</v>
      </c>
      <c r="G512" s="20" t="s">
        <v>134</v>
      </c>
      <c r="K512" s="20">
        <v>35.483739999999997</v>
      </c>
      <c r="L512" s="20">
        <v>-107.66341300000001</v>
      </c>
      <c r="M512" s="20" t="s">
        <v>357</v>
      </c>
      <c r="N512" s="59" t="s">
        <v>238</v>
      </c>
      <c r="O512" s="20" t="s">
        <v>147</v>
      </c>
      <c r="P512" s="59" t="s">
        <v>336</v>
      </c>
      <c r="Q512" s="20" t="s">
        <v>1373</v>
      </c>
      <c r="R512" s="20" t="s">
        <v>381</v>
      </c>
      <c r="T512" s="20"/>
      <c r="U512" s="20" t="s">
        <v>68</v>
      </c>
      <c r="V512" s="20" t="s">
        <v>1687</v>
      </c>
      <c r="W512" s="20" t="s">
        <v>128</v>
      </c>
      <c r="X512" s="20" t="s">
        <v>249</v>
      </c>
      <c r="Z512" s="20" t="s">
        <v>1682</v>
      </c>
      <c r="AA512" s="20" t="s">
        <v>142</v>
      </c>
      <c r="AB512" s="20" t="s">
        <v>1559</v>
      </c>
      <c r="BD512" s="20">
        <v>177.8</v>
      </c>
      <c r="BG512" s="20">
        <v>0.7</v>
      </c>
      <c r="BJ512" s="20">
        <v>7.62</v>
      </c>
      <c r="BK512" s="20">
        <v>10.88</v>
      </c>
      <c r="BL512" s="20">
        <v>4.8000000000000001E-2</v>
      </c>
      <c r="BP512" s="20">
        <v>1.98</v>
      </c>
      <c r="CB512" s="20">
        <v>0.4</v>
      </c>
      <c r="CF512" s="20">
        <v>7.65</v>
      </c>
      <c r="CG512" s="20">
        <v>2.7160000000000002</v>
      </c>
      <c r="CH512" s="20">
        <v>1.75</v>
      </c>
      <c r="CJ512" s="20">
        <v>104</v>
      </c>
      <c r="CK512" s="20">
        <v>0.39300000000000002</v>
      </c>
      <c r="CM512" s="20">
        <v>3.17</v>
      </c>
      <c r="CO512" s="20">
        <v>1.26</v>
      </c>
      <c r="CS512" s="20">
        <v>12.9</v>
      </c>
      <c r="CU512" s="20">
        <v>4.67</v>
      </c>
      <c r="CV512" s="20">
        <v>10.8</v>
      </c>
      <c r="CX512" s="20">
        <v>5.0999999999999996</v>
      </c>
      <c r="CY512" s="20">
        <v>0.98</v>
      </c>
      <c r="CZ512" s="20">
        <v>0.24399999999999999</v>
      </c>
      <c r="DB512" s="20">
        <v>0.22800000000000001</v>
      </c>
      <c r="DG512" s="20">
        <v>0.8</v>
      </c>
      <c r="DH512" s="20">
        <v>0.13800000000000001</v>
      </c>
      <c r="DI512" s="85">
        <v>22.960000000000004</v>
      </c>
      <c r="DJ512" s="85">
        <v>22.960000000000004</v>
      </c>
      <c r="DL512" s="20">
        <v>960</v>
      </c>
      <c r="DN512" s="20">
        <v>6800</v>
      </c>
      <c r="DO512" s="20">
        <v>150</v>
      </c>
    </row>
    <row r="513" spans="1:119" x14ac:dyDescent="0.3">
      <c r="A513" s="20">
        <v>24</v>
      </c>
      <c r="B513" s="20" t="s">
        <v>977</v>
      </c>
      <c r="C513" s="20" t="s">
        <v>279</v>
      </c>
      <c r="D513" s="20" t="s">
        <v>134</v>
      </c>
      <c r="G513" s="20" t="s">
        <v>134</v>
      </c>
      <c r="K513" s="20">
        <v>35.483739999999997</v>
      </c>
      <c r="L513" s="20">
        <v>-107.66341300000001</v>
      </c>
      <c r="M513" s="20" t="s">
        <v>357</v>
      </c>
      <c r="N513" s="59" t="s">
        <v>238</v>
      </c>
      <c r="O513" s="20" t="s">
        <v>147</v>
      </c>
      <c r="P513" s="59" t="s">
        <v>336</v>
      </c>
      <c r="Q513" s="20" t="s">
        <v>1373</v>
      </c>
      <c r="R513" s="20" t="s">
        <v>381</v>
      </c>
      <c r="T513" s="20"/>
      <c r="U513" s="20" t="s">
        <v>68</v>
      </c>
      <c r="V513" s="20" t="s">
        <v>1687</v>
      </c>
      <c r="W513" s="20" t="s">
        <v>128</v>
      </c>
      <c r="X513" s="20" t="s">
        <v>249</v>
      </c>
      <c r="Z513" s="20" t="s">
        <v>1682</v>
      </c>
      <c r="AA513" s="20" t="s">
        <v>142</v>
      </c>
      <c r="AB513" s="20" t="s">
        <v>1559</v>
      </c>
      <c r="BD513" s="20">
        <v>19.5</v>
      </c>
      <c r="BG513" s="20">
        <v>0.96</v>
      </c>
      <c r="BJ513" s="20">
        <v>7.4</v>
      </c>
      <c r="BK513" s="20">
        <v>17.2</v>
      </c>
      <c r="BL513" s="20">
        <v>0.13</v>
      </c>
      <c r="BP513" s="20">
        <v>2.42</v>
      </c>
      <c r="CF513" s="20">
        <v>9.5299999999999994</v>
      </c>
      <c r="CG513" s="20">
        <v>4.28</v>
      </c>
      <c r="CH513" s="20">
        <v>2.2000000000000002</v>
      </c>
      <c r="CJ513" s="20">
        <v>66</v>
      </c>
      <c r="CK513" s="20">
        <v>0.41199999999999998</v>
      </c>
      <c r="CM513" s="20">
        <v>3.95</v>
      </c>
      <c r="CO513" s="20">
        <v>2.54</v>
      </c>
      <c r="CS513" s="20">
        <v>18.399999999999999</v>
      </c>
      <c r="CU513" s="20">
        <v>5.56</v>
      </c>
      <c r="CV513" s="20">
        <v>12.1</v>
      </c>
      <c r="CX513" s="20">
        <v>6.1</v>
      </c>
      <c r="CY513" s="20">
        <v>1.36</v>
      </c>
      <c r="CZ513" s="20">
        <v>0.33900000000000002</v>
      </c>
      <c r="DB513" s="20">
        <v>0.35199999999999998</v>
      </c>
      <c r="DG513" s="20">
        <v>1.21</v>
      </c>
      <c r="DH513" s="20">
        <v>0.182</v>
      </c>
      <c r="DI513" s="85">
        <v>27.202999999999996</v>
      </c>
      <c r="DJ513" s="85">
        <v>27.202999999999996</v>
      </c>
      <c r="DL513" s="20">
        <v>1850</v>
      </c>
      <c r="DN513" s="20">
        <v>6600</v>
      </c>
      <c r="DO513" s="20">
        <v>140</v>
      </c>
    </row>
    <row r="514" spans="1:119" x14ac:dyDescent="0.3">
      <c r="A514" s="20">
        <v>25</v>
      </c>
      <c r="B514" s="20" t="s">
        <v>977</v>
      </c>
      <c r="C514" s="20" t="s">
        <v>279</v>
      </c>
      <c r="D514" s="20" t="s">
        <v>134</v>
      </c>
      <c r="G514" s="20" t="s">
        <v>134</v>
      </c>
      <c r="K514" s="20">
        <v>35.483739999999997</v>
      </c>
      <c r="L514" s="20">
        <v>-107.66341300000001</v>
      </c>
      <c r="M514" s="20" t="s">
        <v>357</v>
      </c>
      <c r="N514" s="59" t="s">
        <v>238</v>
      </c>
      <c r="O514" s="20" t="s">
        <v>147</v>
      </c>
      <c r="P514" s="59" t="s">
        <v>336</v>
      </c>
      <c r="Q514" s="20" t="s">
        <v>1373</v>
      </c>
      <c r="R514" s="20" t="s">
        <v>381</v>
      </c>
      <c r="T514" s="20"/>
      <c r="U514" s="20" t="s">
        <v>68</v>
      </c>
      <c r="V514" s="20" t="s">
        <v>1687</v>
      </c>
      <c r="W514" s="20" t="s">
        <v>128</v>
      </c>
      <c r="X514" s="20" t="s">
        <v>249</v>
      </c>
      <c r="Z514" s="20" t="s">
        <v>1682</v>
      </c>
      <c r="AA514" s="20" t="s">
        <v>142</v>
      </c>
      <c r="AB514" s="20" t="s">
        <v>1559</v>
      </c>
      <c r="BD514" s="20">
        <v>39.200000000000003</v>
      </c>
      <c r="BG514" s="20">
        <v>0.95</v>
      </c>
      <c r="BJ514" s="20">
        <v>7.66</v>
      </c>
      <c r="BK514" s="20">
        <v>29.9</v>
      </c>
      <c r="BL514" s="20">
        <v>1.44</v>
      </c>
      <c r="BP514" s="20">
        <v>3.49</v>
      </c>
      <c r="CB514" s="20">
        <v>8</v>
      </c>
      <c r="CF514" s="20">
        <v>7.45</v>
      </c>
      <c r="CG514" s="20">
        <v>7.21</v>
      </c>
      <c r="CH514" s="20">
        <v>2.8</v>
      </c>
      <c r="CJ514" s="20">
        <v>59</v>
      </c>
      <c r="CK514" s="20">
        <v>0.64600000000000002</v>
      </c>
      <c r="CM514" s="20">
        <v>6.68</v>
      </c>
      <c r="CO514" s="20">
        <v>3.25</v>
      </c>
      <c r="CS514" s="20">
        <v>18.100000000000001</v>
      </c>
      <c r="CU514" s="20">
        <v>8.92</v>
      </c>
      <c r="CV514" s="20">
        <v>13.6</v>
      </c>
      <c r="CX514" s="20">
        <v>9.5</v>
      </c>
      <c r="CY514" s="20">
        <v>2.5099999999999998</v>
      </c>
      <c r="CZ514" s="20">
        <v>0.68100000000000005</v>
      </c>
      <c r="DB514" s="20">
        <v>0.66700000000000004</v>
      </c>
      <c r="DG514" s="20">
        <v>1.62</v>
      </c>
      <c r="DH514" s="20">
        <v>0.27</v>
      </c>
      <c r="DI514" s="85">
        <v>37.767999999999994</v>
      </c>
      <c r="DJ514" s="85">
        <v>37.767999999999994</v>
      </c>
      <c r="DL514" s="20">
        <v>2200</v>
      </c>
      <c r="DN514" s="20">
        <v>1800</v>
      </c>
      <c r="DO514" s="20">
        <v>90</v>
      </c>
    </row>
    <row r="515" spans="1:119" x14ac:dyDescent="0.3">
      <c r="A515" s="20">
        <v>26</v>
      </c>
      <c r="B515" s="20" t="s">
        <v>977</v>
      </c>
      <c r="C515" s="20" t="s">
        <v>279</v>
      </c>
      <c r="D515" s="20" t="s">
        <v>134</v>
      </c>
      <c r="G515" s="20" t="s">
        <v>134</v>
      </c>
      <c r="K515" s="20">
        <v>35.483739999999997</v>
      </c>
      <c r="L515" s="20">
        <v>-107.66341300000001</v>
      </c>
      <c r="M515" s="20" t="s">
        <v>357</v>
      </c>
      <c r="N515" s="59" t="s">
        <v>238</v>
      </c>
      <c r="O515" s="20" t="s">
        <v>147</v>
      </c>
      <c r="P515" s="59" t="s">
        <v>275</v>
      </c>
      <c r="Q515" s="20" t="s">
        <v>1373</v>
      </c>
      <c r="R515" s="20" t="s">
        <v>381</v>
      </c>
      <c r="T515" s="20"/>
      <c r="U515" s="20" t="s">
        <v>68</v>
      </c>
      <c r="V515" s="20" t="s">
        <v>1687</v>
      </c>
      <c r="W515" s="20" t="s">
        <v>128</v>
      </c>
      <c r="Z515" s="20" t="s">
        <v>275</v>
      </c>
      <c r="AA515" s="20" t="s">
        <v>142</v>
      </c>
      <c r="AB515" s="20" t="s">
        <v>1559</v>
      </c>
      <c r="BD515" s="20">
        <v>241.9</v>
      </c>
      <c r="BJ515" s="20">
        <v>6.53</v>
      </c>
      <c r="BK515" s="20">
        <v>53.13</v>
      </c>
      <c r="BL515" s="20">
        <v>19.100000000000001</v>
      </c>
      <c r="BP515" s="20">
        <v>6.57</v>
      </c>
      <c r="CB515" s="20">
        <v>106</v>
      </c>
      <c r="CF515" s="20">
        <v>2.46</v>
      </c>
      <c r="CG515" s="20">
        <v>12.12</v>
      </c>
      <c r="CH515" s="20">
        <v>2.2000000000000002</v>
      </c>
      <c r="CJ515" s="20">
        <v>98</v>
      </c>
      <c r="CK515" s="20">
        <v>1.24</v>
      </c>
      <c r="CM515" s="20">
        <v>12.81</v>
      </c>
      <c r="CO515" s="20">
        <v>3.7</v>
      </c>
      <c r="CS515" s="20">
        <v>59.5</v>
      </c>
      <c r="CU515" s="20">
        <v>25.74</v>
      </c>
      <c r="CV515" s="20">
        <v>47.59</v>
      </c>
      <c r="CX515" s="20">
        <v>16.5</v>
      </c>
      <c r="CY515" s="20">
        <v>2.87</v>
      </c>
      <c r="CZ515" s="20">
        <v>0.55000000000000004</v>
      </c>
      <c r="DB515" s="20">
        <v>0.48</v>
      </c>
      <c r="DG515" s="20">
        <v>2.5499999999999998</v>
      </c>
      <c r="DH515" s="20">
        <v>0.39900000000000002</v>
      </c>
      <c r="DI515" s="85">
        <v>96.679000000000002</v>
      </c>
      <c r="DJ515" s="85">
        <v>96.679000000000002</v>
      </c>
      <c r="DL515" s="20">
        <v>13090</v>
      </c>
    </row>
    <row r="516" spans="1:119" x14ac:dyDescent="0.3">
      <c r="A516" s="20">
        <v>27</v>
      </c>
      <c r="B516" s="20" t="s">
        <v>977</v>
      </c>
      <c r="C516" s="20" t="s">
        <v>279</v>
      </c>
      <c r="D516" s="20" t="s">
        <v>134</v>
      </c>
      <c r="G516" s="20" t="s">
        <v>134</v>
      </c>
      <c r="K516" s="20">
        <v>35.483739999999997</v>
      </c>
      <c r="L516" s="20">
        <v>-107.66341300000001</v>
      </c>
      <c r="M516" s="20" t="s">
        <v>357</v>
      </c>
      <c r="N516" s="59" t="s">
        <v>238</v>
      </c>
      <c r="O516" s="20" t="s">
        <v>147</v>
      </c>
      <c r="P516" s="59" t="s">
        <v>275</v>
      </c>
      <c r="Q516" s="20" t="s">
        <v>1373</v>
      </c>
      <c r="R516" s="20" t="s">
        <v>381</v>
      </c>
      <c r="T516" s="20"/>
      <c r="U516" s="20" t="s">
        <v>68</v>
      </c>
      <c r="V516" s="20" t="s">
        <v>1687</v>
      </c>
      <c r="W516" s="20" t="s">
        <v>128</v>
      </c>
      <c r="Z516" s="20" t="s">
        <v>275</v>
      </c>
      <c r="AA516" s="20" t="s">
        <v>142</v>
      </c>
      <c r="AB516" s="20" t="s">
        <v>1559</v>
      </c>
      <c r="BB516" s="20">
        <v>10.7</v>
      </c>
      <c r="BD516" s="20">
        <v>385.2</v>
      </c>
      <c r="BJ516" s="20">
        <v>15.77</v>
      </c>
      <c r="BK516" s="20">
        <v>60.2</v>
      </c>
      <c r="BL516" s="20">
        <v>11.78</v>
      </c>
      <c r="BP516" s="20">
        <v>7.1</v>
      </c>
      <c r="CB516" s="20">
        <v>119</v>
      </c>
      <c r="CF516" s="20">
        <v>2.11</v>
      </c>
      <c r="CG516" s="20">
        <v>16</v>
      </c>
      <c r="CH516" s="20">
        <v>0.3</v>
      </c>
      <c r="CJ516" s="20">
        <v>99</v>
      </c>
      <c r="CK516" s="20">
        <v>1.23</v>
      </c>
      <c r="CM516" s="20">
        <v>14.96</v>
      </c>
      <c r="CO516" s="20">
        <v>4.3</v>
      </c>
      <c r="CS516" s="20">
        <v>85</v>
      </c>
      <c r="CU516" s="20">
        <v>40.200000000000003</v>
      </c>
      <c r="CV516" s="20">
        <v>85.2</v>
      </c>
      <c r="CX516" s="20">
        <v>34.200000000000003</v>
      </c>
      <c r="CY516" s="20">
        <v>6.3</v>
      </c>
      <c r="CZ516" s="20">
        <v>1.2949999999999999</v>
      </c>
      <c r="DB516" s="20">
        <v>0.84</v>
      </c>
      <c r="DG516" s="20">
        <v>2.88</v>
      </c>
      <c r="DH516" s="20">
        <v>0.41599999999999998</v>
      </c>
      <c r="DI516" s="85">
        <v>171.33100000000002</v>
      </c>
      <c r="DJ516" s="85">
        <v>171.33100000000002</v>
      </c>
      <c r="DL516" s="20">
        <v>16070</v>
      </c>
    </row>
    <row r="517" spans="1:119" x14ac:dyDescent="0.3">
      <c r="A517" s="20">
        <v>1</v>
      </c>
      <c r="B517" s="20" t="s">
        <v>977</v>
      </c>
      <c r="C517" s="20" t="s">
        <v>143</v>
      </c>
      <c r="D517" s="20" t="s">
        <v>134</v>
      </c>
      <c r="G517" s="20" t="s">
        <v>134</v>
      </c>
      <c r="K517" s="20">
        <v>36.877089913200003</v>
      </c>
      <c r="L517" s="20">
        <v>-104.90397119049</v>
      </c>
      <c r="M517" s="20" t="s">
        <v>357</v>
      </c>
      <c r="N517" s="59" t="s">
        <v>238</v>
      </c>
      <c r="O517" s="20" t="s">
        <v>147</v>
      </c>
      <c r="P517" s="59" t="s">
        <v>275</v>
      </c>
      <c r="Q517" s="20" t="s">
        <v>1373</v>
      </c>
      <c r="R517" s="20" t="s">
        <v>381</v>
      </c>
      <c r="T517" s="20"/>
      <c r="U517" s="20" t="s">
        <v>130</v>
      </c>
      <c r="W517" s="20" t="s">
        <v>131</v>
      </c>
      <c r="Z517" s="20" t="s">
        <v>275</v>
      </c>
      <c r="AA517" s="20" t="s">
        <v>143</v>
      </c>
      <c r="AB517" s="20" t="s">
        <v>143</v>
      </c>
      <c r="AC517" s="20">
        <v>0.35</v>
      </c>
      <c r="AJ517" s="20">
        <v>1.7889999999999999</v>
      </c>
      <c r="AN517" s="20">
        <v>0.23</v>
      </c>
      <c r="AO517" s="20">
        <v>0.1205</v>
      </c>
      <c r="BB517" s="20">
        <v>1.21</v>
      </c>
      <c r="BD517" s="20">
        <v>698.5</v>
      </c>
      <c r="BJ517" s="20">
        <v>9.36</v>
      </c>
      <c r="BK517" s="20">
        <v>51.05</v>
      </c>
      <c r="BL517" s="20">
        <v>12.64</v>
      </c>
      <c r="BP517" s="20">
        <v>4.01</v>
      </c>
      <c r="CB517" s="20">
        <v>104</v>
      </c>
      <c r="CF517" s="20">
        <v>0.745</v>
      </c>
      <c r="CG517" s="20">
        <v>13.17</v>
      </c>
      <c r="CH517" s="20">
        <v>1.46</v>
      </c>
      <c r="CJ517" s="20">
        <v>386.1</v>
      </c>
      <c r="CK517" s="20">
        <v>0.29899999999999999</v>
      </c>
      <c r="CM517" s="20">
        <v>9.49</v>
      </c>
      <c r="CO517" s="20">
        <v>3.68</v>
      </c>
      <c r="CS517" s="20">
        <v>34.799999999999997</v>
      </c>
      <c r="CU517" s="20">
        <v>37.9</v>
      </c>
      <c r="CV517" s="20">
        <v>70.599999999999994</v>
      </c>
      <c r="CX517" s="20">
        <v>24.4</v>
      </c>
      <c r="CY517" s="20">
        <v>4.5599999999999996</v>
      </c>
      <c r="CZ517" s="20">
        <v>0.80800000000000005</v>
      </c>
      <c r="DB517" s="20">
        <v>0.56100000000000005</v>
      </c>
      <c r="DG517" s="20">
        <v>0.19900000000000001</v>
      </c>
      <c r="DH517" s="20">
        <v>0.30299999999999999</v>
      </c>
      <c r="DI517" s="85">
        <v>139.33100000000002</v>
      </c>
      <c r="DJ517" s="85">
        <v>139.33100000000002</v>
      </c>
    </row>
    <row r="518" spans="1:119" x14ac:dyDescent="0.3">
      <c r="A518" s="20">
        <v>2</v>
      </c>
      <c r="B518" s="20" t="s">
        <v>977</v>
      </c>
      <c r="C518" s="20" t="s">
        <v>143</v>
      </c>
      <c r="D518" s="20" t="s">
        <v>134</v>
      </c>
      <c r="G518" s="20" t="s">
        <v>134</v>
      </c>
      <c r="K518" s="20">
        <v>36.877089913200003</v>
      </c>
      <c r="L518" s="20">
        <v>-104.90397119049</v>
      </c>
      <c r="M518" s="20" t="s">
        <v>357</v>
      </c>
      <c r="N518" s="59" t="s">
        <v>239</v>
      </c>
      <c r="O518" s="20" t="s">
        <v>147</v>
      </c>
      <c r="P518" s="59" t="s">
        <v>275</v>
      </c>
      <c r="Q518" s="20" t="s">
        <v>1373</v>
      </c>
      <c r="R518" s="20" t="s">
        <v>381</v>
      </c>
      <c r="T518" s="20"/>
      <c r="U518" s="20" t="s">
        <v>130</v>
      </c>
      <c r="W518" s="20" t="s">
        <v>131</v>
      </c>
      <c r="Z518" s="20" t="s">
        <v>275</v>
      </c>
      <c r="AA518" s="20" t="s">
        <v>143</v>
      </c>
      <c r="AB518" s="20" t="s">
        <v>143</v>
      </c>
      <c r="AC518" s="20">
        <v>0.34</v>
      </c>
      <c r="AJ518" s="20">
        <v>1.9</v>
      </c>
      <c r="AN518" s="20">
        <v>0.28000000000000003</v>
      </c>
      <c r="AO518" s="20">
        <v>0.126</v>
      </c>
      <c r="BB518" s="20">
        <v>1.43</v>
      </c>
      <c r="BD518" s="20">
        <v>692.8</v>
      </c>
      <c r="BJ518" s="20">
        <v>5.88</v>
      </c>
      <c r="BK518" s="20">
        <v>51.5</v>
      </c>
      <c r="BL518" s="20">
        <v>9.94</v>
      </c>
      <c r="BP518" s="20">
        <v>4.12</v>
      </c>
      <c r="CB518" s="20">
        <v>97</v>
      </c>
      <c r="CF518" s="20">
        <v>0.89</v>
      </c>
      <c r="CG518" s="20">
        <v>14.17</v>
      </c>
      <c r="CH518" s="20">
        <v>2.1</v>
      </c>
      <c r="CJ518" s="20">
        <v>395</v>
      </c>
      <c r="CK518" s="20">
        <v>1.2609999999999999</v>
      </c>
      <c r="CM518" s="20">
        <v>11.8</v>
      </c>
      <c r="CO518" s="20">
        <v>3.92</v>
      </c>
      <c r="CS518" s="20">
        <v>46.8</v>
      </c>
      <c r="CU518" s="20">
        <v>39.700000000000003</v>
      </c>
      <c r="CV518" s="20">
        <v>73.099999999999994</v>
      </c>
      <c r="CX518" s="20">
        <v>29.8</v>
      </c>
      <c r="CY518" s="20">
        <v>5.01</v>
      </c>
      <c r="CZ518" s="20">
        <v>0.86799999999999999</v>
      </c>
      <c r="DB518" s="20">
        <v>0.60099999999999998</v>
      </c>
      <c r="DG518" s="20">
        <v>1.98</v>
      </c>
      <c r="DH518" s="20">
        <v>0.29499999999999998</v>
      </c>
      <c r="DI518" s="85">
        <v>151.35399999999996</v>
      </c>
      <c r="DJ518" s="85">
        <v>151.35399999999996</v>
      </c>
    </row>
    <row r="519" spans="1:119" x14ac:dyDescent="0.3">
      <c r="A519" s="20">
        <v>3</v>
      </c>
      <c r="B519" s="20" t="s">
        <v>977</v>
      </c>
      <c r="C519" s="20" t="s">
        <v>143</v>
      </c>
      <c r="D519" s="20" t="s">
        <v>134</v>
      </c>
      <c r="G519" s="20" t="s">
        <v>134</v>
      </c>
      <c r="K519" s="20">
        <v>36.877089913200003</v>
      </c>
      <c r="L519" s="20">
        <v>-104.90397119049</v>
      </c>
      <c r="M519" s="20" t="s">
        <v>357</v>
      </c>
      <c r="N519" s="59" t="s">
        <v>239</v>
      </c>
      <c r="O519" s="20" t="s">
        <v>147</v>
      </c>
      <c r="P519" s="59" t="s">
        <v>336</v>
      </c>
      <c r="Q519" s="20" t="s">
        <v>1373</v>
      </c>
      <c r="R519" s="20" t="s">
        <v>381</v>
      </c>
      <c r="T519" s="20"/>
      <c r="U519" s="20" t="s">
        <v>130</v>
      </c>
      <c r="W519" s="20" t="s">
        <v>131</v>
      </c>
      <c r="X519" s="20" t="s">
        <v>249</v>
      </c>
      <c r="AA519" s="20" t="s">
        <v>143</v>
      </c>
      <c r="AB519" s="20" t="s">
        <v>143</v>
      </c>
      <c r="AC519" s="20">
        <v>0.12</v>
      </c>
      <c r="AJ519" s="20">
        <v>2.343</v>
      </c>
      <c r="AN519" s="20">
        <v>0.28000000000000003</v>
      </c>
      <c r="AO519" s="20">
        <v>0.106</v>
      </c>
      <c r="BB519" s="20">
        <v>2.08</v>
      </c>
      <c r="BD519" s="20">
        <v>719</v>
      </c>
      <c r="BG519" s="20">
        <v>0.19</v>
      </c>
      <c r="BJ519" s="20">
        <v>5.71</v>
      </c>
      <c r="BK519" s="20">
        <v>52.75</v>
      </c>
      <c r="BL519" s="20">
        <v>8.2899999999999991</v>
      </c>
      <c r="BP519" s="20">
        <v>3.74</v>
      </c>
      <c r="CB519" s="20">
        <v>80.900000000000006</v>
      </c>
      <c r="CF519" s="20">
        <v>0.77</v>
      </c>
      <c r="CG519" s="20">
        <v>14.32</v>
      </c>
      <c r="CH519" s="20">
        <v>3.3</v>
      </c>
      <c r="CJ519" s="20">
        <v>306</v>
      </c>
      <c r="CK519" s="20">
        <v>1.08</v>
      </c>
      <c r="CM519" s="20">
        <v>16.46</v>
      </c>
      <c r="CO519" s="20">
        <v>5.32</v>
      </c>
      <c r="CS519" s="20">
        <v>52.4</v>
      </c>
      <c r="CU519" s="20">
        <v>41.3</v>
      </c>
      <c r="CV519" s="20">
        <v>74.900000000000006</v>
      </c>
      <c r="CX519" s="20">
        <v>31</v>
      </c>
      <c r="CY519" s="20">
        <v>4.99</v>
      </c>
      <c r="CZ519" s="20">
        <v>0.91900000000000004</v>
      </c>
      <c r="DB519" s="20">
        <v>0.57499999999999996</v>
      </c>
      <c r="DG519" s="20">
        <v>1.8</v>
      </c>
      <c r="DH519" s="20">
        <v>0.27400000000000002</v>
      </c>
      <c r="DI519" s="85">
        <v>155.75800000000001</v>
      </c>
      <c r="DJ519" s="85">
        <v>155.75800000000001</v>
      </c>
    </row>
    <row r="520" spans="1:119" x14ac:dyDescent="0.3">
      <c r="A520" s="20">
        <v>4</v>
      </c>
      <c r="B520" s="20" t="s">
        <v>977</v>
      </c>
      <c r="C520" s="20" t="s">
        <v>143</v>
      </c>
      <c r="D520" s="20" t="s">
        <v>134</v>
      </c>
      <c r="G520" s="20" t="s">
        <v>134</v>
      </c>
      <c r="K520" s="20">
        <v>36.877089913200003</v>
      </c>
      <c r="L520" s="20">
        <v>-104.90397119049</v>
      </c>
      <c r="M520" s="20" t="s">
        <v>357</v>
      </c>
      <c r="N520" s="59" t="s">
        <v>239</v>
      </c>
      <c r="O520" s="20" t="s">
        <v>147</v>
      </c>
      <c r="P520" s="59" t="s">
        <v>336</v>
      </c>
      <c r="Q520" s="20" t="s">
        <v>1373</v>
      </c>
      <c r="R520" s="20" t="s">
        <v>381</v>
      </c>
      <c r="T520" s="20"/>
      <c r="U520" s="20" t="s">
        <v>130</v>
      </c>
      <c r="W520" s="20" t="s">
        <v>131</v>
      </c>
      <c r="X520" s="20" t="s">
        <v>249</v>
      </c>
      <c r="AA520" s="20" t="s">
        <v>143</v>
      </c>
      <c r="AB520" s="20" t="s">
        <v>143</v>
      </c>
      <c r="AC520" s="20">
        <v>0.49</v>
      </c>
      <c r="AJ520" s="20">
        <v>0.45200000000000001</v>
      </c>
      <c r="AN520" s="20">
        <v>0.56000000000000005</v>
      </c>
      <c r="AO520" s="20">
        <v>3.15E-2</v>
      </c>
      <c r="BB520" s="20">
        <v>0.43</v>
      </c>
      <c r="BD520" s="20">
        <v>425.7</v>
      </c>
      <c r="BG520" s="20">
        <v>0.42</v>
      </c>
      <c r="BJ520" s="20">
        <v>9.6199999999999992</v>
      </c>
      <c r="BK520" s="20">
        <v>18.8</v>
      </c>
      <c r="BL520" s="20">
        <v>0.81</v>
      </c>
      <c r="BP520" s="20">
        <v>1.19</v>
      </c>
      <c r="CB520" s="20">
        <v>8.6</v>
      </c>
      <c r="CF520" s="20">
        <v>0.76</v>
      </c>
      <c r="CG520" s="20">
        <v>9.02</v>
      </c>
      <c r="CH520" s="20">
        <v>4.2</v>
      </c>
      <c r="CJ520" s="20">
        <v>121</v>
      </c>
      <c r="CK520" s="20">
        <v>0.26300000000000001</v>
      </c>
      <c r="CM520" s="20">
        <v>5.52</v>
      </c>
      <c r="CO520" s="20">
        <v>3.49</v>
      </c>
      <c r="CU520" s="20">
        <v>16.600000000000001</v>
      </c>
      <c r="CV520" s="20">
        <v>35</v>
      </c>
      <c r="CX520" s="20">
        <v>35.299999999999997</v>
      </c>
      <c r="CY520" s="20">
        <v>4.0199999999999996</v>
      </c>
      <c r="CZ520" s="20">
        <v>0.67800000000000005</v>
      </c>
      <c r="DB520" s="20">
        <v>0.52200000000000002</v>
      </c>
      <c r="DG520" s="20">
        <v>1.79</v>
      </c>
      <c r="DH520" s="20">
        <v>0.28299999999999997</v>
      </c>
      <c r="DI520" s="85">
        <v>94.193000000000012</v>
      </c>
      <c r="DJ520" s="85">
        <v>94.193000000000012</v>
      </c>
    </row>
    <row r="521" spans="1:119" x14ac:dyDescent="0.3">
      <c r="A521" s="20">
        <v>6</v>
      </c>
      <c r="B521" s="20" t="s">
        <v>977</v>
      </c>
      <c r="C521" s="20" t="s">
        <v>143</v>
      </c>
      <c r="D521" s="20" t="s">
        <v>134</v>
      </c>
      <c r="G521" s="20" t="s">
        <v>134</v>
      </c>
      <c r="K521" s="20">
        <v>36.877089913200003</v>
      </c>
      <c r="L521" s="20">
        <v>-104.90397119049</v>
      </c>
      <c r="M521" s="20" t="s">
        <v>357</v>
      </c>
      <c r="N521" s="59" t="s">
        <v>239</v>
      </c>
      <c r="O521" s="20" t="s">
        <v>147</v>
      </c>
      <c r="P521" s="59" t="s">
        <v>336</v>
      </c>
      <c r="Q521" s="20" t="s">
        <v>1373</v>
      </c>
      <c r="R521" s="20" t="s">
        <v>381</v>
      </c>
      <c r="T521" s="20"/>
      <c r="U521" s="20" t="s">
        <v>130</v>
      </c>
      <c r="W521" s="20" t="s">
        <v>131</v>
      </c>
      <c r="X521" s="20" t="s">
        <v>249</v>
      </c>
      <c r="AA521" s="20" t="s">
        <v>143</v>
      </c>
      <c r="AB521" s="20" t="s">
        <v>143</v>
      </c>
      <c r="AC521" s="20">
        <v>0.41</v>
      </c>
      <c r="AJ521" s="20">
        <v>0.56799999999999995</v>
      </c>
      <c r="AN521" s="20">
        <v>0.49</v>
      </c>
      <c r="AO521" s="20">
        <v>2.24E-2</v>
      </c>
      <c r="BB521" s="20">
        <v>0.61</v>
      </c>
      <c r="BD521" s="20">
        <v>390.9</v>
      </c>
      <c r="BG521" s="20">
        <v>0.22</v>
      </c>
      <c r="BJ521" s="20">
        <v>3.9</v>
      </c>
      <c r="BK521" s="20">
        <v>7</v>
      </c>
      <c r="BL521" s="20">
        <v>0.05</v>
      </c>
      <c r="BP521" s="20">
        <v>1.31</v>
      </c>
      <c r="CB521" s="20">
        <v>0.05</v>
      </c>
      <c r="CF521" s="20">
        <v>9.6000000000000002E-2</v>
      </c>
      <c r="CG521" s="20">
        <v>3.97</v>
      </c>
      <c r="CH521" s="20">
        <v>2.1</v>
      </c>
      <c r="CJ521" s="20">
        <v>164</v>
      </c>
      <c r="CK521" s="20">
        <v>0.158</v>
      </c>
      <c r="CM521" s="20">
        <v>4.21</v>
      </c>
      <c r="CO521" s="20">
        <v>1.38</v>
      </c>
      <c r="CU521" s="20">
        <v>35.9</v>
      </c>
      <c r="CV521" s="20">
        <v>49.7</v>
      </c>
      <c r="CX521" s="20">
        <v>18.899999999999999</v>
      </c>
      <c r="CY521" s="20">
        <v>2.84</v>
      </c>
      <c r="CZ521" s="20">
        <v>0.54100000000000004</v>
      </c>
      <c r="DB521" s="20">
        <v>0.41199999999999998</v>
      </c>
      <c r="DG521" s="20">
        <v>1.171</v>
      </c>
      <c r="DH521" s="20">
        <v>0.184</v>
      </c>
      <c r="DI521" s="85">
        <v>109.64800000000001</v>
      </c>
      <c r="DJ521" s="85">
        <v>109.64800000000001</v>
      </c>
    </row>
    <row r="522" spans="1:119" x14ac:dyDescent="0.3">
      <c r="A522" s="20">
        <v>7</v>
      </c>
      <c r="B522" s="20" t="s">
        <v>977</v>
      </c>
      <c r="C522" s="20" t="s">
        <v>143</v>
      </c>
      <c r="D522" s="20" t="s">
        <v>134</v>
      </c>
      <c r="G522" s="20" t="s">
        <v>134</v>
      </c>
      <c r="K522" s="20">
        <v>36.877089913200003</v>
      </c>
      <c r="L522" s="20">
        <v>-104.90397119049</v>
      </c>
      <c r="M522" s="20" t="s">
        <v>357</v>
      </c>
      <c r="N522" s="59" t="s">
        <v>239</v>
      </c>
      <c r="O522" s="20" t="s">
        <v>147</v>
      </c>
      <c r="P522" s="59" t="s">
        <v>336</v>
      </c>
      <c r="Q522" s="20" t="s">
        <v>1373</v>
      </c>
      <c r="R522" s="20" t="s">
        <v>381</v>
      </c>
      <c r="T522" s="20"/>
      <c r="U522" s="20" t="s">
        <v>130</v>
      </c>
      <c r="W522" s="20" t="s">
        <v>131</v>
      </c>
      <c r="X522" s="20" t="s">
        <v>249</v>
      </c>
      <c r="AA522" s="20" t="s">
        <v>143</v>
      </c>
      <c r="AB522" s="20" t="s">
        <v>143</v>
      </c>
      <c r="AC522" s="20">
        <v>0.41</v>
      </c>
      <c r="AJ522" s="20">
        <v>0.876</v>
      </c>
      <c r="AN522" s="20">
        <v>1.05</v>
      </c>
      <c r="AO522" s="20">
        <v>2.7900000000000001E-2</v>
      </c>
      <c r="BB522" s="20">
        <v>0.55000000000000004</v>
      </c>
      <c r="BD522" s="20">
        <v>773.7</v>
      </c>
      <c r="BG522" s="20">
        <v>0.65</v>
      </c>
      <c r="BJ522" s="20">
        <v>4.09</v>
      </c>
      <c r="BK522" s="20">
        <v>4.1900000000000004</v>
      </c>
      <c r="BL522" s="20">
        <v>1E-3</v>
      </c>
      <c r="BP522" s="20">
        <v>0.69699999999999995</v>
      </c>
      <c r="CB522" s="20">
        <v>0.3</v>
      </c>
      <c r="CF522" s="20">
        <v>0.17799999999999999</v>
      </c>
      <c r="CG522" s="20">
        <v>2.52</v>
      </c>
      <c r="CH522" s="20">
        <v>1.27</v>
      </c>
      <c r="CJ522" s="20">
        <v>785</v>
      </c>
      <c r="CK522" s="20">
        <v>0.15</v>
      </c>
      <c r="CM522" s="20">
        <v>2.41</v>
      </c>
      <c r="CO522" s="20">
        <v>1.1399999999999999</v>
      </c>
      <c r="CS522" s="20">
        <v>6.7</v>
      </c>
      <c r="CU522" s="20">
        <v>29.5</v>
      </c>
      <c r="CV522" s="20">
        <v>61.9</v>
      </c>
      <c r="CX522" s="20">
        <v>36.1</v>
      </c>
      <c r="CY522" s="20">
        <v>4.1100000000000003</v>
      </c>
      <c r="CZ522" s="20">
        <v>0.77800000000000002</v>
      </c>
      <c r="DB522" s="20">
        <v>0.45200000000000001</v>
      </c>
      <c r="DG522" s="20">
        <v>0.99299999999999999</v>
      </c>
      <c r="DH522" s="20">
        <v>0.13400000000000001</v>
      </c>
      <c r="DI522" s="85">
        <v>133.96699999999998</v>
      </c>
      <c r="DJ522" s="85">
        <v>133.96699999999998</v>
      </c>
    </row>
    <row r="523" spans="1:119" x14ac:dyDescent="0.3">
      <c r="A523" s="20">
        <v>8</v>
      </c>
      <c r="B523" s="20" t="s">
        <v>977</v>
      </c>
      <c r="C523" s="20" t="s">
        <v>143</v>
      </c>
      <c r="D523" s="20" t="s">
        <v>134</v>
      </c>
      <c r="G523" s="20" t="s">
        <v>134</v>
      </c>
      <c r="K523" s="20">
        <v>36.877089913200003</v>
      </c>
      <c r="L523" s="20">
        <v>-104.90397119049</v>
      </c>
      <c r="M523" s="20" t="s">
        <v>357</v>
      </c>
      <c r="N523" s="59" t="s">
        <v>239</v>
      </c>
      <c r="O523" s="20" t="s">
        <v>147</v>
      </c>
      <c r="P523" s="59" t="s">
        <v>336</v>
      </c>
      <c r="Q523" s="20" t="s">
        <v>1373</v>
      </c>
      <c r="R523" s="20" t="s">
        <v>381</v>
      </c>
      <c r="T523" s="20"/>
      <c r="U523" s="20" t="s">
        <v>130</v>
      </c>
      <c r="W523" s="20" t="s">
        <v>131</v>
      </c>
      <c r="X523" s="20" t="s">
        <v>249</v>
      </c>
      <c r="AA523" s="20" t="s">
        <v>143</v>
      </c>
      <c r="AB523" s="20" t="s">
        <v>143</v>
      </c>
      <c r="AC523" s="20">
        <v>0.4</v>
      </c>
      <c r="AJ523" s="20">
        <v>0.44900000000000001</v>
      </c>
      <c r="AN523" s="20">
        <v>0.64</v>
      </c>
      <c r="AO523" s="20">
        <v>6.1699999999999998E-2</v>
      </c>
      <c r="BB523" s="20">
        <v>0.79</v>
      </c>
      <c r="BD523" s="20">
        <v>375.9</v>
      </c>
      <c r="BG523" s="20">
        <v>0.36</v>
      </c>
      <c r="BJ523" s="20">
        <v>3.03</v>
      </c>
      <c r="BK523" s="20">
        <v>7.9</v>
      </c>
      <c r="BL523" s="20">
        <v>4.8000000000000001E-2</v>
      </c>
      <c r="BP523" s="20">
        <v>1.18</v>
      </c>
      <c r="CB523" s="20">
        <v>0</v>
      </c>
      <c r="CF523" s="20">
        <v>0.13200000000000001</v>
      </c>
      <c r="CG523" s="20">
        <v>2.95</v>
      </c>
      <c r="CH523" s="20">
        <v>2</v>
      </c>
      <c r="CJ523" s="20">
        <v>74</v>
      </c>
      <c r="CK523" s="20">
        <v>0.19700000000000001</v>
      </c>
      <c r="CM523" s="20">
        <v>4.04</v>
      </c>
      <c r="CO523" s="20">
        <v>1.97</v>
      </c>
      <c r="CU523" s="20">
        <v>7.78</v>
      </c>
      <c r="CV523" s="20">
        <v>11</v>
      </c>
      <c r="CX523" s="20">
        <v>5.6</v>
      </c>
      <c r="CY523" s="20">
        <v>1.48</v>
      </c>
      <c r="CZ523" s="20">
        <v>0.307</v>
      </c>
      <c r="DB523" s="20">
        <v>0.254</v>
      </c>
      <c r="DG523" s="20">
        <v>0.82599999999999996</v>
      </c>
      <c r="DH523" s="20">
        <v>0.13400000000000001</v>
      </c>
      <c r="DI523" s="85">
        <v>27.381000000000004</v>
      </c>
      <c r="DJ523" s="85">
        <v>27.381000000000004</v>
      </c>
    </row>
    <row r="524" spans="1:119" x14ac:dyDescent="0.3">
      <c r="A524" s="20">
        <v>9</v>
      </c>
      <c r="B524" s="20" t="s">
        <v>977</v>
      </c>
      <c r="C524" s="20" t="s">
        <v>143</v>
      </c>
      <c r="D524" s="20" t="s">
        <v>134</v>
      </c>
      <c r="G524" s="20" t="s">
        <v>134</v>
      </c>
      <c r="K524" s="20">
        <v>36.877089913200003</v>
      </c>
      <c r="L524" s="20">
        <v>-104.90397119049</v>
      </c>
      <c r="M524" s="20" t="s">
        <v>357</v>
      </c>
      <c r="N524" s="59" t="s">
        <v>239</v>
      </c>
      <c r="O524" s="20" t="s">
        <v>147</v>
      </c>
      <c r="P524" s="59" t="s">
        <v>336</v>
      </c>
      <c r="Q524" s="20" t="s">
        <v>1373</v>
      </c>
      <c r="R524" s="20" t="s">
        <v>381</v>
      </c>
      <c r="T524" s="20"/>
      <c r="U524" s="20" t="s">
        <v>130</v>
      </c>
      <c r="W524" s="20" t="s">
        <v>131</v>
      </c>
      <c r="X524" s="20" t="s">
        <v>249</v>
      </c>
      <c r="AA524" s="20" t="s">
        <v>143</v>
      </c>
      <c r="AB524" s="20" t="s">
        <v>143</v>
      </c>
      <c r="AC524" s="20">
        <v>0.4</v>
      </c>
      <c r="AJ524" s="20">
        <v>0.63300000000000001</v>
      </c>
      <c r="AN524" s="20">
        <v>0.49</v>
      </c>
      <c r="AO524" s="20">
        <v>1.7319999999999999E-2</v>
      </c>
      <c r="BB524" s="20">
        <v>0.73</v>
      </c>
      <c r="BD524" s="20">
        <v>207.4</v>
      </c>
      <c r="BG524" s="20">
        <v>0.61</v>
      </c>
      <c r="BJ524" s="20">
        <v>4.0999999999999996</v>
      </c>
      <c r="BK524" s="20">
        <v>18.5</v>
      </c>
      <c r="BL524" s="20">
        <v>9.5000000000000001E-2</v>
      </c>
      <c r="BP524" s="20">
        <v>1</v>
      </c>
      <c r="CB524" s="20">
        <v>1.2</v>
      </c>
      <c r="CF524" s="20">
        <v>0.56999999999999995</v>
      </c>
      <c r="CG524" s="20">
        <v>7.61</v>
      </c>
      <c r="CH524" s="20">
        <v>3.2</v>
      </c>
      <c r="CJ524" s="20">
        <v>88</v>
      </c>
      <c r="CK524" s="20">
        <v>0.218</v>
      </c>
      <c r="CM524" s="20">
        <v>3.43</v>
      </c>
      <c r="CO524" s="20">
        <v>2.59</v>
      </c>
      <c r="CS524" s="20">
        <v>11.7</v>
      </c>
      <c r="CU524" s="20">
        <v>10.19</v>
      </c>
      <c r="CV524" s="20">
        <v>5.8</v>
      </c>
      <c r="CX524" s="20">
        <v>4</v>
      </c>
      <c r="CY524" s="20">
        <v>4.22</v>
      </c>
      <c r="CZ524" s="20">
        <v>0.29799999999999999</v>
      </c>
      <c r="DB524" s="20">
        <v>0.26700000000000002</v>
      </c>
      <c r="DG524" s="20">
        <v>0.91700000000000004</v>
      </c>
      <c r="DH524" s="20">
        <v>0.13500000000000001</v>
      </c>
      <c r="DI524" s="85">
        <v>25.826999999999998</v>
      </c>
      <c r="DJ524" s="85">
        <v>25.826999999999998</v>
      </c>
    </row>
    <row r="525" spans="1:119" x14ac:dyDescent="0.3">
      <c r="A525" s="20">
        <v>10</v>
      </c>
      <c r="B525" s="20" t="s">
        <v>977</v>
      </c>
      <c r="C525" s="20" t="s">
        <v>143</v>
      </c>
      <c r="D525" s="20" t="s">
        <v>134</v>
      </c>
      <c r="G525" s="20" t="s">
        <v>134</v>
      </c>
      <c r="K525" s="20">
        <v>36.877089913200003</v>
      </c>
      <c r="L525" s="20">
        <v>-104.90397119049</v>
      </c>
      <c r="M525" s="20" t="s">
        <v>357</v>
      </c>
      <c r="N525" s="59" t="s">
        <v>239</v>
      </c>
      <c r="O525" s="20" t="s">
        <v>147</v>
      </c>
      <c r="P525" s="59" t="s">
        <v>336</v>
      </c>
      <c r="Q525" s="20" t="s">
        <v>1373</v>
      </c>
      <c r="R525" s="20" t="s">
        <v>381</v>
      </c>
      <c r="T525" s="20"/>
      <c r="U525" s="20" t="s">
        <v>130</v>
      </c>
      <c r="W525" s="20" t="s">
        <v>131</v>
      </c>
      <c r="X525" s="20" t="s">
        <v>249</v>
      </c>
      <c r="AA525" s="20" t="s">
        <v>143</v>
      </c>
      <c r="AB525" s="20" t="s">
        <v>143</v>
      </c>
      <c r="AC525" s="20">
        <v>0.81</v>
      </c>
      <c r="AJ525" s="20">
        <v>2.2170000000000001</v>
      </c>
      <c r="AN525" s="20">
        <v>0.4</v>
      </c>
      <c r="AO525" s="20">
        <v>0.10009999999999999</v>
      </c>
      <c r="BB525" s="20">
        <v>2.5099999999999998</v>
      </c>
      <c r="BD525" s="20">
        <v>524.1</v>
      </c>
      <c r="BG525" s="20">
        <v>0.22</v>
      </c>
      <c r="BJ525" s="20">
        <v>3</v>
      </c>
      <c r="BK525" s="20">
        <v>63.9</v>
      </c>
      <c r="BL525" s="20">
        <v>3.86</v>
      </c>
      <c r="BP525" s="20">
        <v>3.17</v>
      </c>
      <c r="CB525" s="20">
        <v>44</v>
      </c>
      <c r="CF525" s="20">
        <v>0.47</v>
      </c>
      <c r="CG525" s="20">
        <v>15.7</v>
      </c>
      <c r="CH525" s="20">
        <v>1.7</v>
      </c>
      <c r="CJ525" s="20">
        <v>280</v>
      </c>
      <c r="CK525" s="20">
        <v>1.175</v>
      </c>
      <c r="CM525" s="20">
        <v>11.05</v>
      </c>
      <c r="CO525" s="20">
        <v>2.84</v>
      </c>
      <c r="CS525" s="20">
        <v>33.5</v>
      </c>
      <c r="CU525" s="20">
        <v>30.67</v>
      </c>
      <c r="CV525" s="20">
        <v>58.6</v>
      </c>
      <c r="CX525" s="20">
        <v>21.3</v>
      </c>
      <c r="CY525" s="20">
        <v>4.3</v>
      </c>
      <c r="CZ525" s="20">
        <v>0.86199999999999999</v>
      </c>
      <c r="DB525" s="20">
        <v>0.57699999999999996</v>
      </c>
      <c r="DG525" s="20">
        <v>2.17</v>
      </c>
      <c r="DH525" s="20">
        <v>0.33400000000000002</v>
      </c>
      <c r="DI525" s="85">
        <v>118.813</v>
      </c>
      <c r="DJ525" s="85">
        <v>118.813</v>
      </c>
    </row>
    <row r="526" spans="1:119" x14ac:dyDescent="0.3">
      <c r="A526" s="20">
        <v>11</v>
      </c>
      <c r="B526" s="20" t="s">
        <v>977</v>
      </c>
      <c r="C526" s="20" t="s">
        <v>143</v>
      </c>
      <c r="D526" s="20" t="s">
        <v>134</v>
      </c>
      <c r="G526" s="20" t="s">
        <v>134</v>
      </c>
      <c r="K526" s="20">
        <v>36.877089913200003</v>
      </c>
      <c r="L526" s="20">
        <v>-104.90397119049</v>
      </c>
      <c r="M526" s="20" t="s">
        <v>357</v>
      </c>
      <c r="N526" s="59" t="s">
        <v>239</v>
      </c>
      <c r="O526" s="20" t="s">
        <v>147</v>
      </c>
      <c r="P526" s="59" t="s">
        <v>336</v>
      </c>
      <c r="Q526" s="20" t="s">
        <v>1373</v>
      </c>
      <c r="R526" s="20" t="s">
        <v>381</v>
      </c>
      <c r="T526" s="20"/>
      <c r="U526" s="20" t="s">
        <v>130</v>
      </c>
      <c r="W526" s="20" t="s">
        <v>131</v>
      </c>
      <c r="X526" s="20" t="s">
        <v>249</v>
      </c>
      <c r="AA526" s="20" t="s">
        <v>143</v>
      </c>
      <c r="AB526" s="20" t="s">
        <v>143</v>
      </c>
      <c r="AC526" s="20">
        <v>0.41</v>
      </c>
      <c r="AJ526" s="20">
        <v>0.872</v>
      </c>
      <c r="AN526" s="20">
        <v>1.62</v>
      </c>
      <c r="AO526" s="20">
        <v>1.44E-2</v>
      </c>
      <c r="BB526" s="20">
        <v>0.63</v>
      </c>
      <c r="BD526" s="20">
        <v>156.80000000000001</v>
      </c>
      <c r="BG526" s="20">
        <v>0.57999999999999996</v>
      </c>
      <c r="BJ526" s="20">
        <v>3.38</v>
      </c>
      <c r="BK526" s="20">
        <v>16.829999999999998</v>
      </c>
      <c r="BL526" s="20">
        <v>7.0000000000000007E-2</v>
      </c>
      <c r="BP526" s="20">
        <v>0.73</v>
      </c>
      <c r="CB526" s="20">
        <v>1.2</v>
      </c>
      <c r="CF526" s="20">
        <v>0.64</v>
      </c>
      <c r="CG526" s="20">
        <v>9.41</v>
      </c>
      <c r="CH526" s="20">
        <v>3.1</v>
      </c>
      <c r="CJ526" s="20">
        <v>79</v>
      </c>
      <c r="CK526" s="20">
        <v>0.14399999999999999</v>
      </c>
      <c r="CM526" s="20">
        <v>3.96</v>
      </c>
      <c r="CO526" s="20">
        <v>3.36</v>
      </c>
      <c r="CS526" s="20">
        <v>22.6</v>
      </c>
      <c r="CU526" s="20">
        <v>9.56</v>
      </c>
      <c r="CV526" s="20">
        <v>22.82</v>
      </c>
      <c r="CX526" s="20">
        <v>13.3</v>
      </c>
      <c r="CY526" s="20">
        <v>2.62</v>
      </c>
      <c r="CZ526" s="20">
        <v>0.47399999999999998</v>
      </c>
      <c r="DB526" s="20">
        <v>0.34200000000000003</v>
      </c>
      <c r="DG526" s="20">
        <v>1.085</v>
      </c>
      <c r="DH526" s="20">
        <v>0.17199999999999999</v>
      </c>
      <c r="DI526" s="85">
        <v>50.372999999999998</v>
      </c>
      <c r="DJ526" s="85">
        <v>50.372999999999998</v>
      </c>
    </row>
    <row r="527" spans="1:119" x14ac:dyDescent="0.3">
      <c r="A527" s="20">
        <v>12</v>
      </c>
      <c r="B527" s="20" t="s">
        <v>977</v>
      </c>
      <c r="C527" s="20" t="s">
        <v>143</v>
      </c>
      <c r="D527" s="20" t="s">
        <v>134</v>
      </c>
      <c r="G527" s="20" t="s">
        <v>134</v>
      </c>
      <c r="K527" s="20">
        <v>36.877089913200003</v>
      </c>
      <c r="L527" s="20">
        <v>-104.90397119049</v>
      </c>
      <c r="M527" s="20" t="s">
        <v>357</v>
      </c>
      <c r="N527" s="59" t="s">
        <v>239</v>
      </c>
      <c r="O527" s="20" t="s">
        <v>147</v>
      </c>
      <c r="P527" s="59" t="s">
        <v>336</v>
      </c>
      <c r="Q527" s="20" t="s">
        <v>1373</v>
      </c>
      <c r="R527" s="20" t="s">
        <v>381</v>
      </c>
      <c r="T527" s="20"/>
      <c r="U527" s="20" t="s">
        <v>130</v>
      </c>
      <c r="W527" s="20" t="s">
        <v>131</v>
      </c>
      <c r="X527" s="20" t="s">
        <v>249</v>
      </c>
      <c r="AA527" s="20" t="s">
        <v>143</v>
      </c>
      <c r="AB527" s="20" t="s">
        <v>143</v>
      </c>
      <c r="AC527" s="20">
        <v>0.43</v>
      </c>
      <c r="AJ527" s="20">
        <v>0.73</v>
      </c>
      <c r="AN527" s="20">
        <v>1.52</v>
      </c>
      <c r="AO527" s="20">
        <v>1.162E-2</v>
      </c>
      <c r="BB527" s="20">
        <v>0.59</v>
      </c>
      <c r="BD527" s="20">
        <v>120.8</v>
      </c>
      <c r="BG527" s="20">
        <v>1</v>
      </c>
      <c r="BJ527" s="20">
        <v>4.3099999999999996</v>
      </c>
      <c r="BK527" s="20">
        <v>7.78</v>
      </c>
      <c r="BL527" s="20">
        <v>0.107</v>
      </c>
      <c r="BP527" s="20">
        <v>0.63</v>
      </c>
      <c r="CB527" s="20">
        <v>0.9</v>
      </c>
      <c r="CF527" s="20">
        <v>0.32500000000000001</v>
      </c>
      <c r="CG527" s="20">
        <v>3.96</v>
      </c>
      <c r="CH527" s="20">
        <v>1.48</v>
      </c>
      <c r="CJ527" s="20">
        <v>245</v>
      </c>
      <c r="CK527" s="20">
        <v>8.4000000000000005E-2</v>
      </c>
      <c r="CM527" s="20">
        <v>1.56</v>
      </c>
      <c r="CO527" s="20">
        <v>1.02</v>
      </c>
      <c r="CS527" s="20">
        <v>6.3</v>
      </c>
      <c r="CU527" s="20">
        <v>15.7</v>
      </c>
      <c r="CV527" s="20">
        <v>37</v>
      </c>
      <c r="CX527" s="20">
        <v>16</v>
      </c>
      <c r="CY527" s="20">
        <v>3.56</v>
      </c>
      <c r="CZ527" s="20">
        <v>0.64900000000000002</v>
      </c>
      <c r="DB527" s="20">
        <v>0.42899999999999999</v>
      </c>
      <c r="DG527" s="20">
        <v>1.52</v>
      </c>
      <c r="DH527" s="20">
        <v>0.153</v>
      </c>
      <c r="DI527" s="85">
        <v>75.01100000000001</v>
      </c>
      <c r="DJ527" s="85">
        <v>75.01100000000001</v>
      </c>
    </row>
    <row r="528" spans="1:119" x14ac:dyDescent="0.3">
      <c r="A528" s="20">
        <v>13</v>
      </c>
      <c r="B528" s="20" t="s">
        <v>977</v>
      </c>
      <c r="C528" s="20" t="s">
        <v>143</v>
      </c>
      <c r="D528" s="20" t="s">
        <v>134</v>
      </c>
      <c r="G528" s="20" t="s">
        <v>134</v>
      </c>
      <c r="K528" s="20">
        <v>36.877089913200003</v>
      </c>
      <c r="L528" s="20">
        <v>-104.90397119049</v>
      </c>
      <c r="M528" s="20" t="s">
        <v>357</v>
      </c>
      <c r="N528" s="59" t="s">
        <v>239</v>
      </c>
      <c r="O528" s="20" t="s">
        <v>147</v>
      </c>
      <c r="P528" s="59" t="s">
        <v>336</v>
      </c>
      <c r="Q528" s="20" t="s">
        <v>1373</v>
      </c>
      <c r="R528" s="20" t="s">
        <v>381</v>
      </c>
      <c r="T528" s="20"/>
      <c r="U528" s="20" t="s">
        <v>130</v>
      </c>
      <c r="W528" s="20" t="s">
        <v>131</v>
      </c>
      <c r="X528" s="20" t="s">
        <v>249</v>
      </c>
      <c r="AA528" s="20" t="s">
        <v>143</v>
      </c>
      <c r="AB528" s="20" t="s">
        <v>143</v>
      </c>
      <c r="AC528" s="20">
        <v>0.4</v>
      </c>
      <c r="AJ528" s="20">
        <v>0.72399999999999998</v>
      </c>
      <c r="AN528" s="20">
        <v>1.63</v>
      </c>
      <c r="AO528" s="20">
        <v>1.2500000000000001E-2</v>
      </c>
      <c r="BB528" s="20">
        <v>0.62</v>
      </c>
      <c r="BD528" s="20">
        <v>140.6</v>
      </c>
      <c r="BG528" s="20">
        <v>0.56999999999999995</v>
      </c>
      <c r="BJ528" s="20">
        <v>7.24</v>
      </c>
      <c r="BK528" s="20">
        <v>7.08</v>
      </c>
      <c r="BL528" s="20">
        <v>0.12</v>
      </c>
      <c r="BP528" s="20">
        <v>1.59</v>
      </c>
      <c r="CB528" s="20">
        <v>0.4</v>
      </c>
      <c r="CF528" s="20">
        <v>0.23899999999999999</v>
      </c>
      <c r="CG528" s="20">
        <v>3.53</v>
      </c>
      <c r="CH528" s="20">
        <v>1.59</v>
      </c>
      <c r="CJ528" s="20">
        <v>221</v>
      </c>
      <c r="CK528" s="20">
        <v>7.2999999999999995E-2</v>
      </c>
      <c r="CM528" s="20">
        <v>1.56</v>
      </c>
      <c r="CO528" s="20">
        <v>0.81</v>
      </c>
      <c r="CU528" s="20">
        <v>17.13</v>
      </c>
      <c r="CV528" s="20">
        <v>38</v>
      </c>
      <c r="CX528" s="20">
        <v>22.7</v>
      </c>
      <c r="CY528" s="20">
        <v>3.89</v>
      </c>
      <c r="CZ528" s="20">
        <v>0.69499999999999995</v>
      </c>
      <c r="DB528" s="20">
        <v>0.49199999999999999</v>
      </c>
      <c r="DG528" s="20">
        <v>1.252</v>
      </c>
      <c r="DH528" s="20">
        <v>0.191</v>
      </c>
      <c r="DI528" s="85">
        <v>84.35</v>
      </c>
      <c r="DJ528" s="85">
        <v>84.35</v>
      </c>
    </row>
    <row r="529" spans="1:114" x14ac:dyDescent="0.3">
      <c r="A529" s="20">
        <v>14</v>
      </c>
      <c r="B529" s="20" t="s">
        <v>977</v>
      </c>
      <c r="C529" s="20" t="s">
        <v>143</v>
      </c>
      <c r="D529" s="20" t="s">
        <v>134</v>
      </c>
      <c r="G529" s="20" t="s">
        <v>134</v>
      </c>
      <c r="K529" s="20">
        <v>36.877089913200003</v>
      </c>
      <c r="L529" s="20">
        <v>-104.90397119049</v>
      </c>
      <c r="M529" s="20" t="s">
        <v>357</v>
      </c>
      <c r="N529" s="59" t="s">
        <v>239</v>
      </c>
      <c r="O529" s="20" t="s">
        <v>147</v>
      </c>
      <c r="P529" s="59" t="s">
        <v>336</v>
      </c>
      <c r="Q529" s="20" t="s">
        <v>1373</v>
      </c>
      <c r="R529" s="20" t="s">
        <v>381</v>
      </c>
      <c r="T529" s="20"/>
      <c r="U529" s="20" t="s">
        <v>130</v>
      </c>
      <c r="W529" s="20" t="s">
        <v>131</v>
      </c>
      <c r="X529" s="20" t="s">
        <v>249</v>
      </c>
      <c r="AA529" s="20" t="s">
        <v>143</v>
      </c>
      <c r="AB529" s="20" t="s">
        <v>143</v>
      </c>
      <c r="AC529" s="20">
        <v>0.42</v>
      </c>
      <c r="AJ529" s="20">
        <v>0.64</v>
      </c>
      <c r="AN529" s="20">
        <v>2.5</v>
      </c>
      <c r="AO529" s="20">
        <v>1.2659999999999999E-2</v>
      </c>
      <c r="BB529" s="20">
        <v>0.62</v>
      </c>
      <c r="BD529" s="20">
        <v>171.9</v>
      </c>
      <c r="BG529" s="20">
        <v>0.77</v>
      </c>
      <c r="BJ529" s="20">
        <v>6.4</v>
      </c>
      <c r="BK529" s="20">
        <v>5.47</v>
      </c>
      <c r="BL529" s="20">
        <v>4.2000000000000003E-2</v>
      </c>
      <c r="BP529" s="20">
        <v>0.39200000000000002</v>
      </c>
      <c r="CB529" s="20">
        <v>0.2</v>
      </c>
      <c r="CF529" s="20">
        <v>0.12</v>
      </c>
      <c r="CG529" s="20">
        <v>3.21</v>
      </c>
      <c r="CH529" s="20">
        <v>1.57</v>
      </c>
      <c r="CJ529" s="20">
        <v>540</v>
      </c>
      <c r="CK529" s="20">
        <v>7.0000000000000007E-2</v>
      </c>
      <c r="CM529" s="20">
        <v>1.52</v>
      </c>
      <c r="CO529" s="20">
        <v>0.51</v>
      </c>
      <c r="CS529" s="20">
        <v>14.9</v>
      </c>
      <c r="CU529" s="20">
        <v>19.05</v>
      </c>
      <c r="CV529" s="20">
        <v>44.6</v>
      </c>
      <c r="CX529" s="20">
        <v>26.6</v>
      </c>
      <c r="CY529" s="20">
        <v>4.13</v>
      </c>
      <c r="CZ529" s="20">
        <v>0.76500000000000001</v>
      </c>
      <c r="DB529" s="20">
        <v>0.52</v>
      </c>
      <c r="DG529" s="20">
        <v>1.325</v>
      </c>
      <c r="DH529" s="20">
        <v>0.186</v>
      </c>
      <c r="DI529" s="85">
        <v>97.176000000000002</v>
      </c>
      <c r="DJ529" s="85">
        <v>97.176000000000002</v>
      </c>
    </row>
    <row r="530" spans="1:114" x14ac:dyDescent="0.3">
      <c r="A530" s="20">
        <v>15</v>
      </c>
      <c r="B530" s="20" t="s">
        <v>977</v>
      </c>
      <c r="C530" s="20" t="s">
        <v>143</v>
      </c>
      <c r="D530" s="20" t="s">
        <v>134</v>
      </c>
      <c r="G530" s="20" t="s">
        <v>134</v>
      </c>
      <c r="K530" s="20">
        <v>36.877089913200003</v>
      </c>
      <c r="L530" s="20">
        <v>-104.90397119049</v>
      </c>
      <c r="M530" s="20" t="s">
        <v>357</v>
      </c>
      <c r="N530" s="59" t="s">
        <v>239</v>
      </c>
      <c r="O530" s="20" t="s">
        <v>147</v>
      </c>
      <c r="P530" s="59" t="s">
        <v>275</v>
      </c>
      <c r="Q530" s="20" t="s">
        <v>1373</v>
      </c>
      <c r="R530" s="20" t="s">
        <v>381</v>
      </c>
      <c r="T530" s="20"/>
      <c r="U530" s="20" t="s">
        <v>130</v>
      </c>
      <c r="W530" s="20" t="s">
        <v>131</v>
      </c>
      <c r="Z530" s="20" t="s">
        <v>275</v>
      </c>
      <c r="AA530" s="20" t="s">
        <v>143</v>
      </c>
      <c r="AB530" s="20" t="s">
        <v>143</v>
      </c>
      <c r="AC530" s="20">
        <v>0.39</v>
      </c>
      <c r="AJ530" s="20">
        <v>0.51300000000000001</v>
      </c>
      <c r="AN530" s="20">
        <v>2.2799999999999998</v>
      </c>
      <c r="AO530" s="20">
        <v>2.3400000000000001E-2</v>
      </c>
      <c r="BB530" s="20">
        <v>0.53</v>
      </c>
      <c r="BD530" s="20">
        <v>196</v>
      </c>
      <c r="BG530" s="20">
        <v>0.56000000000000005</v>
      </c>
      <c r="BJ530" s="20">
        <v>7.16</v>
      </c>
      <c r="BK530" s="20">
        <v>18.73</v>
      </c>
      <c r="BL530" s="20">
        <v>0.3</v>
      </c>
      <c r="BP530" s="20">
        <v>1.57</v>
      </c>
      <c r="CB530" s="20">
        <v>3.5</v>
      </c>
      <c r="CF530" s="20">
        <v>0.76</v>
      </c>
      <c r="CG530" s="20">
        <v>9.1300000000000008</v>
      </c>
      <c r="CH530" s="20">
        <v>2.25</v>
      </c>
      <c r="CJ530" s="20">
        <v>102</v>
      </c>
      <c r="CK530" s="20">
        <v>0.438</v>
      </c>
      <c r="CM530" s="20">
        <v>4.88</v>
      </c>
      <c r="CO530" s="20">
        <v>2.5</v>
      </c>
      <c r="CS530" s="20">
        <v>22.4</v>
      </c>
      <c r="CU530" s="20">
        <v>18.13</v>
      </c>
      <c r="CV530" s="20">
        <v>35.5</v>
      </c>
      <c r="CX530" s="20">
        <v>18.600000000000001</v>
      </c>
      <c r="CY530" s="20">
        <v>3.77</v>
      </c>
      <c r="CZ530" s="20">
        <v>0.81</v>
      </c>
      <c r="DB530" s="20">
        <v>0.65800000000000003</v>
      </c>
      <c r="DG530" s="20">
        <v>2.5499999999999998</v>
      </c>
      <c r="DH530" s="20">
        <v>0.374</v>
      </c>
      <c r="DI530" s="85">
        <v>80.391999999999982</v>
      </c>
      <c r="DJ530" s="85">
        <v>80.391999999999982</v>
      </c>
    </row>
    <row r="531" spans="1:114" x14ac:dyDescent="0.3">
      <c r="A531" s="20">
        <v>16</v>
      </c>
      <c r="B531" s="20" t="s">
        <v>977</v>
      </c>
      <c r="C531" s="20" t="s">
        <v>143</v>
      </c>
      <c r="D531" s="20" t="s">
        <v>134</v>
      </c>
      <c r="G531" s="20" t="s">
        <v>134</v>
      </c>
      <c r="K531" s="20">
        <v>36.877089913200003</v>
      </c>
      <c r="L531" s="20">
        <v>-104.90397119049</v>
      </c>
      <c r="M531" s="20" t="s">
        <v>357</v>
      </c>
      <c r="N531" s="59" t="s">
        <v>239</v>
      </c>
      <c r="O531" s="20" t="s">
        <v>147</v>
      </c>
      <c r="P531" s="59" t="s">
        <v>275</v>
      </c>
      <c r="Q531" s="20" t="s">
        <v>1373</v>
      </c>
      <c r="R531" s="20" t="s">
        <v>381</v>
      </c>
      <c r="T531" s="20"/>
      <c r="U531" s="20" t="s">
        <v>130</v>
      </c>
      <c r="W531" s="20" t="s">
        <v>131</v>
      </c>
      <c r="Z531" s="20" t="s">
        <v>275</v>
      </c>
      <c r="AA531" s="20" t="s">
        <v>143</v>
      </c>
      <c r="AB531" s="20" t="s">
        <v>143</v>
      </c>
      <c r="AC531" s="20">
        <v>0.9</v>
      </c>
      <c r="AJ531" s="20">
        <v>1.7310000000000001</v>
      </c>
      <c r="AN531" s="20">
        <v>0.1</v>
      </c>
      <c r="AO531" s="20">
        <v>6.9000000000000006E-2</v>
      </c>
      <c r="BB531" s="20">
        <v>1.1000000000000001</v>
      </c>
      <c r="BD531" s="20">
        <v>417.5</v>
      </c>
      <c r="BG531" s="20">
        <v>0.01</v>
      </c>
      <c r="BJ531" s="20">
        <v>3.59</v>
      </c>
      <c r="BK531" s="20">
        <v>60.98</v>
      </c>
      <c r="BL531" s="20">
        <v>9.23</v>
      </c>
      <c r="BP531" s="20">
        <v>3.79</v>
      </c>
      <c r="CB531" s="20">
        <v>67.599999999999994</v>
      </c>
      <c r="CF531" s="20">
        <v>0.65</v>
      </c>
      <c r="CG531" s="20">
        <v>19.079999999999998</v>
      </c>
      <c r="CH531" s="20">
        <v>2.1</v>
      </c>
      <c r="CJ531" s="20">
        <v>191</v>
      </c>
      <c r="CK531" s="20">
        <v>1.0820000000000001</v>
      </c>
      <c r="CM531" s="20">
        <v>12.47</v>
      </c>
      <c r="CO531" s="20">
        <v>4.5599999999999996</v>
      </c>
      <c r="CS531" s="20">
        <v>36.1</v>
      </c>
      <c r="CU531" s="20">
        <v>44</v>
      </c>
      <c r="CV531" s="20">
        <v>93.3</v>
      </c>
      <c r="CX531" s="20">
        <v>41.2</v>
      </c>
      <c r="CY531" s="20">
        <v>7.67</v>
      </c>
      <c r="CZ531" s="20">
        <v>1.48</v>
      </c>
      <c r="DB531" s="20">
        <v>0.90500000000000003</v>
      </c>
      <c r="DG531" s="20">
        <v>2.48</v>
      </c>
      <c r="DH531" s="20">
        <v>0.37</v>
      </c>
      <c r="DI531" s="85">
        <v>191.40499999999997</v>
      </c>
      <c r="DJ531" s="85">
        <v>191.40499999999997</v>
      </c>
    </row>
    <row r="532" spans="1:114" x14ac:dyDescent="0.3">
      <c r="A532" s="20">
        <v>1</v>
      </c>
      <c r="B532" s="20" t="s">
        <v>977</v>
      </c>
      <c r="C532" s="20" t="s">
        <v>143</v>
      </c>
      <c r="D532" s="20" t="s">
        <v>134</v>
      </c>
      <c r="G532" s="20" t="s">
        <v>134</v>
      </c>
      <c r="K532" s="20">
        <v>36.877089913200003</v>
      </c>
      <c r="L532" s="20">
        <v>-104.90397119049</v>
      </c>
      <c r="M532" s="20" t="s">
        <v>357</v>
      </c>
      <c r="N532" s="59" t="s">
        <v>239</v>
      </c>
      <c r="O532" s="20" t="s">
        <v>147</v>
      </c>
      <c r="P532" s="59" t="s">
        <v>275</v>
      </c>
      <c r="Q532" s="20" t="s">
        <v>1373</v>
      </c>
      <c r="R532" s="20" t="s">
        <v>381</v>
      </c>
      <c r="T532" s="20"/>
      <c r="U532" s="20" t="s">
        <v>130</v>
      </c>
      <c r="W532" s="20" t="s">
        <v>132</v>
      </c>
      <c r="Z532" s="20" t="s">
        <v>275</v>
      </c>
      <c r="AA532" s="20" t="s">
        <v>143</v>
      </c>
      <c r="AB532" s="20" t="s">
        <v>143</v>
      </c>
      <c r="AC532" s="20">
        <v>0.43</v>
      </c>
      <c r="AJ532" s="20">
        <v>1.306</v>
      </c>
      <c r="AN532" s="20">
        <v>13</v>
      </c>
      <c r="BD532" s="20">
        <v>216.7</v>
      </c>
      <c r="BG532" s="20">
        <v>2.0699999999999998</v>
      </c>
      <c r="BJ532" s="20">
        <v>2.3260000000000001</v>
      </c>
      <c r="BK532" s="20">
        <v>12.58</v>
      </c>
      <c r="BL532" s="20">
        <v>0.41</v>
      </c>
      <c r="BP532" s="20">
        <v>0.63</v>
      </c>
      <c r="CB532" s="20">
        <v>3.4</v>
      </c>
      <c r="CF532" s="20">
        <v>0.16300000000000001</v>
      </c>
      <c r="CG532" s="20">
        <v>6.48</v>
      </c>
      <c r="CJ532" s="20">
        <v>440</v>
      </c>
      <c r="CK532" s="20">
        <v>8.3000000000000004E-2</v>
      </c>
      <c r="CM532" s="20">
        <v>1.53</v>
      </c>
      <c r="CO532" s="20">
        <v>4.54</v>
      </c>
      <c r="CS532" s="20">
        <v>29.45</v>
      </c>
      <c r="CU532" s="20">
        <v>3.35</v>
      </c>
      <c r="CV532" s="20">
        <v>9.24</v>
      </c>
      <c r="CX532" s="20">
        <v>8.1</v>
      </c>
      <c r="CY532" s="20">
        <v>1.65</v>
      </c>
      <c r="CZ532" s="20">
        <v>0.41599999999999998</v>
      </c>
      <c r="DB532" s="20">
        <v>0.32500000000000001</v>
      </c>
      <c r="DG532" s="20">
        <v>1.24</v>
      </c>
      <c r="DH532" s="20">
        <v>0.183</v>
      </c>
      <c r="DI532" s="85">
        <v>24.503999999999994</v>
      </c>
      <c r="DJ532" s="85">
        <v>24.503999999999994</v>
      </c>
    </row>
    <row r="533" spans="1:114" x14ac:dyDescent="0.3">
      <c r="A533" s="20">
        <v>2</v>
      </c>
      <c r="B533" s="20" t="s">
        <v>977</v>
      </c>
      <c r="C533" s="20" t="s">
        <v>143</v>
      </c>
      <c r="D533" s="20" t="s">
        <v>134</v>
      </c>
      <c r="G533" s="20" t="s">
        <v>134</v>
      </c>
      <c r="K533" s="20">
        <v>36.877089913200003</v>
      </c>
      <c r="L533" s="20">
        <v>-104.90397119049</v>
      </c>
      <c r="M533" s="20" t="s">
        <v>357</v>
      </c>
      <c r="N533" s="59" t="s">
        <v>239</v>
      </c>
      <c r="O533" s="20" t="s">
        <v>147</v>
      </c>
      <c r="P533" s="59" t="s">
        <v>275</v>
      </c>
      <c r="Q533" s="20" t="s">
        <v>1373</v>
      </c>
      <c r="R533" s="20" t="s">
        <v>381</v>
      </c>
      <c r="T533" s="20"/>
      <c r="U533" s="20" t="s">
        <v>130</v>
      </c>
      <c r="W533" s="20" t="s">
        <v>132</v>
      </c>
      <c r="Z533" s="20" t="s">
        <v>275</v>
      </c>
      <c r="AA533" s="20" t="s">
        <v>143</v>
      </c>
      <c r="AB533" s="20" t="s">
        <v>143</v>
      </c>
      <c r="AC533" s="20">
        <v>0.36</v>
      </c>
      <c r="AJ533" s="20">
        <v>1.0780000000000001</v>
      </c>
      <c r="AN533" s="20">
        <v>5.4</v>
      </c>
      <c r="AO533" s="20">
        <v>1.78E-2</v>
      </c>
      <c r="BB533" s="20">
        <v>0.21</v>
      </c>
      <c r="BD533" s="20">
        <v>198.4</v>
      </c>
      <c r="BG533" s="20">
        <v>0.51</v>
      </c>
      <c r="BJ533" s="20">
        <v>8.23</v>
      </c>
      <c r="BK533" s="20">
        <v>14.85</v>
      </c>
      <c r="BL533" s="20">
        <v>0.81</v>
      </c>
      <c r="BP533" s="20">
        <v>1.05</v>
      </c>
      <c r="CB533" s="20">
        <v>7.35</v>
      </c>
      <c r="CF533" s="20">
        <v>0.51</v>
      </c>
      <c r="CG533" s="20">
        <v>7.68</v>
      </c>
      <c r="CH533" s="20">
        <v>2.4</v>
      </c>
      <c r="CJ533" s="20">
        <v>102</v>
      </c>
      <c r="CK533" s="20">
        <v>0.24399999999999999</v>
      </c>
      <c r="CM533" s="20">
        <v>5.6</v>
      </c>
      <c r="CO533" s="20">
        <v>2.4500000000000002</v>
      </c>
      <c r="CU533" s="20">
        <v>20.64</v>
      </c>
      <c r="CV533" s="20">
        <v>51.9</v>
      </c>
      <c r="CX533" s="20">
        <v>28.74</v>
      </c>
      <c r="CY533" s="20">
        <v>5.75</v>
      </c>
      <c r="CZ533" s="20">
        <v>0.96799999999999997</v>
      </c>
      <c r="DB533" s="20">
        <v>0.69</v>
      </c>
      <c r="DG533" s="20">
        <v>2.11</v>
      </c>
      <c r="DH533" s="20">
        <v>0.32</v>
      </c>
      <c r="DI533" s="85">
        <v>111.11799999999998</v>
      </c>
      <c r="DJ533" s="85">
        <v>111.11799999999998</v>
      </c>
    </row>
    <row r="534" spans="1:114" x14ac:dyDescent="0.3">
      <c r="A534" s="20">
        <v>3</v>
      </c>
      <c r="B534" s="20" t="s">
        <v>977</v>
      </c>
      <c r="C534" s="20" t="s">
        <v>143</v>
      </c>
      <c r="D534" s="20" t="s">
        <v>134</v>
      </c>
      <c r="G534" s="20" t="s">
        <v>134</v>
      </c>
      <c r="K534" s="20">
        <v>36.877089913200003</v>
      </c>
      <c r="L534" s="20">
        <v>-104.90397119049</v>
      </c>
      <c r="M534" s="20" t="s">
        <v>357</v>
      </c>
      <c r="N534" s="59" t="s">
        <v>239</v>
      </c>
      <c r="O534" s="20" t="s">
        <v>147</v>
      </c>
      <c r="P534" s="59" t="s">
        <v>336</v>
      </c>
      <c r="Q534" s="20" t="s">
        <v>1373</v>
      </c>
      <c r="R534" s="20" t="s">
        <v>381</v>
      </c>
      <c r="T534" s="20"/>
      <c r="U534" s="20" t="s">
        <v>130</v>
      </c>
      <c r="W534" s="20" t="s">
        <v>132</v>
      </c>
      <c r="X534" s="20" t="s">
        <v>249</v>
      </c>
      <c r="AA534" s="20" t="s">
        <v>143</v>
      </c>
      <c r="AB534" s="20" t="s">
        <v>143</v>
      </c>
      <c r="AC534" s="20">
        <v>0.38</v>
      </c>
      <c r="AJ534" s="20">
        <v>0.33950000000000002</v>
      </c>
      <c r="AN534" s="20">
        <v>0.56000000000000005</v>
      </c>
      <c r="AO534" s="20">
        <v>1.21E-2</v>
      </c>
      <c r="BB534" s="20">
        <v>0.3</v>
      </c>
      <c r="BD534" s="20">
        <v>277.60000000000002</v>
      </c>
      <c r="BG534" s="20">
        <v>0.59</v>
      </c>
      <c r="BJ534" s="20">
        <v>9.76</v>
      </c>
      <c r="BK534" s="20">
        <v>3.99</v>
      </c>
      <c r="BL534" s="20">
        <v>4.1000000000000002E-2</v>
      </c>
      <c r="BP534" s="20">
        <v>1.028</v>
      </c>
      <c r="CB534" s="20">
        <v>0.9</v>
      </c>
      <c r="CF534" s="20">
        <v>0.125</v>
      </c>
      <c r="CG534" s="20">
        <v>3.94</v>
      </c>
      <c r="CH534" s="20">
        <v>1.92</v>
      </c>
      <c r="CJ534" s="20">
        <v>339</v>
      </c>
      <c r="CK534" s="20">
        <v>0.14899999999999999</v>
      </c>
      <c r="CM534" s="20">
        <v>3.14</v>
      </c>
      <c r="CO534" s="20">
        <v>1.01</v>
      </c>
      <c r="CS534" s="20">
        <v>50.7</v>
      </c>
      <c r="CU534" s="20">
        <v>45.08</v>
      </c>
      <c r="CV534" s="20">
        <v>78.56</v>
      </c>
      <c r="CX534" s="20">
        <v>39.200000000000003</v>
      </c>
      <c r="CY534" s="20">
        <v>4.3600000000000003</v>
      </c>
      <c r="CZ534" s="20">
        <v>0.83799999999999997</v>
      </c>
      <c r="DB534" s="20">
        <v>0.627</v>
      </c>
      <c r="DG534" s="20">
        <v>2.04</v>
      </c>
      <c r="DH534" s="20">
        <v>0.315</v>
      </c>
      <c r="DI534" s="85">
        <v>171.02</v>
      </c>
      <c r="DJ534" s="85">
        <v>171.02</v>
      </c>
    </row>
    <row r="535" spans="1:114" x14ac:dyDescent="0.3">
      <c r="A535" s="20">
        <v>4</v>
      </c>
      <c r="B535" s="20" t="s">
        <v>977</v>
      </c>
      <c r="C535" s="20" t="s">
        <v>143</v>
      </c>
      <c r="D535" s="20" t="s">
        <v>134</v>
      </c>
      <c r="G535" s="20" t="s">
        <v>134</v>
      </c>
      <c r="K535" s="20">
        <v>36.877089913200003</v>
      </c>
      <c r="L535" s="20">
        <v>-104.90397119049</v>
      </c>
      <c r="M535" s="20" t="s">
        <v>357</v>
      </c>
      <c r="N535" s="59" t="s">
        <v>239</v>
      </c>
      <c r="O535" s="20" t="s">
        <v>147</v>
      </c>
      <c r="P535" s="59" t="s">
        <v>336</v>
      </c>
      <c r="Q535" s="20" t="s">
        <v>1373</v>
      </c>
      <c r="R535" s="20" t="s">
        <v>381</v>
      </c>
      <c r="T535" s="20"/>
      <c r="U535" s="20" t="s">
        <v>130</v>
      </c>
      <c r="W535" s="20" t="s">
        <v>132</v>
      </c>
      <c r="X535" s="20" t="s">
        <v>249</v>
      </c>
      <c r="AA535" s="20" t="s">
        <v>143</v>
      </c>
      <c r="AB535" s="20" t="s">
        <v>143</v>
      </c>
      <c r="AC535" s="20">
        <v>0.4</v>
      </c>
      <c r="AJ535" s="20">
        <v>0.53900000000000003</v>
      </c>
      <c r="AN535" s="20">
        <v>2.69</v>
      </c>
      <c r="AO535" s="20">
        <v>1.7999999999999999E-2</v>
      </c>
      <c r="BB535" s="20">
        <v>0.42</v>
      </c>
      <c r="BD535" s="20">
        <v>442.3</v>
      </c>
      <c r="BG535" s="20">
        <v>0.47</v>
      </c>
      <c r="BJ535" s="20">
        <v>8.9700000000000006</v>
      </c>
      <c r="BK535" s="20">
        <v>4.26</v>
      </c>
      <c r="BL535" s="20">
        <v>2.5999999999999999E-2</v>
      </c>
      <c r="BP535" s="20">
        <v>0.46899999999999997</v>
      </c>
      <c r="CB535" s="20">
        <v>0.1</v>
      </c>
      <c r="CF535" s="20">
        <v>8.7999999999999995E-2</v>
      </c>
      <c r="CG535" s="20">
        <v>1.2</v>
      </c>
      <c r="CH535" s="20">
        <v>0.88</v>
      </c>
      <c r="CJ535" s="20">
        <v>495</v>
      </c>
      <c r="CK535" s="20">
        <v>0.08</v>
      </c>
      <c r="CM535" s="20">
        <v>1.23</v>
      </c>
      <c r="CO535" s="20">
        <v>0.53</v>
      </c>
      <c r="CS535" s="20">
        <v>19.25</v>
      </c>
      <c r="CU535" s="20">
        <v>32.159999999999997</v>
      </c>
      <c r="CV535" s="20">
        <v>67.98</v>
      </c>
      <c r="CX535" s="20">
        <v>45.9</v>
      </c>
      <c r="CY535" s="20">
        <v>4.6100000000000003</v>
      </c>
      <c r="CZ535" s="20">
        <v>0.79900000000000004</v>
      </c>
      <c r="DB535" s="20">
        <v>0.60299999999999998</v>
      </c>
      <c r="DG535" s="20">
        <v>1.6</v>
      </c>
      <c r="DH535" s="20">
        <v>0.25</v>
      </c>
      <c r="DI535" s="85">
        <v>153.90200000000002</v>
      </c>
      <c r="DJ535" s="85">
        <v>153.90200000000002</v>
      </c>
    </row>
    <row r="536" spans="1:114" x14ac:dyDescent="0.3">
      <c r="A536" s="20">
        <v>5</v>
      </c>
      <c r="B536" s="20" t="s">
        <v>977</v>
      </c>
      <c r="C536" s="20" t="s">
        <v>143</v>
      </c>
      <c r="D536" s="20" t="s">
        <v>134</v>
      </c>
      <c r="G536" s="20" t="s">
        <v>134</v>
      </c>
      <c r="K536" s="20">
        <v>36.877089913200003</v>
      </c>
      <c r="L536" s="20">
        <v>-104.90397119049</v>
      </c>
      <c r="M536" s="20" t="s">
        <v>357</v>
      </c>
      <c r="N536" s="59" t="s">
        <v>239</v>
      </c>
      <c r="O536" s="20" t="s">
        <v>147</v>
      </c>
      <c r="P536" s="59" t="s">
        <v>336</v>
      </c>
      <c r="Q536" s="20" t="s">
        <v>1373</v>
      </c>
      <c r="R536" s="20" t="s">
        <v>381</v>
      </c>
      <c r="T536" s="20"/>
      <c r="U536" s="20" t="s">
        <v>130</v>
      </c>
      <c r="W536" s="20" t="s">
        <v>132</v>
      </c>
      <c r="X536" s="20" t="s">
        <v>249</v>
      </c>
      <c r="AA536" s="20" t="s">
        <v>143</v>
      </c>
      <c r="AB536" s="20" t="s">
        <v>143</v>
      </c>
      <c r="AC536" s="20">
        <v>0.38</v>
      </c>
      <c r="AJ536" s="20">
        <v>0.57599999999999996</v>
      </c>
      <c r="AN536" s="20">
        <v>12.9</v>
      </c>
      <c r="AO536" s="20">
        <v>1.83E-2</v>
      </c>
      <c r="BB536" s="20">
        <v>0.56399999999999995</v>
      </c>
      <c r="BD536" s="20">
        <v>293.60000000000002</v>
      </c>
      <c r="BG536" s="20">
        <v>0.67</v>
      </c>
      <c r="BJ536" s="20">
        <v>5.86</v>
      </c>
      <c r="BK536" s="20">
        <v>1.32</v>
      </c>
      <c r="BL536" s="20">
        <v>0.01</v>
      </c>
      <c r="BP536" s="20">
        <v>0.22500000000000001</v>
      </c>
      <c r="CB536" s="20">
        <v>0.04</v>
      </c>
      <c r="CF536" s="20">
        <v>0.06</v>
      </c>
      <c r="CG536" s="20">
        <v>0.90600000000000003</v>
      </c>
      <c r="CH536" s="20">
        <v>1.0900000000000001</v>
      </c>
      <c r="CJ536" s="20">
        <v>450</v>
      </c>
      <c r="CK536" s="20">
        <v>0.05</v>
      </c>
      <c r="CM536" s="20">
        <v>0.54400000000000004</v>
      </c>
      <c r="CO536" s="20">
        <v>0.35</v>
      </c>
      <c r="CS536" s="20">
        <v>10.9</v>
      </c>
      <c r="CU536" s="20">
        <v>5.96</v>
      </c>
      <c r="CV536" s="20">
        <v>13.17</v>
      </c>
      <c r="CX536" s="20">
        <v>13.2</v>
      </c>
      <c r="CY536" s="20">
        <v>1.58</v>
      </c>
      <c r="CZ536" s="20">
        <v>0.39600000000000002</v>
      </c>
      <c r="DB536" s="20">
        <v>0.28799999999999998</v>
      </c>
      <c r="DG536" s="20">
        <v>0.97499999999999998</v>
      </c>
      <c r="DH536" s="20">
        <v>0.159</v>
      </c>
      <c r="DI536" s="85">
        <v>35.727999999999994</v>
      </c>
      <c r="DJ536" s="85">
        <v>35.727999999999994</v>
      </c>
    </row>
    <row r="537" spans="1:114" x14ac:dyDescent="0.3">
      <c r="A537" s="20">
        <v>6</v>
      </c>
      <c r="B537" s="20" t="s">
        <v>977</v>
      </c>
      <c r="C537" s="20" t="s">
        <v>143</v>
      </c>
      <c r="D537" s="20" t="s">
        <v>134</v>
      </c>
      <c r="G537" s="20" t="s">
        <v>134</v>
      </c>
      <c r="K537" s="20">
        <v>36.877089913200003</v>
      </c>
      <c r="L537" s="20">
        <v>-104.90397119049</v>
      </c>
      <c r="M537" s="20" t="s">
        <v>357</v>
      </c>
      <c r="N537" s="59" t="s">
        <v>239</v>
      </c>
      <c r="O537" s="20" t="s">
        <v>147</v>
      </c>
      <c r="P537" s="59" t="s">
        <v>336</v>
      </c>
      <c r="Q537" s="20" t="s">
        <v>1373</v>
      </c>
      <c r="R537" s="20" t="s">
        <v>381</v>
      </c>
      <c r="T537" s="20"/>
      <c r="U537" s="20" t="s">
        <v>130</v>
      </c>
      <c r="W537" s="20" t="s">
        <v>132</v>
      </c>
      <c r="X537" s="20" t="s">
        <v>249</v>
      </c>
      <c r="AA537" s="20" t="s">
        <v>143</v>
      </c>
      <c r="AB537" s="20" t="s">
        <v>143</v>
      </c>
      <c r="AC537" s="20">
        <v>0.4</v>
      </c>
      <c r="AJ537" s="20">
        <v>0.59399999999999997</v>
      </c>
      <c r="AN537" s="20">
        <v>2.19</v>
      </c>
      <c r="AO537" s="20">
        <v>6.7400000000000002E-2</v>
      </c>
      <c r="BB537" s="20">
        <v>0.89</v>
      </c>
      <c r="BD537" s="20">
        <v>634.70000000000005</v>
      </c>
      <c r="BG537" s="20">
        <v>0.43</v>
      </c>
      <c r="BJ537" s="20">
        <v>6.16</v>
      </c>
      <c r="BK537" s="20">
        <v>2.77</v>
      </c>
      <c r="BP537" s="20">
        <v>0.46500000000000002</v>
      </c>
      <c r="CB537" s="20">
        <v>0.04</v>
      </c>
      <c r="CF537" s="20">
        <v>0.04</v>
      </c>
      <c r="CG537" s="20">
        <v>1.198</v>
      </c>
      <c r="CH537" s="20">
        <v>1.07</v>
      </c>
      <c r="CJ537" s="20">
        <v>403</v>
      </c>
      <c r="CK537" s="20">
        <v>7.5999999999999998E-2</v>
      </c>
      <c r="CM537" s="20">
        <v>0.89</v>
      </c>
      <c r="CO537" s="20">
        <v>0.31</v>
      </c>
      <c r="CS537" s="20">
        <v>27.6</v>
      </c>
      <c r="CU537" s="20">
        <v>3.59</v>
      </c>
      <c r="CV537" s="20">
        <v>7.8</v>
      </c>
      <c r="CX537" s="20">
        <v>8.6999999999999993</v>
      </c>
      <c r="CY537" s="20">
        <v>1.78</v>
      </c>
      <c r="CZ537" s="20">
        <v>0.251</v>
      </c>
      <c r="DB537" s="20">
        <v>0.17599999999999999</v>
      </c>
      <c r="DG537" s="20">
        <v>0.82299999999999995</v>
      </c>
      <c r="DH537" s="20">
        <v>0.14099999999999999</v>
      </c>
      <c r="DI537" s="85">
        <v>23.260999999999999</v>
      </c>
      <c r="DJ537" s="85">
        <v>23.260999999999999</v>
      </c>
    </row>
    <row r="538" spans="1:114" x14ac:dyDescent="0.3">
      <c r="A538" s="20">
        <v>7</v>
      </c>
      <c r="B538" s="20" t="s">
        <v>977</v>
      </c>
      <c r="C538" s="20" t="s">
        <v>143</v>
      </c>
      <c r="D538" s="20" t="s">
        <v>134</v>
      </c>
      <c r="G538" s="20" t="s">
        <v>134</v>
      </c>
      <c r="K538" s="20">
        <v>36.877089913200003</v>
      </c>
      <c r="L538" s="20">
        <v>-104.90397119049</v>
      </c>
      <c r="M538" s="20" t="s">
        <v>357</v>
      </c>
      <c r="N538" s="59" t="s">
        <v>239</v>
      </c>
      <c r="O538" s="20" t="s">
        <v>147</v>
      </c>
      <c r="P538" s="59" t="s">
        <v>336</v>
      </c>
      <c r="Q538" s="20" t="s">
        <v>1373</v>
      </c>
      <c r="R538" s="20" t="s">
        <v>381</v>
      </c>
      <c r="T538" s="20"/>
      <c r="U538" s="20" t="s">
        <v>130</v>
      </c>
      <c r="W538" s="20" t="s">
        <v>132</v>
      </c>
      <c r="X538" s="20" t="s">
        <v>249</v>
      </c>
      <c r="AA538" s="20" t="s">
        <v>143</v>
      </c>
      <c r="AB538" s="20" t="s">
        <v>143</v>
      </c>
      <c r="AC538" s="20">
        <v>0.43</v>
      </c>
      <c r="AJ538" s="20">
        <v>0.66200000000000003</v>
      </c>
      <c r="AN538" s="20">
        <v>2.97</v>
      </c>
      <c r="AO538" s="20">
        <v>7.4099999999999999E-2</v>
      </c>
      <c r="BB538" s="20">
        <v>0.90700000000000003</v>
      </c>
      <c r="BD538" s="20">
        <v>808.4</v>
      </c>
      <c r="BG538" s="20">
        <v>0.36</v>
      </c>
      <c r="BJ538" s="20">
        <v>4.42</v>
      </c>
      <c r="BK538" s="20">
        <v>2.12</v>
      </c>
      <c r="BP538" s="20">
        <v>0.39700000000000002</v>
      </c>
      <c r="CB538" s="20">
        <v>0.7</v>
      </c>
      <c r="CF538" s="20">
        <v>6.3E-2</v>
      </c>
      <c r="CG538" s="20">
        <v>1.2130000000000001</v>
      </c>
      <c r="CH538" s="20">
        <v>1.1499999999999999</v>
      </c>
      <c r="CJ538" s="20">
        <v>665</v>
      </c>
      <c r="CK538" s="20">
        <v>2.8000000000000001E-2</v>
      </c>
      <c r="CM538" s="20">
        <v>0.84599999999999997</v>
      </c>
      <c r="CO538" s="20">
        <v>0.4</v>
      </c>
      <c r="CU538" s="20">
        <v>9.57</v>
      </c>
      <c r="CV538" s="20">
        <v>17.600000000000001</v>
      </c>
      <c r="CX538" s="20">
        <v>19.100000000000001</v>
      </c>
      <c r="CY538" s="20">
        <v>1.61</v>
      </c>
      <c r="CZ538" s="20">
        <v>0.26200000000000001</v>
      </c>
      <c r="DB538" s="20">
        <v>0.17199999999999999</v>
      </c>
      <c r="DG538" s="20">
        <v>0.52900000000000003</v>
      </c>
      <c r="DH538" s="20">
        <v>8.7999999999999995E-2</v>
      </c>
      <c r="DI538" s="85">
        <v>48.931000000000004</v>
      </c>
      <c r="DJ538" s="85">
        <v>48.931000000000004</v>
      </c>
    </row>
    <row r="539" spans="1:114" x14ac:dyDescent="0.3">
      <c r="A539" s="20">
        <v>8</v>
      </c>
      <c r="B539" s="20" t="s">
        <v>977</v>
      </c>
      <c r="C539" s="20" t="s">
        <v>143</v>
      </c>
      <c r="D539" s="20" t="s">
        <v>134</v>
      </c>
      <c r="G539" s="20" t="s">
        <v>134</v>
      </c>
      <c r="K539" s="20">
        <v>36.877089913200003</v>
      </c>
      <c r="L539" s="20">
        <v>-104.90397119049</v>
      </c>
      <c r="M539" s="20" t="s">
        <v>357</v>
      </c>
      <c r="N539" s="59" t="s">
        <v>239</v>
      </c>
      <c r="O539" s="20" t="s">
        <v>147</v>
      </c>
      <c r="P539" s="59" t="s">
        <v>336</v>
      </c>
      <c r="Q539" s="20" t="s">
        <v>1373</v>
      </c>
      <c r="R539" s="20" t="s">
        <v>381</v>
      </c>
      <c r="T539" s="20"/>
      <c r="U539" s="20" t="s">
        <v>130</v>
      </c>
      <c r="W539" s="20" t="s">
        <v>132</v>
      </c>
      <c r="X539" s="20" t="s">
        <v>249</v>
      </c>
      <c r="AA539" s="20" t="s">
        <v>143</v>
      </c>
      <c r="AB539" s="20" t="s">
        <v>143</v>
      </c>
      <c r="AC539" s="20">
        <v>0.43</v>
      </c>
      <c r="AJ539" s="20">
        <v>0.47899999999999998</v>
      </c>
      <c r="AN539" s="20">
        <v>1.72</v>
      </c>
      <c r="AO539" s="20">
        <v>3.9199999999999999E-2</v>
      </c>
      <c r="BB539" s="20">
        <v>0.59</v>
      </c>
      <c r="BD539" s="20">
        <v>391.7</v>
      </c>
      <c r="BG539" s="20">
        <v>0.65</v>
      </c>
      <c r="BJ539" s="20">
        <v>4.8899999999999997</v>
      </c>
      <c r="BK539" s="20">
        <v>9.75</v>
      </c>
      <c r="BL539" s="20">
        <v>5.5E-2</v>
      </c>
      <c r="BP539" s="20">
        <v>0.78700000000000003</v>
      </c>
      <c r="CB539" s="20">
        <v>0.8</v>
      </c>
      <c r="CF539" s="20">
        <v>0.71099999999999997</v>
      </c>
      <c r="CG539" s="20">
        <v>0.38400000000000001</v>
      </c>
      <c r="CH539" s="20">
        <v>2.76</v>
      </c>
      <c r="CJ539" s="20">
        <v>254</v>
      </c>
      <c r="CK539" s="20">
        <v>0.16800000000000001</v>
      </c>
      <c r="CM539" s="20">
        <v>2.0099999999999998</v>
      </c>
      <c r="CO539" s="20">
        <v>2.04</v>
      </c>
      <c r="CS539" s="20">
        <v>8.6</v>
      </c>
      <c r="CU539" s="20">
        <v>20.260000000000002</v>
      </c>
      <c r="CV539" s="20">
        <v>26.6</v>
      </c>
      <c r="CX539" s="20">
        <v>5.5</v>
      </c>
      <c r="CY539" s="20">
        <v>1.52</v>
      </c>
      <c r="CZ539" s="20">
        <v>0.30099999999999999</v>
      </c>
      <c r="DB539" s="20">
        <v>0.23899999999999999</v>
      </c>
      <c r="DG539" s="20">
        <v>0.81399999999999995</v>
      </c>
      <c r="DH539" s="20">
        <v>0.115</v>
      </c>
      <c r="DI539" s="85">
        <v>55.349000000000004</v>
      </c>
      <c r="DJ539" s="85">
        <v>55.349000000000004</v>
      </c>
    </row>
    <row r="540" spans="1:114" x14ac:dyDescent="0.3">
      <c r="A540" s="20">
        <v>9</v>
      </c>
      <c r="B540" s="20" t="s">
        <v>977</v>
      </c>
      <c r="C540" s="20" t="s">
        <v>143</v>
      </c>
      <c r="D540" s="20" t="s">
        <v>134</v>
      </c>
      <c r="G540" s="20" t="s">
        <v>134</v>
      </c>
      <c r="K540" s="20">
        <v>36.877089913200003</v>
      </c>
      <c r="L540" s="20">
        <v>-104.90397119049</v>
      </c>
      <c r="M540" s="20" t="s">
        <v>357</v>
      </c>
      <c r="N540" s="59" t="s">
        <v>239</v>
      </c>
      <c r="O540" s="20" t="s">
        <v>147</v>
      </c>
      <c r="P540" s="59" t="s">
        <v>336</v>
      </c>
      <c r="Q540" s="20" t="s">
        <v>1373</v>
      </c>
      <c r="R540" s="20" t="s">
        <v>381</v>
      </c>
      <c r="T540" s="20"/>
      <c r="U540" s="20" t="s">
        <v>130</v>
      </c>
      <c r="W540" s="20" t="s">
        <v>132</v>
      </c>
      <c r="X540" s="20" t="s">
        <v>249</v>
      </c>
      <c r="AA540" s="20" t="s">
        <v>143</v>
      </c>
      <c r="AB540" s="20" t="s">
        <v>143</v>
      </c>
      <c r="AC540" s="20">
        <v>0.25</v>
      </c>
      <c r="AJ540" s="20">
        <v>2.3340000000000001</v>
      </c>
      <c r="AN540" s="20">
        <v>0.35</v>
      </c>
      <c r="AO540" s="20">
        <v>8.4900000000000003E-2</v>
      </c>
      <c r="BB540" s="20">
        <v>4.6399999999999997</v>
      </c>
      <c r="BD540" s="20">
        <v>415.1</v>
      </c>
      <c r="BJ540" s="20">
        <v>8.81</v>
      </c>
      <c r="BK540" s="20">
        <v>59.68</v>
      </c>
      <c r="BL540" s="20">
        <v>8.9700000000000006</v>
      </c>
      <c r="BP540" s="20">
        <v>0.436</v>
      </c>
      <c r="CB540" s="20">
        <v>84</v>
      </c>
      <c r="CF540" s="20">
        <v>0.83</v>
      </c>
      <c r="CG540" s="20">
        <v>14.56</v>
      </c>
      <c r="CH540" s="20">
        <v>2.1</v>
      </c>
      <c r="CJ540" s="20">
        <v>295</v>
      </c>
      <c r="CK540" s="20">
        <v>1.179</v>
      </c>
      <c r="CM540" s="20">
        <v>15.13</v>
      </c>
      <c r="CO540" s="20">
        <v>5.68</v>
      </c>
      <c r="CS540" s="20">
        <v>37.9</v>
      </c>
      <c r="CU540" s="20">
        <v>36.6</v>
      </c>
      <c r="CV540" s="20">
        <v>69.400000000000006</v>
      </c>
      <c r="CX540" s="20">
        <v>26.1</v>
      </c>
      <c r="CY540" s="20">
        <v>5.03</v>
      </c>
      <c r="CZ540" s="20">
        <v>0.97599999999999998</v>
      </c>
      <c r="DB540" s="20">
        <v>0.63</v>
      </c>
      <c r="DG540" s="20">
        <v>2.17</v>
      </c>
      <c r="DH540" s="20">
        <v>0.32600000000000001</v>
      </c>
      <c r="DI540" s="85">
        <v>141.23199999999997</v>
      </c>
      <c r="DJ540" s="85">
        <v>141.23199999999997</v>
      </c>
    </row>
    <row r="541" spans="1:114" x14ac:dyDescent="0.3">
      <c r="A541" s="20">
        <v>1</v>
      </c>
      <c r="B541" s="20" t="s">
        <v>977</v>
      </c>
      <c r="C541" s="20" t="s">
        <v>143</v>
      </c>
      <c r="D541" s="20" t="s">
        <v>134</v>
      </c>
      <c r="G541" s="20" t="s">
        <v>134</v>
      </c>
      <c r="K541" s="20">
        <v>36.877089913200003</v>
      </c>
      <c r="L541" s="20">
        <v>-104.90397119049</v>
      </c>
      <c r="M541" s="20" t="s">
        <v>357</v>
      </c>
      <c r="N541" s="59" t="s">
        <v>239</v>
      </c>
      <c r="O541" s="20" t="s">
        <v>147</v>
      </c>
      <c r="P541" s="59" t="s">
        <v>336</v>
      </c>
      <c r="Q541" s="20" t="s">
        <v>1373</v>
      </c>
      <c r="R541" s="20" t="s">
        <v>381</v>
      </c>
      <c r="T541" s="20"/>
      <c r="U541" s="20" t="s">
        <v>130</v>
      </c>
      <c r="W541" s="20" t="s">
        <v>133</v>
      </c>
      <c r="X541" s="20" t="s">
        <v>249</v>
      </c>
      <c r="AA541" s="20" t="s">
        <v>143</v>
      </c>
      <c r="AB541" s="20" t="s">
        <v>143</v>
      </c>
      <c r="AC541" s="20">
        <v>0.54</v>
      </c>
      <c r="AJ541" s="20">
        <v>1.911</v>
      </c>
      <c r="AN541" s="20">
        <v>0.54</v>
      </c>
      <c r="AO541" s="20">
        <v>5.9700000000000003E-2</v>
      </c>
      <c r="BB541" s="20">
        <v>2.63</v>
      </c>
      <c r="BD541" s="20">
        <v>748.8</v>
      </c>
      <c r="BG541" s="20">
        <v>0.14000000000000001</v>
      </c>
      <c r="BJ541" s="20">
        <v>5.78</v>
      </c>
      <c r="BK541" s="20">
        <v>40.380000000000003</v>
      </c>
      <c r="BL541" s="20">
        <v>5.85</v>
      </c>
      <c r="BP541" s="20">
        <v>3.77</v>
      </c>
      <c r="CB541" s="20">
        <v>46.5</v>
      </c>
      <c r="CF541" s="20">
        <v>0.6</v>
      </c>
      <c r="CG541" s="20">
        <v>11.93</v>
      </c>
      <c r="CH541" s="20">
        <v>3.8</v>
      </c>
      <c r="CJ541" s="20">
        <v>230</v>
      </c>
      <c r="CK541" s="20">
        <v>0.90200000000000002</v>
      </c>
      <c r="CM541" s="20">
        <v>13.3</v>
      </c>
      <c r="CO541" s="20">
        <v>5.5</v>
      </c>
      <c r="CS541" s="20">
        <v>45.1</v>
      </c>
      <c r="CU541" s="20">
        <v>29.52</v>
      </c>
      <c r="CV541" s="20">
        <v>55.9</v>
      </c>
      <c r="CX541" s="20">
        <v>23.7</v>
      </c>
      <c r="CY541" s="20">
        <v>4.1500000000000004</v>
      </c>
      <c r="CZ541" s="20">
        <v>0.69499999999999995</v>
      </c>
      <c r="DB541" s="20">
        <v>0.38</v>
      </c>
      <c r="DG541" s="20">
        <v>1.46</v>
      </c>
      <c r="DH541" s="20">
        <v>0.22800000000000001</v>
      </c>
      <c r="DI541" s="85">
        <v>116.03299999999999</v>
      </c>
      <c r="DJ541" s="85">
        <v>116.03299999999999</v>
      </c>
    </row>
    <row r="542" spans="1:114" x14ac:dyDescent="0.3">
      <c r="A542" s="20">
        <v>2</v>
      </c>
      <c r="B542" s="20" t="s">
        <v>977</v>
      </c>
      <c r="C542" s="20" t="s">
        <v>143</v>
      </c>
      <c r="D542" s="20" t="s">
        <v>134</v>
      </c>
      <c r="G542" s="20" t="s">
        <v>134</v>
      </c>
      <c r="K542" s="20">
        <v>36.877089913200003</v>
      </c>
      <c r="L542" s="20">
        <v>-104.90397119049</v>
      </c>
      <c r="M542" s="20" t="s">
        <v>357</v>
      </c>
      <c r="N542" s="59" t="s">
        <v>239</v>
      </c>
      <c r="O542" s="20" t="s">
        <v>147</v>
      </c>
      <c r="P542" s="59" t="s">
        <v>336</v>
      </c>
      <c r="Q542" s="20" t="s">
        <v>1373</v>
      </c>
      <c r="R542" s="20" t="s">
        <v>381</v>
      </c>
      <c r="T542" s="20"/>
      <c r="U542" s="20" t="s">
        <v>130</v>
      </c>
      <c r="W542" s="20" t="s">
        <v>133</v>
      </c>
      <c r="X542" s="20" t="s">
        <v>249</v>
      </c>
      <c r="AA542" s="20" t="s">
        <v>143</v>
      </c>
      <c r="AB542" s="20" t="s">
        <v>143</v>
      </c>
      <c r="AC542" s="20">
        <v>0.41</v>
      </c>
      <c r="AJ542" s="20">
        <v>0.48099999999999998</v>
      </c>
      <c r="AN542" s="20">
        <v>2.1</v>
      </c>
      <c r="AO542" s="20">
        <v>1.5689999999999999E-2</v>
      </c>
      <c r="BB542" s="20">
        <v>0.54</v>
      </c>
      <c r="BD542" s="20">
        <v>142.9</v>
      </c>
      <c r="BG542" s="20">
        <v>0.74</v>
      </c>
      <c r="BJ542" s="20">
        <v>4.07</v>
      </c>
      <c r="BK542" s="20">
        <v>8.1</v>
      </c>
      <c r="BL542" s="20">
        <v>0.17</v>
      </c>
      <c r="BP542" s="20">
        <v>1.44</v>
      </c>
      <c r="CB542" s="20">
        <v>1.4</v>
      </c>
      <c r="CF542" s="20">
        <v>0.64</v>
      </c>
      <c r="CG542" s="20">
        <v>5.86</v>
      </c>
      <c r="CH542" s="20">
        <v>4.8</v>
      </c>
      <c r="CJ542" s="20">
        <v>99</v>
      </c>
      <c r="CK542" s="20">
        <v>0.191</v>
      </c>
      <c r="CM542" s="20">
        <v>6.5</v>
      </c>
      <c r="CO542" s="20">
        <v>5.05</v>
      </c>
      <c r="CS542" s="20">
        <v>23.5</v>
      </c>
      <c r="CU542" s="20">
        <v>3.34</v>
      </c>
      <c r="CV542" s="20">
        <v>9.6</v>
      </c>
      <c r="CX542" s="20">
        <v>8.5</v>
      </c>
      <c r="CY542" s="20">
        <v>2.0499999999999998</v>
      </c>
      <c r="CZ542" s="20">
        <v>0.40799999999999997</v>
      </c>
      <c r="DB542" s="20">
        <v>0.41</v>
      </c>
      <c r="DG542" s="20">
        <v>1.159</v>
      </c>
      <c r="DH542" s="20">
        <v>0.17299999999999999</v>
      </c>
      <c r="DI542" s="85">
        <v>25.639999999999997</v>
      </c>
      <c r="DJ542" s="85">
        <v>25.639999999999997</v>
      </c>
    </row>
    <row r="543" spans="1:114" x14ac:dyDescent="0.3">
      <c r="A543" s="20">
        <v>3</v>
      </c>
      <c r="B543" s="20" t="s">
        <v>977</v>
      </c>
      <c r="C543" s="20" t="s">
        <v>143</v>
      </c>
      <c r="D543" s="20" t="s">
        <v>134</v>
      </c>
      <c r="G543" s="20" t="s">
        <v>134</v>
      </c>
      <c r="K543" s="20">
        <v>36.877089913200003</v>
      </c>
      <c r="L543" s="20">
        <v>-104.90397119049</v>
      </c>
      <c r="M543" s="20" t="s">
        <v>357</v>
      </c>
      <c r="N543" s="59" t="s">
        <v>239</v>
      </c>
      <c r="O543" s="20" t="s">
        <v>147</v>
      </c>
      <c r="P543" s="59" t="s">
        <v>336</v>
      </c>
      <c r="Q543" s="20" t="s">
        <v>1373</v>
      </c>
      <c r="R543" s="20" t="s">
        <v>381</v>
      </c>
      <c r="T543" s="20"/>
      <c r="U543" s="20" t="s">
        <v>130</v>
      </c>
      <c r="W543" s="20" t="s">
        <v>133</v>
      </c>
      <c r="X543" s="20" t="s">
        <v>249</v>
      </c>
      <c r="AA543" s="20" t="s">
        <v>143</v>
      </c>
      <c r="AB543" s="20" t="s">
        <v>143</v>
      </c>
      <c r="AC543" s="20">
        <v>0.4</v>
      </c>
      <c r="AJ543" s="20">
        <v>0.55100000000000005</v>
      </c>
      <c r="AN543" s="20">
        <v>1.38</v>
      </c>
      <c r="AO543" s="20">
        <v>5.3900000000000003E-2</v>
      </c>
      <c r="BB543" s="20">
        <v>1.1499999999999999</v>
      </c>
      <c r="BD543" s="20">
        <v>374.4</v>
      </c>
      <c r="BG543" s="20">
        <v>0.37</v>
      </c>
      <c r="BJ543" s="20">
        <v>2.93</v>
      </c>
      <c r="BK543" s="20">
        <v>8.1300000000000008</v>
      </c>
      <c r="BL543" s="20">
        <v>0.04</v>
      </c>
      <c r="BP543" s="20">
        <v>1.53</v>
      </c>
      <c r="CF543" s="20">
        <v>0.38</v>
      </c>
      <c r="CG543" s="20">
        <v>2.9329999999999998</v>
      </c>
      <c r="CH543" s="20">
        <v>2.2000000000000002</v>
      </c>
      <c r="CJ543" s="20">
        <v>117</v>
      </c>
      <c r="CK543" s="20">
        <v>0.44500000000000001</v>
      </c>
      <c r="CM543" s="20">
        <v>4.21</v>
      </c>
      <c r="CO543" s="20">
        <v>2.7</v>
      </c>
      <c r="CS543" s="20">
        <v>22</v>
      </c>
      <c r="CU543" s="20">
        <v>18.02</v>
      </c>
      <c r="CV543" s="20">
        <v>26.1</v>
      </c>
      <c r="CX543" s="20">
        <v>10.3</v>
      </c>
      <c r="CY543" s="20">
        <v>2.3199999999999998</v>
      </c>
      <c r="CZ543" s="20">
        <v>0.439</v>
      </c>
      <c r="DB543" s="20">
        <v>0.37</v>
      </c>
      <c r="DG543" s="20">
        <v>1.27</v>
      </c>
      <c r="DH543" s="20">
        <v>0.19900000000000001</v>
      </c>
      <c r="DI543" s="85">
        <v>59.018000000000001</v>
      </c>
      <c r="DJ543" s="85">
        <v>59.018000000000001</v>
      </c>
    </row>
    <row r="544" spans="1:114" x14ac:dyDescent="0.3">
      <c r="A544" s="20">
        <v>4</v>
      </c>
      <c r="B544" s="20" t="s">
        <v>977</v>
      </c>
      <c r="C544" s="20" t="s">
        <v>143</v>
      </c>
      <c r="D544" s="20" t="s">
        <v>134</v>
      </c>
      <c r="G544" s="20" t="s">
        <v>134</v>
      </c>
      <c r="K544" s="20">
        <v>36.877089913200003</v>
      </c>
      <c r="L544" s="20">
        <v>-104.90397119049</v>
      </c>
      <c r="M544" s="20" t="s">
        <v>357</v>
      </c>
      <c r="N544" s="59" t="s">
        <v>239</v>
      </c>
      <c r="O544" s="20" t="s">
        <v>147</v>
      </c>
      <c r="P544" s="59" t="s">
        <v>336</v>
      </c>
      <c r="Q544" s="20" t="s">
        <v>1373</v>
      </c>
      <c r="R544" s="20" t="s">
        <v>381</v>
      </c>
      <c r="T544" s="20"/>
      <c r="U544" s="20" t="s">
        <v>130</v>
      </c>
      <c r="W544" s="20" t="s">
        <v>133</v>
      </c>
      <c r="X544" s="20" t="s">
        <v>249</v>
      </c>
      <c r="AA544" s="20" t="s">
        <v>143</v>
      </c>
      <c r="AB544" s="20" t="s">
        <v>143</v>
      </c>
      <c r="AC544" s="20">
        <v>0.39</v>
      </c>
      <c r="AJ544" s="20">
        <v>0.495</v>
      </c>
      <c r="AN544" s="20">
        <v>0.74</v>
      </c>
      <c r="AO544" s="20">
        <v>5.4699999999999999E-2</v>
      </c>
      <c r="BB544" s="20">
        <v>1.45</v>
      </c>
      <c r="BD544" s="20">
        <v>412.1</v>
      </c>
      <c r="BG544" s="20">
        <v>0.32</v>
      </c>
      <c r="BJ544" s="20">
        <v>2.5099999999999998</v>
      </c>
      <c r="BK544" s="20">
        <v>12</v>
      </c>
      <c r="BL544" s="20">
        <v>0.01</v>
      </c>
      <c r="BP544" s="20">
        <v>2.36</v>
      </c>
      <c r="CF544" s="20">
        <v>0.27</v>
      </c>
      <c r="CG544" s="20">
        <v>4.0380000000000003</v>
      </c>
      <c r="CH544" s="20">
        <v>4</v>
      </c>
      <c r="CJ544" s="20">
        <v>122</v>
      </c>
      <c r="CK544" s="20">
        <v>0.78800000000000003</v>
      </c>
      <c r="CM544" s="20">
        <v>6.87</v>
      </c>
      <c r="CO544" s="20">
        <v>3.56</v>
      </c>
      <c r="CU544" s="20">
        <v>24.65</v>
      </c>
      <c r="CV544" s="20">
        <v>33.799999999999997</v>
      </c>
      <c r="CX544" s="20">
        <v>15.9</v>
      </c>
      <c r="CY544" s="20">
        <v>2.65</v>
      </c>
      <c r="CZ544" s="20">
        <v>0.495</v>
      </c>
      <c r="DB544" s="20">
        <v>0.31</v>
      </c>
      <c r="DG544" s="20">
        <v>1.49</v>
      </c>
      <c r="DH544" s="20">
        <v>0.26300000000000001</v>
      </c>
      <c r="DI544" s="85">
        <v>79.558000000000007</v>
      </c>
      <c r="DJ544" s="85">
        <v>79.558000000000007</v>
      </c>
    </row>
    <row r="545" spans="1:114" x14ac:dyDescent="0.3">
      <c r="A545" s="20">
        <v>5</v>
      </c>
      <c r="B545" s="20" t="s">
        <v>977</v>
      </c>
      <c r="C545" s="20" t="s">
        <v>143</v>
      </c>
      <c r="D545" s="20" t="s">
        <v>134</v>
      </c>
      <c r="G545" s="20" t="s">
        <v>134</v>
      </c>
      <c r="K545" s="20">
        <v>36.877089913200003</v>
      </c>
      <c r="L545" s="20">
        <v>-104.90397119049</v>
      </c>
      <c r="M545" s="20" t="s">
        <v>357</v>
      </c>
      <c r="N545" s="59" t="s">
        <v>239</v>
      </c>
      <c r="O545" s="20" t="s">
        <v>147</v>
      </c>
      <c r="P545" s="59" t="s">
        <v>336</v>
      </c>
      <c r="Q545" s="20" t="s">
        <v>1373</v>
      </c>
      <c r="R545" s="20" t="s">
        <v>381</v>
      </c>
      <c r="T545" s="20"/>
      <c r="U545" s="20" t="s">
        <v>130</v>
      </c>
      <c r="W545" s="20" t="s">
        <v>133</v>
      </c>
      <c r="X545" s="20" t="s">
        <v>249</v>
      </c>
      <c r="AA545" s="20" t="s">
        <v>143</v>
      </c>
      <c r="AB545" s="20" t="s">
        <v>143</v>
      </c>
      <c r="AC545" s="20">
        <v>0.52</v>
      </c>
      <c r="AJ545" s="20">
        <v>0.64500000000000002</v>
      </c>
      <c r="AN545" s="20">
        <v>0.34</v>
      </c>
      <c r="AO545" s="20">
        <v>8.3099999999999993E-2</v>
      </c>
      <c r="BB545" s="20">
        <v>1.24</v>
      </c>
      <c r="BD545" s="20">
        <v>360.7</v>
      </c>
      <c r="BG545" s="20">
        <v>0.84</v>
      </c>
      <c r="BJ545" s="20">
        <v>2.5299999999999998</v>
      </c>
      <c r="BK545" s="20">
        <v>12.4</v>
      </c>
      <c r="BL545" s="20">
        <v>8.2000000000000003E-2</v>
      </c>
      <c r="BP545" s="20">
        <v>1.68</v>
      </c>
      <c r="CB545" s="20">
        <v>1</v>
      </c>
      <c r="CF545" s="20">
        <v>0.47399999999999998</v>
      </c>
      <c r="CG545" s="20">
        <v>3.7090000000000001</v>
      </c>
      <c r="CH545" s="20">
        <v>2.72</v>
      </c>
      <c r="CJ545" s="20">
        <v>137</v>
      </c>
      <c r="CK545" s="20">
        <v>0.32400000000000001</v>
      </c>
      <c r="CM545" s="20">
        <v>5.64</v>
      </c>
      <c r="CO545" s="20">
        <v>2.69</v>
      </c>
      <c r="CS545" s="20">
        <v>8.3000000000000007</v>
      </c>
      <c r="CU545" s="20">
        <v>11.95</v>
      </c>
      <c r="CV545" s="20">
        <v>19.7</v>
      </c>
      <c r="CX545" s="20">
        <v>8.9</v>
      </c>
      <c r="CY545" s="20">
        <v>1.67</v>
      </c>
      <c r="CZ545" s="20">
        <v>0.32900000000000001</v>
      </c>
      <c r="DB545" s="20">
        <v>0.23</v>
      </c>
      <c r="DG545" s="20">
        <v>0.97</v>
      </c>
      <c r="DH545" s="20">
        <v>0.14299999999999999</v>
      </c>
      <c r="DI545" s="85">
        <v>43.891999999999996</v>
      </c>
      <c r="DJ545" s="85">
        <v>43.891999999999996</v>
      </c>
    </row>
    <row r="546" spans="1:114" x14ac:dyDescent="0.3">
      <c r="A546" s="20">
        <v>6</v>
      </c>
      <c r="B546" s="20" t="s">
        <v>977</v>
      </c>
      <c r="C546" s="20" t="s">
        <v>143</v>
      </c>
      <c r="D546" s="20" t="s">
        <v>134</v>
      </c>
      <c r="G546" s="20" t="s">
        <v>134</v>
      </c>
      <c r="K546" s="20">
        <v>36.877089913200003</v>
      </c>
      <c r="L546" s="20">
        <v>-104.90397119049</v>
      </c>
      <c r="M546" s="20" t="s">
        <v>357</v>
      </c>
      <c r="N546" s="59" t="s">
        <v>239</v>
      </c>
      <c r="O546" s="20" t="s">
        <v>147</v>
      </c>
      <c r="P546" s="59" t="s">
        <v>336</v>
      </c>
      <c r="Q546" s="20" t="s">
        <v>1373</v>
      </c>
      <c r="R546" s="20" t="s">
        <v>381</v>
      </c>
      <c r="T546" s="20"/>
      <c r="U546" s="20" t="s">
        <v>130</v>
      </c>
      <c r="W546" s="20" t="s">
        <v>133</v>
      </c>
      <c r="X546" s="20" t="s">
        <v>249</v>
      </c>
      <c r="AA546" s="20" t="s">
        <v>143</v>
      </c>
      <c r="AB546" s="20" t="s">
        <v>143</v>
      </c>
      <c r="AC546" s="20">
        <v>0.42</v>
      </c>
      <c r="AJ546" s="20">
        <v>0.73799999999999999</v>
      </c>
      <c r="AN546" s="20">
        <v>1.86</v>
      </c>
      <c r="AO546" s="20">
        <v>6.9900000000000004E-2</v>
      </c>
      <c r="BB546" s="20">
        <v>0.95</v>
      </c>
      <c r="BD546" s="20">
        <v>1003</v>
      </c>
      <c r="BG546" s="20">
        <v>0.69</v>
      </c>
      <c r="BJ546" s="20">
        <v>2.61</v>
      </c>
      <c r="BK546" s="20">
        <v>4.3</v>
      </c>
      <c r="BL546" s="20">
        <v>0.02</v>
      </c>
      <c r="BP546" s="20">
        <v>0.66700000000000004</v>
      </c>
      <c r="CF546" s="20">
        <v>0.20300000000000001</v>
      </c>
      <c r="CG546" s="20">
        <v>2.6320000000000001</v>
      </c>
      <c r="CH546" s="20">
        <v>1.61</v>
      </c>
      <c r="CJ546" s="20">
        <v>815</v>
      </c>
      <c r="CK546" s="20">
        <v>0.104</v>
      </c>
      <c r="CM546" s="20">
        <v>1.94</v>
      </c>
      <c r="CO546" s="20">
        <v>1.05</v>
      </c>
      <c r="CS546" s="20">
        <v>4.5999999999999996</v>
      </c>
      <c r="CU546" s="20">
        <v>17.02</v>
      </c>
      <c r="CV546" s="20">
        <v>32.1</v>
      </c>
      <c r="CX546" s="20">
        <v>16.5</v>
      </c>
      <c r="CY546" s="20">
        <v>2.19</v>
      </c>
      <c r="CZ546" s="20">
        <v>0.36799999999999999</v>
      </c>
      <c r="DB546" s="20">
        <v>0.22900000000000001</v>
      </c>
      <c r="DG546" s="20">
        <v>0.64</v>
      </c>
      <c r="DH546" s="20">
        <v>9.2999999999999999E-2</v>
      </c>
      <c r="DI546" s="85">
        <v>69.14</v>
      </c>
      <c r="DJ546" s="85">
        <v>69.14</v>
      </c>
    </row>
    <row r="547" spans="1:114" x14ac:dyDescent="0.3">
      <c r="A547" s="20">
        <v>7</v>
      </c>
      <c r="B547" s="20" t="s">
        <v>977</v>
      </c>
      <c r="C547" s="20" t="s">
        <v>143</v>
      </c>
      <c r="D547" s="20" t="s">
        <v>134</v>
      </c>
      <c r="G547" s="20" t="s">
        <v>134</v>
      </c>
      <c r="K547" s="20">
        <v>36.877089913200003</v>
      </c>
      <c r="L547" s="20">
        <v>-104.90397119049</v>
      </c>
      <c r="M547" s="20" t="s">
        <v>357</v>
      </c>
      <c r="N547" s="59" t="s">
        <v>239</v>
      </c>
      <c r="O547" s="20" t="s">
        <v>147</v>
      </c>
      <c r="P547" s="59" t="s">
        <v>336</v>
      </c>
      <c r="Q547" s="20" t="s">
        <v>1373</v>
      </c>
      <c r="R547" s="20" t="s">
        <v>381</v>
      </c>
      <c r="T547" s="20"/>
      <c r="U547" s="20" t="s">
        <v>130</v>
      </c>
      <c r="W547" s="20" t="s">
        <v>133</v>
      </c>
      <c r="X547" s="20" t="s">
        <v>249</v>
      </c>
      <c r="AA547" s="20" t="s">
        <v>143</v>
      </c>
      <c r="AB547" s="20" t="s">
        <v>143</v>
      </c>
      <c r="AC547" s="20">
        <v>0.4</v>
      </c>
      <c r="AJ547" s="20">
        <v>0.626</v>
      </c>
      <c r="AN547" s="20">
        <v>2.74</v>
      </c>
      <c r="AO547" s="20">
        <v>0.11219999999999999</v>
      </c>
      <c r="BB547" s="20">
        <v>1.26</v>
      </c>
      <c r="BD547" s="20">
        <v>1150</v>
      </c>
      <c r="BG547" s="20">
        <v>0.38</v>
      </c>
      <c r="BJ547" s="20">
        <v>2.54</v>
      </c>
      <c r="BK547" s="20">
        <v>5.7</v>
      </c>
      <c r="BL547" s="20">
        <v>7.0000000000000001E-3</v>
      </c>
      <c r="BP547" s="20">
        <v>1.45</v>
      </c>
      <c r="CB547" s="20">
        <v>0.5</v>
      </c>
      <c r="CF547" s="20">
        <v>7.3999999999999996E-2</v>
      </c>
      <c r="CG547" s="20">
        <v>2.3919999999999999</v>
      </c>
      <c r="CH547" s="20">
        <v>2.2999999999999998</v>
      </c>
      <c r="CJ547" s="20">
        <v>800</v>
      </c>
      <c r="CK547" s="20">
        <v>0.26400000000000001</v>
      </c>
      <c r="CM547" s="20">
        <v>2.97</v>
      </c>
      <c r="CO547" s="20">
        <v>1.1200000000000001</v>
      </c>
      <c r="CU547" s="20">
        <v>9.2899999999999991</v>
      </c>
      <c r="CV547" s="20">
        <v>16.899999999999999</v>
      </c>
      <c r="CX547" s="20">
        <v>14.7</v>
      </c>
      <c r="CY547" s="20">
        <v>1.98</v>
      </c>
      <c r="CZ547" s="20">
        <v>0.36399999999999999</v>
      </c>
      <c r="DB547" s="20">
        <v>0.2</v>
      </c>
      <c r="DG547" s="20">
        <v>0.69899999999999995</v>
      </c>
      <c r="DH547" s="20">
        <v>0.11899999999999999</v>
      </c>
      <c r="DI547" s="85">
        <v>44.251999999999995</v>
      </c>
      <c r="DJ547" s="85">
        <v>44.251999999999995</v>
      </c>
    </row>
    <row r="548" spans="1:114" x14ac:dyDescent="0.3">
      <c r="A548" s="20">
        <v>8</v>
      </c>
      <c r="B548" s="20" t="s">
        <v>977</v>
      </c>
      <c r="C548" s="20" t="s">
        <v>143</v>
      </c>
      <c r="D548" s="20" t="s">
        <v>134</v>
      </c>
      <c r="G548" s="20" t="s">
        <v>134</v>
      </c>
      <c r="K548" s="20">
        <v>36.877089913200003</v>
      </c>
      <c r="L548" s="20">
        <v>-104.90397119049</v>
      </c>
      <c r="M548" s="20" t="s">
        <v>357</v>
      </c>
      <c r="N548" s="59" t="s">
        <v>239</v>
      </c>
      <c r="O548" s="20" t="s">
        <v>147</v>
      </c>
      <c r="P548" s="59" t="s">
        <v>336</v>
      </c>
      <c r="Q548" s="20" t="s">
        <v>1373</v>
      </c>
      <c r="R548" s="20" t="s">
        <v>381</v>
      </c>
      <c r="T548" s="20"/>
      <c r="U548" s="20" t="s">
        <v>130</v>
      </c>
      <c r="W548" s="20" t="s">
        <v>133</v>
      </c>
      <c r="X548" s="20" t="s">
        <v>249</v>
      </c>
      <c r="AA548" s="20" t="s">
        <v>143</v>
      </c>
      <c r="AB548" s="20" t="s">
        <v>143</v>
      </c>
      <c r="AC548" s="20">
        <v>0.46</v>
      </c>
      <c r="AJ548" s="20">
        <v>0.64200000000000002</v>
      </c>
      <c r="AN548" s="20">
        <v>1.07</v>
      </c>
      <c r="AO548" s="20">
        <v>9.1700000000000004E-2</v>
      </c>
      <c r="BB548" s="20">
        <v>1.1399999999999999</v>
      </c>
      <c r="BD548" s="20">
        <v>1159.9000000000001</v>
      </c>
      <c r="BG548" s="20">
        <v>0.49</v>
      </c>
      <c r="BJ548" s="20">
        <v>2.65</v>
      </c>
      <c r="BK548" s="20">
        <v>4.3</v>
      </c>
      <c r="BL548" s="20">
        <v>4.4999999999999998E-2</v>
      </c>
      <c r="BP548" s="20">
        <v>0.54500000000000004</v>
      </c>
      <c r="CB548" s="20">
        <v>0.2</v>
      </c>
      <c r="CF548" s="20">
        <v>8.4000000000000005E-2</v>
      </c>
      <c r="CG548" s="20">
        <v>2.077</v>
      </c>
      <c r="CH548" s="20">
        <v>1.53</v>
      </c>
      <c r="CJ548" s="20">
        <v>850</v>
      </c>
      <c r="CK548" s="20">
        <v>0.11600000000000001</v>
      </c>
      <c r="CM548" s="20">
        <v>1.92</v>
      </c>
      <c r="CO548" s="20">
        <v>0.95</v>
      </c>
      <c r="CU548" s="20">
        <v>20.66</v>
      </c>
      <c r="CV548" s="20">
        <v>30.9</v>
      </c>
      <c r="CX548" s="20">
        <v>18.399999999999999</v>
      </c>
      <c r="CY548" s="20">
        <v>2.0299999999999998</v>
      </c>
      <c r="CZ548" s="20">
        <v>0.318</v>
      </c>
      <c r="DB548" s="20">
        <v>0.192</v>
      </c>
      <c r="DG548" s="20">
        <v>0.54200000000000004</v>
      </c>
      <c r="DH548" s="20">
        <v>8.6999999999999994E-2</v>
      </c>
      <c r="DI548" s="85">
        <v>73.129000000000005</v>
      </c>
      <c r="DJ548" s="85">
        <v>73.129000000000005</v>
      </c>
    </row>
    <row r="549" spans="1:114" x14ac:dyDescent="0.3">
      <c r="A549" s="20">
        <v>9</v>
      </c>
      <c r="B549" s="20" t="s">
        <v>977</v>
      </c>
      <c r="C549" s="20" t="s">
        <v>143</v>
      </c>
      <c r="D549" s="20" t="s">
        <v>134</v>
      </c>
      <c r="G549" s="20" t="s">
        <v>134</v>
      </c>
      <c r="K549" s="20">
        <v>36.877089913200003</v>
      </c>
      <c r="L549" s="20">
        <v>-104.90397119049</v>
      </c>
      <c r="M549" s="20" t="s">
        <v>357</v>
      </c>
      <c r="N549" s="59" t="s">
        <v>239</v>
      </c>
      <c r="O549" s="20" t="s">
        <v>147</v>
      </c>
      <c r="P549" s="59" t="s">
        <v>336</v>
      </c>
      <c r="Q549" s="20" t="s">
        <v>1373</v>
      </c>
      <c r="R549" s="20" t="s">
        <v>381</v>
      </c>
      <c r="T549" s="20"/>
      <c r="U549" s="20" t="s">
        <v>130</v>
      </c>
      <c r="W549" s="20" t="s">
        <v>133</v>
      </c>
      <c r="X549" s="20" t="s">
        <v>249</v>
      </c>
      <c r="AA549" s="20" t="s">
        <v>143</v>
      </c>
      <c r="AB549" s="20" t="s">
        <v>143</v>
      </c>
      <c r="AC549" s="20">
        <v>2.76</v>
      </c>
      <c r="AJ549" s="20">
        <v>18.940000000000001</v>
      </c>
      <c r="AN549" s="20">
        <v>0.48</v>
      </c>
      <c r="AO549" s="20">
        <v>0.107</v>
      </c>
      <c r="BB549" s="20">
        <v>1</v>
      </c>
      <c r="BD549" s="20">
        <v>327</v>
      </c>
      <c r="BG549" s="20">
        <v>0.56000000000000005</v>
      </c>
      <c r="BJ549" s="20">
        <v>4.12</v>
      </c>
      <c r="BK549" s="20">
        <v>15</v>
      </c>
      <c r="BL549" s="20">
        <v>1.24</v>
      </c>
      <c r="BP549" s="20">
        <v>1.04</v>
      </c>
      <c r="CB549" s="20">
        <v>19.5</v>
      </c>
      <c r="CF549" s="20">
        <v>0.22</v>
      </c>
      <c r="CG549" s="20">
        <v>3.5030000000000001</v>
      </c>
      <c r="CH549" s="20">
        <v>1.1399999999999999</v>
      </c>
      <c r="CJ549" s="20">
        <v>46</v>
      </c>
      <c r="CK549" s="20">
        <v>0.316</v>
      </c>
      <c r="CM549" s="20">
        <v>3.07</v>
      </c>
      <c r="CO549" s="20">
        <v>1.27</v>
      </c>
      <c r="CS549" s="20">
        <v>63</v>
      </c>
      <c r="CU549" s="20">
        <v>8.84</v>
      </c>
      <c r="CV549" s="20">
        <v>15.8</v>
      </c>
      <c r="CX549" s="20">
        <v>7.1</v>
      </c>
      <c r="CY549" s="20">
        <v>1.27</v>
      </c>
      <c r="CZ549" s="20">
        <v>0.23899999999999999</v>
      </c>
      <c r="DB549" s="20">
        <v>0.185</v>
      </c>
      <c r="DG549" s="20">
        <v>0.75</v>
      </c>
      <c r="DH549" s="20">
        <v>0.122</v>
      </c>
      <c r="DI549" s="85">
        <v>34.306000000000004</v>
      </c>
      <c r="DJ549" s="85">
        <v>34.306000000000004</v>
      </c>
    </row>
    <row r="550" spans="1:114" x14ac:dyDescent="0.3">
      <c r="A550" s="20">
        <v>10</v>
      </c>
      <c r="B550" s="20" t="s">
        <v>977</v>
      </c>
      <c r="C550" s="20" t="s">
        <v>143</v>
      </c>
      <c r="D550" s="20" t="s">
        <v>134</v>
      </c>
      <c r="G550" s="20" t="s">
        <v>134</v>
      </c>
      <c r="K550" s="20">
        <v>36.877089913200003</v>
      </c>
      <c r="L550" s="20">
        <v>-104.90397119049</v>
      </c>
      <c r="M550" s="20" t="s">
        <v>357</v>
      </c>
      <c r="N550" s="59" t="s">
        <v>239</v>
      </c>
      <c r="O550" s="20" t="s">
        <v>147</v>
      </c>
      <c r="P550" s="59" t="s">
        <v>336</v>
      </c>
      <c r="Q550" s="20" t="s">
        <v>1373</v>
      </c>
      <c r="R550" s="20" t="s">
        <v>381</v>
      </c>
      <c r="T550" s="20"/>
      <c r="U550" s="20" t="s">
        <v>130</v>
      </c>
      <c r="W550" s="20" t="s">
        <v>133</v>
      </c>
      <c r="X550" s="20" t="s">
        <v>249</v>
      </c>
      <c r="AA550" s="20" t="s">
        <v>143</v>
      </c>
      <c r="AB550" s="20" t="s">
        <v>143</v>
      </c>
      <c r="AC550" s="20">
        <v>0.49</v>
      </c>
      <c r="AJ550" s="20">
        <v>0.47799999999999998</v>
      </c>
      <c r="AN550" s="20">
        <v>0.21</v>
      </c>
      <c r="AO550" s="20">
        <v>5.8400000000000001E-2</v>
      </c>
      <c r="BB550" s="20">
        <v>1.34</v>
      </c>
      <c r="BD550" s="20">
        <v>387.3</v>
      </c>
      <c r="BG550" s="20">
        <v>0.68</v>
      </c>
      <c r="BJ550" s="20">
        <v>1.98</v>
      </c>
      <c r="BK550" s="20">
        <v>10.7</v>
      </c>
      <c r="BL550" s="20">
        <v>0.1</v>
      </c>
      <c r="BP550" s="20">
        <v>1.55</v>
      </c>
      <c r="CB550" s="20">
        <v>1.7</v>
      </c>
      <c r="CF550" s="20">
        <v>2.7E-2</v>
      </c>
      <c r="CG550" s="20">
        <v>3.085</v>
      </c>
      <c r="CH550" s="20">
        <v>2.7</v>
      </c>
      <c r="CJ550" s="20">
        <v>51</v>
      </c>
      <c r="CK550" s="20">
        <v>0.56000000000000005</v>
      </c>
      <c r="CM550" s="20">
        <v>6.74</v>
      </c>
      <c r="CO550" s="20">
        <v>3.02</v>
      </c>
      <c r="CU550" s="20">
        <v>7.97</v>
      </c>
      <c r="CV550" s="20">
        <v>14</v>
      </c>
      <c r="CX550" s="20">
        <v>7.6</v>
      </c>
      <c r="CY550" s="20">
        <v>1.39</v>
      </c>
      <c r="CZ550" s="20">
        <v>0.247</v>
      </c>
      <c r="DB550" s="20">
        <v>0.161</v>
      </c>
      <c r="DG550" s="20">
        <v>8.4000000000000005E-2</v>
      </c>
      <c r="DH550" s="20">
        <v>0.13600000000000001</v>
      </c>
      <c r="DI550" s="85">
        <v>31.588000000000001</v>
      </c>
      <c r="DJ550" s="85">
        <v>31.588000000000001</v>
      </c>
    </row>
    <row r="551" spans="1:114" x14ac:dyDescent="0.3">
      <c r="A551" s="20">
        <v>11</v>
      </c>
      <c r="B551" s="20" t="s">
        <v>977</v>
      </c>
      <c r="C551" s="20" t="s">
        <v>143</v>
      </c>
      <c r="D551" s="20" t="s">
        <v>134</v>
      </c>
      <c r="G551" s="20" t="s">
        <v>134</v>
      </c>
      <c r="K551" s="20">
        <v>36.877089913200003</v>
      </c>
      <c r="L551" s="20">
        <v>-104.90397119049</v>
      </c>
      <c r="M551" s="20" t="s">
        <v>357</v>
      </c>
      <c r="N551" s="59" t="s">
        <v>239</v>
      </c>
      <c r="O551" s="20" t="s">
        <v>147</v>
      </c>
      <c r="P551" s="59" t="s">
        <v>336</v>
      </c>
      <c r="Q551" s="20" t="s">
        <v>1373</v>
      </c>
      <c r="R551" s="20" t="s">
        <v>381</v>
      </c>
      <c r="T551" s="20"/>
      <c r="U551" s="20" t="s">
        <v>130</v>
      </c>
      <c r="W551" s="20" t="s">
        <v>133</v>
      </c>
      <c r="X551" s="20" t="s">
        <v>249</v>
      </c>
      <c r="AA551" s="20" t="s">
        <v>143</v>
      </c>
      <c r="AB551" s="20" t="s">
        <v>143</v>
      </c>
      <c r="AC551" s="20">
        <v>0.41</v>
      </c>
      <c r="AJ551" s="20">
        <v>0.57799999999999996</v>
      </c>
      <c r="AN551" s="20">
        <v>0.48</v>
      </c>
      <c r="AO551" s="20">
        <v>0.18049999999999999</v>
      </c>
      <c r="BB551" s="20">
        <v>0.99</v>
      </c>
      <c r="BD551" s="20">
        <v>284.39999999999998</v>
      </c>
      <c r="BG551" s="20">
        <v>1.17</v>
      </c>
      <c r="BJ551" s="20">
        <v>1.94</v>
      </c>
      <c r="BK551" s="20">
        <v>3.96</v>
      </c>
      <c r="BL551" s="20">
        <v>0.1</v>
      </c>
      <c r="BP551" s="20">
        <v>0.72299999999999998</v>
      </c>
      <c r="CB551" s="20">
        <v>0.4</v>
      </c>
      <c r="CF551" s="20">
        <v>0.13200000000000001</v>
      </c>
      <c r="CG551" s="20">
        <v>1.9590000000000001</v>
      </c>
      <c r="CH551" s="20">
        <v>1.56</v>
      </c>
      <c r="CJ551" s="20">
        <v>56</v>
      </c>
      <c r="CK551" s="20">
        <v>0.122</v>
      </c>
      <c r="CM551" s="20">
        <v>2.96</v>
      </c>
      <c r="CO551" s="20">
        <v>1.1000000000000001</v>
      </c>
      <c r="CS551" s="20">
        <v>4.7</v>
      </c>
      <c r="CU551" s="20">
        <v>5.18</v>
      </c>
      <c r="CV551" s="20">
        <v>11.3</v>
      </c>
      <c r="CX551" s="20">
        <v>6.2</v>
      </c>
      <c r="CY551" s="20">
        <v>1.1499999999999999</v>
      </c>
      <c r="CZ551" s="20">
        <v>0.21299999999999999</v>
      </c>
      <c r="DB551" s="20">
        <v>0.155</v>
      </c>
      <c r="DG551" s="20">
        <v>0.52</v>
      </c>
      <c r="DH551" s="20">
        <v>7.9100000000000004E-2</v>
      </c>
      <c r="DI551" s="85">
        <v>24.7971</v>
      </c>
      <c r="DJ551" s="85">
        <v>24.7971</v>
      </c>
    </row>
    <row r="552" spans="1:114" x14ac:dyDescent="0.3">
      <c r="A552" s="20">
        <v>12</v>
      </c>
      <c r="B552" s="20" t="s">
        <v>977</v>
      </c>
      <c r="C552" s="20" t="s">
        <v>143</v>
      </c>
      <c r="D552" s="20" t="s">
        <v>134</v>
      </c>
      <c r="G552" s="20" t="s">
        <v>134</v>
      </c>
      <c r="K552" s="20">
        <v>36.877089913200003</v>
      </c>
      <c r="L552" s="20">
        <v>-104.90397119049</v>
      </c>
      <c r="M552" s="20" t="s">
        <v>357</v>
      </c>
      <c r="N552" s="59" t="s">
        <v>239</v>
      </c>
      <c r="O552" s="20" t="s">
        <v>147</v>
      </c>
      <c r="P552" s="59" t="s">
        <v>336</v>
      </c>
      <c r="Q552" s="20" t="s">
        <v>1373</v>
      </c>
      <c r="R552" s="20" t="s">
        <v>381</v>
      </c>
      <c r="T552" s="20"/>
      <c r="U552" s="20" t="s">
        <v>130</v>
      </c>
      <c r="W552" s="20" t="s">
        <v>133</v>
      </c>
      <c r="X552" s="20" t="s">
        <v>249</v>
      </c>
      <c r="AA552" s="20" t="s">
        <v>143</v>
      </c>
      <c r="AB552" s="20" t="s">
        <v>143</v>
      </c>
      <c r="AC552" s="20">
        <v>0.41</v>
      </c>
      <c r="AJ552" s="20">
        <v>0.58299999999999996</v>
      </c>
      <c r="AN552" s="20">
        <v>1.36</v>
      </c>
      <c r="AO552" s="20">
        <v>0.28199999999999997</v>
      </c>
      <c r="BB552" s="20">
        <v>0.81</v>
      </c>
      <c r="BD552" s="20">
        <v>321.2</v>
      </c>
      <c r="BG552" s="20">
        <v>1.43</v>
      </c>
      <c r="BJ552" s="20">
        <v>1.78</v>
      </c>
      <c r="BK552" s="20">
        <v>2.92</v>
      </c>
      <c r="BL552" s="20">
        <v>0.124</v>
      </c>
      <c r="BP552" s="20">
        <v>0.59699999999999998</v>
      </c>
      <c r="CB552" s="20">
        <v>0.9</v>
      </c>
      <c r="CF552" s="20">
        <v>0.1</v>
      </c>
      <c r="CG552" s="20">
        <v>1.6539999999999999</v>
      </c>
      <c r="CH552" s="20">
        <v>1.19</v>
      </c>
      <c r="CJ552" s="20">
        <v>153</v>
      </c>
      <c r="CK552" s="20">
        <v>0.115</v>
      </c>
      <c r="CM552" s="20">
        <v>2.2400000000000002</v>
      </c>
      <c r="CO552" s="20">
        <v>0.94</v>
      </c>
      <c r="CS552" s="20">
        <v>7.9</v>
      </c>
      <c r="CU552" s="20">
        <v>6.38</v>
      </c>
      <c r="CV552" s="20">
        <v>13.3</v>
      </c>
      <c r="CX552" s="20">
        <v>6.4</v>
      </c>
      <c r="CY552" s="20">
        <v>1.29</v>
      </c>
      <c r="CZ552" s="20">
        <v>0.224</v>
      </c>
      <c r="DB552" s="20">
        <v>0.13900000000000001</v>
      </c>
      <c r="DG552" s="20">
        <v>0.46800000000000003</v>
      </c>
      <c r="DH552" s="20">
        <v>6.8400000000000002E-2</v>
      </c>
      <c r="DI552" s="85">
        <v>28.269399999999997</v>
      </c>
      <c r="DJ552" s="85">
        <v>28.269399999999997</v>
      </c>
    </row>
    <row r="553" spans="1:114" x14ac:dyDescent="0.3">
      <c r="A553" s="20">
        <v>13</v>
      </c>
      <c r="B553" s="20" t="s">
        <v>977</v>
      </c>
      <c r="C553" s="20" t="s">
        <v>143</v>
      </c>
      <c r="D553" s="20" t="s">
        <v>134</v>
      </c>
      <c r="G553" s="20" t="s">
        <v>134</v>
      </c>
      <c r="K553" s="20">
        <v>36.877089913200003</v>
      </c>
      <c r="L553" s="20">
        <v>-104.90397119049</v>
      </c>
      <c r="M553" s="20" t="s">
        <v>357</v>
      </c>
      <c r="N553" s="59" t="s">
        <v>239</v>
      </c>
      <c r="O553" s="20" t="s">
        <v>147</v>
      </c>
      <c r="P553" s="59" t="s">
        <v>336</v>
      </c>
      <c r="Q553" s="20" t="s">
        <v>1373</v>
      </c>
      <c r="R553" s="20" t="s">
        <v>381</v>
      </c>
      <c r="T553" s="20"/>
      <c r="U553" s="20" t="s">
        <v>130</v>
      </c>
      <c r="W553" s="20" t="s">
        <v>133</v>
      </c>
      <c r="X553" s="20" t="s">
        <v>249</v>
      </c>
      <c r="AA553" s="20" t="s">
        <v>143</v>
      </c>
      <c r="AB553" s="20" t="s">
        <v>143</v>
      </c>
      <c r="AC553" s="20">
        <v>0.43</v>
      </c>
      <c r="AJ553" s="20">
        <v>0.54200000000000004</v>
      </c>
      <c r="AN553" s="20">
        <v>1.27</v>
      </c>
      <c r="AO553" s="20">
        <v>0.182</v>
      </c>
      <c r="BB553" s="20">
        <v>1.5</v>
      </c>
      <c r="BD553" s="20">
        <v>423.1</v>
      </c>
      <c r="BG553" s="20">
        <v>1.36</v>
      </c>
      <c r="BJ553" s="20">
        <v>1.36</v>
      </c>
      <c r="BK553" s="20">
        <v>3.53</v>
      </c>
      <c r="BL553" s="20">
        <v>5.8999999999999997E-2</v>
      </c>
      <c r="BP553" s="20">
        <v>1.33</v>
      </c>
      <c r="CB553" s="20">
        <v>0.6</v>
      </c>
      <c r="CF553" s="20">
        <v>0.14499999999999999</v>
      </c>
      <c r="CG553" s="20">
        <v>2.4500000000000002</v>
      </c>
      <c r="CH553" s="20">
        <v>1.81</v>
      </c>
      <c r="CJ553" s="20">
        <v>123</v>
      </c>
      <c r="CK553" s="20">
        <v>0.20100000000000001</v>
      </c>
      <c r="CM553" s="20">
        <v>2.76</v>
      </c>
      <c r="CO553" s="20">
        <v>0.97</v>
      </c>
      <c r="CS553" s="20">
        <v>17</v>
      </c>
      <c r="CU553" s="20">
        <v>5.29</v>
      </c>
      <c r="CV553" s="20">
        <v>11.2</v>
      </c>
      <c r="CX553" s="20">
        <v>5.9</v>
      </c>
      <c r="CY553" s="20">
        <v>0.99</v>
      </c>
      <c r="CZ553" s="20">
        <v>0.19500000000000001</v>
      </c>
      <c r="DB553" s="20">
        <v>0.14099999999999999</v>
      </c>
      <c r="DG553" s="20">
        <v>0.44500000000000001</v>
      </c>
      <c r="DH553" s="20">
        <v>6.88E-2</v>
      </c>
      <c r="DI553" s="85">
        <v>24.229799999999997</v>
      </c>
      <c r="DJ553" s="85">
        <v>24.229799999999997</v>
      </c>
    </row>
    <row r="554" spans="1:114" x14ac:dyDescent="0.3">
      <c r="A554" s="20">
        <v>14</v>
      </c>
      <c r="B554" s="20" t="s">
        <v>977</v>
      </c>
      <c r="C554" s="20" t="s">
        <v>143</v>
      </c>
      <c r="D554" s="20" t="s">
        <v>134</v>
      </c>
      <c r="G554" s="20" t="s">
        <v>134</v>
      </c>
      <c r="K554" s="20">
        <v>36.877089913200003</v>
      </c>
      <c r="L554" s="20">
        <v>-104.90397119049</v>
      </c>
      <c r="M554" s="20" t="s">
        <v>357</v>
      </c>
      <c r="N554" s="59" t="s">
        <v>239</v>
      </c>
      <c r="O554" s="20" t="s">
        <v>147</v>
      </c>
      <c r="P554" s="59" t="s">
        <v>336</v>
      </c>
      <c r="Q554" s="20" t="s">
        <v>1373</v>
      </c>
      <c r="R554" s="20" t="s">
        <v>381</v>
      </c>
      <c r="T554" s="20"/>
      <c r="U554" s="20" t="s">
        <v>130</v>
      </c>
      <c r="W554" s="20" t="s">
        <v>133</v>
      </c>
      <c r="X554" s="20" t="s">
        <v>249</v>
      </c>
      <c r="AA554" s="20" t="s">
        <v>143</v>
      </c>
      <c r="AB554" s="20" t="s">
        <v>143</v>
      </c>
      <c r="AC554" s="20">
        <v>0.49</v>
      </c>
      <c r="AJ554" s="20">
        <v>0.55900000000000005</v>
      </c>
      <c r="AN554" s="20">
        <v>0.35</v>
      </c>
      <c r="AO554" s="20">
        <v>0.2288</v>
      </c>
      <c r="BB554" s="20">
        <v>0.9</v>
      </c>
      <c r="BD554" s="20">
        <v>358</v>
      </c>
      <c r="BG554" s="20">
        <v>0.96</v>
      </c>
      <c r="BJ554" s="20">
        <v>1.43</v>
      </c>
      <c r="BK554" s="20">
        <v>2.83</v>
      </c>
      <c r="BL554" s="20">
        <v>8.1000000000000003E-2</v>
      </c>
      <c r="BP554" s="20">
        <v>0.57899999999999996</v>
      </c>
      <c r="CB554" s="20">
        <v>0.1</v>
      </c>
      <c r="CF554" s="20">
        <v>0.11700000000000001</v>
      </c>
      <c r="CG554" s="20">
        <v>1.7170000000000001</v>
      </c>
      <c r="CH554" s="20">
        <v>1.52</v>
      </c>
      <c r="CJ554" s="20">
        <v>58</v>
      </c>
      <c r="CK554" s="20">
        <v>0.122</v>
      </c>
      <c r="CM554" s="20">
        <v>1.62</v>
      </c>
      <c r="CO554" s="20">
        <v>0.56999999999999995</v>
      </c>
      <c r="CS554" s="20">
        <v>6.5</v>
      </c>
      <c r="CU554" s="20">
        <v>4.42</v>
      </c>
      <c r="CV554" s="20">
        <v>7.9</v>
      </c>
      <c r="CX554" s="20">
        <v>3.19</v>
      </c>
      <c r="CY554" s="20">
        <v>0.69099999999999995</v>
      </c>
      <c r="CZ554" s="20">
        <v>0.14099999999999999</v>
      </c>
      <c r="DB554" s="20">
        <v>0.1</v>
      </c>
      <c r="DG554" s="20">
        <v>0.31</v>
      </c>
      <c r="DH554" s="20">
        <v>4.5499999999999999E-2</v>
      </c>
      <c r="DI554" s="85">
        <v>16.797499999999999</v>
      </c>
      <c r="DJ554" s="85">
        <v>16.797499999999999</v>
      </c>
    </row>
    <row r="555" spans="1:114" x14ac:dyDescent="0.3">
      <c r="A555" s="20">
        <v>15</v>
      </c>
      <c r="B555" s="20" t="s">
        <v>977</v>
      </c>
      <c r="C555" s="20" t="s">
        <v>143</v>
      </c>
      <c r="D555" s="20" t="s">
        <v>134</v>
      </c>
      <c r="G555" s="20" t="s">
        <v>134</v>
      </c>
      <c r="K555" s="20">
        <v>36.877089913200003</v>
      </c>
      <c r="L555" s="20">
        <v>-104.90397119049</v>
      </c>
      <c r="M555" s="20" t="s">
        <v>357</v>
      </c>
      <c r="N555" s="59" t="s">
        <v>239</v>
      </c>
      <c r="O555" s="20" t="s">
        <v>147</v>
      </c>
      <c r="P555" s="59" t="s">
        <v>336</v>
      </c>
      <c r="Q555" s="20" t="s">
        <v>1373</v>
      </c>
      <c r="R555" s="20" t="s">
        <v>381</v>
      </c>
      <c r="T555" s="20"/>
      <c r="U555" s="20" t="s">
        <v>130</v>
      </c>
      <c r="W555" s="20" t="s">
        <v>133</v>
      </c>
      <c r="X555" s="20" t="s">
        <v>249</v>
      </c>
      <c r="AA555" s="20" t="s">
        <v>143</v>
      </c>
      <c r="AB555" s="20" t="s">
        <v>143</v>
      </c>
      <c r="AC555" s="20">
        <v>0.46</v>
      </c>
      <c r="AJ555" s="20">
        <v>0.58899999999999997</v>
      </c>
      <c r="AN555" s="20">
        <v>5.0999999999999996</v>
      </c>
      <c r="AO555" s="20">
        <v>0.14599999999999999</v>
      </c>
      <c r="BB555" s="20">
        <v>1.2</v>
      </c>
      <c r="BD555" s="20">
        <v>441.4</v>
      </c>
      <c r="BG555" s="20">
        <v>0.56999999999999995</v>
      </c>
      <c r="BJ555" s="20">
        <v>1.94</v>
      </c>
      <c r="BK555" s="20">
        <v>1.83</v>
      </c>
      <c r="BL555" s="20">
        <v>8.0000000000000002E-3</v>
      </c>
      <c r="BP555" s="20">
        <v>0.32900000000000001</v>
      </c>
      <c r="CB555" s="20">
        <v>0.3</v>
      </c>
      <c r="CF555" s="20">
        <v>5.6000000000000001E-2</v>
      </c>
      <c r="CG555" s="20">
        <v>0.81499999999999995</v>
      </c>
      <c r="CH555" s="20">
        <v>1.42</v>
      </c>
      <c r="CJ555" s="20">
        <v>239</v>
      </c>
      <c r="CK555" s="20">
        <v>7.1999999999999995E-2</v>
      </c>
      <c r="CM555" s="20">
        <v>0.89900000000000002</v>
      </c>
      <c r="CO555" s="20">
        <v>0.31</v>
      </c>
      <c r="CS555" s="20">
        <v>1.5</v>
      </c>
      <c r="CU555" s="20">
        <v>2.65</v>
      </c>
      <c r="CV555" s="20">
        <v>4.8</v>
      </c>
      <c r="CX555" s="20">
        <v>2.1</v>
      </c>
      <c r="CY555" s="20">
        <v>0.48899999999999999</v>
      </c>
      <c r="CZ555" s="20">
        <v>0.08</v>
      </c>
      <c r="DB555" s="20">
        <v>4.1000000000000002E-2</v>
      </c>
      <c r="DG555" s="20">
        <v>0.20899999999999999</v>
      </c>
      <c r="DH555" s="20">
        <v>3.39E-2</v>
      </c>
      <c r="DI555" s="85">
        <v>10.402899999999999</v>
      </c>
      <c r="DJ555" s="85">
        <v>10.402899999999999</v>
      </c>
    </row>
    <row r="556" spans="1:114" x14ac:dyDescent="0.3">
      <c r="A556" s="20">
        <v>16</v>
      </c>
      <c r="B556" s="20" t="s">
        <v>977</v>
      </c>
      <c r="C556" s="20" t="s">
        <v>143</v>
      </c>
      <c r="D556" s="20" t="s">
        <v>134</v>
      </c>
      <c r="G556" s="20" t="s">
        <v>134</v>
      </c>
      <c r="K556" s="20">
        <v>36.877089913200003</v>
      </c>
      <c r="L556" s="20">
        <v>-104.90397119049</v>
      </c>
      <c r="M556" s="20" t="s">
        <v>357</v>
      </c>
      <c r="N556" s="59" t="s">
        <v>239</v>
      </c>
      <c r="O556" s="20" t="s">
        <v>147</v>
      </c>
      <c r="P556" s="59" t="s">
        <v>336</v>
      </c>
      <c r="Q556" s="20" t="s">
        <v>1373</v>
      </c>
      <c r="R556" s="20" t="s">
        <v>381</v>
      </c>
      <c r="T556" s="20"/>
      <c r="U556" s="20" t="s">
        <v>130</v>
      </c>
      <c r="W556" s="20" t="s">
        <v>133</v>
      </c>
      <c r="X556" s="20" t="s">
        <v>249</v>
      </c>
      <c r="AA556" s="20" t="s">
        <v>143</v>
      </c>
      <c r="AB556" s="20" t="s">
        <v>143</v>
      </c>
      <c r="AC556" s="20">
        <v>0.52</v>
      </c>
      <c r="AJ556" s="20">
        <v>0.7</v>
      </c>
      <c r="AN556" s="20">
        <v>3.23</v>
      </c>
      <c r="AO556" s="20">
        <v>0.21299999999999999</v>
      </c>
      <c r="BB556" s="20">
        <v>0.99</v>
      </c>
      <c r="BD556" s="20">
        <v>494.9</v>
      </c>
      <c r="BG556" s="20">
        <v>0.41</v>
      </c>
      <c r="BJ556" s="20">
        <v>2.0099999999999998</v>
      </c>
      <c r="BK556" s="20">
        <v>1.65</v>
      </c>
      <c r="BL556" s="20">
        <v>4.5999999999999999E-2</v>
      </c>
      <c r="BP556" s="20">
        <v>0.38200000000000001</v>
      </c>
      <c r="CB556" s="20">
        <v>0.4</v>
      </c>
      <c r="CF556" s="20">
        <v>4.9000000000000002E-2</v>
      </c>
      <c r="CG556" s="20">
        <v>0.84</v>
      </c>
      <c r="CH556" s="20">
        <v>1.46</v>
      </c>
      <c r="CJ556" s="20">
        <v>410</v>
      </c>
      <c r="CK556" s="20">
        <v>8.5000000000000006E-2</v>
      </c>
      <c r="CM556" s="20">
        <v>1.66</v>
      </c>
      <c r="CO556" s="20">
        <v>0.55000000000000004</v>
      </c>
      <c r="CS556" s="20">
        <v>2.5</v>
      </c>
      <c r="CU556" s="20">
        <v>5.23</v>
      </c>
      <c r="CV556" s="20">
        <v>9.3000000000000007</v>
      </c>
      <c r="CX556" s="20">
        <v>6.1</v>
      </c>
      <c r="CY556" s="20">
        <v>0.76600000000000001</v>
      </c>
      <c r="CZ556" s="20">
        <v>0.11600000000000001</v>
      </c>
      <c r="DB556" s="20">
        <v>4.4999999999999998E-2</v>
      </c>
      <c r="DG556" s="20">
        <v>0.17799999999999999</v>
      </c>
      <c r="DH556" s="20">
        <v>3.0300000000000001E-2</v>
      </c>
      <c r="DI556" s="85">
        <v>21.765300000000003</v>
      </c>
      <c r="DJ556" s="85">
        <v>21.765300000000003</v>
      </c>
    </row>
    <row r="557" spans="1:114" x14ac:dyDescent="0.3">
      <c r="A557" s="20">
        <v>17</v>
      </c>
      <c r="B557" s="20" t="s">
        <v>977</v>
      </c>
      <c r="C557" s="20" t="s">
        <v>143</v>
      </c>
      <c r="D557" s="20" t="s">
        <v>134</v>
      </c>
      <c r="G557" s="20" t="s">
        <v>134</v>
      </c>
      <c r="K557" s="20">
        <v>36.877089913200003</v>
      </c>
      <c r="L557" s="20">
        <v>-104.90397119049</v>
      </c>
      <c r="M557" s="20" t="s">
        <v>357</v>
      </c>
      <c r="N557" s="59" t="s">
        <v>239</v>
      </c>
      <c r="O557" s="20" t="s">
        <v>147</v>
      </c>
      <c r="P557" s="59" t="s">
        <v>336</v>
      </c>
      <c r="Q557" s="20" t="s">
        <v>1373</v>
      </c>
      <c r="R557" s="20" t="s">
        <v>381</v>
      </c>
      <c r="T557" s="20"/>
      <c r="U557" s="20" t="s">
        <v>130</v>
      </c>
      <c r="W557" s="20" t="s">
        <v>133</v>
      </c>
      <c r="X557" s="20" t="s">
        <v>249</v>
      </c>
      <c r="AA557" s="20" t="s">
        <v>143</v>
      </c>
      <c r="AB557" s="20" t="s">
        <v>143</v>
      </c>
      <c r="AC557" s="20">
        <v>0.5</v>
      </c>
      <c r="AJ557" s="20">
        <v>0.59499999999999997</v>
      </c>
      <c r="AN557" s="20">
        <v>3.31</v>
      </c>
      <c r="AO557" s="20">
        <v>0.11700000000000001</v>
      </c>
      <c r="BB557" s="20">
        <v>1.33</v>
      </c>
      <c r="BD557" s="20">
        <v>508.9</v>
      </c>
      <c r="BG557" s="20">
        <v>0.33</v>
      </c>
      <c r="BJ557" s="20">
        <v>1.7</v>
      </c>
      <c r="BK557" s="20">
        <v>1.68</v>
      </c>
      <c r="BL557" s="20">
        <v>1.7999999999999999E-2</v>
      </c>
      <c r="BP557" s="20">
        <v>0.26900000000000002</v>
      </c>
      <c r="CB557" s="20">
        <v>0.1</v>
      </c>
      <c r="CF557" s="20">
        <v>4.5999999999999999E-2</v>
      </c>
      <c r="CG557" s="20">
        <v>0.66800000000000004</v>
      </c>
      <c r="CH557" s="20">
        <v>1.21</v>
      </c>
      <c r="CJ557" s="20">
        <v>228</v>
      </c>
      <c r="CK557" s="20">
        <v>6.3E-2</v>
      </c>
      <c r="CM557" s="20">
        <v>0.82699999999999996</v>
      </c>
      <c r="CO557" s="20">
        <v>0.44</v>
      </c>
      <c r="CS557" s="20">
        <v>0.8</v>
      </c>
      <c r="CU557" s="20">
        <v>1.7</v>
      </c>
      <c r="CV557" s="20">
        <v>3.18</v>
      </c>
      <c r="CX557" s="20">
        <v>1.8</v>
      </c>
      <c r="CY557" s="20">
        <v>3.43</v>
      </c>
      <c r="CZ557" s="20">
        <v>5.8999999999999997E-2</v>
      </c>
      <c r="DB557" s="20">
        <v>4.3999999999999997E-2</v>
      </c>
      <c r="DG557" s="20">
        <v>0.14199999999999999</v>
      </c>
      <c r="DH557" s="20">
        <v>2.5399999999999999E-2</v>
      </c>
      <c r="DI557" s="85">
        <v>10.380399999999998</v>
      </c>
      <c r="DJ557" s="85">
        <v>10.380399999999998</v>
      </c>
    </row>
    <row r="558" spans="1:114" x14ac:dyDescent="0.3">
      <c r="A558" s="20">
        <v>18</v>
      </c>
      <c r="B558" s="20" t="s">
        <v>977</v>
      </c>
      <c r="C558" s="20" t="s">
        <v>143</v>
      </c>
      <c r="D558" s="20" t="s">
        <v>134</v>
      </c>
      <c r="G558" s="20" t="s">
        <v>134</v>
      </c>
      <c r="K558" s="20">
        <v>36.877089913200003</v>
      </c>
      <c r="L558" s="20">
        <v>-104.90397119049</v>
      </c>
      <c r="M558" s="20" t="s">
        <v>357</v>
      </c>
      <c r="N558" s="59" t="s">
        <v>239</v>
      </c>
      <c r="O558" s="20" t="s">
        <v>147</v>
      </c>
      <c r="P558" s="59" t="s">
        <v>336</v>
      </c>
      <c r="Q558" s="20" t="s">
        <v>1373</v>
      </c>
      <c r="R558" s="20" t="s">
        <v>381</v>
      </c>
      <c r="T558" s="20"/>
      <c r="U558" s="20" t="s">
        <v>130</v>
      </c>
      <c r="W558" s="20" t="s">
        <v>133</v>
      </c>
      <c r="X558" s="20" t="s">
        <v>249</v>
      </c>
      <c r="AA558" s="20" t="s">
        <v>143</v>
      </c>
      <c r="AB558" s="20" t="s">
        <v>143</v>
      </c>
      <c r="AC558" s="20">
        <v>0.52</v>
      </c>
      <c r="AJ558" s="20">
        <v>0.58799999999999997</v>
      </c>
      <c r="AN558" s="20">
        <v>0.32</v>
      </c>
      <c r="AO558" s="20">
        <v>0.14280000000000001</v>
      </c>
      <c r="BB558" s="20">
        <v>4.0999999999999996</v>
      </c>
      <c r="BD558" s="20">
        <v>506</v>
      </c>
      <c r="BG558" s="20">
        <v>0.37</v>
      </c>
      <c r="BJ558" s="20">
        <v>1.42</v>
      </c>
      <c r="BK558" s="20">
        <v>3.49</v>
      </c>
      <c r="BL558" s="20">
        <v>2.1000000000000001E-2</v>
      </c>
      <c r="BP558" s="20">
        <v>0.81499999999999995</v>
      </c>
      <c r="CB558" s="20">
        <v>0.2</v>
      </c>
      <c r="CF558" s="20">
        <v>0.25800000000000001</v>
      </c>
      <c r="CG558" s="20">
        <v>1.0629999999999999</v>
      </c>
      <c r="CH558" s="20">
        <v>2</v>
      </c>
      <c r="CJ558" s="20">
        <v>129</v>
      </c>
      <c r="CK558" s="20">
        <v>0.20699999999999999</v>
      </c>
      <c r="CM558" s="20">
        <v>4.95</v>
      </c>
      <c r="CO558" s="20">
        <v>2.15</v>
      </c>
      <c r="CS558" s="20">
        <v>2.1</v>
      </c>
      <c r="CU558" s="20">
        <v>3.53</v>
      </c>
      <c r="CV558" s="20">
        <v>5.94</v>
      </c>
      <c r="CX558" s="20">
        <v>1.8</v>
      </c>
      <c r="CY558" s="20">
        <v>0.38900000000000001</v>
      </c>
      <c r="CZ558" s="20">
        <v>9.1999999999999998E-2</v>
      </c>
      <c r="DB558" s="20">
        <v>0.04</v>
      </c>
      <c r="DG558" s="20">
        <v>0.255</v>
      </c>
      <c r="DH558" s="20">
        <v>4.7300000000000002E-2</v>
      </c>
      <c r="DI558" s="85">
        <v>12.093300000000001</v>
      </c>
      <c r="DJ558" s="85">
        <v>12.093300000000001</v>
      </c>
    </row>
    <row r="559" spans="1:114" x14ac:dyDescent="0.3">
      <c r="A559" s="20">
        <v>19</v>
      </c>
      <c r="B559" s="20" t="s">
        <v>977</v>
      </c>
      <c r="C559" s="20" t="s">
        <v>143</v>
      </c>
      <c r="D559" s="20" t="s">
        <v>134</v>
      </c>
      <c r="G559" s="20" t="s">
        <v>134</v>
      </c>
      <c r="K559" s="20">
        <v>36.877089913200003</v>
      </c>
      <c r="L559" s="20">
        <v>-104.90397119049</v>
      </c>
      <c r="M559" s="20" t="s">
        <v>357</v>
      </c>
      <c r="N559" s="59" t="s">
        <v>239</v>
      </c>
      <c r="O559" s="20" t="s">
        <v>147</v>
      </c>
      <c r="P559" s="59" t="s">
        <v>336</v>
      </c>
      <c r="Q559" s="20" t="s">
        <v>1373</v>
      </c>
      <c r="R559" s="20" t="s">
        <v>381</v>
      </c>
      <c r="T559" s="20"/>
      <c r="U559" s="20" t="s">
        <v>130</v>
      </c>
      <c r="W559" s="20" t="s">
        <v>133</v>
      </c>
      <c r="X559" s="20" t="s">
        <v>249</v>
      </c>
      <c r="AA559" s="20" t="s">
        <v>143</v>
      </c>
      <c r="AB559" s="20" t="s">
        <v>143</v>
      </c>
      <c r="AC559" s="20">
        <v>0.76</v>
      </c>
      <c r="AJ559" s="20">
        <v>0.69199999999999995</v>
      </c>
      <c r="AN559" s="20">
        <v>0.46</v>
      </c>
      <c r="AO559" s="20">
        <v>0.222</v>
      </c>
      <c r="BB559" s="20">
        <v>0.49</v>
      </c>
      <c r="BD559" s="20">
        <v>556.1</v>
      </c>
      <c r="BG559" s="20">
        <v>0.54</v>
      </c>
      <c r="BJ559" s="20">
        <v>1.62</v>
      </c>
      <c r="BK559" s="20">
        <v>2</v>
      </c>
      <c r="BL559" s="20">
        <v>2.9000000000000001E-2</v>
      </c>
      <c r="BP559" s="20">
        <v>0.56599999999999995</v>
      </c>
      <c r="CB559" s="20">
        <v>0.2</v>
      </c>
      <c r="CF559" s="20">
        <v>0.32800000000000001</v>
      </c>
      <c r="CG559" s="20">
        <v>0.84899999999999998</v>
      </c>
      <c r="CH559" s="20">
        <v>3.5</v>
      </c>
      <c r="CJ559" s="20">
        <v>243</v>
      </c>
      <c r="CK559" s="20">
        <v>0.14299999999999999</v>
      </c>
      <c r="CM559" s="20">
        <v>4.3</v>
      </c>
      <c r="CO559" s="20">
        <v>2.5099999999999998</v>
      </c>
      <c r="CS559" s="20">
        <v>12.3</v>
      </c>
      <c r="CU559" s="20">
        <v>4.09</v>
      </c>
      <c r="CV559" s="20">
        <v>6.55</v>
      </c>
      <c r="CX559" s="20">
        <v>2.6</v>
      </c>
      <c r="CY559" s="20">
        <v>0.48199999999999998</v>
      </c>
      <c r="CZ559" s="20">
        <v>0.104</v>
      </c>
      <c r="DB559" s="20">
        <v>5.6000000000000001E-2</v>
      </c>
      <c r="DG559" s="20">
        <v>0.13900000000000001</v>
      </c>
      <c r="DH559" s="20">
        <v>3.1699999999999999E-2</v>
      </c>
      <c r="DI559" s="85">
        <v>14.052699999999998</v>
      </c>
      <c r="DJ559" s="85">
        <v>14.052699999999998</v>
      </c>
    </row>
    <row r="560" spans="1:114" x14ac:dyDescent="0.3">
      <c r="A560" s="20">
        <v>20</v>
      </c>
      <c r="B560" s="20" t="s">
        <v>977</v>
      </c>
      <c r="C560" s="20" t="s">
        <v>143</v>
      </c>
      <c r="D560" s="20" t="s">
        <v>134</v>
      </c>
      <c r="G560" s="20" t="s">
        <v>134</v>
      </c>
      <c r="K560" s="20">
        <v>36.877089913200003</v>
      </c>
      <c r="L560" s="20">
        <v>-104.90397119049</v>
      </c>
      <c r="M560" s="20" t="s">
        <v>357</v>
      </c>
      <c r="N560" s="59" t="s">
        <v>239</v>
      </c>
      <c r="O560" s="20" t="s">
        <v>147</v>
      </c>
      <c r="P560" s="59" t="s">
        <v>336</v>
      </c>
      <c r="Q560" s="20" t="s">
        <v>1373</v>
      </c>
      <c r="R560" s="20" t="s">
        <v>381</v>
      </c>
      <c r="T560" s="20"/>
      <c r="U560" s="20" t="s">
        <v>130</v>
      </c>
      <c r="W560" s="20" t="s">
        <v>133</v>
      </c>
      <c r="X560" s="20" t="s">
        <v>249</v>
      </c>
      <c r="AA560" s="20" t="s">
        <v>143</v>
      </c>
      <c r="AB560" s="20" t="s">
        <v>143</v>
      </c>
      <c r="AC560" s="20">
        <v>0.65</v>
      </c>
      <c r="AJ560" s="20">
        <v>0.59099999999999997</v>
      </c>
      <c r="AN560" s="20">
        <v>0.63</v>
      </c>
      <c r="AO560" s="20">
        <v>0.15570000000000001</v>
      </c>
      <c r="BB560" s="20">
        <v>0.63</v>
      </c>
      <c r="BD560" s="20">
        <v>825.8</v>
      </c>
      <c r="BG560" s="20">
        <v>0.47</v>
      </c>
      <c r="BJ560" s="20">
        <v>2.41</v>
      </c>
      <c r="BK560" s="20">
        <v>1</v>
      </c>
      <c r="BL560" s="20">
        <v>3.5999999999999997E-2</v>
      </c>
      <c r="BP560" s="20">
        <v>0.27900000000000003</v>
      </c>
      <c r="CB560" s="20">
        <v>0.1</v>
      </c>
      <c r="CF560" s="20">
        <v>7.3999999999999996E-2</v>
      </c>
      <c r="CG560" s="20">
        <v>0.70399999999999996</v>
      </c>
      <c r="CH560" s="20">
        <v>1.83</v>
      </c>
      <c r="CJ560" s="20">
        <v>440</v>
      </c>
      <c r="CK560" s="20">
        <v>5.1999999999999998E-2</v>
      </c>
      <c r="CM560" s="20">
        <v>1.65</v>
      </c>
      <c r="CO560" s="20">
        <v>1.1299999999999999</v>
      </c>
      <c r="CS560" s="20">
        <v>1.6</v>
      </c>
      <c r="CU560" s="20">
        <v>2.88</v>
      </c>
      <c r="CV560" s="20">
        <v>4.8099999999999996</v>
      </c>
      <c r="CX560" s="20">
        <v>2.7</v>
      </c>
      <c r="CY560" s="20">
        <v>0.51700000000000002</v>
      </c>
      <c r="CZ560" s="20">
        <v>0.10299999999999999</v>
      </c>
      <c r="DB560" s="20">
        <v>6.0999999999999999E-2</v>
      </c>
      <c r="DG560" s="20">
        <v>0.122</v>
      </c>
      <c r="DH560" s="20">
        <v>2.4E-2</v>
      </c>
      <c r="DI560" s="85">
        <v>11.216999999999999</v>
      </c>
      <c r="DJ560" s="85">
        <v>11.216999999999999</v>
      </c>
    </row>
    <row r="561" spans="1:149" x14ac:dyDescent="0.3">
      <c r="A561" s="20">
        <v>21</v>
      </c>
      <c r="B561" s="20" t="s">
        <v>977</v>
      </c>
      <c r="C561" s="20" t="s">
        <v>143</v>
      </c>
      <c r="D561" s="20" t="s">
        <v>134</v>
      </c>
      <c r="G561" s="20" t="s">
        <v>134</v>
      </c>
      <c r="K561" s="20">
        <v>36.877089913200003</v>
      </c>
      <c r="L561" s="20">
        <v>-104.90397119049</v>
      </c>
      <c r="M561" s="20" t="s">
        <v>357</v>
      </c>
      <c r="N561" s="59" t="s">
        <v>239</v>
      </c>
      <c r="O561" s="20" t="s">
        <v>147</v>
      </c>
      <c r="P561" s="59" t="s">
        <v>336</v>
      </c>
      <c r="Q561" s="20" t="s">
        <v>1373</v>
      </c>
      <c r="R561" s="20" t="s">
        <v>381</v>
      </c>
      <c r="T561" s="20"/>
      <c r="U561" s="20" t="s">
        <v>130</v>
      </c>
      <c r="W561" s="20" t="s">
        <v>133</v>
      </c>
      <c r="X561" s="20" t="s">
        <v>249</v>
      </c>
      <c r="AA561" s="20" t="s">
        <v>143</v>
      </c>
      <c r="AB561" s="20" t="s">
        <v>143</v>
      </c>
      <c r="AC561" s="20">
        <v>0.52</v>
      </c>
      <c r="AJ561" s="20">
        <v>0.59799999999999998</v>
      </c>
      <c r="AN561" s="20">
        <v>0.69</v>
      </c>
      <c r="AO561" s="20">
        <v>8.8999999999999996E-2</v>
      </c>
      <c r="BB561" s="20">
        <v>1.45</v>
      </c>
      <c r="BD561" s="20">
        <v>486.6</v>
      </c>
      <c r="BG561" s="20">
        <v>0.85</v>
      </c>
      <c r="BJ561" s="20">
        <v>2.2599999999999998</v>
      </c>
      <c r="BK561" s="20">
        <v>2.74</v>
      </c>
      <c r="BL561" s="20">
        <v>8.0000000000000002E-3</v>
      </c>
      <c r="BP561" s="20">
        <v>0.626</v>
      </c>
      <c r="CB561" s="20">
        <v>0.3</v>
      </c>
      <c r="CF561" s="20">
        <v>7.1999999999999995E-2</v>
      </c>
      <c r="CG561" s="20">
        <v>1.5589999999999999</v>
      </c>
      <c r="CH561" s="20">
        <v>1.68</v>
      </c>
      <c r="CJ561" s="20">
        <v>271</v>
      </c>
      <c r="CK561" s="20">
        <v>0.109</v>
      </c>
      <c r="CM561" s="20">
        <v>1.35</v>
      </c>
      <c r="CO561" s="20">
        <v>0.69</v>
      </c>
      <c r="CS561" s="20">
        <v>3.4</v>
      </c>
      <c r="CU561" s="20">
        <v>7.89</v>
      </c>
      <c r="CV561" s="20">
        <v>14.88</v>
      </c>
      <c r="CX561" s="20">
        <v>7.2</v>
      </c>
      <c r="CY561" s="20">
        <v>1.145</v>
      </c>
      <c r="CZ561" s="20">
        <v>0.219</v>
      </c>
      <c r="DB561" s="20">
        <v>0.152</v>
      </c>
      <c r="DG561" s="20">
        <v>0.60399999999999998</v>
      </c>
      <c r="DH561" s="20">
        <v>9.5899999999999999E-2</v>
      </c>
      <c r="DI561" s="85">
        <v>32.185900000000004</v>
      </c>
      <c r="DJ561" s="85">
        <v>32.185900000000004</v>
      </c>
    </row>
    <row r="562" spans="1:149" x14ac:dyDescent="0.3">
      <c r="A562" s="20">
        <v>23</v>
      </c>
      <c r="B562" s="20" t="s">
        <v>977</v>
      </c>
      <c r="C562" s="20" t="s">
        <v>143</v>
      </c>
      <c r="D562" s="20" t="s">
        <v>134</v>
      </c>
      <c r="G562" s="20" t="s">
        <v>134</v>
      </c>
      <c r="K562" s="20">
        <v>36.877089913200003</v>
      </c>
      <c r="L562" s="20">
        <v>-104.90397119049</v>
      </c>
      <c r="M562" s="20" t="s">
        <v>357</v>
      </c>
      <c r="N562" s="59" t="s">
        <v>239</v>
      </c>
      <c r="O562" s="20" t="s">
        <v>147</v>
      </c>
      <c r="P562" s="59" t="s">
        <v>336</v>
      </c>
      <c r="Q562" s="20" t="s">
        <v>1373</v>
      </c>
      <c r="R562" s="20" t="s">
        <v>381</v>
      </c>
      <c r="T562" s="20"/>
      <c r="U562" s="20" t="s">
        <v>130</v>
      </c>
      <c r="W562" s="20" t="s">
        <v>133</v>
      </c>
      <c r="X562" s="20" t="s">
        <v>249</v>
      </c>
      <c r="AA562" s="20" t="s">
        <v>143</v>
      </c>
      <c r="AB562" s="20" t="s">
        <v>143</v>
      </c>
      <c r="AC562" s="20">
        <v>0.74</v>
      </c>
      <c r="AJ562" s="20">
        <v>0.432</v>
      </c>
      <c r="AN562" s="20">
        <v>0.15</v>
      </c>
      <c r="AO562" s="20">
        <v>6.0000000000000001E-3</v>
      </c>
      <c r="BB562" s="20">
        <v>0.3</v>
      </c>
      <c r="BD562" s="20">
        <v>206.8</v>
      </c>
      <c r="BG562" s="20">
        <v>0.57999999999999996</v>
      </c>
      <c r="BJ562" s="20">
        <v>4.05</v>
      </c>
      <c r="BK562" s="20">
        <v>7.55</v>
      </c>
      <c r="BL562" s="20">
        <v>0.50900000000000001</v>
      </c>
      <c r="BP562" s="20">
        <v>0.53400000000000003</v>
      </c>
      <c r="CB562" s="20">
        <v>4.9000000000000004</v>
      </c>
      <c r="CF562" s="20">
        <v>0.504</v>
      </c>
      <c r="CG562" s="20">
        <v>2.87</v>
      </c>
      <c r="CH562" s="20">
        <v>1.54</v>
      </c>
      <c r="CJ562" s="20">
        <v>69</v>
      </c>
      <c r="CK562" s="20">
        <v>0.126</v>
      </c>
      <c r="CM562" s="20">
        <v>2.4700000000000002</v>
      </c>
      <c r="CO562" s="20">
        <v>1.45</v>
      </c>
      <c r="CU562" s="20">
        <v>2.72</v>
      </c>
      <c r="CV562" s="20">
        <v>5.12</v>
      </c>
      <c r="CX562" s="20">
        <v>2.6</v>
      </c>
      <c r="CY562" s="20">
        <v>0.64600000000000002</v>
      </c>
      <c r="CZ562" s="20">
        <v>0.14299999999999999</v>
      </c>
      <c r="DB562" s="20">
        <v>0.13700000000000001</v>
      </c>
      <c r="DG562" s="20">
        <v>0.95199999999999996</v>
      </c>
      <c r="DH562" s="20">
        <v>0.157</v>
      </c>
      <c r="DI562" s="85">
        <v>12.475000000000001</v>
      </c>
      <c r="DJ562" s="85">
        <v>12.475000000000001</v>
      </c>
    </row>
    <row r="563" spans="1:149" x14ac:dyDescent="0.3">
      <c r="A563" s="20">
        <v>24</v>
      </c>
      <c r="B563" s="20" t="s">
        <v>977</v>
      </c>
      <c r="C563" s="20" t="s">
        <v>143</v>
      </c>
      <c r="D563" s="20" t="s">
        <v>134</v>
      </c>
      <c r="G563" s="20" t="s">
        <v>134</v>
      </c>
      <c r="K563" s="20">
        <v>36.877089913200003</v>
      </c>
      <c r="L563" s="20">
        <v>-104.90397119049</v>
      </c>
      <c r="M563" s="20" t="s">
        <v>357</v>
      </c>
      <c r="N563" s="59" t="s">
        <v>239</v>
      </c>
      <c r="O563" s="20" t="s">
        <v>147</v>
      </c>
      <c r="P563" s="59" t="s">
        <v>275</v>
      </c>
      <c r="Q563" s="20" t="s">
        <v>1373</v>
      </c>
      <c r="R563" s="20" t="s">
        <v>381</v>
      </c>
      <c r="T563" s="20"/>
      <c r="U563" s="20" t="s">
        <v>130</v>
      </c>
      <c r="W563" s="20" t="s">
        <v>133</v>
      </c>
      <c r="Z563" s="20" t="s">
        <v>275</v>
      </c>
      <c r="AA563" s="20" t="s">
        <v>143</v>
      </c>
      <c r="AB563" s="20" t="s">
        <v>143</v>
      </c>
      <c r="AC563" s="20">
        <v>0.51</v>
      </c>
      <c r="AJ563" s="20">
        <v>1.9910000000000001</v>
      </c>
      <c r="AN563" s="20">
        <v>0.5</v>
      </c>
      <c r="AO563" s="20">
        <v>0.03</v>
      </c>
      <c r="BB563" s="20">
        <v>2.1</v>
      </c>
      <c r="BD563" s="20">
        <v>519.6</v>
      </c>
      <c r="BG563" s="20">
        <v>0.2</v>
      </c>
      <c r="BJ563" s="20">
        <v>10.72</v>
      </c>
      <c r="BK563" s="20">
        <v>46.4</v>
      </c>
      <c r="BL563" s="20">
        <v>9.59</v>
      </c>
      <c r="BP563" s="20">
        <v>3.41</v>
      </c>
      <c r="CB563" s="20">
        <v>98</v>
      </c>
      <c r="CF563" s="20">
        <v>0.88</v>
      </c>
      <c r="CG563" s="20">
        <v>12.33</v>
      </c>
      <c r="CH563" s="20">
        <v>4.9000000000000004</v>
      </c>
      <c r="CJ563" s="20">
        <v>145</v>
      </c>
      <c r="CK563" s="20">
        <v>0.98099999999999998</v>
      </c>
      <c r="CM563" s="20">
        <v>12.2</v>
      </c>
      <c r="CO563" s="20">
        <v>4.3</v>
      </c>
      <c r="CS563" s="20">
        <v>54.6</v>
      </c>
      <c r="CU563" s="20">
        <v>37.520000000000003</v>
      </c>
      <c r="CV563" s="20">
        <v>74.459999999999994</v>
      </c>
      <c r="CX563" s="20">
        <v>35.9</v>
      </c>
      <c r="CY563" s="20">
        <v>5.9</v>
      </c>
      <c r="CZ563" s="20">
        <v>1.0589999999999999</v>
      </c>
      <c r="DB563" s="20">
        <v>0.69699999999999995</v>
      </c>
      <c r="DG563" s="20">
        <v>2.0649999999999999</v>
      </c>
      <c r="DH563" s="20">
        <v>0.36299999999999999</v>
      </c>
      <c r="DI563" s="85">
        <v>157.964</v>
      </c>
      <c r="DJ563" s="85">
        <v>157.964</v>
      </c>
    </row>
    <row r="564" spans="1:149" x14ac:dyDescent="0.3">
      <c r="A564" s="20">
        <v>25</v>
      </c>
      <c r="B564" s="20" t="s">
        <v>977</v>
      </c>
      <c r="C564" s="20" t="s">
        <v>143</v>
      </c>
      <c r="D564" s="20" t="s">
        <v>134</v>
      </c>
      <c r="G564" s="20" t="s">
        <v>134</v>
      </c>
      <c r="K564" s="20">
        <v>36.877089913200003</v>
      </c>
      <c r="L564" s="20">
        <v>-104.90397119049</v>
      </c>
      <c r="M564" s="20" t="s">
        <v>357</v>
      </c>
      <c r="N564" s="59" t="s">
        <v>239</v>
      </c>
      <c r="O564" s="20" t="s">
        <v>147</v>
      </c>
      <c r="P564" s="59" t="s">
        <v>275</v>
      </c>
      <c r="Q564" s="20" t="s">
        <v>1373</v>
      </c>
      <c r="R564" s="20" t="s">
        <v>381</v>
      </c>
      <c r="T564" s="20"/>
      <c r="U564" s="20" t="s">
        <v>130</v>
      </c>
      <c r="W564" s="20" t="s">
        <v>133</v>
      </c>
      <c r="Z564" s="20" t="s">
        <v>275</v>
      </c>
      <c r="AA564" s="20" t="s">
        <v>143</v>
      </c>
      <c r="AB564" s="20" t="s">
        <v>143</v>
      </c>
      <c r="AC564" s="20">
        <v>0.06</v>
      </c>
      <c r="AJ564" s="20">
        <v>1.637</v>
      </c>
      <c r="AN564" s="20">
        <v>0.1</v>
      </c>
      <c r="AO564" s="20">
        <v>0.52400000000000002</v>
      </c>
      <c r="BB564" s="20">
        <v>1</v>
      </c>
      <c r="BD564" s="20">
        <v>1398.8</v>
      </c>
      <c r="BG564" s="20">
        <v>1.7</v>
      </c>
      <c r="BJ564" s="20">
        <v>6.97</v>
      </c>
      <c r="BK564" s="20">
        <v>57.53</v>
      </c>
      <c r="BL564" s="20">
        <v>9.58</v>
      </c>
      <c r="BP564" s="20">
        <v>7.14</v>
      </c>
      <c r="CB564" s="20">
        <v>120.5</v>
      </c>
      <c r="CF564" s="20">
        <v>0.54</v>
      </c>
      <c r="CG564" s="20">
        <v>17.329999999999998</v>
      </c>
      <c r="CH564" s="20">
        <v>0.2</v>
      </c>
      <c r="CJ564" s="20">
        <v>195</v>
      </c>
      <c r="CK564" s="20">
        <v>1.45</v>
      </c>
      <c r="CM564" s="20">
        <v>17.16</v>
      </c>
      <c r="CO564" s="20">
        <v>6.4</v>
      </c>
      <c r="CS564" s="20">
        <v>1.6</v>
      </c>
      <c r="CU564" s="20">
        <v>53.16</v>
      </c>
      <c r="CV564" s="20">
        <v>99.5</v>
      </c>
      <c r="CX564" s="20">
        <v>43</v>
      </c>
      <c r="CY564" s="20">
        <v>7.32</v>
      </c>
      <c r="CZ564" s="20">
        <v>1.5620000000000001</v>
      </c>
      <c r="DB564" s="20">
        <v>0.997</v>
      </c>
      <c r="DG564" s="20">
        <v>3.33</v>
      </c>
      <c r="DH564" s="20">
        <v>0.51900000000000002</v>
      </c>
      <c r="DI564" s="85">
        <v>209.38800000000003</v>
      </c>
      <c r="DJ564" s="85">
        <v>209.38800000000003</v>
      </c>
    </row>
    <row r="565" spans="1:149" x14ac:dyDescent="0.3">
      <c r="A565" s="60" t="s">
        <v>1599</v>
      </c>
      <c r="B565" s="20" t="s">
        <v>977</v>
      </c>
      <c r="C565" s="20" t="s">
        <v>1285</v>
      </c>
      <c r="D565" s="20" t="s">
        <v>1637</v>
      </c>
      <c r="G565" s="20" t="s">
        <v>1637</v>
      </c>
      <c r="K565" s="19">
        <v>36.802</v>
      </c>
      <c r="L565" s="19">
        <v>-108.43899999999999</v>
      </c>
      <c r="M565" s="20" t="s">
        <v>357</v>
      </c>
      <c r="N565" s="59" t="s">
        <v>142</v>
      </c>
      <c r="O565" s="20" t="s">
        <v>147</v>
      </c>
      <c r="P565" s="59" t="s">
        <v>2240</v>
      </c>
      <c r="Q565" s="20" t="s">
        <v>1373</v>
      </c>
      <c r="R565" s="20" t="s">
        <v>381</v>
      </c>
      <c r="S565" s="19">
        <v>-58.6</v>
      </c>
      <c r="T565" s="20"/>
      <c r="U565" s="20" t="s">
        <v>142</v>
      </c>
      <c r="V565" s="20" t="s">
        <v>1672</v>
      </c>
      <c r="W565" s="20" t="s">
        <v>1638</v>
      </c>
      <c r="Z565" s="20" t="s">
        <v>323</v>
      </c>
      <c r="AA565" s="20" t="s">
        <v>142</v>
      </c>
      <c r="AB565" s="20" t="s">
        <v>1285</v>
      </c>
      <c r="AK565" s="115">
        <v>1.96</v>
      </c>
      <c r="AL565" s="20">
        <v>0.16</v>
      </c>
      <c r="AN565" s="20">
        <v>0.31</v>
      </c>
      <c r="AO565" s="20">
        <v>0.17187000000000002</v>
      </c>
      <c r="AR565" s="85">
        <v>7.9</v>
      </c>
      <c r="AS565" s="19">
        <v>134</v>
      </c>
      <c r="AT565" s="161">
        <v>1.3939999999999999</v>
      </c>
      <c r="BB565" s="85">
        <v>0.88</v>
      </c>
      <c r="BD565" s="19">
        <v>94</v>
      </c>
      <c r="BG565" s="85">
        <v>1.05</v>
      </c>
      <c r="BJ565" s="85">
        <v>8.1199999999999992</v>
      </c>
      <c r="BK565" s="85">
        <v>11.1</v>
      </c>
      <c r="BL565" s="161">
        <v>3.38</v>
      </c>
      <c r="BM565" s="85">
        <v>27</v>
      </c>
      <c r="BP565" s="85">
        <v>2.5299999999999998</v>
      </c>
      <c r="BT565" s="19">
        <v>19.899999999999999</v>
      </c>
      <c r="BW565" s="85">
        <v>7.7</v>
      </c>
      <c r="BY565" s="85">
        <v>15</v>
      </c>
      <c r="CB565" s="85">
        <v>21.2</v>
      </c>
      <c r="CF565" s="161">
        <v>2.16</v>
      </c>
      <c r="CG565" s="85">
        <v>4.55</v>
      </c>
      <c r="CH565" s="85">
        <v>2.48</v>
      </c>
      <c r="CJ565" s="85">
        <v>85</v>
      </c>
      <c r="CK565" s="161">
        <v>0.46600000000000003</v>
      </c>
      <c r="CM565" s="85">
        <v>5.56</v>
      </c>
      <c r="CO565" s="85">
        <v>1.62</v>
      </c>
      <c r="CS565" s="85">
        <v>11.2</v>
      </c>
      <c r="CU565" s="85">
        <v>27.55</v>
      </c>
      <c r="CV565" s="85">
        <v>49.1</v>
      </c>
      <c r="CX565" s="85">
        <v>18</v>
      </c>
      <c r="CY565" s="85">
        <v>2.77</v>
      </c>
      <c r="CZ565" s="161">
        <v>0.56799999999999995</v>
      </c>
      <c r="DB565" s="161">
        <v>0.44500000000000001</v>
      </c>
      <c r="DG565" s="161">
        <v>1.667</v>
      </c>
      <c r="DH565" s="161">
        <v>0.27200000000000002</v>
      </c>
      <c r="DI565" s="87">
        <v>100.372</v>
      </c>
      <c r="DJ565" s="87">
        <v>100.372</v>
      </c>
      <c r="DV565" s="85">
        <v>47.25</v>
      </c>
      <c r="EA565" s="85">
        <v>26.66</v>
      </c>
      <c r="EC565" s="19"/>
      <c r="ED565" s="19"/>
      <c r="EI565" s="85">
        <v>7.9</v>
      </c>
      <c r="ES565" s="85">
        <v>26.09</v>
      </c>
    </row>
    <row r="566" spans="1:149" x14ac:dyDescent="0.3">
      <c r="A566" s="60" t="s">
        <v>1600</v>
      </c>
      <c r="B566" s="20" t="s">
        <v>977</v>
      </c>
      <c r="C566" s="20" t="s">
        <v>1285</v>
      </c>
      <c r="D566" s="20" t="s">
        <v>1637</v>
      </c>
      <c r="G566" s="20" t="s">
        <v>1637</v>
      </c>
      <c r="K566" s="19">
        <v>36.802</v>
      </c>
      <c r="L566" s="19">
        <v>-108.43899999999999</v>
      </c>
      <c r="M566" s="20" t="s">
        <v>357</v>
      </c>
      <c r="N566" s="59" t="s">
        <v>142</v>
      </c>
      <c r="O566" s="20" t="s">
        <v>147</v>
      </c>
      <c r="P566" s="59" t="s">
        <v>336</v>
      </c>
      <c r="Q566" s="20" t="s">
        <v>1373</v>
      </c>
      <c r="R566" s="20" t="s">
        <v>381</v>
      </c>
      <c r="S566" s="19">
        <v>-58.4</v>
      </c>
      <c r="T566" s="20"/>
      <c r="U566" s="20" t="s">
        <v>142</v>
      </c>
      <c r="V566" s="20" t="s">
        <v>1672</v>
      </c>
      <c r="W566" s="20" t="s">
        <v>1638</v>
      </c>
      <c r="X566" s="20" t="s">
        <v>249</v>
      </c>
      <c r="Z566" s="20" t="s">
        <v>1682</v>
      </c>
      <c r="AA566" s="20" t="s">
        <v>142</v>
      </c>
      <c r="AB566" s="20" t="s">
        <v>1285</v>
      </c>
      <c r="AK566" s="115">
        <v>0.59</v>
      </c>
      <c r="AL566" s="20">
        <v>0.11</v>
      </c>
      <c r="AN566" s="20">
        <v>0.42</v>
      </c>
      <c r="AO566" s="20">
        <v>0.11107520000000001</v>
      </c>
      <c r="AR566" s="85">
        <v>7.48</v>
      </c>
      <c r="AS566" s="19">
        <v>33</v>
      </c>
      <c r="AT566" s="161">
        <v>0.91100000000000003</v>
      </c>
      <c r="BB566" s="85">
        <v>0.78</v>
      </c>
      <c r="BD566" s="37" t="s">
        <v>1601</v>
      </c>
      <c r="BG566" s="85">
        <v>2.57</v>
      </c>
      <c r="BJ566" s="85">
        <v>11.5</v>
      </c>
      <c r="BK566" s="85">
        <v>5.27</v>
      </c>
      <c r="BL566" s="161">
        <v>0.26700000000000002</v>
      </c>
      <c r="BM566" s="85">
        <v>22.3</v>
      </c>
      <c r="BP566" s="85">
        <v>1.49</v>
      </c>
      <c r="BT566" s="19">
        <v>18.3</v>
      </c>
      <c r="BW566" s="85">
        <v>8.3000000000000007</v>
      </c>
      <c r="BY566" s="85">
        <v>10.3</v>
      </c>
      <c r="CB566" s="85">
        <v>1.3</v>
      </c>
      <c r="CF566" s="161">
        <v>1.06</v>
      </c>
      <c r="CG566" s="85">
        <v>2.97</v>
      </c>
      <c r="CH566" s="85">
        <v>2.11</v>
      </c>
      <c r="CJ566" s="85">
        <v>43</v>
      </c>
      <c r="CK566" s="161">
        <v>0.19500000000000001</v>
      </c>
      <c r="CM566" s="85">
        <v>2.96</v>
      </c>
      <c r="CO566" s="85">
        <v>1.36</v>
      </c>
      <c r="CS566" s="85">
        <v>3.5</v>
      </c>
      <c r="CU566" s="85">
        <v>7</v>
      </c>
      <c r="CV566" s="85">
        <v>14.4</v>
      </c>
      <c r="CX566" s="85">
        <v>6.6</v>
      </c>
      <c r="CY566" s="85">
        <v>1.39</v>
      </c>
      <c r="CZ566" s="161">
        <v>0.33900000000000002</v>
      </c>
      <c r="DB566" s="161">
        <v>0.27800000000000002</v>
      </c>
      <c r="DG566" s="161">
        <v>1.077</v>
      </c>
      <c r="DH566" s="161">
        <v>0.17599999999999999</v>
      </c>
      <c r="DI566" s="87">
        <v>31.259999999999994</v>
      </c>
      <c r="DJ566" s="87">
        <v>31.259999999999994</v>
      </c>
      <c r="DV566" s="85">
        <v>14.89</v>
      </c>
      <c r="EA566" s="85">
        <v>44.15</v>
      </c>
      <c r="EC566" s="19"/>
      <c r="ED566" s="19"/>
      <c r="EI566" s="85">
        <v>7.48</v>
      </c>
      <c r="ES566" s="85">
        <v>40.96</v>
      </c>
    </row>
    <row r="567" spans="1:149" x14ac:dyDescent="0.3">
      <c r="A567" s="60" t="s">
        <v>1602</v>
      </c>
      <c r="B567" s="20" t="s">
        <v>977</v>
      </c>
      <c r="C567" s="20" t="s">
        <v>1285</v>
      </c>
      <c r="D567" s="20" t="s">
        <v>1637</v>
      </c>
      <c r="G567" s="20" t="s">
        <v>1637</v>
      </c>
      <c r="K567" s="19">
        <v>36.802</v>
      </c>
      <c r="L567" s="19">
        <v>-108.43899999999999</v>
      </c>
      <c r="M567" s="20" t="s">
        <v>357</v>
      </c>
      <c r="N567" s="59" t="s">
        <v>142</v>
      </c>
      <c r="O567" s="20" t="s">
        <v>147</v>
      </c>
      <c r="P567" s="59" t="s">
        <v>336</v>
      </c>
      <c r="Q567" s="20" t="s">
        <v>1373</v>
      </c>
      <c r="R567" s="20" t="s">
        <v>381</v>
      </c>
      <c r="S567" s="19">
        <v>-58.2</v>
      </c>
      <c r="T567" s="20"/>
      <c r="U567" s="20" t="s">
        <v>142</v>
      </c>
      <c r="V567" s="20" t="s">
        <v>1672</v>
      </c>
      <c r="W567" s="20" t="s">
        <v>1638</v>
      </c>
      <c r="X567" s="20" t="s">
        <v>249</v>
      </c>
      <c r="Z567" s="20" t="s">
        <v>1682</v>
      </c>
      <c r="AA567" s="20" t="s">
        <v>142</v>
      </c>
      <c r="AB567" s="20" t="s">
        <v>1285</v>
      </c>
      <c r="AK567" s="115">
        <v>0.35</v>
      </c>
      <c r="AL567" s="20">
        <v>0.12</v>
      </c>
      <c r="AN567" s="20">
        <v>1.4</v>
      </c>
      <c r="AO567" s="20">
        <v>0.125364</v>
      </c>
      <c r="AR567" s="85">
        <v>7.24</v>
      </c>
      <c r="AS567" s="19">
        <v>33</v>
      </c>
      <c r="AT567" s="161">
        <v>0.70499999999999996</v>
      </c>
      <c r="BB567" s="85">
        <v>3.06</v>
      </c>
      <c r="BD567" s="19">
        <v>67</v>
      </c>
      <c r="BG567" s="85">
        <v>1.53</v>
      </c>
      <c r="BJ567" s="85">
        <v>6.68</v>
      </c>
      <c r="BK567" s="85">
        <v>5.6</v>
      </c>
      <c r="BL567" s="161">
        <v>0.32</v>
      </c>
      <c r="BM567" s="85">
        <v>18.2</v>
      </c>
      <c r="BP567" s="85">
        <v>1.84</v>
      </c>
      <c r="BT567" s="19">
        <v>21.6</v>
      </c>
      <c r="BW567" s="85">
        <v>6.6</v>
      </c>
      <c r="BY567" s="85">
        <v>11.7</v>
      </c>
      <c r="CB567" s="85">
        <v>1.7</v>
      </c>
      <c r="CF567" s="85">
        <v>0.23200000000000001</v>
      </c>
      <c r="CG567" s="85">
        <v>2.14</v>
      </c>
      <c r="CH567" s="85">
        <v>2.25</v>
      </c>
      <c r="CJ567" s="85">
        <v>57</v>
      </c>
      <c r="CK567" s="161">
        <v>0.315</v>
      </c>
      <c r="CM567" s="85">
        <v>2.97</v>
      </c>
      <c r="CO567" s="85">
        <v>1.1100000000000001</v>
      </c>
      <c r="CS567" s="85">
        <v>4.3</v>
      </c>
      <c r="CU567" s="85">
        <v>9.31</v>
      </c>
      <c r="CV567" s="85">
        <v>18.2</v>
      </c>
      <c r="CX567" s="85">
        <v>8.6</v>
      </c>
      <c r="CY567" s="85">
        <v>1.34</v>
      </c>
      <c r="CZ567" s="161">
        <v>0.30199999999999999</v>
      </c>
      <c r="DB567" s="161">
        <v>0.18099999999999999</v>
      </c>
      <c r="DG567" s="161">
        <v>0.55100000000000005</v>
      </c>
      <c r="DH567" s="161">
        <v>0.09</v>
      </c>
      <c r="DI567" s="87">
        <v>38.574000000000005</v>
      </c>
      <c r="DJ567" s="87">
        <v>38.574000000000005</v>
      </c>
      <c r="DV567" s="85">
        <v>18.98</v>
      </c>
      <c r="EA567" s="85">
        <v>42.1</v>
      </c>
      <c r="EC567" s="19"/>
      <c r="ED567" s="19"/>
      <c r="EI567" s="85">
        <v>7.24</v>
      </c>
      <c r="ES567" s="85">
        <v>38.92</v>
      </c>
    </row>
    <row r="568" spans="1:149" x14ac:dyDescent="0.3">
      <c r="A568" s="60" t="s">
        <v>1603</v>
      </c>
      <c r="B568" s="20" t="s">
        <v>977</v>
      </c>
      <c r="C568" s="20" t="s">
        <v>1285</v>
      </c>
      <c r="D568" s="20" t="s">
        <v>1637</v>
      </c>
      <c r="G568" s="20" t="s">
        <v>1637</v>
      </c>
      <c r="K568" s="19">
        <v>36.802</v>
      </c>
      <c r="L568" s="19">
        <v>-108.43899999999999</v>
      </c>
      <c r="M568" s="20" t="s">
        <v>357</v>
      </c>
      <c r="N568" s="59" t="s">
        <v>142</v>
      </c>
      <c r="O568" s="20" t="s">
        <v>147</v>
      </c>
      <c r="P568" s="59" t="s">
        <v>2240</v>
      </c>
      <c r="Q568" s="20" t="s">
        <v>1373</v>
      </c>
      <c r="R568" s="20" t="s">
        <v>381</v>
      </c>
      <c r="S568" s="19">
        <v>-57.5</v>
      </c>
      <c r="T568" s="20"/>
      <c r="U568" s="20" t="s">
        <v>142</v>
      </c>
      <c r="V568" s="20" t="s">
        <v>1672</v>
      </c>
      <c r="W568" s="20" t="s">
        <v>1638</v>
      </c>
      <c r="Z568" s="20" t="s">
        <v>323</v>
      </c>
      <c r="AA568" s="20" t="s">
        <v>142</v>
      </c>
      <c r="AB568" s="20" t="s">
        <v>1285</v>
      </c>
      <c r="AK568" s="115">
        <v>0.35</v>
      </c>
      <c r="AL568" s="20">
        <v>0.15</v>
      </c>
      <c r="AN568" s="20">
        <v>0.59</v>
      </c>
      <c r="AO568" s="20">
        <v>0.15421120000000002</v>
      </c>
      <c r="AR568" s="85">
        <v>6.66</v>
      </c>
      <c r="AS568" s="19">
        <v>30</v>
      </c>
      <c r="AT568" s="161">
        <v>0.627</v>
      </c>
      <c r="BB568" s="85">
        <v>1.4</v>
      </c>
      <c r="BD568" s="19">
        <v>55</v>
      </c>
      <c r="BG568" s="85">
        <v>1.61</v>
      </c>
      <c r="BJ568" s="85">
        <v>4.16</v>
      </c>
      <c r="BK568" s="85">
        <v>8.41</v>
      </c>
      <c r="BL568" s="161">
        <v>0.40100000000000002</v>
      </c>
      <c r="BM568" s="85">
        <v>21.2</v>
      </c>
      <c r="BP568" s="85">
        <v>2.4</v>
      </c>
      <c r="BT568" s="19">
        <v>42.3</v>
      </c>
      <c r="BW568" s="85">
        <v>3.7</v>
      </c>
      <c r="BY568" s="85">
        <v>9.4</v>
      </c>
      <c r="CB568" s="85">
        <v>2.4</v>
      </c>
      <c r="CF568" s="161">
        <v>0.35799999999999998</v>
      </c>
      <c r="CG568" s="85">
        <v>3.93</v>
      </c>
      <c r="CH568" s="85">
        <v>3.49</v>
      </c>
      <c r="CJ568" s="85">
        <v>51</v>
      </c>
      <c r="CK568" s="161">
        <v>0.48399999999999999</v>
      </c>
      <c r="CM568" s="85">
        <v>4.33</v>
      </c>
      <c r="CO568" s="85">
        <v>2.11</v>
      </c>
      <c r="CS568" s="85">
        <v>3.3</v>
      </c>
      <c r="CU568" s="85">
        <v>15.01</v>
      </c>
      <c r="CV568" s="85">
        <v>31.5</v>
      </c>
      <c r="CX568" s="85">
        <v>13.4</v>
      </c>
      <c r="CY568" s="85">
        <v>2.38</v>
      </c>
      <c r="CZ568" s="161">
        <v>0.503</v>
      </c>
      <c r="DB568" s="161">
        <v>0.30499999999999999</v>
      </c>
      <c r="DG568" s="161">
        <v>0.95899999999999996</v>
      </c>
      <c r="DH568" s="161">
        <v>0.155</v>
      </c>
      <c r="DI568" s="87">
        <v>64.212000000000003</v>
      </c>
      <c r="DJ568" s="87">
        <v>64.212000000000003</v>
      </c>
      <c r="DV568" s="85">
        <v>17.510000000000002</v>
      </c>
      <c r="EA568" s="85">
        <v>43.28</v>
      </c>
      <c r="EC568" s="19"/>
      <c r="ED568" s="19"/>
      <c r="EI568" s="85">
        <v>6.66</v>
      </c>
      <c r="ES568" s="85">
        <v>39.21</v>
      </c>
    </row>
    <row r="569" spans="1:149" x14ac:dyDescent="0.3">
      <c r="A569" s="60" t="s">
        <v>1604</v>
      </c>
      <c r="B569" s="20" t="s">
        <v>977</v>
      </c>
      <c r="C569" s="20" t="s">
        <v>1285</v>
      </c>
      <c r="D569" s="20" t="s">
        <v>1637</v>
      </c>
      <c r="G569" s="20" t="s">
        <v>1637</v>
      </c>
      <c r="K569" s="19">
        <v>36.802</v>
      </c>
      <c r="L569" s="19">
        <v>-108.43899999999999</v>
      </c>
      <c r="M569" s="20" t="s">
        <v>357</v>
      </c>
      <c r="N569" s="59" t="s">
        <v>142</v>
      </c>
      <c r="O569" s="20" t="s">
        <v>147</v>
      </c>
      <c r="P569" s="59" t="s">
        <v>2240</v>
      </c>
      <c r="Q569" s="20" t="s">
        <v>1373</v>
      </c>
      <c r="R569" s="20" t="s">
        <v>381</v>
      </c>
      <c r="S569" s="19">
        <v>-57.3</v>
      </c>
      <c r="T569" s="20"/>
      <c r="U569" s="20" t="s">
        <v>142</v>
      </c>
      <c r="V569" s="20" t="s">
        <v>1672</v>
      </c>
      <c r="W569" s="20" t="s">
        <v>1638</v>
      </c>
      <c r="Z569" s="20" t="s">
        <v>323</v>
      </c>
      <c r="AA569" s="20" t="s">
        <v>142</v>
      </c>
      <c r="AB569" s="20" t="s">
        <v>1285</v>
      </c>
      <c r="AK569" s="115">
        <v>0.49</v>
      </c>
      <c r="AL569" s="20">
        <v>0.25</v>
      </c>
      <c r="AN569" s="20">
        <v>0.48</v>
      </c>
      <c r="AO569" s="20">
        <v>0.25949</v>
      </c>
      <c r="AR569" s="85">
        <v>5.75</v>
      </c>
      <c r="AS569" s="19">
        <v>109</v>
      </c>
      <c r="AT569" s="161">
        <v>0.51800000000000002</v>
      </c>
      <c r="BB569" s="85">
        <v>0.32</v>
      </c>
      <c r="BD569" s="19">
        <v>128</v>
      </c>
      <c r="BG569" s="85">
        <v>0.54</v>
      </c>
      <c r="BJ569" s="85">
        <v>4.09</v>
      </c>
      <c r="BK569" s="85">
        <v>7.59</v>
      </c>
      <c r="BL569" s="161">
        <v>1.98</v>
      </c>
      <c r="BM569" s="85">
        <v>17.100000000000001</v>
      </c>
      <c r="BP569" s="85">
        <v>3.1</v>
      </c>
      <c r="BT569" s="19">
        <v>22.1</v>
      </c>
      <c r="BW569" s="85">
        <v>2</v>
      </c>
      <c r="BY569" s="85">
        <v>9.4</v>
      </c>
      <c r="CB569" s="85">
        <v>23.9</v>
      </c>
      <c r="CF569" s="161">
        <v>0.34699999999999998</v>
      </c>
      <c r="CG569" s="85">
        <v>3.16</v>
      </c>
      <c r="CH569" s="85">
        <v>2.71</v>
      </c>
      <c r="CJ569" s="85">
        <v>53</v>
      </c>
      <c r="CK569" s="161">
        <v>0.93700000000000006</v>
      </c>
      <c r="CM569" s="85">
        <v>4.74</v>
      </c>
      <c r="CO569" s="85">
        <v>2.29</v>
      </c>
      <c r="CS569" s="85">
        <v>4.0999999999999996</v>
      </c>
      <c r="CU569" s="85">
        <v>19.87</v>
      </c>
      <c r="CV569" s="85">
        <v>40.299999999999997</v>
      </c>
      <c r="CX569" s="85">
        <v>17</v>
      </c>
      <c r="CY569" s="85">
        <v>2.39</v>
      </c>
      <c r="CZ569" s="161">
        <v>0.47599999999999998</v>
      </c>
      <c r="DB569" s="161">
        <v>0.249</v>
      </c>
      <c r="DG569" s="161">
        <v>0.88500000000000001</v>
      </c>
      <c r="DH569" s="161">
        <v>0.14899999999999999</v>
      </c>
      <c r="DI569" s="87">
        <v>81.319000000000003</v>
      </c>
      <c r="DJ569" s="87">
        <v>81.319000000000003</v>
      </c>
      <c r="DV569" s="85">
        <v>41.99</v>
      </c>
      <c r="EA569" s="85">
        <v>28.96</v>
      </c>
      <c r="EC569" s="19"/>
      <c r="ED569" s="19"/>
      <c r="EI569" s="85">
        <v>5.75</v>
      </c>
      <c r="ES569" s="85">
        <v>29.05</v>
      </c>
    </row>
    <row r="570" spans="1:149" x14ac:dyDescent="0.3">
      <c r="A570" s="60" t="s">
        <v>1605</v>
      </c>
      <c r="B570" s="20" t="s">
        <v>977</v>
      </c>
      <c r="C570" s="20" t="s">
        <v>1285</v>
      </c>
      <c r="D570" s="20" t="s">
        <v>1637</v>
      </c>
      <c r="G570" s="20" t="s">
        <v>1637</v>
      </c>
      <c r="K570" s="19">
        <v>36.802</v>
      </c>
      <c r="L570" s="19">
        <v>-108.43899999999999</v>
      </c>
      <c r="M570" s="20" t="s">
        <v>357</v>
      </c>
      <c r="N570" s="59" t="s">
        <v>142</v>
      </c>
      <c r="O570" s="20" t="s">
        <v>147</v>
      </c>
      <c r="P570" s="59" t="s">
        <v>336</v>
      </c>
      <c r="Q570" s="20" t="s">
        <v>1373</v>
      </c>
      <c r="R570" s="20" t="s">
        <v>381</v>
      </c>
      <c r="S570" s="19">
        <v>-56.1</v>
      </c>
      <c r="T570" s="20"/>
      <c r="U570" s="20" t="s">
        <v>142</v>
      </c>
      <c r="V570" s="20" t="s">
        <v>1672</v>
      </c>
      <c r="W570" s="20" t="s">
        <v>1638</v>
      </c>
      <c r="X570" s="20" t="s">
        <v>249</v>
      </c>
      <c r="Z570" s="20" t="s">
        <v>1682</v>
      </c>
      <c r="AA570" s="20" t="s">
        <v>142</v>
      </c>
      <c r="AB570" s="20" t="s">
        <v>1285</v>
      </c>
      <c r="AK570" s="115">
        <v>0.44</v>
      </c>
      <c r="AL570" s="20">
        <v>0.17</v>
      </c>
      <c r="AN570" s="20">
        <v>0.96</v>
      </c>
      <c r="AO570" s="20">
        <v>0.1831932</v>
      </c>
      <c r="AR570" s="85">
        <v>7.19</v>
      </c>
      <c r="AS570" s="19">
        <v>50</v>
      </c>
      <c r="AT570" s="161">
        <v>0.68899999999999995</v>
      </c>
      <c r="BB570" s="85">
        <v>2.35</v>
      </c>
      <c r="BD570" s="19">
        <v>482</v>
      </c>
      <c r="BG570" s="85">
        <v>5.2</v>
      </c>
      <c r="BJ570" s="85">
        <v>4.0999999999999996</v>
      </c>
      <c r="BK570" s="85">
        <v>6.68</v>
      </c>
      <c r="BL570" s="161">
        <v>1.03</v>
      </c>
      <c r="BM570" s="85">
        <v>12.9</v>
      </c>
      <c r="BP570" s="85">
        <v>2.74</v>
      </c>
      <c r="BT570" s="19">
        <v>21.5</v>
      </c>
      <c r="BW570" s="85">
        <v>2.7</v>
      </c>
      <c r="BY570" s="85">
        <v>8.1</v>
      </c>
      <c r="CB570" s="85">
        <v>8</v>
      </c>
      <c r="CF570" s="161">
        <v>0.80700000000000005</v>
      </c>
      <c r="CG570" s="85">
        <v>3.09</v>
      </c>
      <c r="CH570" s="85">
        <v>2.68</v>
      </c>
      <c r="CJ570" s="85">
        <v>135</v>
      </c>
      <c r="CK570" s="161">
        <v>0.48799999999999999</v>
      </c>
      <c r="CM570" s="85">
        <v>4.13</v>
      </c>
      <c r="CO570" s="85">
        <v>2.15</v>
      </c>
      <c r="CS570" s="85">
        <v>2.2999999999999998</v>
      </c>
      <c r="CU570" s="85">
        <v>11.73</v>
      </c>
      <c r="CV570" s="85">
        <v>24.7</v>
      </c>
      <c r="CX570" s="85">
        <v>10.3</v>
      </c>
      <c r="CY570" s="85">
        <v>1.89</v>
      </c>
      <c r="CZ570" s="161">
        <v>0.38400000000000001</v>
      </c>
      <c r="DB570" s="161">
        <v>0.248</v>
      </c>
      <c r="DG570" s="161">
        <v>0.90600000000000003</v>
      </c>
      <c r="DH570" s="161">
        <v>0.14499999999999999</v>
      </c>
      <c r="DI570" s="87">
        <v>50.303000000000004</v>
      </c>
      <c r="DJ570" s="87">
        <v>50.303000000000004</v>
      </c>
      <c r="DV570" s="85">
        <v>22.58</v>
      </c>
      <c r="EA570" s="85">
        <v>40.840000000000003</v>
      </c>
      <c r="EC570" s="19"/>
      <c r="ED570" s="19"/>
      <c r="EI570" s="85">
        <v>7.19</v>
      </c>
      <c r="ES570" s="85">
        <v>36.58</v>
      </c>
    </row>
    <row r="571" spans="1:149" x14ac:dyDescent="0.3">
      <c r="A571" s="60" t="s">
        <v>1606</v>
      </c>
      <c r="B571" s="20" t="s">
        <v>977</v>
      </c>
      <c r="C571" s="20" t="s">
        <v>1285</v>
      </c>
      <c r="D571" s="20" t="s">
        <v>1637</v>
      </c>
      <c r="G571" s="20" t="s">
        <v>1637</v>
      </c>
      <c r="K571" s="19">
        <v>36.802</v>
      </c>
      <c r="L571" s="19">
        <v>-108.43899999999999</v>
      </c>
      <c r="M571" s="20" t="s">
        <v>357</v>
      </c>
      <c r="N571" s="59" t="s">
        <v>142</v>
      </c>
      <c r="O571" s="20" t="s">
        <v>147</v>
      </c>
      <c r="P571" s="59" t="s">
        <v>336</v>
      </c>
      <c r="Q571" s="20" t="s">
        <v>1373</v>
      </c>
      <c r="R571" s="20" t="s">
        <v>381</v>
      </c>
      <c r="S571" s="19">
        <v>-56.8</v>
      </c>
      <c r="T571" s="20"/>
      <c r="U571" s="20" t="s">
        <v>142</v>
      </c>
      <c r="V571" s="20" t="s">
        <v>1672</v>
      </c>
      <c r="W571" s="20" t="s">
        <v>1638</v>
      </c>
      <c r="X571" s="20" t="s">
        <v>249</v>
      </c>
      <c r="Z571" s="20" t="s">
        <v>1682</v>
      </c>
      <c r="AA571" s="20" t="s">
        <v>142</v>
      </c>
      <c r="AB571" s="20" t="s">
        <v>1285</v>
      </c>
      <c r="AK571" s="115">
        <v>0.65</v>
      </c>
      <c r="AL571" s="20">
        <v>0.17</v>
      </c>
      <c r="AN571" s="20">
        <v>0.36</v>
      </c>
      <c r="AO571" s="20">
        <v>0.18090160000000002</v>
      </c>
      <c r="AR571" s="85">
        <v>6.94</v>
      </c>
      <c r="AS571" s="19">
        <v>93</v>
      </c>
      <c r="AT571" s="161">
        <v>0.79300000000000004</v>
      </c>
      <c r="BB571" s="85">
        <v>2.71</v>
      </c>
      <c r="BD571" s="19">
        <v>303</v>
      </c>
      <c r="BG571" s="85">
        <v>0.46</v>
      </c>
      <c r="BJ571" s="85">
        <v>4.1900000000000004</v>
      </c>
      <c r="BK571" s="85">
        <v>5</v>
      </c>
      <c r="BL571" s="161">
        <v>0.59</v>
      </c>
      <c r="BM571" s="85">
        <v>17.5</v>
      </c>
      <c r="BP571" s="85">
        <v>4.26</v>
      </c>
      <c r="BT571" s="19">
        <v>41.5</v>
      </c>
      <c r="BW571" s="85">
        <v>1.6</v>
      </c>
      <c r="BY571" s="85">
        <v>14.2</v>
      </c>
      <c r="CB571" s="85">
        <v>11.3</v>
      </c>
      <c r="CF571" s="161">
        <v>0.36</v>
      </c>
      <c r="CG571" s="85">
        <v>2.99</v>
      </c>
      <c r="CH571" s="85">
        <v>2.37</v>
      </c>
      <c r="CJ571" s="85">
        <v>207</v>
      </c>
      <c r="CK571" s="161">
        <v>0.60199999999999998</v>
      </c>
      <c r="CM571" s="85">
        <v>7.57</v>
      </c>
      <c r="CO571" s="85">
        <v>2.83</v>
      </c>
      <c r="CS571" s="85">
        <v>3.4</v>
      </c>
      <c r="CU571" s="85">
        <v>26.55</v>
      </c>
      <c r="CV571" s="85">
        <v>55.6</v>
      </c>
      <c r="CX571" s="85">
        <v>21.9</v>
      </c>
      <c r="CY571" s="85">
        <v>3.24</v>
      </c>
      <c r="CZ571" s="161">
        <v>0.55700000000000005</v>
      </c>
      <c r="DB571" s="161">
        <v>0.35499999999999998</v>
      </c>
      <c r="DG571" s="161">
        <v>0.95</v>
      </c>
      <c r="DH571" s="161">
        <v>0.151</v>
      </c>
      <c r="DI571" s="87">
        <v>109.30300000000001</v>
      </c>
      <c r="DJ571" s="87">
        <v>109.30300000000001</v>
      </c>
      <c r="DV571" s="85">
        <v>38.659999999999997</v>
      </c>
      <c r="EA571" s="85">
        <v>31.59</v>
      </c>
      <c r="EC571" s="19"/>
      <c r="ED571" s="19"/>
      <c r="EI571" s="85">
        <v>6.94</v>
      </c>
      <c r="ES571" s="85">
        <v>29.75</v>
      </c>
    </row>
    <row r="572" spans="1:149" x14ac:dyDescent="0.3">
      <c r="A572" s="60" t="s">
        <v>1607</v>
      </c>
      <c r="B572" s="20" t="s">
        <v>977</v>
      </c>
      <c r="C572" s="20" t="s">
        <v>1285</v>
      </c>
      <c r="D572" s="20" t="s">
        <v>1637</v>
      </c>
      <c r="G572" s="20" t="s">
        <v>1637</v>
      </c>
      <c r="K572" s="19">
        <v>36.802</v>
      </c>
      <c r="L572" s="19">
        <v>-108.43899999999999</v>
      </c>
      <c r="M572" s="20" t="s">
        <v>357</v>
      </c>
      <c r="N572" s="59" t="s">
        <v>142</v>
      </c>
      <c r="O572" s="20" t="s">
        <v>147</v>
      </c>
      <c r="P572" s="59" t="s">
        <v>336</v>
      </c>
      <c r="Q572" s="20" t="s">
        <v>1373</v>
      </c>
      <c r="R572" s="20" t="s">
        <v>381</v>
      </c>
      <c r="S572" s="19">
        <v>-56.6</v>
      </c>
      <c r="T572" s="20"/>
      <c r="U572" s="20" t="s">
        <v>142</v>
      </c>
      <c r="V572" s="20" t="s">
        <v>1672</v>
      </c>
      <c r="W572" s="20" t="s">
        <v>1638</v>
      </c>
      <c r="X572" s="20" t="s">
        <v>249</v>
      </c>
      <c r="Z572" s="20" t="s">
        <v>1682</v>
      </c>
      <c r="AA572" s="20" t="s">
        <v>142</v>
      </c>
      <c r="AB572" s="20" t="s">
        <v>1285</v>
      </c>
      <c r="AK572" s="115">
        <v>0.33</v>
      </c>
      <c r="AL572" s="20">
        <v>0.11</v>
      </c>
      <c r="AN572" s="20">
        <v>0.13</v>
      </c>
      <c r="AO572" s="20">
        <v>0.11094040000000001</v>
      </c>
      <c r="AR572" s="85">
        <v>7.67</v>
      </c>
      <c r="AS572" s="19">
        <v>30</v>
      </c>
      <c r="AT572" s="161">
        <v>0.67700000000000005</v>
      </c>
      <c r="BB572" s="85">
        <v>1.6</v>
      </c>
      <c r="BD572" s="19">
        <v>208</v>
      </c>
      <c r="BG572" s="85">
        <v>1.99</v>
      </c>
      <c r="BJ572" s="85">
        <v>4.2</v>
      </c>
      <c r="BK572" s="85">
        <v>3.29</v>
      </c>
      <c r="BL572" s="161">
        <v>0.23400000000000001</v>
      </c>
      <c r="BM572" s="85">
        <v>23.6</v>
      </c>
      <c r="BP572" s="85">
        <v>3.89</v>
      </c>
      <c r="BT572" s="19">
        <v>33.200000000000003</v>
      </c>
      <c r="BW572" s="85">
        <v>4.5</v>
      </c>
      <c r="BY572" s="85">
        <v>14</v>
      </c>
      <c r="CB572" s="85">
        <v>1.6</v>
      </c>
      <c r="CF572" s="161">
        <v>0.82399999999999995</v>
      </c>
      <c r="CG572" s="85">
        <v>4.37</v>
      </c>
      <c r="CH572" s="85">
        <v>1.86</v>
      </c>
      <c r="CJ572" s="85">
        <v>116</v>
      </c>
      <c r="CK572" s="161">
        <v>0.248</v>
      </c>
      <c r="CM572" s="85">
        <v>5.59</v>
      </c>
      <c r="CO572" s="85">
        <v>3.76</v>
      </c>
      <c r="CS572" s="85">
        <v>3.9</v>
      </c>
      <c r="CU572" s="85">
        <v>7.56</v>
      </c>
      <c r="CV572" s="85">
        <v>17.2</v>
      </c>
      <c r="CX572" s="85">
        <v>8.5</v>
      </c>
      <c r="CY572" s="85">
        <v>1.74</v>
      </c>
      <c r="CZ572" s="161">
        <v>0.35899999999999999</v>
      </c>
      <c r="DB572" s="161">
        <v>0.32</v>
      </c>
      <c r="DG572" s="161">
        <v>6.5000000000000002E-2</v>
      </c>
      <c r="DH572" s="161">
        <v>0.16300000000000001</v>
      </c>
      <c r="DI572" s="87">
        <v>35.906999999999996</v>
      </c>
      <c r="DJ572" s="87">
        <v>35.906999999999996</v>
      </c>
      <c r="DV572" s="85">
        <v>14.94</v>
      </c>
      <c r="EA572" s="85">
        <v>46.01</v>
      </c>
      <c r="EC572" s="19"/>
      <c r="ED572" s="19"/>
      <c r="EI572" s="85">
        <v>7.67</v>
      </c>
      <c r="ES572" s="85">
        <v>39.049999999999997</v>
      </c>
    </row>
    <row r="573" spans="1:149" x14ac:dyDescent="0.3">
      <c r="A573" s="60" t="s">
        <v>1608</v>
      </c>
      <c r="B573" s="20" t="s">
        <v>977</v>
      </c>
      <c r="C573" s="20" t="s">
        <v>1285</v>
      </c>
      <c r="D573" s="20" t="s">
        <v>1637</v>
      </c>
      <c r="G573" s="20" t="s">
        <v>1637</v>
      </c>
      <c r="K573" s="19">
        <v>36.802</v>
      </c>
      <c r="L573" s="19">
        <v>-108.43899999999999</v>
      </c>
      <c r="M573" s="20" t="s">
        <v>357</v>
      </c>
      <c r="N573" s="59" t="s">
        <v>142</v>
      </c>
      <c r="O573" s="20" t="s">
        <v>147</v>
      </c>
      <c r="P573" s="59" t="s">
        <v>2240</v>
      </c>
      <c r="Q573" s="20" t="s">
        <v>1373</v>
      </c>
      <c r="R573" s="20" t="s">
        <v>381</v>
      </c>
      <c r="S573" s="19">
        <v>-56.5</v>
      </c>
      <c r="T573" s="20"/>
      <c r="U573" s="20" t="s">
        <v>142</v>
      </c>
      <c r="V573" s="20" t="s">
        <v>1672</v>
      </c>
      <c r="W573" s="20" t="s">
        <v>1638</v>
      </c>
      <c r="Z573" s="20" t="s">
        <v>323</v>
      </c>
      <c r="AA573" s="20" t="s">
        <v>142</v>
      </c>
      <c r="AB573" s="20" t="s">
        <v>1285</v>
      </c>
      <c r="AK573" s="115">
        <v>0.79</v>
      </c>
      <c r="AL573" s="20">
        <v>0.24</v>
      </c>
      <c r="AN573" s="20">
        <v>0.5</v>
      </c>
      <c r="AO573" s="20">
        <v>0.250054</v>
      </c>
      <c r="AR573" s="85">
        <v>7.63</v>
      </c>
      <c r="AS573" s="19">
        <v>149</v>
      </c>
      <c r="AT573" s="161">
        <v>0.61299999999999999</v>
      </c>
      <c r="BB573" s="85">
        <v>0.33</v>
      </c>
      <c r="BD573" s="19">
        <v>111</v>
      </c>
      <c r="BG573" s="85">
        <v>0.26</v>
      </c>
      <c r="BJ573" s="85">
        <v>2</v>
      </c>
      <c r="BK573" s="85">
        <v>3.2</v>
      </c>
      <c r="BL573" s="161">
        <v>1.07</v>
      </c>
      <c r="BM573" s="85">
        <v>12.6</v>
      </c>
      <c r="BP573" s="85">
        <v>5.17</v>
      </c>
      <c r="BT573" s="19">
        <v>54.6</v>
      </c>
      <c r="BW573" s="85">
        <v>1</v>
      </c>
      <c r="BY573" s="85">
        <v>10.199999999999999</v>
      </c>
      <c r="CB573" s="85">
        <v>13.2</v>
      </c>
      <c r="CF573" s="161">
        <v>0.52600000000000002</v>
      </c>
      <c r="CG573" s="85">
        <v>2.4500000000000002</v>
      </c>
      <c r="CH573" s="85">
        <v>1.88</v>
      </c>
      <c r="CJ573" s="85">
        <v>98</v>
      </c>
      <c r="CK573" s="161">
        <v>0.94399999999999995</v>
      </c>
      <c r="CM573" s="85">
        <v>18.86</v>
      </c>
      <c r="CO573" s="85">
        <v>4.72</v>
      </c>
      <c r="CS573" s="85">
        <v>7</v>
      </c>
      <c r="CU573" s="85">
        <v>30.07</v>
      </c>
      <c r="CV573" s="85">
        <v>61.1</v>
      </c>
      <c r="CX573" s="85">
        <v>22.4</v>
      </c>
      <c r="CY573" s="85">
        <v>2.97</v>
      </c>
      <c r="CZ573" s="161">
        <v>0.47</v>
      </c>
      <c r="DB573" s="161">
        <v>0.28000000000000003</v>
      </c>
      <c r="DG573" s="161">
        <v>0.52400000000000002</v>
      </c>
      <c r="DH573" s="161">
        <v>9.2999999999999999E-2</v>
      </c>
      <c r="DI573" s="87">
        <v>117.907</v>
      </c>
      <c r="DJ573" s="87">
        <v>117.907</v>
      </c>
      <c r="DV573" s="85">
        <v>61.29</v>
      </c>
      <c r="EA573" s="85">
        <v>17.510000000000002</v>
      </c>
      <c r="EC573" s="19"/>
      <c r="ED573" s="19"/>
      <c r="EI573" s="85">
        <v>7.63</v>
      </c>
      <c r="ES573" s="85">
        <v>21.2</v>
      </c>
    </row>
    <row r="574" spans="1:149" x14ac:dyDescent="0.3">
      <c r="A574" s="60" t="s">
        <v>1609</v>
      </c>
      <c r="B574" s="20" t="s">
        <v>977</v>
      </c>
      <c r="C574" s="20" t="s">
        <v>1285</v>
      </c>
      <c r="D574" s="20" t="s">
        <v>1637</v>
      </c>
      <c r="G574" s="20" t="s">
        <v>1637</v>
      </c>
      <c r="K574" s="19">
        <v>36.802</v>
      </c>
      <c r="L574" s="19">
        <v>-108.43899999999999</v>
      </c>
      <c r="M574" s="20" t="s">
        <v>357</v>
      </c>
      <c r="N574" s="59" t="s">
        <v>142</v>
      </c>
      <c r="O574" s="20" t="s">
        <v>147</v>
      </c>
      <c r="P574" s="59" t="s">
        <v>336</v>
      </c>
      <c r="Q574" s="20" t="s">
        <v>1373</v>
      </c>
      <c r="R574" s="20" t="s">
        <v>381</v>
      </c>
      <c r="S574" s="19">
        <v>-56.2</v>
      </c>
      <c r="T574" s="20"/>
      <c r="U574" s="20" t="s">
        <v>142</v>
      </c>
      <c r="V574" s="20" t="s">
        <v>1672</v>
      </c>
      <c r="W574" s="20" t="s">
        <v>1638</v>
      </c>
      <c r="X574" s="20" t="s">
        <v>249</v>
      </c>
      <c r="Z574" s="20" t="s">
        <v>1682</v>
      </c>
      <c r="AA574" s="20" t="s">
        <v>142</v>
      </c>
      <c r="AB574" s="20" t="s">
        <v>1285</v>
      </c>
      <c r="AK574" s="115">
        <v>0.38</v>
      </c>
      <c r="AL574" s="20">
        <v>0.1</v>
      </c>
      <c r="AN574" s="20">
        <v>0.53</v>
      </c>
      <c r="AO574" s="20">
        <v>0.10972720000000001</v>
      </c>
      <c r="AR574" s="85">
        <v>8.18</v>
      </c>
      <c r="AS574" s="19">
        <v>37</v>
      </c>
      <c r="AT574" s="161">
        <v>0.76200000000000001</v>
      </c>
      <c r="BB574" s="85">
        <v>0.67</v>
      </c>
      <c r="BD574" s="19">
        <v>215</v>
      </c>
      <c r="BG574" s="85">
        <v>4.5</v>
      </c>
      <c r="BJ574" s="85">
        <v>2.99</v>
      </c>
      <c r="BK574" s="85">
        <v>4.4400000000000004</v>
      </c>
      <c r="BL574" s="161">
        <v>0.35599999999999998</v>
      </c>
      <c r="BM574" s="85">
        <v>14.8</v>
      </c>
      <c r="BP574" s="85">
        <v>3.73</v>
      </c>
      <c r="BT574" s="19">
        <v>69.400000000000006</v>
      </c>
      <c r="BW574" s="85">
        <v>3.4</v>
      </c>
      <c r="BY574" s="85">
        <v>13.7</v>
      </c>
      <c r="CB574" s="85">
        <v>2.1</v>
      </c>
      <c r="CF574" s="161">
        <v>0.874</v>
      </c>
      <c r="CG574" s="85">
        <v>3.67</v>
      </c>
      <c r="CH574" s="85">
        <v>1.96</v>
      </c>
      <c r="CJ574" s="85">
        <v>73</v>
      </c>
      <c r="CK574" s="161">
        <v>0.49299999999999999</v>
      </c>
      <c r="CM574" s="85">
        <v>7.58</v>
      </c>
      <c r="CO574" s="85">
        <v>2.92</v>
      </c>
      <c r="CS574" s="85">
        <v>2.2999999999999998</v>
      </c>
      <c r="CU574" s="85">
        <v>4.4000000000000004</v>
      </c>
      <c r="CV574" s="85">
        <v>10.4</v>
      </c>
      <c r="CX574" s="85">
        <v>6</v>
      </c>
      <c r="CY574" s="85">
        <v>1.06</v>
      </c>
      <c r="CZ574" s="161">
        <v>0.216</v>
      </c>
      <c r="DB574" s="161">
        <v>0.23100000000000001</v>
      </c>
      <c r="DG574" s="161">
        <v>0.64300000000000002</v>
      </c>
      <c r="DH574" s="161">
        <v>9.7000000000000003E-2</v>
      </c>
      <c r="DI574" s="87">
        <v>23.047000000000004</v>
      </c>
      <c r="DJ574" s="87">
        <v>23.047000000000004</v>
      </c>
      <c r="DV574" s="85">
        <v>17.37</v>
      </c>
      <c r="EA574" s="85">
        <v>46.07</v>
      </c>
      <c r="EC574" s="19"/>
      <c r="ED574" s="19"/>
      <c r="EI574" s="85">
        <v>8.18</v>
      </c>
      <c r="ES574" s="85">
        <v>36.56</v>
      </c>
    </row>
    <row r="575" spans="1:149" x14ac:dyDescent="0.3">
      <c r="A575" s="60" t="s">
        <v>1610</v>
      </c>
      <c r="B575" s="20" t="s">
        <v>977</v>
      </c>
      <c r="C575" s="20" t="s">
        <v>1285</v>
      </c>
      <c r="D575" s="20" t="s">
        <v>1637</v>
      </c>
      <c r="G575" s="20" t="s">
        <v>1637</v>
      </c>
      <c r="K575" s="19">
        <v>36.802</v>
      </c>
      <c r="L575" s="19">
        <v>-108.43899999999999</v>
      </c>
      <c r="M575" s="20" t="s">
        <v>357</v>
      </c>
      <c r="N575" s="59" t="s">
        <v>142</v>
      </c>
      <c r="O575" s="20" t="s">
        <v>147</v>
      </c>
      <c r="P575" s="59" t="s">
        <v>336</v>
      </c>
      <c r="Q575" s="20" t="s">
        <v>1373</v>
      </c>
      <c r="R575" s="20" t="s">
        <v>381</v>
      </c>
      <c r="S575" s="19">
        <v>-55.3</v>
      </c>
      <c r="T575" s="20"/>
      <c r="U575" s="20" t="s">
        <v>142</v>
      </c>
      <c r="V575" s="20" t="s">
        <v>1672</v>
      </c>
      <c r="W575" s="20" t="s">
        <v>1638</v>
      </c>
      <c r="X575" s="20" t="s">
        <v>249</v>
      </c>
      <c r="Z575" s="20" t="s">
        <v>1682</v>
      </c>
      <c r="AA575" s="20" t="s">
        <v>142</v>
      </c>
      <c r="AB575" s="20" t="s">
        <v>1285</v>
      </c>
      <c r="AK575" s="115">
        <v>0.34</v>
      </c>
      <c r="AL575" s="20">
        <v>0.1</v>
      </c>
      <c r="AN575" s="20">
        <v>0.34</v>
      </c>
      <c r="AO575" s="20">
        <v>0.1055484</v>
      </c>
      <c r="AR575" s="85">
        <v>6</v>
      </c>
      <c r="AS575" s="19">
        <v>26</v>
      </c>
      <c r="AT575" s="161">
        <v>0.62</v>
      </c>
      <c r="BB575" s="85">
        <v>0.61</v>
      </c>
      <c r="BD575" s="19">
        <v>33</v>
      </c>
      <c r="BG575" s="85">
        <v>4.8</v>
      </c>
      <c r="BJ575" s="85">
        <v>2.11</v>
      </c>
      <c r="BK575" s="85">
        <v>9.09</v>
      </c>
      <c r="BL575" s="161">
        <v>0.23499999999999999</v>
      </c>
      <c r="BM575" s="85">
        <v>34.799999999999997</v>
      </c>
      <c r="BP575" s="85">
        <v>2.35</v>
      </c>
      <c r="BT575" s="19">
        <v>45.8</v>
      </c>
      <c r="BW575" s="85">
        <v>2.2999999999999998</v>
      </c>
      <c r="BY575" s="85">
        <v>20</v>
      </c>
      <c r="CB575" s="85">
        <v>0.9</v>
      </c>
      <c r="CF575" s="161">
        <v>0.16</v>
      </c>
      <c r="CG575" s="85">
        <v>2.83</v>
      </c>
      <c r="CH575" s="85">
        <v>4.3499999999999996</v>
      </c>
      <c r="CJ575" s="85">
        <v>39</v>
      </c>
      <c r="CK575" s="161">
        <v>0.44500000000000001</v>
      </c>
      <c r="CM575" s="85">
        <v>4.3099999999999996</v>
      </c>
      <c r="CO575" s="85">
        <v>1.32</v>
      </c>
      <c r="CS575" s="85">
        <v>6</v>
      </c>
      <c r="CU575" s="85">
        <v>6.99</v>
      </c>
      <c r="CV575" s="85">
        <v>13.9</v>
      </c>
      <c r="CX575" s="85">
        <v>5.4</v>
      </c>
      <c r="CY575" s="85">
        <v>0.89</v>
      </c>
      <c r="CZ575" s="161">
        <v>0.17299999999999999</v>
      </c>
      <c r="DB575" s="161">
        <v>0.107</v>
      </c>
      <c r="DG575" s="161">
        <v>0.33700000000000002</v>
      </c>
      <c r="DH575" s="161">
        <v>5.6000000000000001E-2</v>
      </c>
      <c r="DI575" s="87">
        <v>27.852999999999998</v>
      </c>
      <c r="DJ575" s="87">
        <v>27.852999999999998</v>
      </c>
      <c r="DV575" s="85">
        <v>19.399999999999999</v>
      </c>
      <c r="EA575" s="85">
        <v>44.58</v>
      </c>
      <c r="EC575" s="19"/>
      <c r="ED575" s="19"/>
      <c r="EI575" s="85">
        <v>6</v>
      </c>
      <c r="ES575" s="85">
        <v>36.020000000000003</v>
      </c>
    </row>
    <row r="576" spans="1:149" x14ac:dyDescent="0.3">
      <c r="A576" s="60" t="s">
        <v>1611</v>
      </c>
      <c r="B576" s="20" t="s">
        <v>977</v>
      </c>
      <c r="C576" s="20" t="s">
        <v>1285</v>
      </c>
      <c r="D576" s="20" t="s">
        <v>1637</v>
      </c>
      <c r="G576" s="20" t="s">
        <v>1637</v>
      </c>
      <c r="K576" s="19">
        <v>36.802</v>
      </c>
      <c r="L576" s="19">
        <v>-108.43899999999999</v>
      </c>
      <c r="M576" s="20" t="s">
        <v>357</v>
      </c>
      <c r="N576" s="59" t="s">
        <v>142</v>
      </c>
      <c r="O576" s="20" t="s">
        <v>147</v>
      </c>
      <c r="P576" s="59" t="s">
        <v>336</v>
      </c>
      <c r="Q576" s="20" t="s">
        <v>1373</v>
      </c>
      <c r="R576" s="20" t="s">
        <v>381</v>
      </c>
      <c r="S576" s="19">
        <v>-54.56</v>
      </c>
      <c r="T576" s="20"/>
      <c r="U576" s="20" t="s">
        <v>142</v>
      </c>
      <c r="V576" s="20" t="s">
        <v>1672</v>
      </c>
      <c r="W576" s="20" t="s">
        <v>1638</v>
      </c>
      <c r="X576" s="20" t="s">
        <v>249</v>
      </c>
      <c r="Z576" s="20" t="s">
        <v>1682</v>
      </c>
      <c r="AA576" s="20" t="s">
        <v>142</v>
      </c>
      <c r="AB576" s="20" t="s">
        <v>1285</v>
      </c>
      <c r="AK576" s="115">
        <v>0.85</v>
      </c>
      <c r="AL576" s="20">
        <v>0.11</v>
      </c>
      <c r="AN576" s="20">
        <v>4.09</v>
      </c>
      <c r="AO576" s="20">
        <v>0.11956760000000001</v>
      </c>
      <c r="AR576" s="85">
        <v>8.36</v>
      </c>
      <c r="AS576" s="19">
        <v>50</v>
      </c>
      <c r="AT576" s="161">
        <v>0.97099999999999997</v>
      </c>
      <c r="BB576" s="85">
        <v>3</v>
      </c>
      <c r="BD576" s="19">
        <v>226</v>
      </c>
      <c r="BG576" s="85">
        <v>1.76</v>
      </c>
      <c r="BJ576" s="85">
        <v>4.05</v>
      </c>
      <c r="BK576" s="85">
        <v>3.73</v>
      </c>
      <c r="BL576" s="161">
        <v>0.14499999999999999</v>
      </c>
      <c r="BM576" s="85">
        <v>12.6</v>
      </c>
      <c r="BP576" s="85">
        <v>1.04</v>
      </c>
      <c r="BT576" s="19">
        <v>18.5</v>
      </c>
      <c r="BW576" s="85">
        <v>2.1</v>
      </c>
      <c r="BY576" s="85">
        <v>1.7</v>
      </c>
      <c r="CB576" s="84" t="s">
        <v>1612</v>
      </c>
      <c r="CF576" s="161">
        <v>0.20699999999999999</v>
      </c>
      <c r="CG576" s="85">
        <v>1.41</v>
      </c>
      <c r="CH576" s="85">
        <v>1.78</v>
      </c>
      <c r="CJ576" s="85">
        <v>159</v>
      </c>
      <c r="CK576" s="161">
        <v>0.14199999999999999</v>
      </c>
      <c r="CM576" s="85">
        <v>1.68</v>
      </c>
      <c r="CO576" s="85">
        <v>0.57999999999999996</v>
      </c>
      <c r="CS576" s="85">
        <v>5</v>
      </c>
      <c r="CU576" s="85">
        <v>3.24</v>
      </c>
      <c r="CV576" s="85">
        <v>5.7</v>
      </c>
      <c r="CX576" s="85">
        <v>2.1</v>
      </c>
      <c r="CY576" s="85">
        <v>0.46</v>
      </c>
      <c r="CZ576" s="161">
        <v>9.6000000000000002E-2</v>
      </c>
      <c r="DB576" s="161">
        <v>6.8000000000000005E-2</v>
      </c>
      <c r="DG576" s="161">
        <v>0.20599999999999999</v>
      </c>
      <c r="DH576" s="161">
        <v>3.5000000000000003E-2</v>
      </c>
      <c r="DI576" s="87">
        <v>11.905000000000001</v>
      </c>
      <c r="DJ576" s="87">
        <v>11.905000000000001</v>
      </c>
      <c r="DV576" s="85">
        <v>11.83</v>
      </c>
      <c r="EA576" s="85">
        <v>49.05</v>
      </c>
      <c r="EC576" s="19"/>
      <c r="ED576" s="19"/>
      <c r="EI576" s="85">
        <v>8.36</v>
      </c>
      <c r="ES576" s="85">
        <v>39.119999999999997</v>
      </c>
    </row>
    <row r="577" spans="1:149" x14ac:dyDescent="0.3">
      <c r="A577" s="60" t="s">
        <v>1613</v>
      </c>
      <c r="B577" s="20" t="s">
        <v>977</v>
      </c>
      <c r="C577" s="20" t="s">
        <v>1285</v>
      </c>
      <c r="D577" s="20" t="s">
        <v>1637</v>
      </c>
      <c r="G577" s="20" t="s">
        <v>1637</v>
      </c>
      <c r="K577" s="19">
        <v>36.802</v>
      </c>
      <c r="L577" s="19">
        <v>-108.43899999999999</v>
      </c>
      <c r="M577" s="20" t="s">
        <v>357</v>
      </c>
      <c r="N577" s="59" t="s">
        <v>142</v>
      </c>
      <c r="O577" s="20" t="s">
        <v>147</v>
      </c>
      <c r="P577" s="59" t="s">
        <v>336</v>
      </c>
      <c r="Q577" s="20" t="s">
        <v>1373</v>
      </c>
      <c r="R577" s="20" t="s">
        <v>381</v>
      </c>
      <c r="S577" s="19">
        <v>-53.5</v>
      </c>
      <c r="T577" s="20"/>
      <c r="U577" s="20" t="s">
        <v>142</v>
      </c>
      <c r="V577" s="20" t="s">
        <v>1672</v>
      </c>
      <c r="W577" s="20" t="s">
        <v>1638</v>
      </c>
      <c r="X577" s="20" t="s">
        <v>249</v>
      </c>
      <c r="Z577" s="20" t="s">
        <v>1682</v>
      </c>
      <c r="AA577" s="20" t="s">
        <v>142</v>
      </c>
      <c r="AB577" s="20" t="s">
        <v>1285</v>
      </c>
      <c r="AK577" s="115">
        <v>0.43</v>
      </c>
      <c r="AL577" s="20">
        <v>0.09</v>
      </c>
      <c r="AN577" s="20">
        <v>0.26</v>
      </c>
      <c r="AO577" s="20">
        <v>9.9077999999999999E-2</v>
      </c>
      <c r="AR577" s="85">
        <v>8.52</v>
      </c>
      <c r="AS577" s="19">
        <v>20</v>
      </c>
      <c r="AT577" s="161">
        <v>0.70199999999999996</v>
      </c>
      <c r="BB577" s="85">
        <v>0.81</v>
      </c>
      <c r="BD577" s="19">
        <v>917</v>
      </c>
      <c r="BG577" s="85">
        <v>7</v>
      </c>
      <c r="BJ577" s="85">
        <v>3.3</v>
      </c>
      <c r="BK577" s="85">
        <v>2.67</v>
      </c>
      <c r="BL577" s="161">
        <v>0.111</v>
      </c>
      <c r="BM577" s="85">
        <v>12.5</v>
      </c>
      <c r="BP577" s="85">
        <v>0.79</v>
      </c>
      <c r="BT577" s="19">
        <v>14.5</v>
      </c>
      <c r="BW577" s="85">
        <v>2.7</v>
      </c>
      <c r="BY577" s="85">
        <v>1.9</v>
      </c>
      <c r="CB577" s="84" t="s">
        <v>1614</v>
      </c>
      <c r="CF577" s="161">
        <v>0.17899999999999999</v>
      </c>
      <c r="CG577" s="85">
        <v>1.04</v>
      </c>
      <c r="CH577" s="85">
        <v>1.76</v>
      </c>
      <c r="CJ577" s="85">
        <v>299</v>
      </c>
      <c r="CK577" s="161">
        <v>0.13200000000000001</v>
      </c>
      <c r="CM577" s="85">
        <v>1.66</v>
      </c>
      <c r="CO577" s="85">
        <v>0.48</v>
      </c>
      <c r="CS577" s="85">
        <v>3.6</v>
      </c>
      <c r="CU577" s="85">
        <v>3.28</v>
      </c>
      <c r="CV577" s="85">
        <v>6.9</v>
      </c>
      <c r="CX577" s="85">
        <v>3</v>
      </c>
      <c r="CY577" s="85">
        <v>0.59</v>
      </c>
      <c r="CZ577" s="161">
        <v>0.121</v>
      </c>
      <c r="DB577" s="161">
        <v>7.0999999999999994E-2</v>
      </c>
      <c r="DG577" s="161">
        <v>0.29699999999999999</v>
      </c>
      <c r="DH577" s="161">
        <v>0.05</v>
      </c>
      <c r="DI577" s="87">
        <v>14.309000000000001</v>
      </c>
      <c r="DJ577" s="87">
        <v>14.309000000000001</v>
      </c>
      <c r="DV577" s="85">
        <v>8.7899999999999991</v>
      </c>
      <c r="EA577" s="85">
        <v>55.56</v>
      </c>
      <c r="EC577" s="19"/>
      <c r="ED577" s="19"/>
      <c r="EI577" s="85">
        <v>8.52</v>
      </c>
      <c r="ES577" s="85">
        <v>35.65</v>
      </c>
    </row>
    <row r="578" spans="1:149" x14ac:dyDescent="0.3">
      <c r="A578" s="60" t="s">
        <v>1615</v>
      </c>
      <c r="B578" s="20" t="s">
        <v>977</v>
      </c>
      <c r="C578" s="20" t="s">
        <v>1285</v>
      </c>
      <c r="D578" s="20" t="s">
        <v>1637</v>
      </c>
      <c r="G578" s="20" t="s">
        <v>1637</v>
      </c>
      <c r="K578" s="19">
        <v>36.802</v>
      </c>
      <c r="L578" s="19">
        <v>-108.43899999999999</v>
      </c>
      <c r="M578" s="20" t="s">
        <v>357</v>
      </c>
      <c r="N578" s="59" t="s">
        <v>142</v>
      </c>
      <c r="O578" s="20" t="s">
        <v>147</v>
      </c>
      <c r="P578" s="59" t="s">
        <v>336</v>
      </c>
      <c r="Q578" s="20" t="s">
        <v>1373</v>
      </c>
      <c r="R578" s="20" t="s">
        <v>381</v>
      </c>
      <c r="S578" s="19">
        <v>-52.8</v>
      </c>
      <c r="T578" s="20"/>
      <c r="U578" s="20" t="s">
        <v>142</v>
      </c>
      <c r="V578" s="20" t="s">
        <v>1672</v>
      </c>
      <c r="W578" s="20" t="s">
        <v>1638</v>
      </c>
      <c r="X578" s="20" t="s">
        <v>249</v>
      </c>
      <c r="Z578" s="20" t="s">
        <v>1676</v>
      </c>
      <c r="AA578" s="20" t="s">
        <v>142</v>
      </c>
      <c r="AB578" s="20" t="s">
        <v>1285</v>
      </c>
      <c r="AK578" s="84">
        <v>0.41</v>
      </c>
      <c r="AL578" s="20">
        <v>0.11</v>
      </c>
      <c r="AN578" s="20">
        <v>1.45</v>
      </c>
      <c r="AO578" s="20">
        <v>0.11525400000000002</v>
      </c>
      <c r="AR578" s="85">
        <v>8.15</v>
      </c>
      <c r="AS578" s="19">
        <v>20</v>
      </c>
      <c r="AT578" s="161">
        <v>0.67700000000000005</v>
      </c>
      <c r="BB578" s="85">
        <v>0.22</v>
      </c>
      <c r="BD578" s="19">
        <v>1008</v>
      </c>
      <c r="BG578" s="85">
        <v>2.4300000000000002</v>
      </c>
      <c r="BJ578" s="85">
        <v>4.8</v>
      </c>
      <c r="BK578" s="85">
        <v>4.03</v>
      </c>
      <c r="BL578" s="161">
        <v>0.13</v>
      </c>
      <c r="BM578" s="85">
        <v>10.8</v>
      </c>
      <c r="BP578" s="85">
        <v>2.5299999999999998</v>
      </c>
      <c r="BT578" s="19">
        <v>25.1</v>
      </c>
      <c r="BW578" s="85">
        <v>2.1</v>
      </c>
      <c r="BY578" s="85">
        <v>2.8</v>
      </c>
      <c r="CB578" s="85">
        <v>0.6</v>
      </c>
      <c r="CF578" s="161">
        <v>0.40100000000000002</v>
      </c>
      <c r="CG578" s="85">
        <v>2.76</v>
      </c>
      <c r="CH578" s="85">
        <v>1.95</v>
      </c>
      <c r="CJ578" s="85">
        <v>159</v>
      </c>
      <c r="CK578" s="161">
        <v>0.315</v>
      </c>
      <c r="CM578" s="85">
        <v>3.93</v>
      </c>
      <c r="CO578" s="85">
        <v>4.3899999999999997</v>
      </c>
      <c r="CS578" s="85">
        <v>3</v>
      </c>
      <c r="CU578" s="85">
        <v>7.36</v>
      </c>
      <c r="CV578" s="85">
        <v>17</v>
      </c>
      <c r="CX578" s="85">
        <v>8.8000000000000007</v>
      </c>
      <c r="CY578" s="85">
        <v>1.52</v>
      </c>
      <c r="CZ578" s="161">
        <v>0.28599999999999998</v>
      </c>
      <c r="DB578" s="161">
        <v>0.26700000000000002</v>
      </c>
      <c r="DG578" s="161">
        <v>1.081</v>
      </c>
      <c r="DH578" s="161">
        <v>0.16800000000000001</v>
      </c>
      <c r="DI578" s="87">
        <v>36.482000000000006</v>
      </c>
      <c r="DJ578" s="87">
        <v>36.482000000000006</v>
      </c>
      <c r="DV578" s="85">
        <v>12.04</v>
      </c>
      <c r="EA578" s="85">
        <v>52.55</v>
      </c>
      <c r="EC578" s="19"/>
      <c r="ED578" s="19"/>
      <c r="EI578" s="85">
        <v>8.15</v>
      </c>
      <c r="ES578" s="85">
        <v>65.41</v>
      </c>
    </row>
    <row r="579" spans="1:149" x14ac:dyDescent="0.3">
      <c r="A579" s="60" t="s">
        <v>1616</v>
      </c>
      <c r="B579" s="20" t="s">
        <v>977</v>
      </c>
      <c r="C579" s="20" t="s">
        <v>1285</v>
      </c>
      <c r="D579" s="20" t="s">
        <v>1637</v>
      </c>
      <c r="G579" s="20" t="s">
        <v>1637</v>
      </c>
      <c r="K579" s="19">
        <v>36.802</v>
      </c>
      <c r="L579" s="19">
        <v>-108.43899999999999</v>
      </c>
      <c r="M579" s="20" t="s">
        <v>357</v>
      </c>
      <c r="N579" s="59" t="s">
        <v>142</v>
      </c>
      <c r="O579" s="20" t="s">
        <v>147</v>
      </c>
      <c r="P579" s="59" t="s">
        <v>2240</v>
      </c>
      <c r="Q579" s="20" t="s">
        <v>1373</v>
      </c>
      <c r="R579" s="20" t="s">
        <v>381</v>
      </c>
      <c r="S579" s="19">
        <v>-52.7</v>
      </c>
      <c r="T579" s="20"/>
      <c r="U579" s="20" t="s">
        <v>142</v>
      </c>
      <c r="V579" s="20" t="s">
        <v>1672</v>
      </c>
      <c r="W579" s="20" t="s">
        <v>1638</v>
      </c>
      <c r="Z579" s="20" t="s">
        <v>323</v>
      </c>
      <c r="AA579" s="20" t="s">
        <v>142</v>
      </c>
      <c r="AB579" s="20" t="s">
        <v>1285</v>
      </c>
      <c r="AH579" s="161"/>
      <c r="AK579" s="115">
        <v>0.47</v>
      </c>
      <c r="AL579" s="20">
        <v>0.43</v>
      </c>
      <c r="AN579" s="20">
        <v>0.5</v>
      </c>
      <c r="AO579" s="20">
        <v>0.44753600000000004</v>
      </c>
      <c r="AR579" s="85">
        <v>5.65</v>
      </c>
      <c r="AS579" s="19">
        <v>102</v>
      </c>
      <c r="AT579" s="161">
        <v>0.311</v>
      </c>
      <c r="BB579" s="85">
        <v>0.17</v>
      </c>
      <c r="BD579" s="19">
        <v>305</v>
      </c>
      <c r="BG579" s="84" t="s">
        <v>1617</v>
      </c>
      <c r="BJ579" s="85">
        <v>3.24</v>
      </c>
      <c r="BK579" s="85">
        <v>4.66</v>
      </c>
      <c r="BL579" s="161">
        <v>0.66900000000000004</v>
      </c>
      <c r="BM579" s="85">
        <v>7.6</v>
      </c>
      <c r="BP579" s="85">
        <v>2.82</v>
      </c>
      <c r="BT579" s="19">
        <v>47.4</v>
      </c>
      <c r="BW579" s="85">
        <v>0.6</v>
      </c>
      <c r="BY579" s="85">
        <v>30.6</v>
      </c>
      <c r="CB579" s="85">
        <v>17.2</v>
      </c>
      <c r="CF579" s="161">
        <v>0.20599999999999999</v>
      </c>
      <c r="CG579" s="85">
        <v>2.92</v>
      </c>
      <c r="CH579" s="85">
        <v>2.37</v>
      </c>
      <c r="CJ579" s="85">
        <v>78</v>
      </c>
      <c r="CK579" s="161">
        <v>2.35</v>
      </c>
      <c r="CM579" s="85">
        <v>16.63</v>
      </c>
      <c r="CO579" s="85">
        <v>4.07</v>
      </c>
      <c r="CS579" s="85">
        <v>9.3000000000000007</v>
      </c>
      <c r="CU579" s="85">
        <v>23.82</v>
      </c>
      <c r="CV579" s="85">
        <v>52.7</v>
      </c>
      <c r="CX579" s="85">
        <v>22.4</v>
      </c>
      <c r="CY579" s="85">
        <v>3.23</v>
      </c>
      <c r="CZ579" s="161">
        <v>0.52300000000000002</v>
      </c>
      <c r="DB579" s="161">
        <v>0.35399999999999998</v>
      </c>
      <c r="DG579" s="161">
        <v>0.94799999999999995</v>
      </c>
      <c r="DH579" s="161">
        <v>0.151</v>
      </c>
      <c r="DI579" s="87">
        <v>104.126</v>
      </c>
      <c r="DJ579" s="87">
        <v>104.126</v>
      </c>
      <c r="DV579" s="85">
        <v>65.58</v>
      </c>
      <c r="EA579" s="85">
        <v>13.28</v>
      </c>
      <c r="EC579" s="19"/>
      <c r="ED579" s="19"/>
      <c r="EI579" s="85">
        <v>5.65</v>
      </c>
      <c r="ES579" s="85">
        <v>21.15</v>
      </c>
    </row>
    <row r="580" spans="1:149" x14ac:dyDescent="0.3">
      <c r="A580" s="60" t="s">
        <v>1618</v>
      </c>
      <c r="B580" s="20" t="s">
        <v>977</v>
      </c>
      <c r="C580" s="20" t="s">
        <v>1285</v>
      </c>
      <c r="D580" s="20" t="s">
        <v>1637</v>
      </c>
      <c r="G580" s="20" t="s">
        <v>1637</v>
      </c>
      <c r="K580" s="19">
        <v>36.802</v>
      </c>
      <c r="L580" s="19">
        <v>-108.43899999999999</v>
      </c>
      <c r="M580" s="20" t="s">
        <v>357</v>
      </c>
      <c r="N580" s="59" t="s">
        <v>142</v>
      </c>
      <c r="O580" s="20" t="s">
        <v>147</v>
      </c>
      <c r="P580" s="59" t="s">
        <v>336</v>
      </c>
      <c r="Q580" s="20" t="s">
        <v>1373</v>
      </c>
      <c r="R580" s="20" t="s">
        <v>381</v>
      </c>
      <c r="S580" s="19">
        <v>-52.6</v>
      </c>
      <c r="T580" s="20"/>
      <c r="U580" s="20" t="s">
        <v>142</v>
      </c>
      <c r="V580" s="20" t="s">
        <v>1672</v>
      </c>
      <c r="W580" s="20" t="s">
        <v>1638</v>
      </c>
      <c r="X580" s="20" t="s">
        <v>249</v>
      </c>
      <c r="Z580" s="20" t="s">
        <v>1676</v>
      </c>
      <c r="AA580" s="20" t="s">
        <v>142</v>
      </c>
      <c r="AB580" s="20" t="s">
        <v>1285</v>
      </c>
      <c r="AH580" s="161"/>
      <c r="AK580" s="115">
        <v>0.34</v>
      </c>
      <c r="AL580" s="20">
        <v>0.13</v>
      </c>
      <c r="AN580" s="20">
        <v>0.41</v>
      </c>
      <c r="AO580" s="20">
        <v>0.13736120000000002</v>
      </c>
      <c r="AR580" s="85">
        <v>7.24</v>
      </c>
      <c r="AS580" s="19">
        <v>28</v>
      </c>
      <c r="AT580" s="161">
        <v>0.55900000000000005</v>
      </c>
      <c r="BB580" s="85">
        <v>0.2</v>
      </c>
      <c r="BD580" s="19">
        <v>247</v>
      </c>
      <c r="BG580" s="85">
        <v>0.83</v>
      </c>
      <c r="BJ580" s="85">
        <v>5.51</v>
      </c>
      <c r="BK580" s="85">
        <v>5.13</v>
      </c>
      <c r="BL580" s="161">
        <v>0.23799999999999999</v>
      </c>
      <c r="BM580" s="85">
        <v>22</v>
      </c>
      <c r="BP580" s="85">
        <v>3.28</v>
      </c>
      <c r="BT580" s="19">
        <v>30.4</v>
      </c>
      <c r="BW580" s="85">
        <v>2.4</v>
      </c>
      <c r="BY580" s="85">
        <v>37.4</v>
      </c>
      <c r="CB580" s="85">
        <v>2</v>
      </c>
      <c r="CF580" s="161">
        <v>0.46899999999999997</v>
      </c>
      <c r="CG580" s="85">
        <v>4.78</v>
      </c>
      <c r="CH580" s="85">
        <v>1.68</v>
      </c>
      <c r="CJ580" s="85">
        <v>125</v>
      </c>
      <c r="CK580" s="161">
        <v>0.55400000000000005</v>
      </c>
      <c r="CM580" s="85">
        <v>9.14</v>
      </c>
      <c r="CO580" s="85">
        <v>4.97</v>
      </c>
      <c r="CS580" s="85">
        <v>10.9</v>
      </c>
      <c r="CU580" s="85">
        <v>7.75</v>
      </c>
      <c r="CV580" s="85">
        <v>17.7</v>
      </c>
      <c r="CX580" s="85">
        <v>10.4</v>
      </c>
      <c r="CY580" s="85">
        <v>1.9</v>
      </c>
      <c r="CZ580" s="161">
        <v>0.317</v>
      </c>
      <c r="DB580" s="161">
        <v>0.377</v>
      </c>
      <c r="DG580" s="161">
        <v>1.41</v>
      </c>
      <c r="DH580" s="161">
        <v>0.22700000000000001</v>
      </c>
      <c r="DI580" s="87">
        <v>40.080999999999996</v>
      </c>
      <c r="DJ580" s="87">
        <v>40.080999999999996</v>
      </c>
      <c r="DV580" s="85">
        <v>18</v>
      </c>
      <c r="EA580" s="85">
        <v>45.64</v>
      </c>
      <c r="EC580" s="19"/>
      <c r="ED580" s="19"/>
      <c r="EI580" s="85">
        <v>7.24</v>
      </c>
      <c r="ES580" s="85">
        <v>36.369999999999997</v>
      </c>
    </row>
    <row r="581" spans="1:149" x14ac:dyDescent="0.3">
      <c r="A581" s="60" t="s">
        <v>1619</v>
      </c>
      <c r="B581" s="20" t="s">
        <v>977</v>
      </c>
      <c r="C581" s="20" t="s">
        <v>1285</v>
      </c>
      <c r="D581" s="20" t="s">
        <v>1637</v>
      </c>
      <c r="G581" s="20" t="s">
        <v>1637</v>
      </c>
      <c r="K581" s="19">
        <v>36.802</v>
      </c>
      <c r="L581" s="19">
        <v>-108.43899999999999</v>
      </c>
      <c r="M581" s="20" t="s">
        <v>357</v>
      </c>
      <c r="N581" s="59" t="s">
        <v>142</v>
      </c>
      <c r="O581" s="20" t="s">
        <v>147</v>
      </c>
      <c r="P581" s="59" t="s">
        <v>2240</v>
      </c>
      <c r="Q581" s="20" t="s">
        <v>1373</v>
      </c>
      <c r="R581" s="20" t="s">
        <v>381</v>
      </c>
      <c r="S581" s="19">
        <v>-52.5</v>
      </c>
      <c r="T581" s="20"/>
      <c r="U581" s="20" t="s">
        <v>142</v>
      </c>
      <c r="V581" s="20" t="s">
        <v>1672</v>
      </c>
      <c r="W581" s="20" t="s">
        <v>1638</v>
      </c>
      <c r="Z581" s="20" t="s">
        <v>323</v>
      </c>
      <c r="AA581" s="20" t="s">
        <v>142</v>
      </c>
      <c r="AB581" s="20" t="s">
        <v>1285</v>
      </c>
      <c r="AK581" s="115">
        <v>0.4</v>
      </c>
      <c r="AL581" s="20">
        <v>0.24</v>
      </c>
      <c r="AN581" s="20">
        <v>1.04</v>
      </c>
      <c r="AO581" s="20">
        <v>0.24776239999999999</v>
      </c>
      <c r="AR581" s="85">
        <v>7.3</v>
      </c>
      <c r="AS581" s="19">
        <v>88</v>
      </c>
      <c r="AT581" s="161">
        <v>0.49</v>
      </c>
      <c r="BB581" s="85">
        <v>0.33</v>
      </c>
      <c r="BD581" s="19">
        <v>420</v>
      </c>
      <c r="BG581" s="85">
        <v>0.57999999999999996</v>
      </c>
      <c r="BJ581" s="85">
        <v>3.49</v>
      </c>
      <c r="BK581" s="85">
        <v>5.5</v>
      </c>
      <c r="BL581" s="161">
        <v>4.3099999999999996</v>
      </c>
      <c r="BM581" s="85">
        <v>7.2</v>
      </c>
      <c r="BP581" s="85">
        <v>5.92</v>
      </c>
      <c r="BT581" s="19">
        <v>23.1</v>
      </c>
      <c r="BW581" s="85">
        <v>1.2</v>
      </c>
      <c r="BY581" s="85">
        <v>17.100000000000001</v>
      </c>
      <c r="CB581" s="85">
        <v>4.5</v>
      </c>
      <c r="CF581" s="161">
        <v>0.50600000000000001</v>
      </c>
      <c r="CG581" s="85">
        <v>5.73</v>
      </c>
      <c r="CH581" s="85">
        <v>1.86</v>
      </c>
      <c r="CJ581" s="85">
        <v>87</v>
      </c>
      <c r="CK581" s="161">
        <v>1.32</v>
      </c>
      <c r="CM581" s="85">
        <v>21.94</v>
      </c>
      <c r="CO581" s="85">
        <v>5.03</v>
      </c>
      <c r="CS581" s="85">
        <v>11.7</v>
      </c>
      <c r="CU581" s="85">
        <v>23.53</v>
      </c>
      <c r="CV581" s="85">
        <v>50.3</v>
      </c>
      <c r="CX581" s="85">
        <v>18.8</v>
      </c>
      <c r="CY581" s="85">
        <v>3.52</v>
      </c>
      <c r="CZ581" s="161">
        <v>0.48599999999999999</v>
      </c>
      <c r="DB581" s="161">
        <v>0.50800000000000001</v>
      </c>
      <c r="DG581" s="161">
        <v>1.45</v>
      </c>
      <c r="DH581" s="161">
        <v>0.23</v>
      </c>
      <c r="DI581" s="87">
        <v>98.823999999999998</v>
      </c>
      <c r="DJ581" s="87">
        <v>98.823999999999998</v>
      </c>
      <c r="DV581" s="85">
        <v>36.28</v>
      </c>
      <c r="EA581" s="85">
        <v>32.01</v>
      </c>
      <c r="EC581" s="19"/>
      <c r="ED581" s="19"/>
      <c r="EI581" s="85">
        <v>7.3</v>
      </c>
      <c r="ES581" s="85">
        <v>31.71</v>
      </c>
    </row>
    <row r="582" spans="1:149" x14ac:dyDescent="0.3">
      <c r="A582" s="60" t="s">
        <v>1620</v>
      </c>
      <c r="B582" s="20" t="s">
        <v>977</v>
      </c>
      <c r="C582" s="20" t="s">
        <v>1285</v>
      </c>
      <c r="D582" s="20" t="s">
        <v>1637</v>
      </c>
      <c r="G582" s="20" t="s">
        <v>1637</v>
      </c>
      <c r="K582" s="19">
        <v>36.802</v>
      </c>
      <c r="L582" s="19">
        <v>-108.43899999999999</v>
      </c>
      <c r="M582" s="20" t="s">
        <v>357</v>
      </c>
      <c r="N582" s="59" t="s">
        <v>142</v>
      </c>
      <c r="O582" s="20" t="s">
        <v>147</v>
      </c>
      <c r="P582" s="59" t="s">
        <v>336</v>
      </c>
      <c r="Q582" s="20" t="s">
        <v>1373</v>
      </c>
      <c r="R582" s="20" t="s">
        <v>381</v>
      </c>
      <c r="S582" s="19">
        <v>-52.4</v>
      </c>
      <c r="T582" s="20"/>
      <c r="U582" s="20" t="s">
        <v>142</v>
      </c>
      <c r="V582" s="20" t="s">
        <v>1672</v>
      </c>
      <c r="W582" s="20" t="s">
        <v>1638</v>
      </c>
      <c r="X582" s="20" t="s">
        <v>249</v>
      </c>
      <c r="Z582" s="20" t="s">
        <v>1682</v>
      </c>
      <c r="AA582" s="20" t="s">
        <v>142</v>
      </c>
      <c r="AB582" s="20" t="s">
        <v>1285</v>
      </c>
      <c r="AK582" s="115">
        <v>0.38</v>
      </c>
      <c r="AL582" s="20">
        <v>0.14000000000000001</v>
      </c>
      <c r="AN582" s="20">
        <v>1.1299999999999999</v>
      </c>
      <c r="AO582" s="20">
        <v>0.14881920000000001</v>
      </c>
      <c r="AR582" s="85">
        <v>8.5500000000000007</v>
      </c>
      <c r="AS582" s="19">
        <v>22</v>
      </c>
      <c r="AT582" s="161">
        <v>0.63300000000000001</v>
      </c>
      <c r="BB582" s="85">
        <v>1.78</v>
      </c>
      <c r="BD582" s="19">
        <v>947</v>
      </c>
      <c r="BG582" s="85">
        <v>0.78</v>
      </c>
      <c r="BJ582" s="85">
        <v>5.55</v>
      </c>
      <c r="BK582" s="85">
        <v>1.86</v>
      </c>
      <c r="BL582" s="161">
        <v>0.14099999999999999</v>
      </c>
      <c r="BM582" s="85">
        <v>6.3</v>
      </c>
      <c r="BP582" s="85">
        <v>2.0099999999999998</v>
      </c>
      <c r="BT582" s="19">
        <v>10.199999999999999</v>
      </c>
      <c r="BW582" s="85">
        <v>2.1</v>
      </c>
      <c r="BY582" s="85">
        <v>8</v>
      </c>
      <c r="CB582" s="84" t="s">
        <v>1621</v>
      </c>
      <c r="CF582" s="161">
        <v>0.70299999999999996</v>
      </c>
      <c r="CG582" s="85">
        <v>3.8</v>
      </c>
      <c r="CH582" s="85">
        <v>1.6</v>
      </c>
      <c r="CJ582" s="85">
        <v>119</v>
      </c>
      <c r="CK582" s="161">
        <v>0.11899999999999999</v>
      </c>
      <c r="CM582" s="85">
        <v>1.88</v>
      </c>
      <c r="CO582" s="85">
        <v>2.11</v>
      </c>
      <c r="CS582" s="85">
        <v>4.4000000000000004</v>
      </c>
      <c r="CU582" s="85">
        <v>5.33</v>
      </c>
      <c r="CV582" s="85">
        <v>12.7</v>
      </c>
      <c r="CX582" s="85">
        <v>5.9</v>
      </c>
      <c r="CY582" s="85">
        <v>1.36</v>
      </c>
      <c r="CZ582" s="161">
        <v>0.214</v>
      </c>
      <c r="DB582" s="161">
        <v>0.28899999999999998</v>
      </c>
      <c r="DG582" s="161">
        <v>1.169</v>
      </c>
      <c r="DH582" s="161">
        <v>0.17899999999999999</v>
      </c>
      <c r="DI582" s="87">
        <v>27.140999999999998</v>
      </c>
      <c r="DJ582" s="87">
        <v>27.140999999999998</v>
      </c>
      <c r="DV582" s="85">
        <v>11.76</v>
      </c>
      <c r="EA582" s="85">
        <v>47.75</v>
      </c>
      <c r="EC582" s="19"/>
      <c r="ED582" s="19"/>
      <c r="EI582" s="85">
        <v>8.5500000000000007</v>
      </c>
      <c r="ES582" s="85">
        <v>40.49</v>
      </c>
    </row>
    <row r="583" spans="1:149" x14ac:dyDescent="0.3">
      <c r="A583" s="60" t="s">
        <v>1622</v>
      </c>
      <c r="B583" s="20" t="s">
        <v>977</v>
      </c>
      <c r="C583" s="20" t="s">
        <v>1285</v>
      </c>
      <c r="D583" s="20" t="s">
        <v>1637</v>
      </c>
      <c r="G583" s="20" t="s">
        <v>1637</v>
      </c>
      <c r="K583" s="19">
        <v>36.802</v>
      </c>
      <c r="L583" s="19">
        <v>-108.43899999999999</v>
      </c>
      <c r="M583" s="20" t="s">
        <v>357</v>
      </c>
      <c r="N583" s="59" t="s">
        <v>142</v>
      </c>
      <c r="O583" s="20" t="s">
        <v>147</v>
      </c>
      <c r="P583" s="59" t="s">
        <v>336</v>
      </c>
      <c r="Q583" s="20" t="s">
        <v>1373</v>
      </c>
      <c r="R583" s="20" t="s">
        <v>381</v>
      </c>
      <c r="S583" s="19">
        <v>-51.2</v>
      </c>
      <c r="T583" s="20"/>
      <c r="U583" s="20" t="s">
        <v>142</v>
      </c>
      <c r="V583" s="20" t="s">
        <v>1672</v>
      </c>
      <c r="W583" s="20" t="s">
        <v>1638</v>
      </c>
      <c r="X583" s="20" t="s">
        <v>249</v>
      </c>
      <c r="Z583" s="20" t="s">
        <v>1676</v>
      </c>
      <c r="AA583" s="20" t="s">
        <v>142</v>
      </c>
      <c r="AB583" s="20" t="s">
        <v>1285</v>
      </c>
      <c r="AK583" s="115">
        <v>0.3</v>
      </c>
      <c r="AL583" s="20">
        <v>0.12</v>
      </c>
      <c r="AN583" s="20">
        <v>1.43</v>
      </c>
      <c r="AO583" s="20">
        <v>0.13021680000000002</v>
      </c>
      <c r="AR583" s="85">
        <v>7.88</v>
      </c>
      <c r="AS583" s="19">
        <v>20</v>
      </c>
      <c r="AT583" s="161">
        <v>0.48599999999999999</v>
      </c>
      <c r="BB583" s="85">
        <v>0.5</v>
      </c>
      <c r="BD583" s="19">
        <v>32</v>
      </c>
      <c r="BG583" s="85">
        <v>0.77</v>
      </c>
      <c r="BJ583" s="85">
        <v>5.47</v>
      </c>
      <c r="BK583" s="85">
        <v>3.67</v>
      </c>
      <c r="BL583" s="161">
        <v>7.5999999999999998E-2</v>
      </c>
      <c r="BM583" s="85">
        <v>11.4</v>
      </c>
      <c r="BP583" s="85">
        <v>0.66</v>
      </c>
      <c r="BT583" s="19">
        <v>8.6</v>
      </c>
      <c r="BW583" s="85">
        <v>1.9</v>
      </c>
      <c r="BY583" s="85">
        <v>50.9</v>
      </c>
      <c r="CB583" s="84" t="s">
        <v>1612</v>
      </c>
      <c r="CF583" s="161">
        <v>0.14299999999999999</v>
      </c>
      <c r="CG583" s="85">
        <v>1.05</v>
      </c>
      <c r="CH583" s="85">
        <v>1.76</v>
      </c>
      <c r="CJ583" s="85">
        <v>64</v>
      </c>
      <c r="CK583" s="161">
        <v>0.11</v>
      </c>
      <c r="CM583" s="85">
        <v>1.37</v>
      </c>
      <c r="CO583" s="85">
        <v>0.47</v>
      </c>
      <c r="CS583" s="85">
        <v>10.199999999999999</v>
      </c>
      <c r="CU583" s="85">
        <v>8.06</v>
      </c>
      <c r="CV583" s="85">
        <v>15.1</v>
      </c>
      <c r="CX583" s="85">
        <v>5.9</v>
      </c>
      <c r="CY583" s="85">
        <v>0.86</v>
      </c>
      <c r="CZ583" s="161">
        <v>0.14799999999999999</v>
      </c>
      <c r="DB583" s="161">
        <v>0.13900000000000001</v>
      </c>
      <c r="DG583" s="161">
        <v>0.376</v>
      </c>
      <c r="DH583" s="161">
        <v>5.2999999999999999E-2</v>
      </c>
      <c r="DI583" s="87">
        <v>30.636000000000003</v>
      </c>
      <c r="DJ583" s="87">
        <v>30.636000000000003</v>
      </c>
      <c r="DV583" s="85">
        <v>11.92</v>
      </c>
      <c r="EA583" s="85">
        <v>49</v>
      </c>
      <c r="EC583" s="19"/>
      <c r="ED583" s="19"/>
      <c r="EI583" s="85">
        <v>7.88</v>
      </c>
      <c r="ES583" s="85">
        <v>39.08</v>
      </c>
    </row>
    <row r="584" spans="1:149" x14ac:dyDescent="0.3">
      <c r="A584" s="60" t="s">
        <v>1623</v>
      </c>
      <c r="B584" s="20" t="s">
        <v>977</v>
      </c>
      <c r="C584" s="20" t="s">
        <v>1285</v>
      </c>
      <c r="D584" s="20" t="s">
        <v>1637</v>
      </c>
      <c r="G584" s="20" t="s">
        <v>1637</v>
      </c>
      <c r="K584" s="19">
        <v>36.802</v>
      </c>
      <c r="L584" s="19">
        <v>-108.43899999999999</v>
      </c>
      <c r="M584" s="20" t="s">
        <v>357</v>
      </c>
      <c r="N584" s="59" t="s">
        <v>142</v>
      </c>
      <c r="O584" s="20" t="s">
        <v>147</v>
      </c>
      <c r="P584" s="59" t="s">
        <v>336</v>
      </c>
      <c r="Q584" s="20" t="s">
        <v>1373</v>
      </c>
      <c r="R584" s="20" t="s">
        <v>381</v>
      </c>
      <c r="S584" s="19">
        <v>-50.5</v>
      </c>
      <c r="T584" s="20"/>
      <c r="U584" s="20" t="s">
        <v>142</v>
      </c>
      <c r="V584" s="20" t="s">
        <v>1672</v>
      </c>
      <c r="W584" s="20" t="s">
        <v>1638</v>
      </c>
      <c r="X584" s="20" t="s">
        <v>249</v>
      </c>
      <c r="Z584" s="20" t="s">
        <v>1676</v>
      </c>
      <c r="AA584" s="20" t="s">
        <v>142</v>
      </c>
      <c r="AB584" s="20" t="s">
        <v>1285</v>
      </c>
      <c r="AK584" s="115">
        <v>0.3</v>
      </c>
      <c r="AL584" s="20">
        <v>0.12</v>
      </c>
      <c r="AN584" s="20">
        <v>1.66</v>
      </c>
      <c r="AO584" s="20">
        <v>0.12711639999999999</v>
      </c>
      <c r="AR584" s="85">
        <v>9.1300000000000008</v>
      </c>
      <c r="AS584" s="19">
        <v>18</v>
      </c>
      <c r="AT584" s="161">
        <v>0.59599999999999997</v>
      </c>
      <c r="BB584" s="85">
        <v>0.53</v>
      </c>
      <c r="BD584" s="19">
        <v>26</v>
      </c>
      <c r="BG584" s="85">
        <v>0.87</v>
      </c>
      <c r="BJ584" s="85">
        <v>4.41</v>
      </c>
      <c r="BK584" s="85">
        <v>4.55</v>
      </c>
      <c r="BL584" s="161">
        <v>4.2999999999999997E-2</v>
      </c>
      <c r="BM584" s="85">
        <v>6.7</v>
      </c>
      <c r="BP584" s="85">
        <v>0.45</v>
      </c>
      <c r="BT584" s="19">
        <v>4.5999999999999996</v>
      </c>
      <c r="BW584" s="85">
        <v>2.6</v>
      </c>
      <c r="BY584" s="85">
        <v>18.5</v>
      </c>
      <c r="CB584" s="84" t="s">
        <v>1614</v>
      </c>
      <c r="CF584" s="161">
        <v>9.8000000000000004E-2</v>
      </c>
      <c r="CG584" s="85">
        <v>0.74</v>
      </c>
      <c r="CH584" s="85">
        <v>0.66</v>
      </c>
      <c r="CJ584" s="85">
        <v>71</v>
      </c>
      <c r="CK584" s="161">
        <v>6.0999999999999999E-2</v>
      </c>
      <c r="CM584" s="85">
        <v>0.7</v>
      </c>
      <c r="CO584" s="85">
        <v>0.28999999999999998</v>
      </c>
      <c r="CS584" s="85">
        <v>4.7</v>
      </c>
      <c r="CU584" s="85">
        <v>7.5</v>
      </c>
      <c r="CV584" s="85">
        <v>10.3</v>
      </c>
      <c r="CX584" s="85">
        <v>4</v>
      </c>
      <c r="CY584" s="85">
        <v>0.55000000000000004</v>
      </c>
      <c r="CZ584" s="161">
        <v>0.112</v>
      </c>
      <c r="DB584" s="161">
        <v>6.7000000000000004E-2</v>
      </c>
      <c r="DG584" s="161">
        <v>0.20200000000000001</v>
      </c>
      <c r="DH584" s="161">
        <v>3.2000000000000001E-2</v>
      </c>
      <c r="DI584" s="87">
        <v>22.763000000000002</v>
      </c>
      <c r="DJ584" s="87">
        <v>22.763000000000002</v>
      </c>
      <c r="DV584" s="85">
        <v>9.01</v>
      </c>
      <c r="EA584" s="85">
        <v>50.52</v>
      </c>
      <c r="EC584" s="19"/>
      <c r="ED584" s="19"/>
      <c r="EI584" s="85">
        <v>9.1300000000000008</v>
      </c>
      <c r="ES584" s="85">
        <v>40.47</v>
      </c>
    </row>
    <row r="585" spans="1:149" x14ac:dyDescent="0.3">
      <c r="A585" s="60" t="s">
        <v>1624</v>
      </c>
      <c r="B585" s="20" t="s">
        <v>977</v>
      </c>
      <c r="C585" s="20" t="s">
        <v>1285</v>
      </c>
      <c r="D585" s="20" t="s">
        <v>1637</v>
      </c>
      <c r="G585" s="20" t="s">
        <v>1637</v>
      </c>
      <c r="K585" s="19">
        <v>36.802</v>
      </c>
      <c r="L585" s="19">
        <v>-108.43899999999999</v>
      </c>
      <c r="M585" s="20" t="s">
        <v>357</v>
      </c>
      <c r="N585" s="59" t="s">
        <v>142</v>
      </c>
      <c r="O585" s="20" t="s">
        <v>147</v>
      </c>
      <c r="P585" s="59" t="s">
        <v>336</v>
      </c>
      <c r="Q585" s="20" t="s">
        <v>1373</v>
      </c>
      <c r="R585" s="20" t="s">
        <v>381</v>
      </c>
      <c r="S585" s="19">
        <v>-49.3</v>
      </c>
      <c r="T585" s="20"/>
      <c r="U585" s="20" t="s">
        <v>142</v>
      </c>
      <c r="V585" s="20" t="s">
        <v>1672</v>
      </c>
      <c r="W585" s="20" t="s">
        <v>1638</v>
      </c>
      <c r="X585" s="20" t="s">
        <v>249</v>
      </c>
      <c r="Z585" s="20" t="s">
        <v>1682</v>
      </c>
      <c r="AA585" s="20" t="s">
        <v>142</v>
      </c>
      <c r="AB585" s="20" t="s">
        <v>1285</v>
      </c>
      <c r="AK585" s="115">
        <v>0.46</v>
      </c>
      <c r="AL585" s="20">
        <v>0.15</v>
      </c>
      <c r="AN585" s="20">
        <v>0.88</v>
      </c>
      <c r="AO585" s="20">
        <v>0.15973799999999999</v>
      </c>
      <c r="AR585" s="85">
        <v>11.03</v>
      </c>
      <c r="AS585" s="19">
        <v>27</v>
      </c>
      <c r="AT585" s="161">
        <v>5.7000000000000002E-2</v>
      </c>
      <c r="BB585" s="85">
        <v>0.34</v>
      </c>
      <c r="BD585" s="19">
        <v>707</v>
      </c>
      <c r="BG585" s="85">
        <v>0.86</v>
      </c>
      <c r="BJ585" s="85">
        <v>5.65</v>
      </c>
      <c r="BK585" s="85">
        <v>1.1200000000000001</v>
      </c>
      <c r="BL585" s="161">
        <v>0.11799999999999999</v>
      </c>
      <c r="BM585" s="85">
        <v>5.5</v>
      </c>
      <c r="BP585" s="85">
        <v>2.52</v>
      </c>
      <c r="BT585" s="19">
        <v>13.6</v>
      </c>
      <c r="BW585" s="85">
        <v>0.6</v>
      </c>
      <c r="BY585" s="85">
        <v>2.5</v>
      </c>
      <c r="CB585" s="84" t="s">
        <v>1621</v>
      </c>
      <c r="CF585" s="161">
        <v>1.0660000000000001</v>
      </c>
      <c r="CG585" s="85">
        <v>3.24</v>
      </c>
      <c r="CH585" s="85">
        <v>1.1200000000000001</v>
      </c>
      <c r="CJ585" s="85">
        <v>122</v>
      </c>
      <c r="CK585" s="161">
        <v>0.109</v>
      </c>
      <c r="CM585" s="85">
        <v>1.89</v>
      </c>
      <c r="CO585" s="85">
        <v>3.74</v>
      </c>
      <c r="CS585" s="85">
        <v>0.8</v>
      </c>
      <c r="CU585" s="85">
        <v>3.6</v>
      </c>
      <c r="CV585" s="85">
        <v>7.3</v>
      </c>
      <c r="CX585" s="85">
        <v>4.5999999999999996</v>
      </c>
      <c r="CY585" s="85">
        <v>0.98</v>
      </c>
      <c r="CZ585" s="161">
        <v>0.24</v>
      </c>
      <c r="DB585" s="161">
        <v>0.22700000000000001</v>
      </c>
      <c r="DG585" s="161">
        <v>1.423</v>
      </c>
      <c r="DH585" s="161">
        <v>0.22700000000000001</v>
      </c>
      <c r="DI585" s="87">
        <v>18.596999999999998</v>
      </c>
      <c r="DJ585" s="87">
        <v>18.596999999999998</v>
      </c>
      <c r="DV585" s="85">
        <v>14.09</v>
      </c>
      <c r="EA585" s="85">
        <v>48.71</v>
      </c>
      <c r="EC585" s="19"/>
      <c r="ED585" s="19"/>
      <c r="EI585" s="85">
        <v>11.03</v>
      </c>
      <c r="ES585" s="85">
        <v>37.200000000000003</v>
      </c>
    </row>
    <row r="586" spans="1:149" x14ac:dyDescent="0.3">
      <c r="A586" s="60" t="s">
        <v>1625</v>
      </c>
      <c r="B586" s="20" t="s">
        <v>977</v>
      </c>
      <c r="C586" s="20" t="s">
        <v>1285</v>
      </c>
      <c r="D586" s="20" t="s">
        <v>1637</v>
      </c>
      <c r="G586" s="20" t="s">
        <v>1637</v>
      </c>
      <c r="K586" s="19">
        <v>36.802</v>
      </c>
      <c r="L586" s="19">
        <v>-108.43899999999999</v>
      </c>
      <c r="M586" s="20" t="s">
        <v>357</v>
      </c>
      <c r="N586" s="59" t="s">
        <v>142</v>
      </c>
      <c r="O586" s="20" t="s">
        <v>147</v>
      </c>
      <c r="P586" s="59" t="s">
        <v>2240</v>
      </c>
      <c r="Q586" s="20" t="s">
        <v>1373</v>
      </c>
      <c r="R586" s="20" t="s">
        <v>381</v>
      </c>
      <c r="S586" s="19">
        <v>-49</v>
      </c>
      <c r="T586" s="20"/>
      <c r="U586" s="20" t="s">
        <v>142</v>
      </c>
      <c r="V586" s="20" t="s">
        <v>1672</v>
      </c>
      <c r="W586" s="20" t="s">
        <v>1638</v>
      </c>
      <c r="Z586" s="20" t="s">
        <v>323</v>
      </c>
      <c r="AA586" s="20" t="s">
        <v>142</v>
      </c>
      <c r="AB586" s="20" t="s">
        <v>1285</v>
      </c>
      <c r="AK586" s="115">
        <v>0.79</v>
      </c>
      <c r="AL586" s="20">
        <v>0.04</v>
      </c>
      <c r="AN586" s="20">
        <v>0.59</v>
      </c>
      <c r="AO586" s="20">
        <v>3.7744E-2</v>
      </c>
      <c r="AR586" s="85">
        <v>9.5299999999999994</v>
      </c>
      <c r="AS586" s="19">
        <v>136</v>
      </c>
      <c r="AT586" s="161">
        <v>0.80100000000000005</v>
      </c>
      <c r="BB586" s="85">
        <v>0.45</v>
      </c>
      <c r="BD586" s="19">
        <v>757</v>
      </c>
      <c r="BG586" s="85">
        <v>0.43</v>
      </c>
      <c r="BJ586" s="85">
        <v>5.35</v>
      </c>
      <c r="BK586" s="85">
        <v>6.53</v>
      </c>
      <c r="BL586" s="161">
        <v>0.48199999999999998</v>
      </c>
      <c r="BM586" s="85">
        <v>16.2</v>
      </c>
      <c r="BP586" s="85">
        <v>7.06</v>
      </c>
      <c r="BT586" s="19">
        <v>26.8</v>
      </c>
      <c r="BW586" s="85">
        <v>1.4</v>
      </c>
      <c r="BY586" s="85">
        <v>14</v>
      </c>
      <c r="CB586" s="85">
        <v>3.7</v>
      </c>
      <c r="CF586" s="161">
        <v>0.57299999999999995</v>
      </c>
      <c r="CG586" s="85">
        <v>6.79</v>
      </c>
      <c r="CH586" s="85">
        <v>4.3</v>
      </c>
      <c r="CJ586" s="85">
        <v>235</v>
      </c>
      <c r="CK586" s="161">
        <v>0.97199999999999998</v>
      </c>
      <c r="CM586" s="85">
        <v>12.52</v>
      </c>
      <c r="CO586" s="85">
        <v>5.85</v>
      </c>
      <c r="CS586" s="85">
        <v>4.5999999999999996</v>
      </c>
      <c r="CU586" s="85">
        <v>16.43</v>
      </c>
      <c r="CV586" s="85">
        <v>37.799999999999997</v>
      </c>
      <c r="CX586" s="85">
        <v>20.5</v>
      </c>
      <c r="CY586" s="85">
        <v>3.18</v>
      </c>
      <c r="CZ586" s="161">
        <v>0.60499999999999998</v>
      </c>
      <c r="DB586" s="161">
        <v>0.53100000000000003</v>
      </c>
      <c r="DG586" s="161">
        <v>2.0179999999999998</v>
      </c>
      <c r="DH586" s="161">
        <v>0.32500000000000001</v>
      </c>
      <c r="DI586" s="87">
        <v>81.38900000000001</v>
      </c>
      <c r="DJ586" s="87">
        <v>81.38900000000001</v>
      </c>
      <c r="DV586" s="85">
        <v>34.56</v>
      </c>
      <c r="EA586" s="85">
        <v>35.880000000000003</v>
      </c>
      <c r="EC586" s="19"/>
      <c r="ED586" s="19"/>
      <c r="EI586" s="85">
        <v>9.5299999999999994</v>
      </c>
      <c r="ES586" s="85">
        <v>29.56</v>
      </c>
    </row>
    <row r="587" spans="1:149" x14ac:dyDescent="0.3">
      <c r="A587" s="60" t="s">
        <v>1626</v>
      </c>
      <c r="B587" s="20" t="s">
        <v>977</v>
      </c>
      <c r="C587" s="20" t="s">
        <v>1285</v>
      </c>
      <c r="D587" s="20" t="s">
        <v>1637</v>
      </c>
      <c r="G587" s="20" t="s">
        <v>1637</v>
      </c>
      <c r="K587" s="19">
        <v>36.802</v>
      </c>
      <c r="L587" s="19">
        <v>-108.43899999999999</v>
      </c>
      <c r="M587" s="20" t="s">
        <v>357</v>
      </c>
      <c r="N587" s="59" t="s">
        <v>142</v>
      </c>
      <c r="O587" s="20" t="s">
        <v>147</v>
      </c>
      <c r="P587" s="59" t="s">
        <v>336</v>
      </c>
      <c r="Q587" s="20" t="s">
        <v>1373</v>
      </c>
      <c r="R587" s="20" t="s">
        <v>381</v>
      </c>
      <c r="S587" s="19">
        <v>-48.9</v>
      </c>
      <c r="T587" s="20"/>
      <c r="U587" s="20" t="s">
        <v>142</v>
      </c>
      <c r="V587" s="20" t="s">
        <v>1672</v>
      </c>
      <c r="W587" s="20" t="s">
        <v>1638</v>
      </c>
      <c r="X587" s="20" t="s">
        <v>249</v>
      </c>
      <c r="Z587" s="20" t="s">
        <v>1676</v>
      </c>
      <c r="AA587" s="20" t="s">
        <v>142</v>
      </c>
      <c r="AB587" s="20" t="s">
        <v>1285</v>
      </c>
      <c r="AK587" s="115">
        <v>0.67</v>
      </c>
      <c r="AL587" s="20">
        <v>0.16</v>
      </c>
      <c r="AN587" s="20">
        <v>2.94</v>
      </c>
      <c r="AO587" s="20">
        <v>0.16189480000000001</v>
      </c>
      <c r="AR587" s="85">
        <v>10.25</v>
      </c>
      <c r="AS587" s="19">
        <v>25</v>
      </c>
      <c r="AT587" s="161">
        <v>0.99199999999999999</v>
      </c>
      <c r="BB587" s="85">
        <v>1.37</v>
      </c>
      <c r="BD587" s="19">
        <v>619</v>
      </c>
      <c r="BG587" s="85">
        <v>0.61</v>
      </c>
      <c r="BJ587" s="85">
        <v>6.42</v>
      </c>
      <c r="BK587" s="85">
        <v>2.04</v>
      </c>
      <c r="BL587" s="161">
        <v>6.8000000000000005E-2</v>
      </c>
      <c r="BM587" s="85">
        <v>7.4</v>
      </c>
      <c r="BP587" s="85">
        <v>2.34</v>
      </c>
      <c r="BT587" s="19">
        <v>5.5</v>
      </c>
      <c r="BW587" s="85">
        <v>2.2999999999999998</v>
      </c>
      <c r="BY587" s="85">
        <v>2.5</v>
      </c>
      <c r="CB587" s="85">
        <v>0.8</v>
      </c>
      <c r="CF587" s="161">
        <v>0.63400000000000001</v>
      </c>
      <c r="CG587" s="85">
        <v>2.27</v>
      </c>
      <c r="CH587" s="85">
        <v>1.43</v>
      </c>
      <c r="CJ587" s="85">
        <v>66</v>
      </c>
      <c r="CK587" s="161">
        <v>0.11</v>
      </c>
      <c r="CM587" s="85">
        <v>2.3199999999999998</v>
      </c>
      <c r="CO587" s="85">
        <v>2.94</v>
      </c>
      <c r="CS587" s="85">
        <v>2.7</v>
      </c>
      <c r="CU587" s="85">
        <v>6.99</v>
      </c>
      <c r="CV587" s="85">
        <v>15.7</v>
      </c>
      <c r="CX587" s="85">
        <v>8.1</v>
      </c>
      <c r="CY587" s="85">
        <v>1.64</v>
      </c>
      <c r="CZ587" s="161">
        <v>0.35799999999999998</v>
      </c>
      <c r="DB587" s="161">
        <v>0.311</v>
      </c>
      <c r="DG587" s="161">
        <v>1.19</v>
      </c>
      <c r="DH587" s="161">
        <v>0.11799999999999999</v>
      </c>
      <c r="DI587" s="87">
        <v>34.406999999999996</v>
      </c>
      <c r="DJ587" s="87">
        <v>34.406999999999996</v>
      </c>
      <c r="DV587" s="85">
        <v>13.32</v>
      </c>
      <c r="EA587" s="85">
        <v>48.15</v>
      </c>
      <c r="EC587" s="19"/>
      <c r="ED587" s="19"/>
      <c r="EI587" s="85">
        <v>10.25</v>
      </c>
      <c r="ES587" s="85">
        <v>38.53</v>
      </c>
    </row>
    <row r="588" spans="1:149" x14ac:dyDescent="0.3">
      <c r="A588" s="60" t="s">
        <v>1627</v>
      </c>
      <c r="B588" s="20" t="s">
        <v>977</v>
      </c>
      <c r="C588" s="20" t="s">
        <v>1285</v>
      </c>
      <c r="D588" s="20" t="s">
        <v>1637</v>
      </c>
      <c r="G588" s="20" t="s">
        <v>1637</v>
      </c>
      <c r="K588" s="19">
        <v>36.802</v>
      </c>
      <c r="L588" s="19">
        <v>-108.43899999999999</v>
      </c>
      <c r="M588" s="20" t="s">
        <v>357</v>
      </c>
      <c r="N588" s="59" t="s">
        <v>142</v>
      </c>
      <c r="O588" s="20" t="s">
        <v>147</v>
      </c>
      <c r="P588" s="59" t="s">
        <v>336</v>
      </c>
      <c r="Q588" s="20" t="s">
        <v>1373</v>
      </c>
      <c r="R588" s="20" t="s">
        <v>381</v>
      </c>
      <c r="S588" s="19">
        <v>-47.5</v>
      </c>
      <c r="T588" s="20"/>
      <c r="U588" s="20" t="s">
        <v>142</v>
      </c>
      <c r="V588" s="20" t="s">
        <v>1672</v>
      </c>
      <c r="W588" s="20" t="s">
        <v>1638</v>
      </c>
      <c r="X588" s="20" t="s">
        <v>249</v>
      </c>
      <c r="Z588" s="20" t="s">
        <v>1682</v>
      </c>
      <c r="AA588" s="20" t="s">
        <v>142</v>
      </c>
      <c r="AB588" s="20" t="s">
        <v>1285</v>
      </c>
      <c r="AK588" s="115">
        <v>0.9</v>
      </c>
      <c r="AL588" s="20">
        <v>0.19</v>
      </c>
      <c r="AN588" s="20">
        <v>1.26</v>
      </c>
      <c r="AO588" s="20">
        <v>0.19370760000000001</v>
      </c>
      <c r="AR588" s="85">
        <v>9.7200000000000006</v>
      </c>
      <c r="AS588" s="19">
        <v>216</v>
      </c>
      <c r="AT588" s="161">
        <v>1.139</v>
      </c>
      <c r="BB588" s="85">
        <v>2.98</v>
      </c>
      <c r="BD588" s="19">
        <v>2370</v>
      </c>
      <c r="BG588" s="85">
        <v>0.69</v>
      </c>
      <c r="BJ588" s="85">
        <v>5.89</v>
      </c>
      <c r="BK588" s="85">
        <v>1.85</v>
      </c>
      <c r="BL588" s="161">
        <v>9.9000000000000005E-2</v>
      </c>
      <c r="BM588" s="85">
        <v>18</v>
      </c>
      <c r="BP588" s="85">
        <v>0.43</v>
      </c>
      <c r="BT588" s="19">
        <v>7.2</v>
      </c>
      <c r="BW588" s="85">
        <v>3</v>
      </c>
      <c r="BY588" s="85">
        <v>0.3</v>
      </c>
      <c r="CB588" s="85">
        <v>0.8</v>
      </c>
      <c r="CF588" s="161">
        <v>0.125</v>
      </c>
      <c r="CG588" s="85">
        <v>0.71</v>
      </c>
      <c r="CH588" s="85">
        <v>1.4</v>
      </c>
      <c r="CJ588" s="85">
        <v>117</v>
      </c>
      <c r="CK588" s="161">
        <v>7.2999999999999995E-2</v>
      </c>
      <c r="CM588" s="85">
        <v>0.75</v>
      </c>
      <c r="CO588" s="85">
        <v>0.15</v>
      </c>
      <c r="CS588" s="85">
        <v>4.0999999999999996</v>
      </c>
      <c r="CU588" s="85">
        <v>6.6</v>
      </c>
      <c r="CV588" s="85">
        <v>9.5</v>
      </c>
      <c r="CX588" s="84" t="s">
        <v>1628</v>
      </c>
      <c r="CY588" s="85">
        <v>0.5</v>
      </c>
      <c r="CZ588" s="161">
        <v>9.9000000000000005E-2</v>
      </c>
      <c r="DB588" s="161">
        <v>5.6000000000000001E-2</v>
      </c>
      <c r="DG588" s="161">
        <v>0.16500000000000001</v>
      </c>
      <c r="DH588" s="161">
        <v>0.03</v>
      </c>
      <c r="DI588" s="87">
        <v>16.950000000000003</v>
      </c>
      <c r="DJ588" s="87">
        <v>16.950000000000003</v>
      </c>
      <c r="DV588" s="85">
        <v>9.23</v>
      </c>
      <c r="EA588" s="85">
        <v>49.33</v>
      </c>
      <c r="EC588" s="19"/>
      <c r="ED588" s="19"/>
      <c r="EI588" s="85">
        <v>9.7200000000000006</v>
      </c>
      <c r="ES588" s="85">
        <v>41.44</v>
      </c>
    </row>
    <row r="589" spans="1:149" x14ac:dyDescent="0.3">
      <c r="A589" s="60" t="s">
        <v>1629</v>
      </c>
      <c r="B589" s="20" t="s">
        <v>977</v>
      </c>
      <c r="C589" s="20" t="s">
        <v>1285</v>
      </c>
      <c r="D589" s="20" t="s">
        <v>1637</v>
      </c>
      <c r="G589" s="20" t="s">
        <v>1637</v>
      </c>
      <c r="K589" s="19">
        <v>36.802</v>
      </c>
      <c r="L589" s="19">
        <v>-108.43899999999999</v>
      </c>
      <c r="M589" s="20" t="s">
        <v>357</v>
      </c>
      <c r="N589" s="59" t="s">
        <v>142</v>
      </c>
      <c r="O589" s="20" t="s">
        <v>147</v>
      </c>
      <c r="P589" s="59" t="s">
        <v>336</v>
      </c>
      <c r="Q589" s="20" t="s">
        <v>1373</v>
      </c>
      <c r="R589" s="20" t="s">
        <v>381</v>
      </c>
      <c r="S589" s="19">
        <v>-46</v>
      </c>
      <c r="T589" s="20"/>
      <c r="U589" s="20" t="s">
        <v>142</v>
      </c>
      <c r="V589" s="20" t="s">
        <v>1672</v>
      </c>
      <c r="W589" s="20" t="s">
        <v>1638</v>
      </c>
      <c r="X589" s="20" t="s">
        <v>249</v>
      </c>
      <c r="Z589" s="20" t="s">
        <v>1677</v>
      </c>
      <c r="AA589" s="20" t="s">
        <v>142</v>
      </c>
      <c r="AB589" s="20" t="s">
        <v>1285</v>
      </c>
      <c r="AK589" s="115">
        <v>6.99</v>
      </c>
      <c r="AL589" s="20">
        <v>0.12</v>
      </c>
      <c r="AN589" s="20">
        <v>2.48</v>
      </c>
      <c r="AO589" s="20">
        <v>0.12806000000000001</v>
      </c>
      <c r="AR589" s="85">
        <v>5.95</v>
      </c>
      <c r="AS589" s="19">
        <v>23</v>
      </c>
      <c r="AT589" s="161">
        <v>6.1310000000000002</v>
      </c>
      <c r="BB589" s="85">
        <v>53.8</v>
      </c>
      <c r="BD589" s="19">
        <v>99</v>
      </c>
      <c r="BG589" s="85">
        <v>4.2</v>
      </c>
      <c r="BJ589" s="85">
        <v>6.08</v>
      </c>
      <c r="BK589" s="85">
        <v>1.63</v>
      </c>
      <c r="BL589" s="161">
        <v>2.1000000000000001E-2</v>
      </c>
      <c r="BM589" s="85">
        <v>6</v>
      </c>
      <c r="BP589" s="85">
        <v>0.32</v>
      </c>
      <c r="BT589" s="19">
        <v>10.6</v>
      </c>
      <c r="BW589" s="85">
        <v>2.4</v>
      </c>
      <c r="BY589" s="85">
        <v>11.6</v>
      </c>
      <c r="CB589" s="85">
        <v>1.5</v>
      </c>
      <c r="CF589" s="161">
        <v>0.191</v>
      </c>
      <c r="CG589" s="85">
        <v>0.72</v>
      </c>
      <c r="CH589" s="85">
        <v>2.94</v>
      </c>
      <c r="CJ589" s="85">
        <v>81</v>
      </c>
      <c r="CK589" s="161">
        <v>0.06</v>
      </c>
      <c r="CM589" s="85">
        <v>0.69</v>
      </c>
      <c r="CO589" s="85">
        <v>0.23</v>
      </c>
      <c r="CS589" s="85">
        <v>2</v>
      </c>
      <c r="CU589" s="85">
        <v>3.05</v>
      </c>
      <c r="CV589" s="85">
        <v>5.3</v>
      </c>
      <c r="CX589" s="84" t="s">
        <v>1628</v>
      </c>
      <c r="CY589" s="85">
        <v>0.4</v>
      </c>
      <c r="CZ589" s="161">
        <v>0.73</v>
      </c>
      <c r="DB589" s="161">
        <v>5.1999999999999998E-2</v>
      </c>
      <c r="DG589" s="161">
        <v>0.108</v>
      </c>
      <c r="DH589" s="161">
        <v>1.9E-2</v>
      </c>
      <c r="DI589" s="87">
        <v>9.6590000000000007</v>
      </c>
      <c r="DJ589" s="87">
        <v>9.6590000000000007</v>
      </c>
      <c r="DV589" s="85">
        <v>20.55</v>
      </c>
      <c r="EA589" s="85">
        <v>46.37</v>
      </c>
      <c r="EC589" s="19"/>
      <c r="ED589" s="19"/>
      <c r="EI589" s="85">
        <v>5.95</v>
      </c>
      <c r="ES589" s="85">
        <v>33.08</v>
      </c>
    </row>
    <row r="590" spans="1:149" x14ac:dyDescent="0.3">
      <c r="A590" s="60" t="s">
        <v>1630</v>
      </c>
      <c r="B590" s="20" t="s">
        <v>977</v>
      </c>
      <c r="C590" s="20" t="s">
        <v>1285</v>
      </c>
      <c r="D590" s="20" t="s">
        <v>1637</v>
      </c>
      <c r="G590" s="20" t="s">
        <v>1637</v>
      </c>
      <c r="K590" s="19">
        <v>36.802</v>
      </c>
      <c r="L590" s="19">
        <v>-108.43899999999999</v>
      </c>
      <c r="M590" s="20" t="s">
        <v>357</v>
      </c>
      <c r="N590" s="59" t="s">
        <v>142</v>
      </c>
      <c r="O590" s="20" t="s">
        <v>147</v>
      </c>
      <c r="P590" s="59" t="s">
        <v>336</v>
      </c>
      <c r="Q590" s="20" t="s">
        <v>1373</v>
      </c>
      <c r="R590" s="20" t="s">
        <v>381</v>
      </c>
      <c r="S590" s="19">
        <v>-44.5</v>
      </c>
      <c r="T590" s="20"/>
      <c r="U590" s="20" t="s">
        <v>142</v>
      </c>
      <c r="V590" s="20" t="s">
        <v>1672</v>
      </c>
      <c r="W590" s="20" t="s">
        <v>1638</v>
      </c>
      <c r="X590" s="20" t="s">
        <v>249</v>
      </c>
      <c r="Z590" s="20" t="s">
        <v>1682</v>
      </c>
      <c r="AA590" s="20" t="s">
        <v>142</v>
      </c>
      <c r="AB590" s="20" t="s">
        <v>1285</v>
      </c>
      <c r="AK590" s="115">
        <v>0.32</v>
      </c>
      <c r="AL590" s="20">
        <v>0.18</v>
      </c>
      <c r="AN590" s="20">
        <v>0.53</v>
      </c>
      <c r="AO590" s="20">
        <v>0.18413680000000002</v>
      </c>
      <c r="AR590" s="85">
        <v>6.58</v>
      </c>
      <c r="AS590" s="19">
        <v>65</v>
      </c>
      <c r="AT590" s="161">
        <v>0.81799999999999995</v>
      </c>
      <c r="BB590" s="85">
        <v>1.08</v>
      </c>
      <c r="BD590" s="19">
        <v>566</v>
      </c>
      <c r="BG590" s="85">
        <v>0.54</v>
      </c>
      <c r="BJ590" s="85">
        <v>5.12</v>
      </c>
      <c r="BK590" s="85">
        <v>9.52</v>
      </c>
      <c r="BL590" s="161">
        <v>0.29799999999999999</v>
      </c>
      <c r="BM590" s="85">
        <v>20.7</v>
      </c>
      <c r="BP590" s="85">
        <v>2.27</v>
      </c>
      <c r="BT590" s="19">
        <v>20.7</v>
      </c>
      <c r="BW590" s="85">
        <v>2.5</v>
      </c>
      <c r="BY590" s="85">
        <v>5.5</v>
      </c>
      <c r="CB590" s="85">
        <v>1.8</v>
      </c>
      <c r="CF590" s="161">
        <v>0.29099999999999998</v>
      </c>
      <c r="CG590" s="85">
        <v>2.84</v>
      </c>
      <c r="CH590" s="85">
        <v>3.68</v>
      </c>
      <c r="CJ590" s="85">
        <v>76</v>
      </c>
      <c r="CK590" s="161">
        <v>0.47799999999999998</v>
      </c>
      <c r="CM590" s="85">
        <v>5.63</v>
      </c>
      <c r="CO590" s="85">
        <v>1.96</v>
      </c>
      <c r="CS590" s="85">
        <v>10.5</v>
      </c>
      <c r="CU590" s="85">
        <v>5.37</v>
      </c>
      <c r="CV590" s="85">
        <v>13.6</v>
      </c>
      <c r="CX590" s="85">
        <v>6.4</v>
      </c>
      <c r="CY590" s="85">
        <v>1.06</v>
      </c>
      <c r="CZ590" s="161">
        <v>0.22500000000000001</v>
      </c>
      <c r="DB590" s="161">
        <v>0.13</v>
      </c>
      <c r="DG590" s="161">
        <v>0.378</v>
      </c>
      <c r="DH590" s="161">
        <v>6.4000000000000001E-2</v>
      </c>
      <c r="DI590" s="87">
        <v>27.226999999999997</v>
      </c>
      <c r="DJ590" s="87">
        <v>27.226999999999997</v>
      </c>
      <c r="DQ590" s="19"/>
      <c r="DV590" s="85">
        <v>23.03</v>
      </c>
      <c r="EA590" s="85">
        <v>40.380000000000003</v>
      </c>
      <c r="EB590" s="19"/>
      <c r="EC590" s="19"/>
      <c r="EH590" s="19"/>
      <c r="EI590" s="85">
        <v>6.58</v>
      </c>
      <c r="ES590" s="85">
        <v>36.590000000000003</v>
      </c>
    </row>
    <row r="591" spans="1:149" x14ac:dyDescent="0.3">
      <c r="A591" s="60" t="s">
        <v>1631</v>
      </c>
      <c r="B591" s="20" t="s">
        <v>977</v>
      </c>
      <c r="C591" s="20" t="s">
        <v>1285</v>
      </c>
      <c r="D591" s="20" t="s">
        <v>1637</v>
      </c>
      <c r="G591" s="20" t="s">
        <v>1637</v>
      </c>
      <c r="K591" s="19">
        <v>36.802</v>
      </c>
      <c r="L591" s="19">
        <v>-108.43899999999999</v>
      </c>
      <c r="M591" s="20" t="s">
        <v>357</v>
      </c>
      <c r="N591" s="59" t="s">
        <v>142</v>
      </c>
      <c r="O591" s="20" t="s">
        <v>147</v>
      </c>
      <c r="P591" s="59" t="s">
        <v>336</v>
      </c>
      <c r="Q591" s="20" t="s">
        <v>1373</v>
      </c>
      <c r="R591" s="20" t="s">
        <v>381</v>
      </c>
      <c r="S591" s="19">
        <v>-45.6</v>
      </c>
      <c r="T591" s="20"/>
      <c r="U591" s="20" t="s">
        <v>142</v>
      </c>
      <c r="V591" s="20" t="s">
        <v>1672</v>
      </c>
      <c r="W591" s="20" t="s">
        <v>1638</v>
      </c>
      <c r="X591" s="20" t="s">
        <v>249</v>
      </c>
      <c r="Z591" s="20" t="s">
        <v>1676</v>
      </c>
      <c r="AA591" s="20" t="s">
        <v>142</v>
      </c>
      <c r="AB591" s="20" t="s">
        <v>1285</v>
      </c>
      <c r="AK591" s="115">
        <v>0.34</v>
      </c>
      <c r="AL591" s="20">
        <v>0.17</v>
      </c>
      <c r="AN591" s="20">
        <v>0.69</v>
      </c>
      <c r="AO591" s="20">
        <v>0.18211480000000002</v>
      </c>
      <c r="AR591" s="85">
        <v>7.92</v>
      </c>
      <c r="AS591" s="19">
        <v>45</v>
      </c>
      <c r="AT591" s="161">
        <v>0.90800000000000003</v>
      </c>
      <c r="BB591" s="85">
        <v>0.76</v>
      </c>
      <c r="BD591" s="19">
        <v>4720</v>
      </c>
      <c r="BG591" s="85">
        <v>0.55000000000000004</v>
      </c>
      <c r="BJ591" s="85">
        <v>2.9</v>
      </c>
      <c r="BK591" s="85">
        <v>2.2400000000000002</v>
      </c>
      <c r="BL591" s="161">
        <v>6.5000000000000002E-2</v>
      </c>
      <c r="BM591" s="85">
        <v>5.0999999999999996</v>
      </c>
      <c r="BP591" s="85">
        <v>0.86</v>
      </c>
      <c r="BT591" s="19">
        <v>13.5</v>
      </c>
      <c r="BW591" s="85">
        <v>3.3</v>
      </c>
      <c r="BY591" s="85">
        <v>0.2</v>
      </c>
      <c r="CB591" s="85">
        <v>0.7</v>
      </c>
      <c r="CF591" s="161">
        <v>0.152</v>
      </c>
      <c r="CG591" s="85">
        <v>0.87</v>
      </c>
      <c r="CH591" s="85">
        <v>1</v>
      </c>
      <c r="CJ591" s="85">
        <v>160</v>
      </c>
      <c r="CK591" s="161">
        <v>0.11899999999999999</v>
      </c>
      <c r="CM591" s="85">
        <v>0.97</v>
      </c>
      <c r="CO591" s="85">
        <v>0.5</v>
      </c>
      <c r="CS591" s="85">
        <v>11.2</v>
      </c>
      <c r="CU591" s="85">
        <v>2.48</v>
      </c>
      <c r="CV591" s="85">
        <v>5.8</v>
      </c>
      <c r="CX591" s="85">
        <v>2.9</v>
      </c>
      <c r="CY591" s="85">
        <v>0.53</v>
      </c>
      <c r="CZ591" s="161">
        <v>0.128</v>
      </c>
      <c r="DB591" s="161">
        <v>6.2E-2</v>
      </c>
      <c r="DG591" s="161">
        <v>0.17499999999999999</v>
      </c>
      <c r="DH591" s="161">
        <v>2.5000000000000001E-2</v>
      </c>
      <c r="DI591" s="87">
        <v>12.1</v>
      </c>
      <c r="DJ591" s="87">
        <v>12.1</v>
      </c>
      <c r="DQ591" s="19"/>
      <c r="DV591" s="85">
        <v>12.03</v>
      </c>
      <c r="EA591" s="85">
        <v>46.77</v>
      </c>
      <c r="EB591" s="19"/>
      <c r="EC591" s="19"/>
      <c r="EH591" s="19"/>
      <c r="EI591" s="85">
        <v>7.92</v>
      </c>
      <c r="ES591" s="85">
        <v>41.2</v>
      </c>
    </row>
    <row r="592" spans="1:149" x14ac:dyDescent="0.3">
      <c r="A592" s="60" t="s">
        <v>1632</v>
      </c>
      <c r="B592" s="20" t="s">
        <v>977</v>
      </c>
      <c r="C592" s="20" t="s">
        <v>1285</v>
      </c>
      <c r="D592" s="20" t="s">
        <v>1637</v>
      </c>
      <c r="G592" s="20" t="s">
        <v>1637</v>
      </c>
      <c r="K592" s="19">
        <v>36.802</v>
      </c>
      <c r="L592" s="19">
        <v>-108.43899999999999</v>
      </c>
      <c r="M592" s="20" t="s">
        <v>357</v>
      </c>
      <c r="N592" s="59" t="s">
        <v>142</v>
      </c>
      <c r="O592" s="20" t="s">
        <v>147</v>
      </c>
      <c r="P592" s="59" t="s">
        <v>336</v>
      </c>
      <c r="Q592" s="20" t="s">
        <v>1373</v>
      </c>
      <c r="R592" s="20" t="s">
        <v>381</v>
      </c>
      <c r="S592" s="19">
        <v>-44.4</v>
      </c>
      <c r="T592" s="20"/>
      <c r="U592" s="20" t="s">
        <v>142</v>
      </c>
      <c r="V592" s="20" t="s">
        <v>1672</v>
      </c>
      <c r="W592" s="20" t="s">
        <v>1638</v>
      </c>
      <c r="X592" s="20" t="s">
        <v>249</v>
      </c>
      <c r="Z592" s="20" t="s">
        <v>1682</v>
      </c>
      <c r="AA592" s="20" t="s">
        <v>142</v>
      </c>
      <c r="AB592" s="20" t="s">
        <v>1285</v>
      </c>
      <c r="AK592" s="115">
        <v>1.42</v>
      </c>
      <c r="AL592" s="20">
        <v>0.27</v>
      </c>
      <c r="AN592" s="20">
        <v>0.15</v>
      </c>
      <c r="AO592" s="20">
        <v>0.27809240000000002</v>
      </c>
      <c r="AR592" s="85">
        <v>10.25</v>
      </c>
      <c r="AS592" s="19">
        <v>94</v>
      </c>
      <c r="AT592" s="161">
        <v>1.8540000000000001</v>
      </c>
      <c r="BB592" s="85">
        <v>3.45</v>
      </c>
      <c r="BD592" s="19">
        <v>898</v>
      </c>
      <c r="BG592" s="85">
        <v>0.45</v>
      </c>
      <c r="BJ592" s="85">
        <v>5.14</v>
      </c>
      <c r="BK592" s="85">
        <v>0.81</v>
      </c>
      <c r="BL592" s="161">
        <v>8.3000000000000004E-2</v>
      </c>
      <c r="BM592" s="85">
        <v>7.2</v>
      </c>
      <c r="BP592" s="85">
        <v>0.51</v>
      </c>
      <c r="BT592" s="19">
        <v>4.9000000000000004</v>
      </c>
      <c r="BW592" s="85">
        <v>4.9000000000000004</v>
      </c>
      <c r="BY592" s="85">
        <v>4.4000000000000004</v>
      </c>
      <c r="CB592" s="84" t="s">
        <v>1612</v>
      </c>
      <c r="CF592" s="161">
        <v>8.44</v>
      </c>
      <c r="CG592" s="85">
        <v>1.46</v>
      </c>
      <c r="CH592" s="85">
        <v>0.9</v>
      </c>
      <c r="CJ592" s="85">
        <v>92</v>
      </c>
      <c r="CK592" s="161">
        <v>5.8000000000000003E-2</v>
      </c>
      <c r="CM592" s="85">
        <v>0.8</v>
      </c>
      <c r="CO592" s="85">
        <v>1.41</v>
      </c>
      <c r="CS592" s="85">
        <v>33.6</v>
      </c>
      <c r="CU592" s="85">
        <v>18.96</v>
      </c>
      <c r="CV592" s="85">
        <v>24.1</v>
      </c>
      <c r="CX592" s="85">
        <v>8.4</v>
      </c>
      <c r="CY592" s="85">
        <v>1.31</v>
      </c>
      <c r="CZ592" s="161">
        <v>0.185</v>
      </c>
      <c r="DB592" s="161">
        <v>0.249</v>
      </c>
      <c r="DG592" s="161">
        <v>1.3</v>
      </c>
      <c r="DH592" s="161">
        <v>0.222</v>
      </c>
      <c r="DI592" s="87">
        <v>54.726000000000006</v>
      </c>
      <c r="DJ592" s="87">
        <v>54.726000000000006</v>
      </c>
      <c r="DQ592" s="19"/>
      <c r="DV592" s="85">
        <v>8.3800000000000008</v>
      </c>
      <c r="EA592" s="85">
        <v>50.91</v>
      </c>
      <c r="EB592" s="19"/>
      <c r="EC592" s="19"/>
      <c r="EH592" s="19"/>
      <c r="EI592" s="85">
        <v>10.25</v>
      </c>
      <c r="ES592" s="85">
        <v>40.71</v>
      </c>
    </row>
    <row r="593" spans="1:149" x14ac:dyDescent="0.3">
      <c r="A593" s="60" t="s">
        <v>1633</v>
      </c>
      <c r="B593" s="20" t="s">
        <v>977</v>
      </c>
      <c r="C593" s="20" t="s">
        <v>1285</v>
      </c>
      <c r="D593" s="20" t="s">
        <v>1637</v>
      </c>
      <c r="G593" s="20" t="s">
        <v>1637</v>
      </c>
      <c r="K593" s="19">
        <v>36.802</v>
      </c>
      <c r="L593" s="19">
        <v>-108.43899999999999</v>
      </c>
      <c r="M593" s="20" t="s">
        <v>357</v>
      </c>
      <c r="N593" s="59" t="s">
        <v>142</v>
      </c>
      <c r="O593" s="20" t="s">
        <v>147</v>
      </c>
      <c r="P593" s="59" t="s">
        <v>2240</v>
      </c>
      <c r="Q593" s="20" t="s">
        <v>1373</v>
      </c>
      <c r="R593" s="20" t="s">
        <v>381</v>
      </c>
      <c r="S593" s="19">
        <v>-44.2</v>
      </c>
      <c r="T593" s="20"/>
      <c r="U593" s="20" t="s">
        <v>142</v>
      </c>
      <c r="V593" s="20" t="s">
        <v>1672</v>
      </c>
      <c r="W593" s="20" t="s">
        <v>1638</v>
      </c>
      <c r="Z593" s="20" t="s">
        <v>323</v>
      </c>
      <c r="AA593" s="20" t="s">
        <v>142</v>
      </c>
      <c r="AB593" s="20" t="s">
        <v>1285</v>
      </c>
      <c r="AK593" s="115">
        <v>1.49</v>
      </c>
      <c r="AL593" s="20">
        <v>0.66</v>
      </c>
      <c r="AN593" s="20">
        <v>0.04</v>
      </c>
      <c r="AO593" s="20">
        <v>0.68748000000000009</v>
      </c>
      <c r="AR593" s="85">
        <v>9.44</v>
      </c>
      <c r="AS593" s="19">
        <v>109</v>
      </c>
      <c r="AT593" s="161">
        <v>2.7480000000000002</v>
      </c>
      <c r="BB593" s="85">
        <v>4.42</v>
      </c>
      <c r="BD593" s="19">
        <v>31600</v>
      </c>
      <c r="BG593" s="84" t="s">
        <v>1634</v>
      </c>
      <c r="BJ593" s="85">
        <v>5.69</v>
      </c>
      <c r="BK593" s="85">
        <v>1.9</v>
      </c>
      <c r="BL593" s="161">
        <v>0.20499999999999999</v>
      </c>
      <c r="BM593" s="85">
        <v>11.3</v>
      </c>
      <c r="BP593" s="85">
        <v>5.28</v>
      </c>
      <c r="BT593" s="19">
        <v>18.2</v>
      </c>
      <c r="BW593" s="85">
        <v>2.9</v>
      </c>
      <c r="BY593" s="85">
        <v>7.6</v>
      </c>
      <c r="CB593" s="85">
        <v>5.5</v>
      </c>
      <c r="CF593" s="161">
        <v>8.07</v>
      </c>
      <c r="CG593" s="85">
        <v>4.3099999999999996</v>
      </c>
      <c r="CH593" s="85">
        <v>1.1200000000000001</v>
      </c>
      <c r="CJ593" s="85">
        <v>459</v>
      </c>
      <c r="CK593" s="161">
        <v>1.107</v>
      </c>
      <c r="CM593" s="85">
        <v>9.01</v>
      </c>
      <c r="CO593" s="85">
        <v>11.3</v>
      </c>
      <c r="CS593" s="85">
        <v>18.7</v>
      </c>
      <c r="CU593" s="85">
        <v>11.5</v>
      </c>
      <c r="CV593" s="85">
        <v>24.1</v>
      </c>
      <c r="CX593" s="85">
        <v>9.3000000000000007</v>
      </c>
      <c r="CY593" s="85">
        <v>1.31</v>
      </c>
      <c r="CZ593" s="161">
        <v>0.27500000000000002</v>
      </c>
      <c r="DB593" s="161">
        <v>0.40699999999999997</v>
      </c>
      <c r="DG593" s="161">
        <v>3.3</v>
      </c>
      <c r="DH593" s="161">
        <v>0.54500000000000004</v>
      </c>
      <c r="DI593" s="87">
        <v>50.737000000000002</v>
      </c>
      <c r="DJ593" s="87">
        <v>50.737000000000002</v>
      </c>
      <c r="DQ593" s="19"/>
      <c r="DV593" s="85">
        <v>30.8</v>
      </c>
      <c r="EA593" s="85">
        <v>35.85</v>
      </c>
      <c r="EB593" s="19"/>
      <c r="EC593" s="19"/>
      <c r="EH593" s="19"/>
      <c r="EI593" s="85">
        <v>9.44</v>
      </c>
      <c r="ES593" s="85">
        <v>33.35</v>
      </c>
    </row>
    <row r="594" spans="1:149" x14ac:dyDescent="0.3">
      <c r="A594" s="60" t="s">
        <v>1635</v>
      </c>
      <c r="B594" s="20" t="s">
        <v>977</v>
      </c>
      <c r="C594" s="20" t="s">
        <v>1285</v>
      </c>
      <c r="D594" s="20" t="s">
        <v>1637</v>
      </c>
      <c r="G594" s="20" t="s">
        <v>1637</v>
      </c>
      <c r="K594" s="19">
        <v>36.802</v>
      </c>
      <c r="L594" s="19">
        <v>-108.43899999999999</v>
      </c>
      <c r="M594" s="20" t="s">
        <v>357</v>
      </c>
      <c r="N594" s="59" t="s">
        <v>142</v>
      </c>
      <c r="O594" s="20" t="s">
        <v>147</v>
      </c>
      <c r="P594" s="59" t="s">
        <v>2240</v>
      </c>
      <c r="Q594" s="20" t="s">
        <v>1373</v>
      </c>
      <c r="R594" s="20" t="s">
        <v>381</v>
      </c>
      <c r="S594" s="19">
        <v>-44</v>
      </c>
      <c r="T594" s="20"/>
      <c r="U594" s="20" t="s">
        <v>142</v>
      </c>
      <c r="V594" s="20" t="s">
        <v>1672</v>
      </c>
      <c r="W594" s="20" t="s">
        <v>1638</v>
      </c>
      <c r="Z594" s="20" t="s">
        <v>323</v>
      </c>
      <c r="AA594" s="20" t="s">
        <v>142</v>
      </c>
      <c r="AB594" s="20" t="s">
        <v>1285</v>
      </c>
      <c r="AK594" s="115">
        <v>2.69</v>
      </c>
      <c r="AL594" s="20">
        <v>2.15</v>
      </c>
      <c r="AN594" s="20">
        <v>0.71</v>
      </c>
      <c r="AO594" s="20">
        <v>2.2471160000000001</v>
      </c>
      <c r="AR594" s="85">
        <v>11.42</v>
      </c>
      <c r="AS594" s="19">
        <v>353</v>
      </c>
      <c r="AT594" s="161">
        <v>0.70199999999999996</v>
      </c>
      <c r="BB594" s="85">
        <v>1.54</v>
      </c>
      <c r="BD594" s="19">
        <v>627</v>
      </c>
      <c r="BG594" s="84" t="s">
        <v>1636</v>
      </c>
      <c r="BJ594" s="85">
        <v>3.87</v>
      </c>
      <c r="BK594" s="85">
        <v>5.8</v>
      </c>
      <c r="BL594" s="161">
        <v>1.4390000000000001</v>
      </c>
      <c r="BM594" s="85">
        <v>49.4</v>
      </c>
      <c r="BP594" s="85">
        <v>5.78</v>
      </c>
      <c r="BT594" s="19">
        <v>14.9</v>
      </c>
      <c r="BW594" s="85">
        <v>1.6</v>
      </c>
      <c r="BY594" s="85">
        <v>242</v>
      </c>
      <c r="CB594" s="85">
        <v>12.8</v>
      </c>
      <c r="CF594" s="161">
        <v>0.81</v>
      </c>
      <c r="CG594" s="85">
        <v>4.32</v>
      </c>
      <c r="CH594" s="85">
        <v>1.75</v>
      </c>
      <c r="CJ594" s="85">
        <v>178</v>
      </c>
      <c r="CK594" s="161">
        <v>1.99</v>
      </c>
      <c r="CM594" s="85">
        <v>32.700000000000003</v>
      </c>
      <c r="CO594" s="85">
        <v>11.7</v>
      </c>
      <c r="CS594" s="85">
        <v>193</v>
      </c>
      <c r="CU594" s="85">
        <v>45.7</v>
      </c>
      <c r="CV594" s="85">
        <v>89.1</v>
      </c>
      <c r="CX594" s="85">
        <v>34.6</v>
      </c>
      <c r="CY594" s="85">
        <v>5.34</v>
      </c>
      <c r="CZ594" s="161">
        <v>0.75700000000000001</v>
      </c>
      <c r="DB594" s="161">
        <v>0.73</v>
      </c>
      <c r="DG594" s="161">
        <v>2.11</v>
      </c>
      <c r="DH594" s="161">
        <v>0.34100000000000003</v>
      </c>
      <c r="DI594" s="87">
        <v>178.67800000000003</v>
      </c>
      <c r="DJ594" s="87">
        <v>178.67800000000003</v>
      </c>
      <c r="DQ594" s="19"/>
      <c r="DV594" s="85">
        <v>82.65</v>
      </c>
      <c r="EA594" s="85">
        <v>5.62</v>
      </c>
      <c r="EB594" s="19"/>
      <c r="EC594" s="19"/>
      <c r="EH594" s="19"/>
      <c r="EI594" s="85">
        <v>11.42</v>
      </c>
      <c r="ES594" s="85">
        <v>11.73</v>
      </c>
    </row>
    <row r="595" spans="1:149" x14ac:dyDescent="0.3">
      <c r="A595" s="60" t="s">
        <v>1639</v>
      </c>
      <c r="B595" s="20" t="s">
        <v>977</v>
      </c>
      <c r="C595" s="20" t="s">
        <v>1285</v>
      </c>
      <c r="D595" s="20" t="s">
        <v>1637</v>
      </c>
      <c r="G595" s="20" t="s">
        <v>1637</v>
      </c>
      <c r="K595" s="19">
        <v>36.802</v>
      </c>
      <c r="L595" s="19">
        <v>-108.43899999999999</v>
      </c>
      <c r="M595" s="20" t="s">
        <v>357</v>
      </c>
      <c r="N595" s="59" t="s">
        <v>142</v>
      </c>
      <c r="O595" s="20" t="s">
        <v>147</v>
      </c>
      <c r="P595" s="59" t="s">
        <v>2240</v>
      </c>
      <c r="Q595" s="20" t="s">
        <v>1373</v>
      </c>
      <c r="R595" s="20" t="s">
        <v>381</v>
      </c>
      <c r="S595" s="19">
        <v>-38.6</v>
      </c>
      <c r="T595" s="20"/>
      <c r="U595" s="20" t="s">
        <v>142</v>
      </c>
      <c r="V595" s="20" t="s">
        <v>1673</v>
      </c>
      <c r="W595" s="20" t="s">
        <v>1638</v>
      </c>
      <c r="Z595" s="20" t="s">
        <v>323</v>
      </c>
      <c r="AA595" s="20" t="s">
        <v>142</v>
      </c>
      <c r="AB595" s="20" t="s">
        <v>1285</v>
      </c>
      <c r="AK595" s="115">
        <v>2.87</v>
      </c>
      <c r="AL595" s="20">
        <v>0.18</v>
      </c>
      <c r="AN595" s="20">
        <v>0.45</v>
      </c>
      <c r="AO595" s="20">
        <v>0.1875068</v>
      </c>
      <c r="AR595" s="85">
        <v>9.35</v>
      </c>
      <c r="AS595" s="19">
        <v>259</v>
      </c>
      <c r="AT595" s="161">
        <v>0.77200000000000002</v>
      </c>
      <c r="BB595" s="85">
        <v>1.03</v>
      </c>
      <c r="BD595" s="19">
        <v>165</v>
      </c>
      <c r="BG595" s="85">
        <v>0.49</v>
      </c>
      <c r="BJ595" s="85">
        <v>6.98</v>
      </c>
      <c r="BK595" s="85">
        <v>18.399999999999999</v>
      </c>
      <c r="BL595" s="161">
        <v>7.27</v>
      </c>
      <c r="BM595" s="85">
        <v>17.3</v>
      </c>
      <c r="BP595" s="85">
        <v>4.41</v>
      </c>
      <c r="BT595" s="85">
        <v>18.2</v>
      </c>
      <c r="BW595" s="85">
        <v>3.5</v>
      </c>
      <c r="BY595" s="85">
        <v>12.1</v>
      </c>
      <c r="CB595" s="85">
        <v>50</v>
      </c>
      <c r="CF595" s="161">
        <v>0.85799999999999998</v>
      </c>
      <c r="CG595" s="85">
        <v>7.59</v>
      </c>
      <c r="CH595" s="85">
        <v>1.67</v>
      </c>
      <c r="CJ595" s="85">
        <v>82</v>
      </c>
      <c r="CK595" s="161">
        <v>1.083</v>
      </c>
      <c r="CM595" s="85">
        <v>13.29</v>
      </c>
      <c r="CO595" s="85">
        <v>3.02</v>
      </c>
      <c r="CS595" s="85">
        <v>9.6999999999999993</v>
      </c>
      <c r="CU595" s="85">
        <v>31.16</v>
      </c>
      <c r="CV595" s="85">
        <v>62</v>
      </c>
      <c r="CX595" s="85">
        <v>24.5</v>
      </c>
      <c r="CY595" s="85">
        <v>4.46</v>
      </c>
      <c r="CZ595" s="161">
        <v>0.74199999999999999</v>
      </c>
      <c r="DB595" s="161">
        <v>0.63</v>
      </c>
      <c r="DG595" s="161">
        <v>1.98</v>
      </c>
      <c r="DH595" s="161">
        <v>0.309</v>
      </c>
      <c r="DI595" s="87">
        <v>125.78099999999999</v>
      </c>
      <c r="DJ595" s="87">
        <v>125.78099999999999</v>
      </c>
      <c r="DQ595" s="19"/>
      <c r="DV595" s="85">
        <v>64.930000000000007</v>
      </c>
      <c r="EA595" s="85">
        <v>15.28</v>
      </c>
      <c r="EB595" s="19"/>
      <c r="EC595" s="19"/>
      <c r="EH595" s="19"/>
      <c r="EI595" s="85">
        <v>9.35</v>
      </c>
      <c r="ES595" s="85">
        <v>19.8</v>
      </c>
    </row>
    <row r="596" spans="1:149" x14ac:dyDescent="0.3">
      <c r="A596" s="60" t="s">
        <v>1640</v>
      </c>
      <c r="B596" s="20" t="s">
        <v>977</v>
      </c>
      <c r="C596" s="20" t="s">
        <v>1285</v>
      </c>
      <c r="D596" s="20" t="s">
        <v>1637</v>
      </c>
      <c r="G596" s="20" t="s">
        <v>1637</v>
      </c>
      <c r="K596" s="19">
        <v>36.802</v>
      </c>
      <c r="L596" s="19">
        <v>-108.43899999999999</v>
      </c>
      <c r="M596" s="20" t="s">
        <v>357</v>
      </c>
      <c r="N596" s="59" t="s">
        <v>142</v>
      </c>
      <c r="O596" s="20" t="s">
        <v>147</v>
      </c>
      <c r="P596" s="59" t="s">
        <v>336</v>
      </c>
      <c r="Q596" s="20" t="s">
        <v>1373</v>
      </c>
      <c r="R596" s="20" t="s">
        <v>381</v>
      </c>
      <c r="S596" s="19">
        <v>-38.4</v>
      </c>
      <c r="T596" s="20"/>
      <c r="U596" s="20" t="s">
        <v>142</v>
      </c>
      <c r="V596" s="20" t="s">
        <v>1673</v>
      </c>
      <c r="W596" s="20" t="s">
        <v>1638</v>
      </c>
      <c r="X596" s="20" t="s">
        <v>249</v>
      </c>
      <c r="Z596" s="20" t="s">
        <v>1676</v>
      </c>
      <c r="AA596" s="20" t="s">
        <v>142</v>
      </c>
      <c r="AB596" s="20" t="s">
        <v>1285</v>
      </c>
      <c r="AK596" s="115">
        <v>0.77</v>
      </c>
      <c r="AL596" s="20">
        <v>0.06</v>
      </c>
      <c r="AN596" s="20">
        <v>2.9</v>
      </c>
      <c r="AO596" s="20">
        <v>6.3625600000000004E-2</v>
      </c>
      <c r="AR596" s="85">
        <v>7.99</v>
      </c>
      <c r="AS596" s="19">
        <v>121</v>
      </c>
      <c r="AT596" s="161">
        <v>0.67500000000000004</v>
      </c>
      <c r="BB596" s="85">
        <v>2.7</v>
      </c>
      <c r="BD596" s="37">
        <v>54</v>
      </c>
      <c r="BG596" s="85">
        <v>0.38</v>
      </c>
      <c r="BJ596" s="85">
        <v>5.66</v>
      </c>
      <c r="BK596" s="85">
        <v>10.199999999999999</v>
      </c>
      <c r="BL596" s="161">
        <v>1.77</v>
      </c>
      <c r="BM596" s="85">
        <v>18.5</v>
      </c>
      <c r="BP596" s="85">
        <v>2.2000000000000002</v>
      </c>
      <c r="BT596" s="85">
        <v>14.5</v>
      </c>
      <c r="BW596" s="85">
        <v>2.4</v>
      </c>
      <c r="BY596" s="85">
        <v>11.4</v>
      </c>
      <c r="CB596" s="85">
        <v>11.1</v>
      </c>
      <c r="CF596" s="161">
        <v>1.0009999999999999</v>
      </c>
      <c r="CG596" s="85">
        <v>5.51</v>
      </c>
      <c r="CH596" s="85">
        <v>2.12</v>
      </c>
      <c r="CJ596" s="85">
        <v>32</v>
      </c>
      <c r="CK596" s="161">
        <v>0.38</v>
      </c>
      <c r="CM596" s="85">
        <v>5.98</v>
      </c>
      <c r="CO596" s="85">
        <v>4.41</v>
      </c>
      <c r="CS596" s="85">
        <v>13.6</v>
      </c>
      <c r="CU596" s="85">
        <v>19.190000000000001</v>
      </c>
      <c r="CV596" s="85">
        <v>40.4</v>
      </c>
      <c r="CX596" s="85">
        <v>17.7</v>
      </c>
      <c r="CY596" s="85">
        <v>3.09</v>
      </c>
      <c r="CZ596" s="161">
        <v>0.629</v>
      </c>
      <c r="DB596" s="161">
        <v>0.63</v>
      </c>
      <c r="DG596" s="161">
        <v>1.976</v>
      </c>
      <c r="DH596" s="161">
        <v>0.30099999999999999</v>
      </c>
      <c r="DI596" s="87">
        <v>83.916000000000011</v>
      </c>
      <c r="DJ596" s="87">
        <v>83.916000000000011</v>
      </c>
      <c r="DQ596" s="19"/>
      <c r="DV596" s="85">
        <v>29.73</v>
      </c>
      <c r="EA596" s="85">
        <v>35.119999999999997</v>
      </c>
      <c r="EB596" s="19"/>
      <c r="EC596" s="19"/>
      <c r="EH596" s="19"/>
      <c r="EI596" s="85">
        <v>7.99</v>
      </c>
      <c r="ES596" s="85">
        <v>35.159999999999997</v>
      </c>
    </row>
    <row r="597" spans="1:149" x14ac:dyDescent="0.3">
      <c r="A597" s="60" t="s">
        <v>1641</v>
      </c>
      <c r="B597" s="20" t="s">
        <v>977</v>
      </c>
      <c r="C597" s="20" t="s">
        <v>1285</v>
      </c>
      <c r="D597" s="20" t="s">
        <v>1637</v>
      </c>
      <c r="G597" s="20" t="s">
        <v>1637</v>
      </c>
      <c r="K597" s="19">
        <v>36.802</v>
      </c>
      <c r="L597" s="19">
        <v>-108.43899999999999</v>
      </c>
      <c r="M597" s="20" t="s">
        <v>357</v>
      </c>
      <c r="N597" s="59" t="s">
        <v>142</v>
      </c>
      <c r="O597" s="20" t="s">
        <v>147</v>
      </c>
      <c r="P597" s="59" t="s">
        <v>336</v>
      </c>
      <c r="Q597" s="20" t="s">
        <v>1373</v>
      </c>
      <c r="R597" s="20" t="s">
        <v>381</v>
      </c>
      <c r="S597" s="19">
        <v>-38.299999999999997</v>
      </c>
      <c r="T597" s="20"/>
      <c r="U597" s="20" t="s">
        <v>142</v>
      </c>
      <c r="V597" s="20" t="s">
        <v>1673</v>
      </c>
      <c r="W597" s="20" t="s">
        <v>1638</v>
      </c>
      <c r="X597" s="20" t="s">
        <v>249</v>
      </c>
      <c r="Z597" s="20" t="s">
        <v>1676</v>
      </c>
      <c r="AA597" s="20" t="s">
        <v>142</v>
      </c>
      <c r="AB597" s="20" t="s">
        <v>1285</v>
      </c>
      <c r="AK597" s="115">
        <v>0.63</v>
      </c>
      <c r="AL597" s="20">
        <v>0.06</v>
      </c>
      <c r="AN597" s="20">
        <v>0.28999999999999998</v>
      </c>
      <c r="AO597" s="20">
        <v>6.2142800000000005E-2</v>
      </c>
      <c r="AR597" s="85">
        <v>9.73</v>
      </c>
      <c r="AS597" s="19">
        <v>116</v>
      </c>
      <c r="AT597" s="161">
        <v>0.80500000000000005</v>
      </c>
      <c r="BB597" s="85">
        <v>1.82</v>
      </c>
      <c r="BD597" s="19">
        <v>106</v>
      </c>
      <c r="BG597" s="85">
        <v>0.92</v>
      </c>
      <c r="BJ597" s="85">
        <v>6.35</v>
      </c>
      <c r="BK597" s="85">
        <v>8.8000000000000007</v>
      </c>
      <c r="BL597" s="161">
        <v>2.2200000000000002</v>
      </c>
      <c r="BM597" s="85">
        <v>18.899999999999999</v>
      </c>
      <c r="BP597" s="85">
        <v>1.75</v>
      </c>
      <c r="BT597" s="85">
        <v>9.5</v>
      </c>
      <c r="BW597" s="85">
        <v>3.6</v>
      </c>
      <c r="BY597" s="85">
        <v>8.8000000000000007</v>
      </c>
      <c r="CB597" s="85">
        <v>11.5</v>
      </c>
      <c r="CF597" s="85">
        <v>0.61199999999999999</v>
      </c>
      <c r="CG597" s="85">
        <v>4.5999999999999996</v>
      </c>
      <c r="CH597" s="85">
        <v>2.41</v>
      </c>
      <c r="CJ597" s="85">
        <v>32</v>
      </c>
      <c r="CK597" s="161">
        <v>0.30399999999999999</v>
      </c>
      <c r="CM597" s="85">
        <v>4.49</v>
      </c>
      <c r="CO597" s="85">
        <v>3.36</v>
      </c>
      <c r="CS597" s="85">
        <v>4.8</v>
      </c>
      <c r="CU597" s="85">
        <v>28.5</v>
      </c>
      <c r="CV597" s="85">
        <v>55.8</v>
      </c>
      <c r="CX597" s="85">
        <v>21.5</v>
      </c>
      <c r="CY597" s="85">
        <v>3.74</v>
      </c>
      <c r="CZ597" s="161">
        <v>0.64300000000000002</v>
      </c>
      <c r="DB597" s="161">
        <v>0.52</v>
      </c>
      <c r="DG597" s="161">
        <v>1.44</v>
      </c>
      <c r="DH597" s="161">
        <v>0.23</v>
      </c>
      <c r="DI597" s="87">
        <v>112.37299999999999</v>
      </c>
      <c r="DJ597" s="87">
        <v>112.37299999999999</v>
      </c>
      <c r="DQ597" s="19"/>
      <c r="DV597" s="85">
        <v>23.55</v>
      </c>
      <c r="EA597" s="85">
        <v>41.76</v>
      </c>
      <c r="EB597" s="19"/>
      <c r="EC597" s="19"/>
      <c r="EH597" s="19"/>
      <c r="EI597" s="85">
        <v>9.73</v>
      </c>
      <c r="ES597" s="85">
        <v>34.700000000000003</v>
      </c>
    </row>
    <row r="598" spans="1:149" x14ac:dyDescent="0.3">
      <c r="A598" s="60" t="s">
        <v>1642</v>
      </c>
      <c r="B598" s="20" t="s">
        <v>977</v>
      </c>
      <c r="C598" s="20" t="s">
        <v>1285</v>
      </c>
      <c r="D598" s="20" t="s">
        <v>1637</v>
      </c>
      <c r="G598" s="20" t="s">
        <v>1637</v>
      </c>
      <c r="K598" s="19">
        <v>36.802</v>
      </c>
      <c r="L598" s="19">
        <v>-108.43899999999999</v>
      </c>
      <c r="M598" s="20" t="s">
        <v>357</v>
      </c>
      <c r="N598" s="59" t="s">
        <v>142</v>
      </c>
      <c r="O598" s="20" t="s">
        <v>147</v>
      </c>
      <c r="P598" s="59" t="s">
        <v>336</v>
      </c>
      <c r="Q598" s="20" t="s">
        <v>1373</v>
      </c>
      <c r="R598" s="20" t="s">
        <v>381</v>
      </c>
      <c r="S598" s="19">
        <v>-37.5</v>
      </c>
      <c r="T598" s="20"/>
      <c r="U598" s="20" t="s">
        <v>142</v>
      </c>
      <c r="V598" s="20" t="s">
        <v>1673</v>
      </c>
      <c r="W598" s="20" t="s">
        <v>1638</v>
      </c>
      <c r="X598" s="20" t="s">
        <v>249</v>
      </c>
      <c r="Z598" s="20" t="s">
        <v>1682</v>
      </c>
      <c r="AA598" s="20" t="s">
        <v>142</v>
      </c>
      <c r="AB598" s="20" t="s">
        <v>1285</v>
      </c>
      <c r="AK598" s="115">
        <v>0.17</v>
      </c>
      <c r="AL598" s="20">
        <v>0.08</v>
      </c>
      <c r="AN598" s="20">
        <v>0.27</v>
      </c>
      <c r="AO598" s="20">
        <v>8.7080800000000014E-2</v>
      </c>
      <c r="AR598" s="85">
        <v>8.2799999999999994</v>
      </c>
      <c r="AS598" s="19">
        <v>32</v>
      </c>
      <c r="AT598" s="161">
        <v>0.71199999999999997</v>
      </c>
      <c r="BB598" s="85">
        <v>0.56999999999999995</v>
      </c>
      <c r="BD598" s="19">
        <v>9</v>
      </c>
      <c r="BG598" s="85">
        <v>0.86</v>
      </c>
      <c r="BJ598" s="85">
        <v>3.56</v>
      </c>
      <c r="BK598" s="85">
        <v>4</v>
      </c>
      <c r="BL598" s="161">
        <v>0.22800000000000001</v>
      </c>
      <c r="BM598" s="85">
        <v>19.100000000000001</v>
      </c>
      <c r="BP598" s="85">
        <v>1.4</v>
      </c>
      <c r="BT598" s="85">
        <v>19.399999999999999</v>
      </c>
      <c r="BW598" s="85">
        <v>4.8</v>
      </c>
      <c r="BY598" s="85">
        <v>7.5</v>
      </c>
      <c r="CB598" s="85">
        <v>0.6</v>
      </c>
      <c r="CF598" s="161">
        <v>0.158</v>
      </c>
      <c r="CG598" s="85">
        <v>2.2200000000000002</v>
      </c>
      <c r="CH598" s="85">
        <v>1.65</v>
      </c>
      <c r="CJ598" s="85">
        <v>21</v>
      </c>
      <c r="CK598" s="161">
        <v>0.20499999999999999</v>
      </c>
      <c r="CM598" s="85">
        <v>2.64</v>
      </c>
      <c r="CO598" s="85">
        <v>1.17</v>
      </c>
      <c r="CS598" s="85">
        <v>6.8</v>
      </c>
      <c r="CU598" s="85">
        <v>7.31</v>
      </c>
      <c r="CV598" s="85">
        <v>15.3</v>
      </c>
      <c r="CX598" s="85">
        <v>7.2</v>
      </c>
      <c r="CY598" s="85">
        <v>1.47</v>
      </c>
      <c r="CZ598" s="161">
        <v>0.33500000000000002</v>
      </c>
      <c r="DB598" s="161">
        <v>0.19900000000000001</v>
      </c>
      <c r="DG598" s="161">
        <v>0.53100000000000003</v>
      </c>
      <c r="DH598" s="161">
        <v>8.6999999999999994E-2</v>
      </c>
      <c r="DI598" s="87">
        <v>32.432000000000002</v>
      </c>
      <c r="DJ598" s="87">
        <v>32.432000000000002</v>
      </c>
      <c r="DQ598" s="19"/>
      <c r="DV598" s="85">
        <v>10.31</v>
      </c>
      <c r="EA598" s="85">
        <v>46.36</v>
      </c>
      <c r="EB598" s="19"/>
      <c r="EC598" s="19"/>
      <c r="EH598" s="19"/>
      <c r="EI598" s="85">
        <v>8.2799999999999994</v>
      </c>
      <c r="ES598" s="85">
        <v>43.33</v>
      </c>
    </row>
    <row r="599" spans="1:149" x14ac:dyDescent="0.3">
      <c r="A599" s="60" t="s">
        <v>1643</v>
      </c>
      <c r="B599" s="20" t="s">
        <v>977</v>
      </c>
      <c r="C599" s="20" t="s">
        <v>1285</v>
      </c>
      <c r="D599" s="20" t="s">
        <v>1637</v>
      </c>
      <c r="G599" s="20" t="s">
        <v>1637</v>
      </c>
      <c r="K599" s="19">
        <v>36.802</v>
      </c>
      <c r="L599" s="19">
        <v>-108.43899999999999</v>
      </c>
      <c r="M599" s="20" t="s">
        <v>357</v>
      </c>
      <c r="N599" s="59" t="s">
        <v>142</v>
      </c>
      <c r="O599" s="20" t="s">
        <v>147</v>
      </c>
      <c r="P599" s="59" t="s">
        <v>336</v>
      </c>
      <c r="Q599" s="20" t="s">
        <v>1373</v>
      </c>
      <c r="R599" s="20" t="s">
        <v>381</v>
      </c>
      <c r="S599" s="19">
        <v>-36.9</v>
      </c>
      <c r="T599" s="20"/>
      <c r="U599" s="20" t="s">
        <v>142</v>
      </c>
      <c r="V599" s="20" t="s">
        <v>1673</v>
      </c>
      <c r="W599" s="20" t="s">
        <v>1638</v>
      </c>
      <c r="X599" s="20" t="s">
        <v>249</v>
      </c>
      <c r="Z599" s="20" t="s">
        <v>1682</v>
      </c>
      <c r="AA599" s="20" t="s">
        <v>142</v>
      </c>
      <c r="AB599" s="20" t="s">
        <v>1285</v>
      </c>
      <c r="AK599" s="115">
        <v>0.69</v>
      </c>
      <c r="AL599" s="20">
        <v>0.05</v>
      </c>
      <c r="AN599" s="20">
        <v>0.41</v>
      </c>
      <c r="AO599" s="20">
        <v>5.4728800000000001E-2</v>
      </c>
      <c r="AR599" s="85">
        <v>7.43</v>
      </c>
      <c r="AS599" s="19">
        <v>22</v>
      </c>
      <c r="AT599" s="161">
        <v>0.84599999999999997</v>
      </c>
      <c r="BB599" s="85">
        <v>3.53</v>
      </c>
      <c r="BD599" s="19">
        <v>561</v>
      </c>
      <c r="BG599" s="85">
        <v>0.75</v>
      </c>
      <c r="BJ599" s="85">
        <v>3.82</v>
      </c>
      <c r="BK599" s="85">
        <v>4.7</v>
      </c>
      <c r="BL599" s="161">
        <v>0.14499999999999999</v>
      </c>
      <c r="BM599" s="85">
        <v>9.1999999999999993</v>
      </c>
      <c r="BP599" s="85">
        <v>1.03</v>
      </c>
      <c r="BT599" s="85">
        <v>25.1</v>
      </c>
      <c r="BW599" s="85">
        <v>2.8</v>
      </c>
      <c r="BY599" s="85">
        <v>2.6</v>
      </c>
      <c r="CB599" s="85">
        <v>1</v>
      </c>
      <c r="CF599" s="161">
        <v>0.21099999999999999</v>
      </c>
      <c r="CG599" s="85">
        <v>2.2400000000000002</v>
      </c>
      <c r="CH599" s="85">
        <v>1.79</v>
      </c>
      <c r="CJ599" s="85">
        <v>53</v>
      </c>
      <c r="CK599" s="161">
        <v>0.115</v>
      </c>
      <c r="CM599" s="85">
        <v>2.0299999999999998</v>
      </c>
      <c r="CO599" s="85">
        <v>0.94</v>
      </c>
      <c r="CS599" s="85">
        <v>4.5999999999999996</v>
      </c>
      <c r="CU599" s="85">
        <v>13.23</v>
      </c>
      <c r="CV599" s="85">
        <v>25.3</v>
      </c>
      <c r="CX599" s="85">
        <v>10.1</v>
      </c>
      <c r="CY599" s="85">
        <v>1.74</v>
      </c>
      <c r="CZ599" s="161">
        <v>0.314</v>
      </c>
      <c r="DB599" s="161">
        <v>0.247</v>
      </c>
      <c r="DG599" s="161">
        <v>0.60199999999999998</v>
      </c>
      <c r="DH599" s="161">
        <v>9.9000000000000005E-2</v>
      </c>
      <c r="DI599" s="87">
        <v>51.631999999999998</v>
      </c>
      <c r="DJ599" s="87">
        <v>51.631999999999998</v>
      </c>
      <c r="DQ599" s="19"/>
      <c r="DV599" s="85">
        <v>9.9</v>
      </c>
      <c r="EA599" s="85">
        <v>45.17</v>
      </c>
      <c r="EB599" s="19"/>
      <c r="EC599" s="19"/>
      <c r="EH599" s="19"/>
      <c r="EI599" s="85">
        <v>7.43</v>
      </c>
      <c r="ES599" s="85">
        <v>44.93</v>
      </c>
    </row>
    <row r="600" spans="1:149" x14ac:dyDescent="0.3">
      <c r="A600" s="60" t="s">
        <v>1644</v>
      </c>
      <c r="B600" s="20" t="s">
        <v>977</v>
      </c>
      <c r="C600" s="20" t="s">
        <v>1285</v>
      </c>
      <c r="D600" s="20" t="s">
        <v>1637</v>
      </c>
      <c r="G600" s="20" t="s">
        <v>1637</v>
      </c>
      <c r="K600" s="19">
        <v>36.802</v>
      </c>
      <c r="L600" s="19">
        <v>-108.43899999999999</v>
      </c>
      <c r="M600" s="20" t="s">
        <v>357</v>
      </c>
      <c r="N600" s="59" t="s">
        <v>142</v>
      </c>
      <c r="O600" s="20" t="s">
        <v>147</v>
      </c>
      <c r="P600" s="59" t="s">
        <v>2240</v>
      </c>
      <c r="Q600" s="20" t="s">
        <v>1373</v>
      </c>
      <c r="R600" s="20" t="s">
        <v>381</v>
      </c>
      <c r="S600" s="19">
        <v>-36.700000000000003</v>
      </c>
      <c r="T600" s="20"/>
      <c r="U600" s="20" t="s">
        <v>142</v>
      </c>
      <c r="V600" s="20" t="s">
        <v>1673</v>
      </c>
      <c r="W600" s="20" t="s">
        <v>1638</v>
      </c>
      <c r="Z600" s="20" t="s">
        <v>323</v>
      </c>
      <c r="AA600" s="20" t="s">
        <v>142</v>
      </c>
      <c r="AB600" s="20" t="s">
        <v>1285</v>
      </c>
      <c r="AK600" s="115">
        <v>0.26</v>
      </c>
      <c r="AL600" s="20">
        <v>7.0000000000000007E-2</v>
      </c>
      <c r="AN600" s="20">
        <v>0.22</v>
      </c>
      <c r="AO600" s="20">
        <v>6.9287200000000007E-2</v>
      </c>
      <c r="AR600" s="85">
        <v>5.66</v>
      </c>
      <c r="AS600" s="19">
        <v>50</v>
      </c>
      <c r="AT600" s="161">
        <v>0.58199999999999996</v>
      </c>
      <c r="BB600" s="85">
        <v>0.67</v>
      </c>
      <c r="BD600" s="19">
        <v>110</v>
      </c>
      <c r="BG600" s="85">
        <v>0.64</v>
      </c>
      <c r="BJ600" s="85">
        <v>3.36</v>
      </c>
      <c r="BK600" s="85">
        <v>6.1</v>
      </c>
      <c r="BL600" s="161">
        <v>0.34699999999999998</v>
      </c>
      <c r="BM600" s="85">
        <v>33.1</v>
      </c>
      <c r="BP600" s="85">
        <v>2.5499999999999998</v>
      </c>
      <c r="BT600" s="85">
        <v>34.200000000000003</v>
      </c>
      <c r="BW600" s="85">
        <v>2.2999999999999998</v>
      </c>
      <c r="BY600" s="85">
        <v>14.3</v>
      </c>
      <c r="CB600" s="85">
        <v>3</v>
      </c>
      <c r="CF600" s="161">
        <v>0.20599999999999999</v>
      </c>
      <c r="CG600" s="85">
        <v>2.98</v>
      </c>
      <c r="CH600" s="85">
        <v>3.21</v>
      </c>
      <c r="CJ600" s="85">
        <v>32</v>
      </c>
      <c r="CK600" s="161">
        <v>0.51100000000000001</v>
      </c>
      <c r="CM600" s="85">
        <v>3.84</v>
      </c>
      <c r="CO600" s="85">
        <v>1.73</v>
      </c>
      <c r="CS600" s="85">
        <v>3.2</v>
      </c>
      <c r="CU600" s="85">
        <v>14.36</v>
      </c>
      <c r="CV600" s="85">
        <v>30.1</v>
      </c>
      <c r="CX600" s="85">
        <v>14.1</v>
      </c>
      <c r="CY600" s="85">
        <v>2.2400000000000002</v>
      </c>
      <c r="CZ600" s="161">
        <v>0.41</v>
      </c>
      <c r="DB600" s="161">
        <v>0.27600000000000002</v>
      </c>
      <c r="DG600" s="161">
        <v>0.88300000000000001</v>
      </c>
      <c r="DH600" s="161">
        <v>0.14899999999999999</v>
      </c>
      <c r="DI600" s="87">
        <v>62.518000000000008</v>
      </c>
      <c r="DJ600" s="87">
        <v>62.518000000000008</v>
      </c>
      <c r="DP600" s="19"/>
      <c r="DV600" s="85">
        <v>18.8</v>
      </c>
      <c r="EA600" s="85">
        <v>36.770000000000003</v>
      </c>
      <c r="EB600" s="19"/>
      <c r="EC600" s="19"/>
      <c r="EH600" s="19"/>
      <c r="EI600" s="85">
        <v>5.66</v>
      </c>
      <c r="ES600" s="85">
        <v>44.43</v>
      </c>
    </row>
    <row r="601" spans="1:149" x14ac:dyDescent="0.3">
      <c r="A601" s="60" t="s">
        <v>1645</v>
      </c>
      <c r="B601" s="20" t="s">
        <v>977</v>
      </c>
      <c r="C601" s="20" t="s">
        <v>1285</v>
      </c>
      <c r="D601" s="20" t="s">
        <v>1637</v>
      </c>
      <c r="G601" s="20" t="s">
        <v>1637</v>
      </c>
      <c r="K601" s="19">
        <v>36.802</v>
      </c>
      <c r="L601" s="19">
        <v>-108.43899999999999</v>
      </c>
      <c r="M601" s="20" t="s">
        <v>357</v>
      </c>
      <c r="N601" s="59" t="s">
        <v>142</v>
      </c>
      <c r="O601" s="20" t="s">
        <v>147</v>
      </c>
      <c r="P601" s="59" t="s">
        <v>336</v>
      </c>
      <c r="Q601" s="20" t="s">
        <v>1373</v>
      </c>
      <c r="R601" s="20" t="s">
        <v>381</v>
      </c>
      <c r="S601" s="19">
        <v>-36.6</v>
      </c>
      <c r="T601" s="20"/>
      <c r="U601" s="20" t="s">
        <v>142</v>
      </c>
      <c r="V601" s="20" t="s">
        <v>1673</v>
      </c>
      <c r="W601" s="20" t="s">
        <v>1638</v>
      </c>
      <c r="X601" s="20" t="s">
        <v>249</v>
      </c>
      <c r="Z601" s="20" t="s">
        <v>1682</v>
      </c>
      <c r="AA601" s="20" t="s">
        <v>142</v>
      </c>
      <c r="AB601" s="20" t="s">
        <v>1285</v>
      </c>
      <c r="AK601" s="115">
        <v>0.32</v>
      </c>
      <c r="AL601" s="20">
        <v>7.0000000000000007E-2</v>
      </c>
      <c r="AN601" s="20">
        <v>0.17</v>
      </c>
      <c r="AO601" s="20">
        <v>7.6836000000000002E-2</v>
      </c>
      <c r="AR601" s="85">
        <v>8.2899999999999991</v>
      </c>
      <c r="AS601" s="19">
        <v>43</v>
      </c>
      <c r="AT601" s="161">
        <v>0.72599999999999998</v>
      </c>
      <c r="BB601" s="85">
        <v>0.51</v>
      </c>
      <c r="BD601" s="19">
        <v>125</v>
      </c>
      <c r="BG601" s="85">
        <v>0.65</v>
      </c>
      <c r="BJ601" s="85">
        <v>4.2699999999999996</v>
      </c>
      <c r="BK601" s="85">
        <v>5.9</v>
      </c>
      <c r="BL601" s="161">
        <v>0.30599999999999999</v>
      </c>
      <c r="BM601" s="85">
        <v>23.5</v>
      </c>
      <c r="BP601" s="85">
        <v>2.2799999999999998</v>
      </c>
      <c r="BT601" s="85">
        <v>24.6</v>
      </c>
      <c r="BW601" s="85">
        <v>2.6</v>
      </c>
      <c r="BY601" s="85">
        <v>11.4</v>
      </c>
      <c r="CB601" s="85">
        <v>3.4</v>
      </c>
      <c r="CF601" s="161">
        <v>0.52400000000000002</v>
      </c>
      <c r="CG601" s="85">
        <v>3.05</v>
      </c>
      <c r="CH601" s="85">
        <v>2.0099999999999998</v>
      </c>
      <c r="CJ601" s="85">
        <v>20</v>
      </c>
      <c r="CK601" s="161">
        <v>0.40899999999999997</v>
      </c>
      <c r="CM601" s="85">
        <v>4.5</v>
      </c>
      <c r="CO601" s="85">
        <v>2.1800000000000002</v>
      </c>
      <c r="CS601" s="85">
        <v>5.4</v>
      </c>
      <c r="CU601" s="85">
        <v>11.52</v>
      </c>
      <c r="CV601" s="85">
        <v>24.7</v>
      </c>
      <c r="CX601" s="85">
        <v>11.2</v>
      </c>
      <c r="CY601" s="85">
        <v>2.09</v>
      </c>
      <c r="CZ601" s="161">
        <v>0.36799999999999999</v>
      </c>
      <c r="DB601" s="161">
        <v>0.29699999999999999</v>
      </c>
      <c r="DG601" s="161">
        <v>0.98599999999999999</v>
      </c>
      <c r="DH601" s="161">
        <v>0.161</v>
      </c>
      <c r="DI601" s="87">
        <v>51.322000000000003</v>
      </c>
      <c r="DJ601" s="87">
        <v>51.322000000000003</v>
      </c>
      <c r="DP601" s="19"/>
      <c r="DV601" s="85">
        <v>17.420000000000002</v>
      </c>
      <c r="EA601" s="85">
        <v>42.79</v>
      </c>
      <c r="EB601" s="19"/>
      <c r="EC601" s="19"/>
      <c r="EH601" s="19"/>
      <c r="EI601" s="85">
        <v>8.2899999999999991</v>
      </c>
      <c r="ES601" s="85">
        <v>39.799999999999997</v>
      </c>
    </row>
    <row r="602" spans="1:149" x14ac:dyDescent="0.3">
      <c r="A602" s="60" t="s">
        <v>1646</v>
      </c>
      <c r="B602" s="20" t="s">
        <v>977</v>
      </c>
      <c r="C602" s="20" t="s">
        <v>1285</v>
      </c>
      <c r="D602" s="20" t="s">
        <v>1637</v>
      </c>
      <c r="G602" s="20" t="s">
        <v>1637</v>
      </c>
      <c r="K602" s="19">
        <v>36.802</v>
      </c>
      <c r="L602" s="19">
        <v>-108.43899999999999</v>
      </c>
      <c r="M602" s="20" t="s">
        <v>357</v>
      </c>
      <c r="N602" s="59" t="s">
        <v>142</v>
      </c>
      <c r="O602" s="20" t="s">
        <v>147</v>
      </c>
      <c r="P602" s="59" t="s">
        <v>2240</v>
      </c>
      <c r="Q602" s="20" t="s">
        <v>1373</v>
      </c>
      <c r="R602" s="20" t="s">
        <v>381</v>
      </c>
      <c r="S602" s="19">
        <v>-36.5</v>
      </c>
      <c r="T602" s="20"/>
      <c r="U602" s="20" t="s">
        <v>142</v>
      </c>
      <c r="V602" s="20" t="s">
        <v>1673</v>
      </c>
      <c r="W602" s="20" t="s">
        <v>1638</v>
      </c>
      <c r="Z602" s="20" t="s">
        <v>323</v>
      </c>
      <c r="AA602" s="20" t="s">
        <v>142</v>
      </c>
      <c r="AB602" s="20" t="s">
        <v>1285</v>
      </c>
      <c r="AK602" s="115">
        <v>0.51</v>
      </c>
      <c r="AL602" s="20">
        <v>0.11</v>
      </c>
      <c r="AN602" s="20">
        <v>0.27</v>
      </c>
      <c r="AO602" s="20">
        <v>0.11309720000000001</v>
      </c>
      <c r="AR602" s="85">
        <v>6.29</v>
      </c>
      <c r="AS602" s="19">
        <v>130</v>
      </c>
      <c r="AT602" s="161">
        <v>0.57499999999999996</v>
      </c>
      <c r="BB602" s="85">
        <v>0.31</v>
      </c>
      <c r="BD602" s="19">
        <v>149</v>
      </c>
      <c r="BG602" s="85">
        <v>0.38</v>
      </c>
      <c r="BJ602" s="85">
        <v>1.99</v>
      </c>
      <c r="BK602" s="85">
        <v>2.6</v>
      </c>
      <c r="BL602" s="161">
        <v>0.58199999999999996</v>
      </c>
      <c r="BM602" s="85">
        <v>35.299999999999997</v>
      </c>
      <c r="BP602" s="85">
        <v>4.46</v>
      </c>
      <c r="BT602" s="85">
        <v>42.7</v>
      </c>
      <c r="BW602" s="85">
        <v>0.6</v>
      </c>
      <c r="BY602" s="85">
        <v>8.1999999999999993</v>
      </c>
      <c r="CB602" s="85">
        <v>13.4</v>
      </c>
      <c r="CF602" s="161">
        <v>0.247</v>
      </c>
      <c r="CG602" s="85">
        <v>2.17</v>
      </c>
      <c r="CH602" s="85">
        <v>1.36</v>
      </c>
      <c r="CJ602" s="85">
        <v>23</v>
      </c>
      <c r="CK602" s="161">
        <v>0.61199999999999999</v>
      </c>
      <c r="CM602" s="85">
        <v>6.39</v>
      </c>
      <c r="CO602" s="85">
        <v>2.27</v>
      </c>
      <c r="CS602" s="85">
        <v>4.3</v>
      </c>
      <c r="CU602" s="85">
        <v>26.99</v>
      </c>
      <c r="CV602" s="85">
        <v>58.2</v>
      </c>
      <c r="CX602" s="85">
        <v>21.2</v>
      </c>
      <c r="CY602" s="85">
        <v>3.15</v>
      </c>
      <c r="CZ602" s="161">
        <v>0.47699999999999998</v>
      </c>
      <c r="DB602" s="161">
        <v>0.28000000000000003</v>
      </c>
      <c r="DG602" s="161">
        <v>0.73599999999999999</v>
      </c>
      <c r="DH602" s="161">
        <v>0.128</v>
      </c>
      <c r="DI602" s="87">
        <v>111.16100000000002</v>
      </c>
      <c r="DJ602" s="87">
        <v>111.16100000000002</v>
      </c>
      <c r="DP602" s="19"/>
      <c r="DV602" s="85">
        <v>50.33</v>
      </c>
      <c r="EA602" s="85">
        <v>22.43</v>
      </c>
      <c r="EB602" s="19"/>
      <c r="EC602" s="19"/>
      <c r="EH602" s="19"/>
      <c r="EI602" s="85">
        <v>6.29</v>
      </c>
      <c r="ES602" s="85">
        <v>27.24</v>
      </c>
    </row>
    <row r="603" spans="1:149" x14ac:dyDescent="0.3">
      <c r="A603" s="60" t="s">
        <v>1647</v>
      </c>
      <c r="B603" s="20" t="s">
        <v>977</v>
      </c>
      <c r="C603" s="20" t="s">
        <v>1285</v>
      </c>
      <c r="D603" s="20" t="s">
        <v>1637</v>
      </c>
      <c r="G603" s="20" t="s">
        <v>1637</v>
      </c>
      <c r="K603" s="19">
        <v>36.802</v>
      </c>
      <c r="L603" s="19">
        <v>-108.43899999999999</v>
      </c>
      <c r="M603" s="20" t="s">
        <v>357</v>
      </c>
      <c r="N603" s="59" t="s">
        <v>142</v>
      </c>
      <c r="O603" s="20" t="s">
        <v>147</v>
      </c>
      <c r="P603" s="59" t="s">
        <v>336</v>
      </c>
      <c r="Q603" s="20" t="s">
        <v>1373</v>
      </c>
      <c r="R603" s="20" t="s">
        <v>381</v>
      </c>
      <c r="S603" s="19">
        <v>-36</v>
      </c>
      <c r="T603" s="20"/>
      <c r="U603" s="20" t="s">
        <v>142</v>
      </c>
      <c r="V603" s="20" t="s">
        <v>1673</v>
      </c>
      <c r="W603" s="20" t="s">
        <v>1638</v>
      </c>
      <c r="X603" s="20" t="s">
        <v>249</v>
      </c>
      <c r="Z603" s="20" t="s">
        <v>1682</v>
      </c>
      <c r="AA603" s="20" t="s">
        <v>142</v>
      </c>
      <c r="AB603" s="20" t="s">
        <v>1285</v>
      </c>
      <c r="AK603" s="115">
        <v>0.28999999999999998</v>
      </c>
      <c r="AL603" s="20">
        <v>0.04</v>
      </c>
      <c r="AN603" s="20">
        <v>0.41</v>
      </c>
      <c r="AO603" s="20">
        <v>4.0844400000000003E-2</v>
      </c>
      <c r="AR603" s="85">
        <v>8.15</v>
      </c>
      <c r="AS603" s="19">
        <v>20</v>
      </c>
      <c r="AT603" s="161">
        <v>0.72199999999999998</v>
      </c>
      <c r="BB603" s="85">
        <v>0.41</v>
      </c>
      <c r="BD603" s="19">
        <v>20</v>
      </c>
      <c r="BG603" s="85">
        <v>0.9</v>
      </c>
      <c r="BJ603" s="85">
        <v>2.99</v>
      </c>
      <c r="BK603" s="85">
        <v>3</v>
      </c>
      <c r="BL603" s="161">
        <v>0.16</v>
      </c>
      <c r="BM603" s="85">
        <v>30.7</v>
      </c>
      <c r="BP603" s="85">
        <v>2.72</v>
      </c>
      <c r="BT603" s="85">
        <v>32.5</v>
      </c>
      <c r="BW603" s="85">
        <v>2.2000000000000002</v>
      </c>
      <c r="BY603" s="85">
        <v>14.6</v>
      </c>
      <c r="CB603" s="85">
        <v>1.1000000000000001</v>
      </c>
      <c r="CF603" s="161">
        <v>0.876</v>
      </c>
      <c r="CG603" s="85">
        <v>4.1399999999999997</v>
      </c>
      <c r="CH603" s="85">
        <v>1.38</v>
      </c>
      <c r="CJ603" s="85">
        <v>14</v>
      </c>
      <c r="CK603" s="161">
        <v>0.16500000000000001</v>
      </c>
      <c r="CM603" s="85">
        <v>5.19</v>
      </c>
      <c r="CO603" s="85">
        <v>3.62</v>
      </c>
      <c r="CS603" s="85">
        <v>1.4</v>
      </c>
      <c r="CU603" s="85">
        <v>6.06</v>
      </c>
      <c r="CV603" s="85">
        <v>15.9</v>
      </c>
      <c r="CX603" s="85">
        <v>9.3000000000000007</v>
      </c>
      <c r="CY603" s="85">
        <v>1.97</v>
      </c>
      <c r="CZ603" s="161">
        <v>0.34399999999999997</v>
      </c>
      <c r="DB603" s="161">
        <v>0.36099999999999999</v>
      </c>
      <c r="DG603" s="161">
        <v>1.21</v>
      </c>
      <c r="DH603" s="161">
        <v>0.17799999999999999</v>
      </c>
      <c r="DI603" s="87">
        <v>35.323</v>
      </c>
      <c r="DJ603" s="87">
        <v>35.323</v>
      </c>
      <c r="DP603" s="19"/>
      <c r="DV603" s="85">
        <v>9.6999999999999993</v>
      </c>
      <c r="EA603" s="85">
        <v>46.82</v>
      </c>
      <c r="EB603" s="19"/>
      <c r="EC603" s="19"/>
      <c r="EH603" s="19"/>
      <c r="EI603" s="85">
        <v>8.15</v>
      </c>
      <c r="ES603" s="85">
        <v>43.48</v>
      </c>
    </row>
    <row r="604" spans="1:149" x14ac:dyDescent="0.3">
      <c r="A604" s="60" t="s">
        <v>1648</v>
      </c>
      <c r="B604" s="20" t="s">
        <v>977</v>
      </c>
      <c r="C604" s="20" t="s">
        <v>1285</v>
      </c>
      <c r="D604" s="20" t="s">
        <v>1637</v>
      </c>
      <c r="G604" s="20" t="s">
        <v>1637</v>
      </c>
      <c r="K604" s="19">
        <v>36.802</v>
      </c>
      <c r="L604" s="19">
        <v>-108.43899999999999</v>
      </c>
      <c r="M604" s="20" t="s">
        <v>357</v>
      </c>
      <c r="N604" s="59" t="s">
        <v>142</v>
      </c>
      <c r="O604" s="20" t="s">
        <v>147</v>
      </c>
      <c r="P604" s="59" t="s">
        <v>2240</v>
      </c>
      <c r="Q604" s="20" t="s">
        <v>1373</v>
      </c>
      <c r="R604" s="20" t="s">
        <v>381</v>
      </c>
      <c r="S604" s="19">
        <v>-35.799999999999997</v>
      </c>
      <c r="T604" s="20"/>
      <c r="U604" s="20" t="s">
        <v>142</v>
      </c>
      <c r="V604" s="20" t="s">
        <v>1673</v>
      </c>
      <c r="W604" s="20" t="s">
        <v>1638</v>
      </c>
      <c r="Z604" s="20" t="s">
        <v>323</v>
      </c>
      <c r="AA604" s="20" t="s">
        <v>142</v>
      </c>
      <c r="AB604" s="20" t="s">
        <v>1285</v>
      </c>
      <c r="AH604" s="161"/>
      <c r="AK604" s="115">
        <v>0.38</v>
      </c>
      <c r="AL604" s="20">
        <v>0.1</v>
      </c>
      <c r="AN604" s="20">
        <v>2.34</v>
      </c>
      <c r="AO604" s="20">
        <v>9.9886800000000012E-2</v>
      </c>
      <c r="AR604" s="85">
        <v>6.66</v>
      </c>
      <c r="AS604" s="19">
        <v>109</v>
      </c>
      <c r="AT604" s="161">
        <v>1.048</v>
      </c>
      <c r="BB604" s="85">
        <v>2.83</v>
      </c>
      <c r="BD604" s="19">
        <v>131</v>
      </c>
      <c r="BG604" s="85">
        <v>0.2</v>
      </c>
      <c r="BJ604" s="85">
        <v>1.37</v>
      </c>
      <c r="BK604" s="85">
        <v>2.5</v>
      </c>
      <c r="BL604" s="161">
        <v>0.63800000000000001</v>
      </c>
      <c r="BM604" s="85">
        <v>14.7</v>
      </c>
      <c r="BP604" s="85">
        <v>5.19</v>
      </c>
      <c r="BT604" s="85">
        <v>38.200000000000003</v>
      </c>
      <c r="BW604" s="85">
        <v>0.6</v>
      </c>
      <c r="BY604" s="85">
        <v>7.5</v>
      </c>
      <c r="CB604" s="85">
        <v>8.8000000000000007</v>
      </c>
      <c r="CF604" s="161">
        <v>0.47899999999999998</v>
      </c>
      <c r="CG604" s="85">
        <v>2.79</v>
      </c>
      <c r="CH604" s="85">
        <v>2.04</v>
      </c>
      <c r="CJ604" s="85">
        <v>41</v>
      </c>
      <c r="CK604" s="161">
        <v>0.874</v>
      </c>
      <c r="CM604" s="85">
        <v>14.8</v>
      </c>
      <c r="CO604" s="85">
        <v>4.0599999999999996</v>
      </c>
      <c r="CS604" s="85">
        <v>4</v>
      </c>
      <c r="CU604" s="85">
        <v>13.1</v>
      </c>
      <c r="CV604" s="85">
        <v>32.700000000000003</v>
      </c>
      <c r="CX604" s="85">
        <v>11.4</v>
      </c>
      <c r="CY604" s="85">
        <v>1.93</v>
      </c>
      <c r="CZ604" s="161">
        <v>0.29799999999999999</v>
      </c>
      <c r="DB604" s="161">
        <v>0.22</v>
      </c>
      <c r="DG604" s="161">
        <v>0.57599999999999996</v>
      </c>
      <c r="DH604" s="161">
        <v>9.7000000000000003E-2</v>
      </c>
      <c r="DI604" s="87">
        <v>60.321000000000005</v>
      </c>
      <c r="DJ604" s="87">
        <v>60.321000000000005</v>
      </c>
      <c r="DP604" s="19"/>
      <c r="DV604" s="85">
        <v>52.19</v>
      </c>
      <c r="EA604" s="85">
        <v>20.350000000000001</v>
      </c>
      <c r="EB604" s="19"/>
      <c r="EC604" s="19"/>
      <c r="EH604" s="19"/>
      <c r="EI604" s="85">
        <v>6.66</v>
      </c>
      <c r="ES604" s="85">
        <v>27.47</v>
      </c>
    </row>
    <row r="605" spans="1:149" x14ac:dyDescent="0.3">
      <c r="A605" s="60" t="s">
        <v>1649</v>
      </c>
      <c r="B605" s="20" t="s">
        <v>977</v>
      </c>
      <c r="C605" s="20" t="s">
        <v>1285</v>
      </c>
      <c r="D605" s="20" t="s">
        <v>1637</v>
      </c>
      <c r="G605" s="20" t="s">
        <v>1637</v>
      </c>
      <c r="K605" s="19">
        <v>36.802</v>
      </c>
      <c r="L605" s="19">
        <v>-108.43899999999999</v>
      </c>
      <c r="M605" s="20" t="s">
        <v>357</v>
      </c>
      <c r="N605" s="59" t="s">
        <v>142</v>
      </c>
      <c r="O605" s="20" t="s">
        <v>147</v>
      </c>
      <c r="P605" s="59" t="s">
        <v>336</v>
      </c>
      <c r="Q605" s="20" t="s">
        <v>1373</v>
      </c>
      <c r="R605" s="20" t="s">
        <v>381</v>
      </c>
      <c r="S605" s="19">
        <v>-35.5</v>
      </c>
      <c r="T605" s="20"/>
      <c r="U605" s="20" t="s">
        <v>142</v>
      </c>
      <c r="V605" s="20" t="s">
        <v>1673</v>
      </c>
      <c r="W605" s="20" t="s">
        <v>1638</v>
      </c>
      <c r="X605" s="20" t="s">
        <v>249</v>
      </c>
      <c r="Z605" s="20" t="s">
        <v>1682</v>
      </c>
      <c r="AA605" s="20" t="s">
        <v>142</v>
      </c>
      <c r="AB605" s="20" t="s">
        <v>1285</v>
      </c>
      <c r="AK605" s="115">
        <v>0.35</v>
      </c>
      <c r="AL605" s="20">
        <v>7.0000000000000007E-2</v>
      </c>
      <c r="AN605" s="20">
        <v>4.37</v>
      </c>
      <c r="AO605" s="20">
        <v>7.0500400000000005E-2</v>
      </c>
      <c r="AR605" s="85">
        <v>9.34</v>
      </c>
      <c r="AS605" s="19">
        <v>73</v>
      </c>
      <c r="AT605" s="161">
        <v>0.70899999999999996</v>
      </c>
      <c r="BB605" s="85">
        <v>0.57999999999999996</v>
      </c>
      <c r="BD605" s="19">
        <v>109</v>
      </c>
      <c r="BG605" s="85">
        <v>0.84</v>
      </c>
      <c r="BJ605" s="85">
        <v>2.2000000000000002</v>
      </c>
      <c r="BK605" s="85">
        <v>4.3</v>
      </c>
      <c r="BL605" s="161">
        <v>0.30599999999999999</v>
      </c>
      <c r="BM605" s="85">
        <v>11.1</v>
      </c>
      <c r="BP605" s="85">
        <v>3.96</v>
      </c>
      <c r="BT605" s="85">
        <v>27.4</v>
      </c>
      <c r="BW605" s="85">
        <v>1.9</v>
      </c>
      <c r="BY605" s="85">
        <v>8.1</v>
      </c>
      <c r="CB605" s="85">
        <v>2.8</v>
      </c>
      <c r="CF605" s="161">
        <v>1.35</v>
      </c>
      <c r="CG605" s="85">
        <v>3.55</v>
      </c>
      <c r="CH605" s="85">
        <v>1.96</v>
      </c>
      <c r="CJ605" s="85">
        <v>37</v>
      </c>
      <c r="CK605" s="161">
        <v>0.67400000000000004</v>
      </c>
      <c r="CM605" s="85">
        <v>9.16</v>
      </c>
      <c r="CO605" s="85">
        <v>4.32</v>
      </c>
      <c r="CS605" s="85">
        <v>2.5</v>
      </c>
      <c r="CU605" s="85">
        <v>4.12</v>
      </c>
      <c r="CV605" s="85">
        <v>9.8000000000000007</v>
      </c>
      <c r="CX605" s="85">
        <v>5.6</v>
      </c>
      <c r="CY605" s="85">
        <v>1.2</v>
      </c>
      <c r="CZ605" s="161">
        <v>0.222</v>
      </c>
      <c r="DB605" s="161">
        <v>0.26200000000000001</v>
      </c>
      <c r="DG605" s="161">
        <v>0.76600000000000001</v>
      </c>
      <c r="DH605" s="161">
        <v>0.108</v>
      </c>
      <c r="DI605" s="87">
        <v>22.078000000000007</v>
      </c>
      <c r="DJ605" s="87">
        <v>22.078000000000007</v>
      </c>
      <c r="DP605" s="19"/>
      <c r="DV605" s="85">
        <v>16.8</v>
      </c>
      <c r="EA605" s="85">
        <v>43.75</v>
      </c>
      <c r="EB605" s="19"/>
      <c r="EC605" s="19"/>
      <c r="EH605" s="19"/>
      <c r="EI605" s="85">
        <v>9.34</v>
      </c>
      <c r="ES605" s="85">
        <v>39.450000000000003</v>
      </c>
    </row>
    <row r="606" spans="1:149" x14ac:dyDescent="0.3">
      <c r="A606" s="60" t="s">
        <v>1650</v>
      </c>
      <c r="B606" s="20" t="s">
        <v>977</v>
      </c>
      <c r="C606" s="20" t="s">
        <v>1285</v>
      </c>
      <c r="D606" s="20" t="s">
        <v>1637</v>
      </c>
      <c r="G606" s="20" t="s">
        <v>1637</v>
      </c>
      <c r="K606" s="19">
        <v>36.802</v>
      </c>
      <c r="L606" s="19">
        <v>-108.43899999999999</v>
      </c>
      <c r="M606" s="20" t="s">
        <v>357</v>
      </c>
      <c r="N606" s="59" t="s">
        <v>142</v>
      </c>
      <c r="O606" s="20" t="s">
        <v>147</v>
      </c>
      <c r="P606" s="59" t="s">
        <v>2240</v>
      </c>
      <c r="Q606" s="20" t="s">
        <v>1373</v>
      </c>
      <c r="R606" s="20" t="s">
        <v>381</v>
      </c>
      <c r="S606" s="19">
        <v>-34.5</v>
      </c>
      <c r="T606" s="20"/>
      <c r="U606" s="20" t="s">
        <v>142</v>
      </c>
      <c r="V606" s="20" t="s">
        <v>1673</v>
      </c>
      <c r="W606" s="20" t="s">
        <v>1638</v>
      </c>
      <c r="Z606" s="20" t="s">
        <v>323</v>
      </c>
      <c r="AA606" s="20" t="s">
        <v>142</v>
      </c>
      <c r="AB606" s="20" t="s">
        <v>1285</v>
      </c>
      <c r="AH606" s="161"/>
      <c r="AK606" s="115">
        <v>0.85</v>
      </c>
      <c r="AL606" s="20">
        <v>0.05</v>
      </c>
      <c r="AN606" s="20">
        <v>0.41</v>
      </c>
      <c r="AO606" s="20">
        <v>5.5402800000000002E-2</v>
      </c>
      <c r="AR606" s="85">
        <v>6.45</v>
      </c>
      <c r="AS606" s="19">
        <v>21</v>
      </c>
      <c r="AT606" s="161">
        <v>0.71399999999999997</v>
      </c>
      <c r="BB606" s="85">
        <v>1.6</v>
      </c>
      <c r="BD606" s="19">
        <v>30</v>
      </c>
      <c r="BG606" s="85">
        <v>0.78</v>
      </c>
      <c r="BJ606" s="85">
        <v>1.47</v>
      </c>
      <c r="BK606" s="85">
        <v>7.5</v>
      </c>
      <c r="BL606" s="161">
        <v>0.13300000000000001</v>
      </c>
      <c r="BM606" s="85">
        <v>59.6</v>
      </c>
      <c r="BP606" s="85">
        <v>1.77</v>
      </c>
      <c r="BT606" s="85">
        <v>39.9</v>
      </c>
      <c r="BW606" s="85">
        <v>1.5</v>
      </c>
      <c r="BY606" s="85">
        <v>9.6999999999999993</v>
      </c>
      <c r="CB606" s="84">
        <v>1.1000000000000001</v>
      </c>
      <c r="CF606" s="161">
        <v>0.17799999999999999</v>
      </c>
      <c r="CG606" s="85">
        <v>2.46</v>
      </c>
      <c r="CH606" s="85">
        <v>5.2</v>
      </c>
      <c r="CJ606" s="85">
        <v>18</v>
      </c>
      <c r="CK606" s="161">
        <v>0.38500000000000001</v>
      </c>
      <c r="CM606" s="85">
        <v>3.72</v>
      </c>
      <c r="CO606" s="85">
        <v>1.29</v>
      </c>
      <c r="CS606" s="85">
        <v>2</v>
      </c>
      <c r="CU606" s="85">
        <v>7.28</v>
      </c>
      <c r="CV606" s="85">
        <v>15.2</v>
      </c>
      <c r="CX606" s="85">
        <v>5.5</v>
      </c>
      <c r="CY606" s="85">
        <v>91</v>
      </c>
      <c r="CZ606" s="161">
        <v>0.17199999999999999</v>
      </c>
      <c r="DB606" s="161">
        <v>9.8000000000000004E-2</v>
      </c>
      <c r="DG606" s="161">
        <v>0.29099999999999998</v>
      </c>
      <c r="DH606" s="161">
        <v>4.7E-2</v>
      </c>
      <c r="DI606" s="87">
        <v>119.58799999999999</v>
      </c>
      <c r="DJ606" s="87">
        <v>119.58799999999999</v>
      </c>
      <c r="DP606" s="19"/>
      <c r="DV606" s="85">
        <v>14.36</v>
      </c>
      <c r="EA606" s="85">
        <v>43.68</v>
      </c>
      <c r="EB606" s="19"/>
      <c r="EC606" s="19"/>
      <c r="EH606" s="19"/>
      <c r="EI606" s="85">
        <v>6.45</v>
      </c>
      <c r="ES606" s="85">
        <v>41.96</v>
      </c>
    </row>
    <row r="607" spans="1:149" x14ac:dyDescent="0.3">
      <c r="A607" s="60" t="s">
        <v>1651</v>
      </c>
      <c r="B607" s="20" t="s">
        <v>977</v>
      </c>
      <c r="C607" s="20" t="s">
        <v>1285</v>
      </c>
      <c r="D607" s="20" t="s">
        <v>1637</v>
      </c>
      <c r="G607" s="20" t="s">
        <v>1637</v>
      </c>
      <c r="K607" s="19">
        <v>36.802</v>
      </c>
      <c r="L607" s="19">
        <v>-108.43899999999999</v>
      </c>
      <c r="M607" s="20" t="s">
        <v>357</v>
      </c>
      <c r="N607" s="59" t="s">
        <v>142</v>
      </c>
      <c r="O607" s="20" t="s">
        <v>147</v>
      </c>
      <c r="P607" s="59" t="s">
        <v>336</v>
      </c>
      <c r="Q607" s="20" t="s">
        <v>1373</v>
      </c>
      <c r="R607" s="20" t="s">
        <v>381</v>
      </c>
      <c r="S607" s="19">
        <v>-33.5</v>
      </c>
      <c r="T607" s="20"/>
      <c r="U607" s="20" t="s">
        <v>142</v>
      </c>
      <c r="V607" s="20" t="s">
        <v>1673</v>
      </c>
      <c r="W607" s="20" t="s">
        <v>1638</v>
      </c>
      <c r="X607" s="20" t="s">
        <v>249</v>
      </c>
      <c r="Z607" s="20" t="s">
        <v>1682</v>
      </c>
      <c r="AA607" s="20" t="s">
        <v>142</v>
      </c>
      <c r="AB607" s="20" t="s">
        <v>1285</v>
      </c>
      <c r="AK607" s="115">
        <v>0.38</v>
      </c>
      <c r="AL607" s="20">
        <v>0.04</v>
      </c>
      <c r="AN607" s="20">
        <v>1.01</v>
      </c>
      <c r="AO607" s="20">
        <v>4.5292800000000001E-2</v>
      </c>
      <c r="AR607" s="85">
        <v>7.17</v>
      </c>
      <c r="AS607" s="19">
        <v>26</v>
      </c>
      <c r="AT607" s="161">
        <v>0.67300000000000004</v>
      </c>
      <c r="BB607" s="85">
        <v>0.6</v>
      </c>
      <c r="BD607" s="19">
        <v>67</v>
      </c>
      <c r="BG607" s="85">
        <v>0.88</v>
      </c>
      <c r="BJ607" s="85">
        <v>1.82</v>
      </c>
      <c r="BK607" s="85">
        <v>4.9000000000000004</v>
      </c>
      <c r="BL607" s="161">
        <v>9.0999999999999998E-2</v>
      </c>
      <c r="BM607" s="85">
        <v>48.7</v>
      </c>
      <c r="BP607" s="85">
        <v>1.88</v>
      </c>
      <c r="BT607" s="85">
        <v>30.1</v>
      </c>
      <c r="BW607" s="85">
        <v>1.4</v>
      </c>
      <c r="BY607" s="85">
        <v>7.5</v>
      </c>
      <c r="CB607" s="84">
        <v>0.5</v>
      </c>
      <c r="CF607" s="161">
        <v>0.17299999999999999</v>
      </c>
      <c r="CG607" s="85">
        <v>1.84</v>
      </c>
      <c r="CH607" s="85">
        <v>1.73</v>
      </c>
      <c r="CJ607" s="85">
        <v>35</v>
      </c>
      <c r="CK607" s="161">
        <v>0.45300000000000001</v>
      </c>
      <c r="CM607" s="85">
        <v>6.61</v>
      </c>
      <c r="CO607" s="85">
        <v>1.1599999999999999</v>
      </c>
      <c r="CS607" s="85">
        <v>5.6</v>
      </c>
      <c r="CU607" s="85">
        <v>2.74</v>
      </c>
      <c r="CV607" s="85">
        <v>6.6</v>
      </c>
      <c r="CX607" s="85">
        <v>2.6</v>
      </c>
      <c r="CY607" s="85">
        <v>0.59</v>
      </c>
      <c r="CZ607" s="161">
        <v>0.104</v>
      </c>
      <c r="DB607" s="161">
        <v>5.8999999999999997E-2</v>
      </c>
      <c r="DG607" s="161">
        <v>0.25</v>
      </c>
      <c r="DH607" s="161">
        <v>4.3999999999999997E-2</v>
      </c>
      <c r="DI607" s="87">
        <v>12.986999999999998</v>
      </c>
      <c r="DJ607" s="87">
        <v>12.986999999999998</v>
      </c>
      <c r="DP607" s="19"/>
      <c r="DV607" s="85">
        <v>10.220000000000001</v>
      </c>
      <c r="EA607" s="85">
        <v>46.59</v>
      </c>
      <c r="EB607" s="19"/>
      <c r="EC607" s="19"/>
      <c r="EH607" s="19"/>
      <c r="EI607" s="85">
        <v>7.17</v>
      </c>
      <c r="ES607" s="85">
        <v>43.19</v>
      </c>
    </row>
    <row r="608" spans="1:149" x14ac:dyDescent="0.3">
      <c r="A608" s="60" t="s">
        <v>1652</v>
      </c>
      <c r="B608" s="20" t="s">
        <v>977</v>
      </c>
      <c r="C608" s="20" t="s">
        <v>1285</v>
      </c>
      <c r="D608" s="20" t="s">
        <v>1637</v>
      </c>
      <c r="G608" s="20" t="s">
        <v>1637</v>
      </c>
      <c r="K608" s="19">
        <v>36.802</v>
      </c>
      <c r="L608" s="19">
        <v>-108.43899999999999</v>
      </c>
      <c r="M608" s="20" t="s">
        <v>357</v>
      </c>
      <c r="N608" s="59" t="s">
        <v>142</v>
      </c>
      <c r="O608" s="20" t="s">
        <v>147</v>
      </c>
      <c r="P608" s="59" t="s">
        <v>336</v>
      </c>
      <c r="Q608" s="20" t="s">
        <v>1373</v>
      </c>
      <c r="R608" s="20" t="s">
        <v>381</v>
      </c>
      <c r="S608" s="19">
        <v>-32.9</v>
      </c>
      <c r="T608" s="20"/>
      <c r="U608" s="20" t="s">
        <v>142</v>
      </c>
      <c r="V608" s="20" t="s">
        <v>1673</v>
      </c>
      <c r="W608" s="20" t="s">
        <v>1638</v>
      </c>
      <c r="X608" s="20" t="s">
        <v>249</v>
      </c>
      <c r="Z608" s="20" t="s">
        <v>1682</v>
      </c>
      <c r="AA608" s="20" t="s">
        <v>142</v>
      </c>
      <c r="AB608" s="20" t="s">
        <v>1285</v>
      </c>
      <c r="AK608" s="115">
        <v>0.36</v>
      </c>
      <c r="AL608" s="20">
        <v>0.05</v>
      </c>
      <c r="AN608" s="20">
        <v>2.29</v>
      </c>
      <c r="AO608" s="20">
        <v>5.1089200000000008E-2</v>
      </c>
      <c r="AR608" s="85">
        <v>8.34</v>
      </c>
      <c r="AS608" s="19">
        <v>25</v>
      </c>
      <c r="AT608" s="161">
        <v>0.624</v>
      </c>
      <c r="BB608" s="85">
        <v>0.25</v>
      </c>
      <c r="BD608" s="19">
        <v>183</v>
      </c>
      <c r="BG608" s="85">
        <v>0.65</v>
      </c>
      <c r="BJ608" s="85">
        <v>2.4</v>
      </c>
      <c r="BK608" s="85">
        <v>2.35</v>
      </c>
      <c r="BL608" s="161">
        <v>8.4000000000000005E-2</v>
      </c>
      <c r="BM608" s="85">
        <v>13.2</v>
      </c>
      <c r="BP608" s="85">
        <v>0.67</v>
      </c>
      <c r="BT608" s="85">
        <v>12.5</v>
      </c>
      <c r="BW608" s="85">
        <v>1.6</v>
      </c>
      <c r="BY608" s="85">
        <v>2.9</v>
      </c>
      <c r="CB608" s="85">
        <v>0.2</v>
      </c>
      <c r="CF608" s="161">
        <v>0.23100000000000001</v>
      </c>
      <c r="CG608" s="85">
        <v>1</v>
      </c>
      <c r="CH608" s="85">
        <v>1.21</v>
      </c>
      <c r="CJ608" s="85">
        <v>39</v>
      </c>
      <c r="CK608" s="161">
        <v>0.108</v>
      </c>
      <c r="CM608" s="85">
        <v>1.44</v>
      </c>
      <c r="CO608" s="85">
        <v>0.5</v>
      </c>
      <c r="CS608" s="85">
        <v>3.6</v>
      </c>
      <c r="CU608" s="85">
        <v>2.59</v>
      </c>
      <c r="CV608" s="85">
        <v>6</v>
      </c>
      <c r="CX608" s="85">
        <v>2.6</v>
      </c>
      <c r="CY608" s="85">
        <v>0.57999999999999996</v>
      </c>
      <c r="CZ608" s="161">
        <v>0.115</v>
      </c>
      <c r="DB608" s="161">
        <v>5.8999999999999997E-2</v>
      </c>
      <c r="DG608" s="161">
        <v>0.25700000000000001</v>
      </c>
      <c r="DH608" s="161">
        <v>4.7E-2</v>
      </c>
      <c r="DI608" s="87">
        <v>12.247999999999999</v>
      </c>
      <c r="DJ608" s="87">
        <v>12.247999999999999</v>
      </c>
      <c r="DP608" s="19"/>
      <c r="DV608" s="85">
        <v>9.1199999999999992</v>
      </c>
      <c r="EA608" s="85">
        <v>50.21</v>
      </c>
      <c r="EB608" s="19"/>
      <c r="EC608" s="19"/>
      <c r="EH608" s="19"/>
      <c r="EI608" s="85">
        <v>8.34</v>
      </c>
      <c r="ES608" s="85">
        <v>40.68</v>
      </c>
    </row>
    <row r="609" spans="1:149" x14ac:dyDescent="0.3">
      <c r="A609" s="60" t="s">
        <v>1653</v>
      </c>
      <c r="B609" s="20" t="s">
        <v>977</v>
      </c>
      <c r="C609" s="20" t="s">
        <v>1285</v>
      </c>
      <c r="D609" s="20" t="s">
        <v>1637</v>
      </c>
      <c r="G609" s="20" t="s">
        <v>1637</v>
      </c>
      <c r="K609" s="19">
        <v>36.802</v>
      </c>
      <c r="L609" s="19">
        <v>-108.43899999999999</v>
      </c>
      <c r="M609" s="20" t="s">
        <v>357</v>
      </c>
      <c r="N609" s="59" t="s">
        <v>142</v>
      </c>
      <c r="O609" s="20" t="s">
        <v>147</v>
      </c>
      <c r="P609" s="59" t="s">
        <v>336</v>
      </c>
      <c r="Q609" s="20" t="s">
        <v>1373</v>
      </c>
      <c r="R609" s="20" t="s">
        <v>381</v>
      </c>
      <c r="S609" s="19">
        <v>-31.8</v>
      </c>
      <c r="T609" s="20"/>
      <c r="U609" s="20" t="s">
        <v>142</v>
      </c>
      <c r="V609" s="20" t="s">
        <v>1673</v>
      </c>
      <c r="W609" s="20" t="s">
        <v>1638</v>
      </c>
      <c r="X609" s="20" t="s">
        <v>249</v>
      </c>
      <c r="Z609" s="20" t="s">
        <v>1676</v>
      </c>
      <c r="AA609" s="20" t="s">
        <v>142</v>
      </c>
      <c r="AB609" s="20" t="s">
        <v>1285</v>
      </c>
      <c r="AK609" s="115">
        <v>0.48</v>
      </c>
      <c r="AL609" s="20">
        <v>0.52</v>
      </c>
      <c r="AN609" s="20">
        <v>0.91</v>
      </c>
      <c r="AO609" s="20">
        <v>0.54054800000000003</v>
      </c>
      <c r="AR609" s="85">
        <v>7.62</v>
      </c>
      <c r="AS609" s="19">
        <v>25</v>
      </c>
      <c r="AT609" s="161">
        <v>0.64300000000000002</v>
      </c>
      <c r="BB609" s="85">
        <v>0.32</v>
      </c>
      <c r="BD609" s="19">
        <v>397</v>
      </c>
      <c r="BG609" s="84">
        <v>1.1399999999999999</v>
      </c>
      <c r="BJ609" s="85">
        <v>3.3</v>
      </c>
      <c r="BK609" s="85">
        <v>4.3</v>
      </c>
      <c r="BL609" s="161">
        <v>0.13300000000000001</v>
      </c>
      <c r="BM609" s="85">
        <v>8.6999999999999993</v>
      </c>
      <c r="BP609" s="85">
        <v>2.1</v>
      </c>
      <c r="BT609" s="85">
        <v>23.4</v>
      </c>
      <c r="BW609" s="85">
        <v>1.4</v>
      </c>
      <c r="BY609" s="85">
        <v>8.3000000000000007</v>
      </c>
      <c r="CB609" s="85">
        <v>0.3</v>
      </c>
      <c r="CF609" s="161">
        <v>0.30199999999999999</v>
      </c>
      <c r="CG609" s="85">
        <v>3.12</v>
      </c>
      <c r="CH609" s="85">
        <v>1.42</v>
      </c>
      <c r="CJ609" s="85">
        <v>38</v>
      </c>
      <c r="CK609" s="161">
        <v>0.36799999999999999</v>
      </c>
      <c r="CM609" s="85">
        <v>4.88</v>
      </c>
      <c r="CO609" s="85">
        <v>4.9400000000000004</v>
      </c>
      <c r="CS609" s="85">
        <v>18.7</v>
      </c>
      <c r="CU609" s="85">
        <v>8.7100000000000009</v>
      </c>
      <c r="CV609" s="85">
        <v>20.5</v>
      </c>
      <c r="CX609" s="85">
        <v>8.9</v>
      </c>
      <c r="CY609" s="85">
        <v>1.87</v>
      </c>
      <c r="CZ609" s="161">
        <v>0.32200000000000001</v>
      </c>
      <c r="DB609" s="161">
        <v>0.34899999999999998</v>
      </c>
      <c r="DG609" s="161">
        <v>1.1559999999999999</v>
      </c>
      <c r="DH609" s="161">
        <v>0.187</v>
      </c>
      <c r="DI609" s="87">
        <v>41.993999999999993</v>
      </c>
      <c r="DJ609" s="87">
        <v>41.993999999999993</v>
      </c>
      <c r="DP609" s="19"/>
      <c r="DV609" s="85">
        <v>11.88</v>
      </c>
      <c r="EA609" s="85">
        <v>50.35</v>
      </c>
      <c r="EB609" s="19"/>
      <c r="EC609" s="19"/>
      <c r="EH609" s="19"/>
      <c r="EI609" s="85">
        <v>7.62</v>
      </c>
      <c r="ES609" s="85">
        <v>37.78</v>
      </c>
    </row>
    <row r="610" spans="1:149" x14ac:dyDescent="0.3">
      <c r="A610" s="60" t="s">
        <v>1654</v>
      </c>
      <c r="B610" s="20" t="s">
        <v>977</v>
      </c>
      <c r="C610" s="20" t="s">
        <v>1285</v>
      </c>
      <c r="D610" s="20" t="s">
        <v>1637</v>
      </c>
      <c r="G610" s="20" t="s">
        <v>1637</v>
      </c>
      <c r="K610" s="19">
        <v>36.802</v>
      </c>
      <c r="L610" s="19">
        <v>-108.43899999999999</v>
      </c>
      <c r="M610" s="20" t="s">
        <v>357</v>
      </c>
      <c r="N610" s="59" t="s">
        <v>142</v>
      </c>
      <c r="O610" s="20" t="s">
        <v>147</v>
      </c>
      <c r="P610" s="59" t="s">
        <v>2240</v>
      </c>
      <c r="Q610" s="20" t="s">
        <v>1373</v>
      </c>
      <c r="R610" s="20" t="s">
        <v>381</v>
      </c>
      <c r="S610" s="19">
        <v>-31.6</v>
      </c>
      <c r="T610" s="20"/>
      <c r="U610" s="20" t="s">
        <v>142</v>
      </c>
      <c r="V610" s="20" t="s">
        <v>1673</v>
      </c>
      <c r="W610" s="20" t="s">
        <v>1638</v>
      </c>
      <c r="Z610" s="20" t="s">
        <v>323</v>
      </c>
      <c r="AA610" s="20" t="s">
        <v>142</v>
      </c>
      <c r="AB610" s="20" t="s">
        <v>1285</v>
      </c>
      <c r="AK610" s="115">
        <v>0.56999999999999995</v>
      </c>
      <c r="AL610" s="20">
        <v>0.31</v>
      </c>
      <c r="AN610" s="20">
        <v>0.13</v>
      </c>
      <c r="AO610" s="20">
        <v>0.32837280000000002</v>
      </c>
      <c r="AR610" s="85">
        <v>5.39</v>
      </c>
      <c r="AS610" s="19">
        <v>113</v>
      </c>
      <c r="AT610" s="161">
        <v>0.33500000000000002</v>
      </c>
      <c r="BB610" s="85">
        <v>0.2</v>
      </c>
      <c r="BD610" s="19">
        <v>257</v>
      </c>
      <c r="BG610" s="85">
        <v>0.18</v>
      </c>
      <c r="BJ610" s="85">
        <v>2.5099999999999998</v>
      </c>
      <c r="BK610" s="85">
        <v>4.7</v>
      </c>
      <c r="BL610" s="161">
        <v>0.73099999999999998</v>
      </c>
      <c r="BM610" s="85">
        <v>4.2</v>
      </c>
      <c r="BP610" s="85">
        <v>3.15</v>
      </c>
      <c r="BT610" s="85">
        <v>50.7</v>
      </c>
      <c r="BW610" s="85">
        <v>0.4</v>
      </c>
      <c r="BY610" s="85">
        <v>16.8</v>
      </c>
      <c r="CB610" s="85">
        <v>16</v>
      </c>
      <c r="CF610" s="161">
        <v>0.221</v>
      </c>
      <c r="CG610" s="85">
        <v>3.21</v>
      </c>
      <c r="CH610" s="85">
        <v>1.84</v>
      </c>
      <c r="CJ610" s="85">
        <v>55</v>
      </c>
      <c r="CK610" s="161">
        <v>2.5099999999999998</v>
      </c>
      <c r="CM610" s="85">
        <v>21.64</v>
      </c>
      <c r="CO610" s="85">
        <v>5.08</v>
      </c>
      <c r="CS610" s="85">
        <v>5.4</v>
      </c>
      <c r="CU610" s="85">
        <v>26.6</v>
      </c>
      <c r="CV610" s="85">
        <v>56.6</v>
      </c>
      <c r="CX610" s="85">
        <v>20.399999999999999</v>
      </c>
      <c r="CY610" s="85">
        <v>3.62</v>
      </c>
      <c r="CZ610" s="161">
        <v>0.56299999999999994</v>
      </c>
      <c r="DB610" s="161">
        <v>0.41</v>
      </c>
      <c r="DG610" s="161">
        <v>1.03</v>
      </c>
      <c r="DH610" s="161">
        <v>0.16600000000000001</v>
      </c>
      <c r="DI610" s="87">
        <v>109.389</v>
      </c>
      <c r="DJ610" s="87">
        <v>109.389</v>
      </c>
      <c r="DP610" s="19"/>
      <c r="DV610" s="85">
        <v>63.38</v>
      </c>
      <c r="EA610" s="85">
        <v>15.2</v>
      </c>
      <c r="EB610" s="19"/>
      <c r="EC610" s="19"/>
      <c r="EH610" s="19"/>
      <c r="EI610" s="85">
        <v>5.39</v>
      </c>
      <c r="ES610" s="85">
        <v>21.43</v>
      </c>
    </row>
    <row r="611" spans="1:149" x14ac:dyDescent="0.3">
      <c r="A611" s="60" t="s">
        <v>1655</v>
      </c>
      <c r="B611" s="20" t="s">
        <v>977</v>
      </c>
      <c r="C611" s="20" t="s">
        <v>1285</v>
      </c>
      <c r="D611" s="20" t="s">
        <v>1637</v>
      </c>
      <c r="G611" s="20" t="s">
        <v>1637</v>
      </c>
      <c r="K611" s="19">
        <v>36.802</v>
      </c>
      <c r="L611" s="19">
        <v>-108.43899999999999</v>
      </c>
      <c r="M611" s="20" t="s">
        <v>357</v>
      </c>
      <c r="N611" s="59" t="s">
        <v>142</v>
      </c>
      <c r="O611" s="20" t="s">
        <v>147</v>
      </c>
      <c r="P611" s="59" t="s">
        <v>336</v>
      </c>
      <c r="Q611" s="20" t="s">
        <v>1373</v>
      </c>
      <c r="R611" s="20" t="s">
        <v>381</v>
      </c>
      <c r="S611" s="19">
        <v>-31.3</v>
      </c>
      <c r="T611" s="20"/>
      <c r="U611" s="20" t="s">
        <v>142</v>
      </c>
      <c r="V611" s="20" t="s">
        <v>1673</v>
      </c>
      <c r="W611" s="20" t="s">
        <v>1638</v>
      </c>
      <c r="X611" s="20" t="s">
        <v>249</v>
      </c>
      <c r="Z611" s="20" t="s">
        <v>1676</v>
      </c>
      <c r="AA611" s="20" t="s">
        <v>142</v>
      </c>
      <c r="AB611" s="20" t="s">
        <v>1285</v>
      </c>
      <c r="AK611" s="115">
        <v>0.5</v>
      </c>
      <c r="AL611" s="20">
        <v>0.1</v>
      </c>
      <c r="AN611" s="20">
        <v>3.08</v>
      </c>
      <c r="AO611" s="20">
        <v>0.10730080000000002</v>
      </c>
      <c r="AR611" s="85">
        <v>7.66</v>
      </c>
      <c r="AS611" s="19">
        <v>26</v>
      </c>
      <c r="AT611" s="161">
        <v>0.624</v>
      </c>
      <c r="BB611" s="85">
        <v>0.26</v>
      </c>
      <c r="BD611" s="19">
        <v>147</v>
      </c>
      <c r="BG611" s="85">
        <v>0.95</v>
      </c>
      <c r="BJ611" s="85">
        <v>4.3499999999999996</v>
      </c>
      <c r="BK611" s="85">
        <v>3.9</v>
      </c>
      <c r="BL611" s="161">
        <v>0.217</v>
      </c>
      <c r="BM611" s="85">
        <v>12.5</v>
      </c>
      <c r="BP611" s="85">
        <v>2.69</v>
      </c>
      <c r="BT611" s="85">
        <v>18</v>
      </c>
      <c r="BW611" s="85">
        <v>2</v>
      </c>
      <c r="BY611" s="85">
        <v>34.700000000000003</v>
      </c>
      <c r="CB611" s="85">
        <v>0.4</v>
      </c>
      <c r="CF611" s="161">
        <v>0.56599999999999995</v>
      </c>
      <c r="CG611" s="85">
        <v>3.81</v>
      </c>
      <c r="CH611" s="85">
        <v>1.1000000000000001</v>
      </c>
      <c r="CJ611" s="85">
        <v>32</v>
      </c>
      <c r="CK611" s="161">
        <v>0.39300000000000002</v>
      </c>
      <c r="CM611" s="85">
        <v>5.82</v>
      </c>
      <c r="CO611" s="85">
        <v>6.58</v>
      </c>
      <c r="CS611" s="85">
        <v>15.6</v>
      </c>
      <c r="CU611" s="85">
        <v>6.65</v>
      </c>
      <c r="CV611" s="85">
        <v>16</v>
      </c>
      <c r="CX611" s="85">
        <v>7.7</v>
      </c>
      <c r="CY611" s="85">
        <v>1.77</v>
      </c>
      <c r="CZ611" s="161">
        <v>0.30499999999999999</v>
      </c>
      <c r="DB611" s="161">
        <v>0.41</v>
      </c>
      <c r="DG611" s="161">
        <v>1.363</v>
      </c>
      <c r="DH611" s="161">
        <v>0.20699999999999999</v>
      </c>
      <c r="DI611" s="87">
        <v>34.404999999999994</v>
      </c>
      <c r="DJ611" s="87">
        <v>34.404999999999994</v>
      </c>
      <c r="DP611" s="19"/>
      <c r="DV611" s="85">
        <v>17.3</v>
      </c>
      <c r="EA611" s="85">
        <v>45.31</v>
      </c>
      <c r="EB611" s="19"/>
      <c r="EC611" s="19"/>
      <c r="EH611" s="19"/>
      <c r="EI611" s="85">
        <v>7.66</v>
      </c>
      <c r="ES611" s="85">
        <v>37.4</v>
      </c>
    </row>
    <row r="612" spans="1:149" x14ac:dyDescent="0.3">
      <c r="A612" s="60" t="s">
        <v>1656</v>
      </c>
      <c r="B612" s="20" t="s">
        <v>977</v>
      </c>
      <c r="C612" s="20" t="s">
        <v>1285</v>
      </c>
      <c r="D612" s="20" t="s">
        <v>1637</v>
      </c>
      <c r="G612" s="20" t="s">
        <v>1637</v>
      </c>
      <c r="K612" s="19">
        <v>36.802</v>
      </c>
      <c r="L612" s="19">
        <v>-108.43899999999999</v>
      </c>
      <c r="M612" s="20" t="s">
        <v>357</v>
      </c>
      <c r="N612" s="59" t="s">
        <v>142</v>
      </c>
      <c r="O612" s="20" t="s">
        <v>147</v>
      </c>
      <c r="P612" s="59" t="s">
        <v>336</v>
      </c>
      <c r="Q612" s="20" t="s">
        <v>1373</v>
      </c>
      <c r="R612" s="20" t="s">
        <v>381</v>
      </c>
      <c r="S612" s="19">
        <v>-31.2</v>
      </c>
      <c r="T612" s="20"/>
      <c r="U612" s="20" t="s">
        <v>142</v>
      </c>
      <c r="V612" s="20" t="s">
        <v>1673</v>
      </c>
      <c r="W612" s="20" t="s">
        <v>1638</v>
      </c>
      <c r="X612" s="20" t="s">
        <v>249</v>
      </c>
      <c r="Z612" s="20" t="s">
        <v>1676</v>
      </c>
      <c r="AA612" s="20" t="s">
        <v>142</v>
      </c>
      <c r="AB612" s="20" t="s">
        <v>1285</v>
      </c>
      <c r="AK612" s="115">
        <v>0.83</v>
      </c>
      <c r="AL612" s="20">
        <v>0.14000000000000001</v>
      </c>
      <c r="AN612" s="20">
        <v>2.63</v>
      </c>
      <c r="AO612" s="20">
        <v>0.15151520000000002</v>
      </c>
      <c r="AR612" s="85">
        <v>8.11</v>
      </c>
      <c r="AS612" s="19">
        <v>68</v>
      </c>
      <c r="AT612" s="161">
        <v>0.746</v>
      </c>
      <c r="BB612" s="85">
        <v>0.6</v>
      </c>
      <c r="BD612" s="19">
        <v>1526</v>
      </c>
      <c r="BG612" s="85">
        <v>0.52</v>
      </c>
      <c r="BJ612" s="85">
        <v>3.06</v>
      </c>
      <c r="BK612" s="85">
        <v>3.5</v>
      </c>
      <c r="BL612" s="161">
        <v>0.45</v>
      </c>
      <c r="BM612" s="85">
        <v>36.5</v>
      </c>
      <c r="BP612" s="85">
        <v>2.63</v>
      </c>
      <c r="BT612" s="85">
        <v>24.3</v>
      </c>
      <c r="BW612" s="85">
        <v>1</v>
      </c>
      <c r="BY612" s="85">
        <v>8.1999999999999993</v>
      </c>
      <c r="CB612" s="84">
        <v>7.1</v>
      </c>
      <c r="CF612" s="161">
        <v>0.67800000000000005</v>
      </c>
      <c r="CG612" s="85">
        <v>3.7</v>
      </c>
      <c r="CH612" s="85">
        <v>1.1499999999999999</v>
      </c>
      <c r="CJ612" s="85">
        <v>108</v>
      </c>
      <c r="CK612" s="161">
        <v>0.60399999999999998</v>
      </c>
      <c r="CM612" s="85">
        <v>8.5500000000000007</v>
      </c>
      <c r="CO612" s="85">
        <v>3.15</v>
      </c>
      <c r="CS612" s="85">
        <v>9.1</v>
      </c>
      <c r="CU612" s="85">
        <v>11.82</v>
      </c>
      <c r="CV612" s="85">
        <v>25.4</v>
      </c>
      <c r="CX612" s="85">
        <v>10.1</v>
      </c>
      <c r="CY612" s="85">
        <v>2.12</v>
      </c>
      <c r="CZ612" s="161">
        <v>0.29699999999999999</v>
      </c>
      <c r="DB612" s="161">
        <v>0.32700000000000001</v>
      </c>
      <c r="DG612" s="161">
        <v>1.0449999999999999</v>
      </c>
      <c r="DH612" s="161">
        <v>0.17399999999999999</v>
      </c>
      <c r="DI612" s="87">
        <v>51.282999999999994</v>
      </c>
      <c r="DJ612" s="87">
        <v>51.282999999999994</v>
      </c>
      <c r="DP612" s="19"/>
      <c r="DV612" s="85">
        <v>33.29</v>
      </c>
      <c r="EA612" s="85">
        <v>33.99</v>
      </c>
      <c r="EB612" s="19"/>
      <c r="EC612" s="19"/>
      <c r="EH612" s="19"/>
      <c r="EI612" s="85">
        <v>8.11</v>
      </c>
      <c r="ES612" s="85">
        <v>32.72</v>
      </c>
    </row>
    <row r="613" spans="1:149" x14ac:dyDescent="0.3">
      <c r="A613" s="60" t="s">
        <v>1657</v>
      </c>
      <c r="B613" s="20" t="s">
        <v>977</v>
      </c>
      <c r="C613" s="20" t="s">
        <v>1285</v>
      </c>
      <c r="D613" s="20" t="s">
        <v>1637</v>
      </c>
      <c r="G613" s="20" t="s">
        <v>1637</v>
      </c>
      <c r="K613" s="19">
        <v>36.802</v>
      </c>
      <c r="L613" s="19">
        <v>-108.43899999999999</v>
      </c>
      <c r="M613" s="20" t="s">
        <v>357</v>
      </c>
      <c r="N613" s="59" t="s">
        <v>142</v>
      </c>
      <c r="O613" s="20" t="s">
        <v>147</v>
      </c>
      <c r="P613" s="59" t="s">
        <v>2240</v>
      </c>
      <c r="Q613" s="20" t="s">
        <v>1373</v>
      </c>
      <c r="R613" s="20" t="s">
        <v>381</v>
      </c>
      <c r="S613" s="19">
        <v>-31</v>
      </c>
      <c r="T613" s="20"/>
      <c r="U613" s="20" t="s">
        <v>142</v>
      </c>
      <c r="V613" s="20" t="s">
        <v>1673</v>
      </c>
      <c r="W613" s="20" t="s">
        <v>1638</v>
      </c>
      <c r="Z613" s="20" t="s">
        <v>323</v>
      </c>
      <c r="AA613" s="20" t="s">
        <v>142</v>
      </c>
      <c r="AB613" s="20" t="s">
        <v>1285</v>
      </c>
      <c r="AK613" s="115">
        <v>0.72</v>
      </c>
      <c r="AL613" s="20">
        <v>0.1</v>
      </c>
      <c r="AN613" s="20">
        <v>4.1100000000000003</v>
      </c>
      <c r="AO613" s="20">
        <v>0.102448</v>
      </c>
      <c r="AR613" s="85">
        <v>7.69</v>
      </c>
      <c r="AS613" s="19">
        <v>67</v>
      </c>
      <c r="AT613" s="161">
        <v>0.67</v>
      </c>
      <c r="BB613" s="85">
        <v>1.23</v>
      </c>
      <c r="BD613" s="19">
        <v>724</v>
      </c>
      <c r="BG613" s="85">
        <v>0.44</v>
      </c>
      <c r="BJ613" s="85">
        <v>2.9</v>
      </c>
      <c r="BK613" s="85">
        <v>2.4</v>
      </c>
      <c r="BL613" s="161">
        <v>0.255</v>
      </c>
      <c r="BM613" s="85">
        <v>16.899999999999999</v>
      </c>
      <c r="BP613" s="85">
        <v>5.69</v>
      </c>
      <c r="BT613" s="85">
        <v>22.8</v>
      </c>
      <c r="BW613" s="85">
        <v>1.8</v>
      </c>
      <c r="BY613" s="85">
        <v>9.6999999999999993</v>
      </c>
      <c r="CB613" s="84">
        <v>3</v>
      </c>
      <c r="CF613" s="161">
        <v>0.92300000000000004</v>
      </c>
      <c r="CG613" s="85">
        <v>5.4</v>
      </c>
      <c r="CH613" s="85">
        <v>1.71</v>
      </c>
      <c r="CJ613" s="85">
        <v>103</v>
      </c>
      <c r="CK613" s="161">
        <v>0.996</v>
      </c>
      <c r="CM613" s="85">
        <v>13.28</v>
      </c>
      <c r="CO613" s="85">
        <v>5.14</v>
      </c>
      <c r="CS613" s="85">
        <v>16.3</v>
      </c>
      <c r="CU613" s="85">
        <v>10.27</v>
      </c>
      <c r="CV613" s="85">
        <v>22</v>
      </c>
      <c r="CX613" s="85">
        <v>9.3000000000000007</v>
      </c>
      <c r="CY613" s="85">
        <v>2.0099999999999998</v>
      </c>
      <c r="CZ613" s="161">
        <v>0.29499999999999998</v>
      </c>
      <c r="DB613" s="161">
        <v>0.42</v>
      </c>
      <c r="DG613" s="161">
        <v>1.4670000000000001</v>
      </c>
      <c r="DH613" s="161">
        <v>0.23200000000000001</v>
      </c>
      <c r="DI613" s="87">
        <v>45.993999999999993</v>
      </c>
      <c r="DJ613" s="87">
        <v>45.993999999999993</v>
      </c>
      <c r="DN613" s="19"/>
      <c r="DV613" s="85">
        <v>26.75</v>
      </c>
      <c r="EA613" s="85">
        <v>32.58</v>
      </c>
      <c r="EB613" s="19"/>
      <c r="EC613" s="19"/>
      <c r="EH613" s="19"/>
      <c r="EI613" s="85">
        <v>7.69</v>
      </c>
      <c r="ES613" s="85">
        <v>40.68</v>
      </c>
    </row>
    <row r="614" spans="1:149" x14ac:dyDescent="0.3">
      <c r="A614" s="60" t="s">
        <v>1658</v>
      </c>
      <c r="B614" s="20" t="s">
        <v>977</v>
      </c>
      <c r="C614" s="20" t="s">
        <v>1285</v>
      </c>
      <c r="D614" s="20" t="s">
        <v>1637</v>
      </c>
      <c r="G614" s="20" t="s">
        <v>1637</v>
      </c>
      <c r="K614" s="19">
        <v>36.802</v>
      </c>
      <c r="L614" s="19">
        <v>-108.43899999999999</v>
      </c>
      <c r="M614" s="20" t="s">
        <v>357</v>
      </c>
      <c r="N614" s="59" t="s">
        <v>142</v>
      </c>
      <c r="O614" s="20" t="s">
        <v>147</v>
      </c>
      <c r="P614" s="59" t="s">
        <v>336</v>
      </c>
      <c r="Q614" s="20" t="s">
        <v>1373</v>
      </c>
      <c r="R614" s="20" t="s">
        <v>381</v>
      </c>
      <c r="S614" s="19">
        <v>-30.8</v>
      </c>
      <c r="T614" s="20"/>
      <c r="U614" s="20" t="s">
        <v>142</v>
      </c>
      <c r="V614" s="20" t="s">
        <v>1673</v>
      </c>
      <c r="W614" s="20" t="s">
        <v>1638</v>
      </c>
      <c r="X614" s="20" t="s">
        <v>249</v>
      </c>
      <c r="Z614" s="20" t="s">
        <v>1676</v>
      </c>
      <c r="AA614" s="20" t="s">
        <v>142</v>
      </c>
      <c r="AB614" s="20" t="s">
        <v>1285</v>
      </c>
      <c r="AK614" s="115">
        <v>0.42</v>
      </c>
      <c r="AL614" s="20">
        <v>0.1</v>
      </c>
      <c r="AN614" s="20">
        <v>2.8</v>
      </c>
      <c r="AO614" s="20">
        <v>0.10999680000000002</v>
      </c>
      <c r="AR614" s="85">
        <v>9.4600000000000009</v>
      </c>
      <c r="AS614" s="19">
        <v>28</v>
      </c>
      <c r="AT614" s="161">
        <v>0.73399999999999999</v>
      </c>
      <c r="BB614" s="85">
        <v>1.48</v>
      </c>
      <c r="BD614" s="19">
        <v>683</v>
      </c>
      <c r="BG614" s="85">
        <v>0.97</v>
      </c>
      <c r="BJ614" s="85">
        <v>2.83</v>
      </c>
      <c r="BK614" s="85">
        <v>1.6</v>
      </c>
      <c r="BL614" s="161">
        <v>0.192</v>
      </c>
      <c r="BM614" s="85">
        <v>4.3</v>
      </c>
      <c r="BP614" s="85">
        <v>1.99</v>
      </c>
      <c r="BT614" s="85">
        <v>9.1</v>
      </c>
      <c r="BW614" s="85">
        <v>2.6</v>
      </c>
      <c r="BY614" s="85">
        <v>3</v>
      </c>
      <c r="CB614" s="84">
        <v>1</v>
      </c>
      <c r="CF614" s="161">
        <v>1.1439999999999999</v>
      </c>
      <c r="CG614" s="85">
        <v>2.96</v>
      </c>
      <c r="CH614" s="85">
        <v>1.31</v>
      </c>
      <c r="CJ614" s="85">
        <v>57</v>
      </c>
      <c r="CK614" s="161">
        <v>9.8000000000000004E-2</v>
      </c>
      <c r="CM614" s="85">
        <v>1.33</v>
      </c>
      <c r="CO614" s="85">
        <v>3.43</v>
      </c>
      <c r="CS614" s="85">
        <v>7.3</v>
      </c>
      <c r="CU614" s="85">
        <v>5.59</v>
      </c>
      <c r="CV614" s="85">
        <v>13.2</v>
      </c>
      <c r="CX614" s="85">
        <v>6.4</v>
      </c>
      <c r="CY614" s="85">
        <v>1.44</v>
      </c>
      <c r="CZ614" s="161">
        <v>0.215</v>
      </c>
      <c r="DB614" s="161">
        <v>0.317</v>
      </c>
      <c r="DG614" s="161">
        <v>1.202</v>
      </c>
      <c r="DH614" s="161">
        <v>0.186</v>
      </c>
      <c r="DI614" s="87">
        <v>28.549999999999997</v>
      </c>
      <c r="DJ614" s="87">
        <v>28.549999999999997</v>
      </c>
      <c r="DN614" s="19"/>
      <c r="DV614" s="85">
        <v>10.95</v>
      </c>
      <c r="EA614" s="85">
        <v>48.35</v>
      </c>
      <c r="EB614" s="19"/>
      <c r="EC614" s="19"/>
      <c r="EH614" s="19"/>
      <c r="EI614" s="85">
        <v>9.4600000000000009</v>
      </c>
      <c r="ES614" s="85">
        <v>40.700000000000003</v>
      </c>
    </row>
    <row r="615" spans="1:149" x14ac:dyDescent="0.3">
      <c r="A615" s="60" t="s">
        <v>1659</v>
      </c>
      <c r="B615" s="20" t="s">
        <v>977</v>
      </c>
      <c r="C615" s="20" t="s">
        <v>1285</v>
      </c>
      <c r="D615" s="20" t="s">
        <v>1637</v>
      </c>
      <c r="G615" s="20" t="s">
        <v>1637</v>
      </c>
      <c r="K615" s="19">
        <v>36.802</v>
      </c>
      <c r="L615" s="19">
        <v>-108.43899999999999</v>
      </c>
      <c r="M615" s="20" t="s">
        <v>357</v>
      </c>
      <c r="N615" s="59" t="s">
        <v>142</v>
      </c>
      <c r="O615" s="20" t="s">
        <v>147</v>
      </c>
      <c r="P615" s="59" t="s">
        <v>336</v>
      </c>
      <c r="Q615" s="20" t="s">
        <v>1373</v>
      </c>
      <c r="R615" s="20" t="s">
        <v>381</v>
      </c>
      <c r="S615" s="19">
        <v>-30</v>
      </c>
      <c r="T615" s="20"/>
      <c r="U615" s="20" t="s">
        <v>142</v>
      </c>
      <c r="V615" s="20" t="s">
        <v>1673</v>
      </c>
      <c r="W615" s="20" t="s">
        <v>1638</v>
      </c>
      <c r="X615" s="20" t="s">
        <v>249</v>
      </c>
      <c r="Z615" s="20" t="s">
        <v>1682</v>
      </c>
      <c r="AA615" s="20" t="s">
        <v>142</v>
      </c>
      <c r="AB615" s="20" t="s">
        <v>1285</v>
      </c>
      <c r="AK615" s="115">
        <v>0.36</v>
      </c>
      <c r="AL615" s="20">
        <v>0.06</v>
      </c>
      <c r="AN615" s="20">
        <v>1.1000000000000001</v>
      </c>
      <c r="AO615" s="20">
        <v>6.5378000000000006E-2</v>
      </c>
      <c r="AR615" s="85">
        <v>8.61</v>
      </c>
      <c r="AS615" s="19">
        <v>29</v>
      </c>
      <c r="AT615" s="161">
        <v>0.56699999999999995</v>
      </c>
      <c r="BB615" s="85">
        <v>0.5</v>
      </c>
      <c r="BD615" s="19">
        <v>117</v>
      </c>
      <c r="BG615" s="85">
        <v>1.04</v>
      </c>
      <c r="BJ615" s="85">
        <v>3.25</v>
      </c>
      <c r="BK615" s="85">
        <v>7.69</v>
      </c>
      <c r="BL615" s="161">
        <v>0.111</v>
      </c>
      <c r="BM615" s="85">
        <v>13.2</v>
      </c>
      <c r="BP615" s="85">
        <v>0.59</v>
      </c>
      <c r="BT615" s="85">
        <v>8.6999999999999993</v>
      </c>
      <c r="BW615" s="85">
        <v>2.5</v>
      </c>
      <c r="BY615" s="85">
        <v>50.4</v>
      </c>
      <c r="CB615" s="84">
        <v>0.5</v>
      </c>
      <c r="CF615" s="161">
        <v>0.14899999999999999</v>
      </c>
      <c r="CG615" s="85">
        <v>0.87</v>
      </c>
      <c r="CH615" s="85">
        <v>1.1499999999999999</v>
      </c>
      <c r="CJ615" s="85">
        <v>24</v>
      </c>
      <c r="CK615" s="161">
        <v>9.6000000000000002E-2</v>
      </c>
      <c r="CM615" s="85">
        <v>1.1000000000000001</v>
      </c>
      <c r="CO615" s="85">
        <v>0.38</v>
      </c>
      <c r="CS615" s="85">
        <v>30.9</v>
      </c>
      <c r="CU615" s="85">
        <v>7.36</v>
      </c>
      <c r="CV615" s="85">
        <v>11.8</v>
      </c>
      <c r="CX615" s="85">
        <v>4.2</v>
      </c>
      <c r="CY615" s="85">
        <v>0.69</v>
      </c>
      <c r="CZ615" s="161">
        <v>0.12</v>
      </c>
      <c r="DB615" s="161">
        <v>9.6000000000000002E-2</v>
      </c>
      <c r="DG615" s="161">
        <v>0.26</v>
      </c>
      <c r="DH615" s="161">
        <v>4.4999999999999998E-2</v>
      </c>
      <c r="DI615" s="87">
        <v>24.571000000000005</v>
      </c>
      <c r="DJ615" s="87">
        <v>24.571000000000005</v>
      </c>
      <c r="DN615" s="19"/>
      <c r="DV615" s="85">
        <v>9.81</v>
      </c>
      <c r="EA615" s="85">
        <v>50.72</v>
      </c>
      <c r="EB615" s="19"/>
      <c r="EC615" s="19"/>
      <c r="EH615" s="19"/>
      <c r="EI615" s="85">
        <v>8.61</v>
      </c>
      <c r="ES615" s="85">
        <v>39.479999999999997</v>
      </c>
    </row>
    <row r="616" spans="1:149" x14ac:dyDescent="0.3">
      <c r="A616" s="60" t="s">
        <v>1660</v>
      </c>
      <c r="B616" s="20" t="s">
        <v>977</v>
      </c>
      <c r="C616" s="20" t="s">
        <v>1285</v>
      </c>
      <c r="D616" s="20" t="s">
        <v>1637</v>
      </c>
      <c r="G616" s="20" t="s">
        <v>1637</v>
      </c>
      <c r="K616" s="19">
        <v>36.802</v>
      </c>
      <c r="L616" s="19">
        <v>-108.43899999999999</v>
      </c>
      <c r="M616" s="20" t="s">
        <v>357</v>
      </c>
      <c r="N616" s="59" t="s">
        <v>142</v>
      </c>
      <c r="O616" s="20" t="s">
        <v>147</v>
      </c>
      <c r="P616" s="59" t="s">
        <v>336</v>
      </c>
      <c r="Q616" s="20" t="s">
        <v>1373</v>
      </c>
      <c r="R616" s="20" t="s">
        <v>381</v>
      </c>
      <c r="S616" s="19">
        <v>-29</v>
      </c>
      <c r="T616" s="20"/>
      <c r="U616" s="20" t="s">
        <v>142</v>
      </c>
      <c r="V616" s="20" t="s">
        <v>1673</v>
      </c>
      <c r="W616" s="20" t="s">
        <v>1638</v>
      </c>
      <c r="X616" s="20" t="s">
        <v>249</v>
      </c>
      <c r="Z616" s="20" t="s">
        <v>1682</v>
      </c>
      <c r="AA616" s="20" t="s">
        <v>142</v>
      </c>
      <c r="AB616" s="20" t="s">
        <v>1285</v>
      </c>
      <c r="AK616" s="115">
        <v>0.28000000000000003</v>
      </c>
      <c r="AL616" s="20">
        <v>0.06</v>
      </c>
      <c r="AN616" s="20">
        <v>0.88</v>
      </c>
      <c r="AO616" s="20">
        <v>6.3221200000000005E-2</v>
      </c>
      <c r="AR616" s="85">
        <v>10.050000000000001</v>
      </c>
      <c r="AS616" s="19">
        <v>26</v>
      </c>
      <c r="AT616" s="161">
        <v>0.52700000000000002</v>
      </c>
      <c r="BB616" s="85">
        <v>0.23</v>
      </c>
      <c r="BD616" s="19">
        <v>159</v>
      </c>
      <c r="BG616" s="85">
        <v>1.27</v>
      </c>
      <c r="BJ616" s="85">
        <v>3.65</v>
      </c>
      <c r="BK616" s="85">
        <v>5.2</v>
      </c>
      <c r="BL616" s="161">
        <v>9.1999999999999998E-2</v>
      </c>
      <c r="BM616" s="85">
        <v>8.1</v>
      </c>
      <c r="BP616" s="85">
        <v>0.44</v>
      </c>
      <c r="BT616" s="85">
        <v>6.8</v>
      </c>
      <c r="BW616" s="85">
        <v>3.2</v>
      </c>
      <c r="BY616" s="85">
        <v>3.8</v>
      </c>
      <c r="CB616" s="85">
        <v>0.1</v>
      </c>
      <c r="CF616" s="161">
        <v>0.107</v>
      </c>
      <c r="CG616" s="85">
        <v>0.67</v>
      </c>
      <c r="CH616" s="85">
        <v>1.29</v>
      </c>
      <c r="CJ616" s="85">
        <v>34</v>
      </c>
      <c r="CK616" s="161">
        <v>7.9000000000000001E-2</v>
      </c>
      <c r="CM616" s="85">
        <v>0.74</v>
      </c>
      <c r="CO616" s="85">
        <v>0.27</v>
      </c>
      <c r="CS616" s="85">
        <v>3.9</v>
      </c>
      <c r="CU616" s="85">
        <v>5.18</v>
      </c>
      <c r="CV616" s="85">
        <v>8.6</v>
      </c>
      <c r="CX616" s="85">
        <v>2.9</v>
      </c>
      <c r="CY616" s="85">
        <v>0.5</v>
      </c>
      <c r="CZ616" s="161">
        <v>9.9000000000000005E-2</v>
      </c>
      <c r="DB616" s="161">
        <v>8.5000000000000006E-2</v>
      </c>
      <c r="DG616" s="161">
        <v>0.19700000000000001</v>
      </c>
      <c r="DH616" s="161">
        <v>3.3000000000000002E-2</v>
      </c>
      <c r="DI616" s="87">
        <v>17.594000000000001</v>
      </c>
      <c r="DJ616" s="87">
        <v>17.594000000000001</v>
      </c>
      <c r="DN616" s="19"/>
      <c r="DV616" s="85">
        <v>8.0399999999999991</v>
      </c>
      <c r="EA616" s="85">
        <v>51.2</v>
      </c>
      <c r="EB616" s="19"/>
      <c r="EC616" s="19"/>
      <c r="EH616" s="19"/>
      <c r="EI616" s="85">
        <v>10.050000000000001</v>
      </c>
      <c r="ES616" s="85">
        <v>40.76</v>
      </c>
    </row>
    <row r="617" spans="1:149" x14ac:dyDescent="0.3">
      <c r="A617" s="60" t="s">
        <v>1661</v>
      </c>
      <c r="B617" s="20" t="s">
        <v>977</v>
      </c>
      <c r="C617" s="20" t="s">
        <v>1285</v>
      </c>
      <c r="D617" s="20" t="s">
        <v>1637</v>
      </c>
      <c r="G617" s="20" t="s">
        <v>1637</v>
      </c>
      <c r="K617" s="19">
        <v>36.802</v>
      </c>
      <c r="L617" s="19">
        <v>-108.43899999999999</v>
      </c>
      <c r="M617" s="20" t="s">
        <v>357</v>
      </c>
      <c r="N617" s="59" t="s">
        <v>142</v>
      </c>
      <c r="O617" s="20" t="s">
        <v>147</v>
      </c>
      <c r="P617" s="59" t="s">
        <v>336</v>
      </c>
      <c r="Q617" s="20" t="s">
        <v>1373</v>
      </c>
      <c r="R617" s="20" t="s">
        <v>381</v>
      </c>
      <c r="S617" s="19">
        <v>-28.5</v>
      </c>
      <c r="T617" s="20"/>
      <c r="U617" s="20" t="s">
        <v>142</v>
      </c>
      <c r="V617" s="20" t="s">
        <v>1673</v>
      </c>
      <c r="W617" s="20" t="s">
        <v>1638</v>
      </c>
      <c r="X617" s="20" t="s">
        <v>249</v>
      </c>
      <c r="Z617" s="20" t="s">
        <v>1682</v>
      </c>
      <c r="AA617" s="20" t="s">
        <v>142</v>
      </c>
      <c r="AB617" s="20" t="s">
        <v>1285</v>
      </c>
      <c r="AK617" s="115">
        <v>0.87</v>
      </c>
      <c r="AL617" s="20">
        <v>0.08</v>
      </c>
      <c r="AN617" s="20">
        <v>3.15</v>
      </c>
      <c r="AO617" s="20">
        <v>8.5058800000000004E-2</v>
      </c>
      <c r="AR617" s="85">
        <v>10.46</v>
      </c>
      <c r="AS617" s="19">
        <v>27</v>
      </c>
      <c r="AT617" s="161">
        <v>0.83099999999999996</v>
      </c>
      <c r="BB617" s="85">
        <v>2.39</v>
      </c>
      <c r="BD617" s="19">
        <v>136</v>
      </c>
      <c r="BG617" s="85">
        <v>1.23</v>
      </c>
      <c r="BJ617" s="85">
        <v>6.5</v>
      </c>
      <c r="BK617" s="85">
        <v>2.9</v>
      </c>
      <c r="BL617" s="161">
        <v>0.2</v>
      </c>
      <c r="BM617" s="85">
        <v>13</v>
      </c>
      <c r="BP617" s="85">
        <v>0.81</v>
      </c>
      <c r="BT617" s="85">
        <v>11.7</v>
      </c>
      <c r="BW617" s="85">
        <v>2</v>
      </c>
      <c r="BY617" s="85">
        <v>5</v>
      </c>
      <c r="CB617" s="85">
        <v>1.2</v>
      </c>
      <c r="CF617" s="161">
        <v>0.187</v>
      </c>
      <c r="CG617" s="85">
        <v>1.34</v>
      </c>
      <c r="CH617" s="85">
        <v>1.55</v>
      </c>
      <c r="CJ617" s="85">
        <v>37</v>
      </c>
      <c r="CK617" s="161">
        <v>0.249</v>
      </c>
      <c r="CM617" s="85">
        <v>2.06</v>
      </c>
      <c r="CO617" s="85">
        <v>1.03</v>
      </c>
      <c r="CS617" s="85">
        <v>3.3</v>
      </c>
      <c r="CU617" s="85">
        <v>8.34</v>
      </c>
      <c r="CV617" s="85">
        <v>15</v>
      </c>
      <c r="CX617" s="85">
        <v>5.3</v>
      </c>
      <c r="CY617" s="85">
        <v>0.93</v>
      </c>
      <c r="CZ617" s="161">
        <v>0.16500000000000001</v>
      </c>
      <c r="DB617" s="161">
        <v>0.114</v>
      </c>
      <c r="DG617" s="161">
        <v>0.313</v>
      </c>
      <c r="DH617" s="161">
        <v>5.6000000000000001E-2</v>
      </c>
      <c r="DI617" s="87">
        <v>30.218</v>
      </c>
      <c r="DJ617" s="87">
        <v>30.218</v>
      </c>
      <c r="DN617" s="19"/>
      <c r="DV617" s="85">
        <v>14.13</v>
      </c>
      <c r="EA617" s="85">
        <v>50.51</v>
      </c>
      <c r="EB617" s="19"/>
      <c r="EC617" s="19"/>
      <c r="EH617" s="19"/>
      <c r="EI617" s="85">
        <v>10.46</v>
      </c>
      <c r="ES617" s="85">
        <v>35.369999999999997</v>
      </c>
    </row>
    <row r="618" spans="1:149" x14ac:dyDescent="0.3">
      <c r="A618" s="60" t="s">
        <v>1662</v>
      </c>
      <c r="B618" s="20" t="s">
        <v>977</v>
      </c>
      <c r="C618" s="20" t="s">
        <v>1285</v>
      </c>
      <c r="D618" s="20" t="s">
        <v>1637</v>
      </c>
      <c r="G618" s="20" t="s">
        <v>1637</v>
      </c>
      <c r="K618" s="19">
        <v>36.802</v>
      </c>
      <c r="L618" s="19">
        <v>-108.43899999999999</v>
      </c>
      <c r="M618" s="20" t="s">
        <v>357</v>
      </c>
      <c r="N618" s="59" t="s">
        <v>142</v>
      </c>
      <c r="O618" s="20" t="s">
        <v>147</v>
      </c>
      <c r="P618" s="59" t="s">
        <v>336</v>
      </c>
      <c r="Q618" s="20" t="s">
        <v>1373</v>
      </c>
      <c r="R618" s="20" t="s">
        <v>381</v>
      </c>
      <c r="S618" s="19">
        <v>-27.5</v>
      </c>
      <c r="T618" s="20"/>
      <c r="U618" s="20" t="s">
        <v>142</v>
      </c>
      <c r="V618" s="20" t="s">
        <v>1673</v>
      </c>
      <c r="W618" s="20" t="s">
        <v>1638</v>
      </c>
      <c r="X618" s="20" t="s">
        <v>249</v>
      </c>
      <c r="Z618" s="20" t="s">
        <v>1682</v>
      </c>
      <c r="AA618" s="20" t="s">
        <v>142</v>
      </c>
      <c r="AB618" s="20" t="s">
        <v>1285</v>
      </c>
      <c r="AK618" s="115">
        <v>0.63</v>
      </c>
      <c r="AL618" s="20">
        <v>0.2</v>
      </c>
      <c r="AN618" s="20">
        <v>0.11</v>
      </c>
      <c r="AO618" s="20">
        <v>0.21433200000000002</v>
      </c>
      <c r="AR618" s="85">
        <v>9.83</v>
      </c>
      <c r="AS618" s="19">
        <v>39</v>
      </c>
      <c r="AT618" s="161">
        <v>1.0509999999999999</v>
      </c>
      <c r="BB618" s="85">
        <v>1.65</v>
      </c>
      <c r="BD618" s="19">
        <v>1933</v>
      </c>
      <c r="BG618" s="85">
        <v>1.18</v>
      </c>
      <c r="BJ618" s="85">
        <v>6.41</v>
      </c>
      <c r="BK618" s="85">
        <v>4.0999999999999996</v>
      </c>
      <c r="BL618" s="161">
        <v>0.34599999999999997</v>
      </c>
      <c r="BM618" s="85">
        <v>51.4</v>
      </c>
      <c r="BP618" s="85">
        <v>4.1900000000000004</v>
      </c>
      <c r="BT618" s="85">
        <v>13.5</v>
      </c>
      <c r="BW618" s="85">
        <v>2.4</v>
      </c>
      <c r="BY618" s="85">
        <v>7.9</v>
      </c>
      <c r="CB618" s="85">
        <v>0.3</v>
      </c>
      <c r="CF618" s="161">
        <v>0.84299999999999997</v>
      </c>
      <c r="CG618" s="85">
        <v>3.94</v>
      </c>
      <c r="CH618" s="85">
        <v>2.34</v>
      </c>
      <c r="CJ618" s="85">
        <v>83</v>
      </c>
      <c r="CK618" s="161">
        <v>0.192</v>
      </c>
      <c r="CM618" s="85">
        <v>4.8099999999999996</v>
      </c>
      <c r="CO618" s="85">
        <v>6.37</v>
      </c>
      <c r="CS618" s="85">
        <v>6.7</v>
      </c>
      <c r="CU618" s="85">
        <v>4.6900000000000004</v>
      </c>
      <c r="CV618" s="85">
        <v>12.7</v>
      </c>
      <c r="CX618" s="84">
        <v>6.2</v>
      </c>
      <c r="CY618" s="85">
        <v>1.5</v>
      </c>
      <c r="CZ618" s="161">
        <v>0.35199999999999998</v>
      </c>
      <c r="DB618" s="161">
        <v>0.39</v>
      </c>
      <c r="DG618" s="161">
        <v>1.925</v>
      </c>
      <c r="DH618" s="161">
        <v>0.28999999999999998</v>
      </c>
      <c r="DI618" s="87">
        <v>28.047000000000001</v>
      </c>
      <c r="DJ618" s="87">
        <v>28.047000000000001</v>
      </c>
      <c r="DN618" s="19"/>
      <c r="DV618" s="85">
        <v>12.81</v>
      </c>
      <c r="EA618" s="85">
        <v>50.28</v>
      </c>
      <c r="EB618" s="19"/>
      <c r="EC618" s="19"/>
      <c r="EH618" s="19"/>
      <c r="EI618" s="85">
        <v>9.83</v>
      </c>
      <c r="ES618" s="85">
        <v>36.909999999999997</v>
      </c>
    </row>
    <row r="619" spans="1:149" x14ac:dyDescent="0.3">
      <c r="A619" s="60" t="s">
        <v>1663</v>
      </c>
      <c r="B619" s="20" t="s">
        <v>977</v>
      </c>
      <c r="C619" s="20" t="s">
        <v>1285</v>
      </c>
      <c r="D619" s="20" t="s">
        <v>1637</v>
      </c>
      <c r="G619" s="20" t="s">
        <v>1637</v>
      </c>
      <c r="K619" s="19">
        <v>36.802</v>
      </c>
      <c r="L619" s="19">
        <v>-108.43899999999999</v>
      </c>
      <c r="M619" s="20" t="s">
        <v>357</v>
      </c>
      <c r="N619" s="59" t="s">
        <v>142</v>
      </c>
      <c r="O619" s="20" t="s">
        <v>147</v>
      </c>
      <c r="P619" s="59" t="s">
        <v>2240</v>
      </c>
      <c r="Q619" s="20" t="s">
        <v>1373</v>
      </c>
      <c r="R619" s="20" t="s">
        <v>381</v>
      </c>
      <c r="S619" s="19">
        <v>-27.3</v>
      </c>
      <c r="T619" s="20"/>
      <c r="U619" s="20" t="s">
        <v>142</v>
      </c>
      <c r="V619" s="20" t="s">
        <v>1673</v>
      </c>
      <c r="W619" s="20" t="s">
        <v>1638</v>
      </c>
      <c r="Z619" s="20" t="s">
        <v>323</v>
      </c>
      <c r="AA619" s="20" t="s">
        <v>142</v>
      </c>
      <c r="AB619" s="20" t="s">
        <v>1285</v>
      </c>
      <c r="AK619" s="115">
        <v>1.7</v>
      </c>
      <c r="AL619" s="20">
        <v>0.36</v>
      </c>
      <c r="AN619" s="20">
        <v>1.73</v>
      </c>
      <c r="AO619" s="20">
        <v>0.37609200000000004</v>
      </c>
      <c r="AR619" s="85">
        <v>8.91</v>
      </c>
      <c r="AS619" s="19">
        <v>209</v>
      </c>
      <c r="AT619" s="161">
        <v>0.59</v>
      </c>
      <c r="BB619" s="85">
        <v>0.68</v>
      </c>
      <c r="BD619" s="19">
        <v>349</v>
      </c>
      <c r="BG619" s="85">
        <v>0.22</v>
      </c>
      <c r="BJ619" s="85">
        <v>2.36</v>
      </c>
      <c r="BK619" s="85">
        <v>4.7</v>
      </c>
      <c r="BL619" s="161">
        <v>1.28</v>
      </c>
      <c r="BM619" s="85">
        <v>12.1</v>
      </c>
      <c r="BP619" s="85">
        <v>6.81</v>
      </c>
      <c r="BT619" s="85">
        <v>33.700000000000003</v>
      </c>
      <c r="BW619" s="85">
        <v>0.2</v>
      </c>
      <c r="BY619" s="85">
        <v>15.3</v>
      </c>
      <c r="CB619" s="85">
        <v>12.6</v>
      </c>
      <c r="CF619" s="161">
        <v>0.69299999999999995</v>
      </c>
      <c r="CG619" s="85">
        <v>6.37</v>
      </c>
      <c r="CH619" s="85">
        <v>3.4</v>
      </c>
      <c r="CJ619" s="85">
        <v>104</v>
      </c>
      <c r="CK619" s="161">
        <v>1.63</v>
      </c>
      <c r="CM619" s="85">
        <v>20.09</v>
      </c>
      <c r="CO619" s="85">
        <v>4.84</v>
      </c>
      <c r="CS619" s="85">
        <v>12.1</v>
      </c>
      <c r="CU619" s="85">
        <v>31.37</v>
      </c>
      <c r="CV619" s="85">
        <v>70</v>
      </c>
      <c r="CX619" s="84">
        <v>28</v>
      </c>
      <c r="CY619" s="85">
        <v>4.7300000000000004</v>
      </c>
      <c r="CZ619" s="161">
        <v>0.77600000000000002</v>
      </c>
      <c r="DB619" s="161">
        <v>0.61</v>
      </c>
      <c r="DG619" s="161">
        <v>1.5</v>
      </c>
      <c r="DH619" s="161">
        <v>0.247</v>
      </c>
      <c r="DI619" s="87">
        <v>137.23300000000003</v>
      </c>
      <c r="DJ619" s="87">
        <v>137.23300000000003</v>
      </c>
      <c r="DN619" s="19"/>
      <c r="DV619" s="85">
        <v>68.73</v>
      </c>
      <c r="EA619" s="85">
        <v>13.01</v>
      </c>
      <c r="EF619" s="19"/>
      <c r="EI619" s="85">
        <v>8.91</v>
      </c>
      <c r="ES619" s="85">
        <v>18.260000000000002</v>
      </c>
    </row>
    <row r="620" spans="1:149" x14ac:dyDescent="0.3">
      <c r="A620" s="60" t="s">
        <v>1664</v>
      </c>
      <c r="B620" s="20" t="s">
        <v>977</v>
      </c>
      <c r="C620" s="20" t="s">
        <v>1285</v>
      </c>
      <c r="D620" s="20" t="s">
        <v>1637</v>
      </c>
      <c r="G620" s="20" t="s">
        <v>1637</v>
      </c>
      <c r="K620" s="19">
        <v>36.802</v>
      </c>
      <c r="L620" s="19">
        <v>-108.43899999999999</v>
      </c>
      <c r="M620" s="20" t="s">
        <v>357</v>
      </c>
      <c r="N620" s="59" t="s">
        <v>142</v>
      </c>
      <c r="O620" s="20" t="s">
        <v>147</v>
      </c>
      <c r="P620" s="59" t="s">
        <v>336</v>
      </c>
      <c r="Q620" s="20" t="s">
        <v>1373</v>
      </c>
      <c r="R620" s="20" t="s">
        <v>381</v>
      </c>
      <c r="S620" s="19">
        <v>-27.4</v>
      </c>
      <c r="T620" s="20"/>
      <c r="U620" s="20" t="s">
        <v>142</v>
      </c>
      <c r="V620" s="20" t="s">
        <v>1673</v>
      </c>
      <c r="W620" s="20" t="s">
        <v>1638</v>
      </c>
      <c r="X620" s="20" t="s">
        <v>249</v>
      </c>
      <c r="Z620" s="20" t="s">
        <v>1682</v>
      </c>
      <c r="AA620" s="20" t="s">
        <v>142</v>
      </c>
      <c r="AB620" s="20" t="s">
        <v>1285</v>
      </c>
      <c r="AK620" s="115">
        <v>0.56000000000000005</v>
      </c>
      <c r="AL620" s="20">
        <v>0.1</v>
      </c>
      <c r="AN620" s="20">
        <v>5.46</v>
      </c>
      <c r="AO620" s="20">
        <v>0.10703120000000001</v>
      </c>
      <c r="AR620" s="85">
        <v>9.4499999999999993</v>
      </c>
      <c r="AS620" s="19">
        <v>106</v>
      </c>
      <c r="AT620" s="161">
        <v>0.88300000000000001</v>
      </c>
      <c r="BB620" s="85">
        <v>0.54</v>
      </c>
      <c r="BD620" s="19">
        <v>340</v>
      </c>
      <c r="BG620" s="85">
        <v>0.87</v>
      </c>
      <c r="BJ620" s="85">
        <v>5.4</v>
      </c>
      <c r="BK620" s="85">
        <v>2.29</v>
      </c>
      <c r="BL620" s="161">
        <v>0.30499999999999999</v>
      </c>
      <c r="BM620" s="85">
        <v>9.5</v>
      </c>
      <c r="BP620" s="85">
        <v>4.1399999999999997</v>
      </c>
      <c r="BT620" s="85">
        <v>5.7</v>
      </c>
      <c r="BW620" s="85">
        <v>2.6</v>
      </c>
      <c r="BY620" s="85">
        <v>6.1</v>
      </c>
      <c r="CB620" s="85">
        <v>1.1000000000000001</v>
      </c>
      <c r="CF620" s="161">
        <v>0.91200000000000003</v>
      </c>
      <c r="CG620" s="85">
        <v>3.61</v>
      </c>
      <c r="CH620" s="85">
        <v>1.02</v>
      </c>
      <c r="CJ620" s="85">
        <v>83</v>
      </c>
      <c r="CK620" s="161">
        <v>0.247</v>
      </c>
      <c r="CM620" s="85">
        <v>3.97</v>
      </c>
      <c r="CO620" s="85">
        <v>4</v>
      </c>
      <c r="CS620" s="85">
        <v>9.6999999999999993</v>
      </c>
      <c r="CU620" s="85">
        <v>6.46</v>
      </c>
      <c r="CV620" s="85">
        <v>16.100000000000001</v>
      </c>
      <c r="CX620" s="85">
        <v>7.9</v>
      </c>
      <c r="CY620" s="85">
        <v>1.69</v>
      </c>
      <c r="CZ620" s="161">
        <v>0.34499999999999997</v>
      </c>
      <c r="DB620" s="161">
        <v>0.40899999999999997</v>
      </c>
      <c r="DG620" s="161">
        <v>1.708</v>
      </c>
      <c r="DH620" s="161">
        <v>0.26800000000000002</v>
      </c>
      <c r="DI620" s="87">
        <v>34.879999999999995</v>
      </c>
      <c r="DJ620" s="87">
        <v>34.879999999999995</v>
      </c>
      <c r="DN620" s="19"/>
      <c r="DV620" s="85">
        <v>16.760000000000002</v>
      </c>
      <c r="EA620" s="85">
        <v>43.78</v>
      </c>
      <c r="EF620" s="19"/>
      <c r="EI620" s="85">
        <v>9.4499999999999993</v>
      </c>
      <c r="ES620" s="85">
        <v>39.46</v>
      </c>
    </row>
    <row r="621" spans="1:149" x14ac:dyDescent="0.3">
      <c r="A621" s="60" t="s">
        <v>1665</v>
      </c>
      <c r="B621" s="20" t="s">
        <v>977</v>
      </c>
      <c r="C621" s="20" t="s">
        <v>1285</v>
      </c>
      <c r="D621" s="20" t="s">
        <v>1637</v>
      </c>
      <c r="G621" s="20" t="s">
        <v>1637</v>
      </c>
      <c r="K621" s="19">
        <v>36.802</v>
      </c>
      <c r="L621" s="19">
        <v>-108.43899999999999</v>
      </c>
      <c r="M621" s="20" t="s">
        <v>357</v>
      </c>
      <c r="N621" s="59" t="s">
        <v>142</v>
      </c>
      <c r="O621" s="20" t="s">
        <v>147</v>
      </c>
      <c r="P621" s="59" t="s">
        <v>336</v>
      </c>
      <c r="Q621" s="20" t="s">
        <v>1373</v>
      </c>
      <c r="R621" s="20" t="s">
        <v>381</v>
      </c>
      <c r="S621" s="19">
        <v>-26.5</v>
      </c>
      <c r="T621" s="20"/>
      <c r="U621" s="20" t="s">
        <v>142</v>
      </c>
      <c r="V621" s="20" t="s">
        <v>1673</v>
      </c>
      <c r="W621" s="20" t="s">
        <v>1638</v>
      </c>
      <c r="X621" s="20" t="s">
        <v>249</v>
      </c>
      <c r="Z621" s="20" t="s">
        <v>1682</v>
      </c>
      <c r="AA621" s="20" t="s">
        <v>142</v>
      </c>
      <c r="AB621" s="20" t="s">
        <v>1285</v>
      </c>
      <c r="AK621" s="115">
        <v>0.41</v>
      </c>
      <c r="AL621" s="20">
        <v>0.05</v>
      </c>
      <c r="AN621" s="20">
        <v>0.46</v>
      </c>
      <c r="AO621" s="20">
        <v>5.4459199999999999E-2</v>
      </c>
      <c r="AR621" s="85">
        <v>9.33</v>
      </c>
      <c r="AS621" s="19">
        <v>45</v>
      </c>
      <c r="AT621" s="161">
        <v>0.67</v>
      </c>
      <c r="BB621" s="85">
        <v>0.98</v>
      </c>
      <c r="BD621" s="19">
        <v>1124</v>
      </c>
      <c r="BG621" s="85">
        <v>1.0900000000000001</v>
      </c>
      <c r="BJ621" s="85">
        <v>4.42</v>
      </c>
      <c r="BK621" s="85">
        <v>3.01</v>
      </c>
      <c r="BL621" s="161">
        <v>0.05</v>
      </c>
      <c r="BM621" s="85">
        <v>12.4</v>
      </c>
      <c r="BP621" s="85">
        <v>0.53</v>
      </c>
      <c r="BT621" s="85">
        <v>15.6</v>
      </c>
      <c r="BW621" s="85">
        <v>2.4</v>
      </c>
      <c r="BY621" s="85">
        <v>2.2999999999999998</v>
      </c>
      <c r="CB621" s="162" t="s">
        <v>1628</v>
      </c>
      <c r="CF621" s="161">
        <v>0.14699999999999999</v>
      </c>
      <c r="CG621" s="85">
        <v>1.1399999999999999</v>
      </c>
      <c r="CH621" s="85">
        <v>1.1599999999999999</v>
      </c>
      <c r="CJ621" s="85">
        <v>62</v>
      </c>
      <c r="CK621" s="161">
        <v>9.0999999999999998E-2</v>
      </c>
      <c r="CM621" s="85">
        <v>1.08</v>
      </c>
      <c r="CO621" s="85">
        <v>0.31</v>
      </c>
      <c r="CS621" s="85">
        <v>290</v>
      </c>
      <c r="CU621" s="85">
        <v>8.25</v>
      </c>
      <c r="CV621" s="85">
        <v>11.5</v>
      </c>
      <c r="CX621" s="85">
        <v>3.8</v>
      </c>
      <c r="CY621" s="85">
        <v>0.66</v>
      </c>
      <c r="CZ621" s="161">
        <v>0.11799999999999999</v>
      </c>
      <c r="DB621" s="161">
        <v>7.2999999999999995E-2</v>
      </c>
      <c r="DG621" s="161">
        <v>0.20799999999999999</v>
      </c>
      <c r="DH621" s="161">
        <v>2.9000000000000001E-2</v>
      </c>
      <c r="DI621" s="87">
        <v>24.637999999999998</v>
      </c>
      <c r="DJ621" s="87">
        <v>24.637999999999998</v>
      </c>
      <c r="DN621" s="19"/>
      <c r="DV621" s="85">
        <v>9.56</v>
      </c>
      <c r="EA621" s="85">
        <v>48.59</v>
      </c>
      <c r="EF621" s="19"/>
      <c r="EI621" s="85">
        <v>9.33</v>
      </c>
      <c r="ES621" s="85">
        <v>41.86</v>
      </c>
    </row>
    <row r="622" spans="1:149" x14ac:dyDescent="0.3">
      <c r="A622" s="60" t="s">
        <v>1666</v>
      </c>
      <c r="B622" s="20" t="s">
        <v>977</v>
      </c>
      <c r="C622" s="20" t="s">
        <v>1285</v>
      </c>
      <c r="D622" s="20" t="s">
        <v>1637</v>
      </c>
      <c r="G622" s="20" t="s">
        <v>1637</v>
      </c>
      <c r="K622" s="19">
        <v>36.802</v>
      </c>
      <c r="L622" s="19">
        <v>-108.43899999999999</v>
      </c>
      <c r="M622" s="20" t="s">
        <v>357</v>
      </c>
      <c r="N622" s="59" t="s">
        <v>142</v>
      </c>
      <c r="O622" s="20" t="s">
        <v>147</v>
      </c>
      <c r="P622" s="59" t="s">
        <v>336</v>
      </c>
      <c r="Q622" s="20" t="s">
        <v>1373</v>
      </c>
      <c r="R622" s="20" t="s">
        <v>381</v>
      </c>
      <c r="S622" s="19">
        <v>-25.5</v>
      </c>
      <c r="T622" s="20"/>
      <c r="U622" s="20" t="s">
        <v>142</v>
      </c>
      <c r="V622" s="20" t="s">
        <v>1673</v>
      </c>
      <c r="W622" s="20" t="s">
        <v>1638</v>
      </c>
      <c r="X622" s="20" t="s">
        <v>249</v>
      </c>
      <c r="Z622" s="20" t="s">
        <v>1682</v>
      </c>
      <c r="AA622" s="20" t="s">
        <v>142</v>
      </c>
      <c r="AB622" s="20" t="s">
        <v>1285</v>
      </c>
      <c r="AK622" s="115">
        <v>0.75</v>
      </c>
      <c r="AL622" s="20">
        <v>0.16</v>
      </c>
      <c r="AN622" s="20">
        <v>1</v>
      </c>
      <c r="AO622" s="20">
        <v>0.17119600000000001</v>
      </c>
      <c r="AR622" s="85">
        <v>15.38</v>
      </c>
      <c r="AS622" s="19">
        <v>74</v>
      </c>
      <c r="AT622" s="161">
        <v>1.268</v>
      </c>
      <c r="BB622" s="85">
        <v>17.600000000000001</v>
      </c>
      <c r="BD622" s="19">
        <v>6507</v>
      </c>
      <c r="BG622" s="85">
        <v>1.1100000000000001</v>
      </c>
      <c r="BJ622" s="85">
        <v>11.2</v>
      </c>
      <c r="BK622" s="85">
        <v>9.8000000000000007</v>
      </c>
      <c r="BL622" s="161">
        <v>0.26300000000000001</v>
      </c>
      <c r="BM622" s="85">
        <v>29.1</v>
      </c>
      <c r="BP622" s="85">
        <v>2.0099999999999998</v>
      </c>
      <c r="BT622" s="85">
        <v>20.399999999999999</v>
      </c>
      <c r="BW622" s="85">
        <v>1.4</v>
      </c>
      <c r="BY622" s="85">
        <v>2.4</v>
      </c>
      <c r="CB622" s="84">
        <v>2.5</v>
      </c>
      <c r="CF622" s="161">
        <v>0.495</v>
      </c>
      <c r="CG622" s="85">
        <v>1.71</v>
      </c>
      <c r="CH622" s="85">
        <v>3.05</v>
      </c>
      <c r="CJ622" s="85">
        <v>116</v>
      </c>
      <c r="CK622" s="161">
        <v>0.55500000000000005</v>
      </c>
      <c r="CM622" s="85">
        <v>7.56</v>
      </c>
      <c r="CO622" s="85">
        <v>1.46</v>
      </c>
      <c r="CS622" s="85">
        <v>6.2</v>
      </c>
      <c r="CU622" s="85">
        <v>5.73</v>
      </c>
      <c r="CV622" s="85">
        <v>13</v>
      </c>
      <c r="CX622" s="85">
        <v>3</v>
      </c>
      <c r="CY622" s="85">
        <v>0.78</v>
      </c>
      <c r="CZ622" s="161">
        <v>0.155</v>
      </c>
      <c r="DB622" s="161">
        <v>8.4000000000000005E-2</v>
      </c>
      <c r="DG622" s="161">
        <v>0.29599999999999999</v>
      </c>
      <c r="DH622" s="161">
        <v>4.8000000000000001E-2</v>
      </c>
      <c r="DI622" s="87">
        <v>23.093</v>
      </c>
      <c r="DJ622" s="87">
        <v>23.093</v>
      </c>
      <c r="DN622" s="19"/>
      <c r="DV622" s="85">
        <v>24.24</v>
      </c>
      <c r="EA622" s="85">
        <v>39.18</v>
      </c>
      <c r="EF622" s="19"/>
      <c r="EI622" s="85">
        <v>15.38</v>
      </c>
      <c r="ES622" s="85">
        <v>36.590000000000003</v>
      </c>
    </row>
    <row r="623" spans="1:149" x14ac:dyDescent="0.3">
      <c r="A623" s="60" t="s">
        <v>1667</v>
      </c>
      <c r="B623" s="20" t="s">
        <v>977</v>
      </c>
      <c r="C623" s="20" t="s">
        <v>1285</v>
      </c>
      <c r="D623" s="20" t="s">
        <v>1637</v>
      </c>
      <c r="G623" s="20" t="s">
        <v>1637</v>
      </c>
      <c r="K623" s="19">
        <v>36.802</v>
      </c>
      <c r="L623" s="19">
        <v>-108.43899999999999</v>
      </c>
      <c r="M623" s="20" t="s">
        <v>357</v>
      </c>
      <c r="N623" s="59" t="s">
        <v>142</v>
      </c>
      <c r="O623" s="20" t="s">
        <v>147</v>
      </c>
      <c r="P623" s="59" t="s">
        <v>336</v>
      </c>
      <c r="Q623" s="20" t="s">
        <v>1373</v>
      </c>
      <c r="R623" s="20" t="s">
        <v>381</v>
      </c>
      <c r="S623" s="19">
        <v>-24.5</v>
      </c>
      <c r="T623" s="20"/>
      <c r="U623" s="20" t="s">
        <v>142</v>
      </c>
      <c r="V623" s="20" t="s">
        <v>1673</v>
      </c>
      <c r="W623" s="20" t="s">
        <v>1638</v>
      </c>
      <c r="X623" s="20" t="s">
        <v>249</v>
      </c>
      <c r="Z623" s="20" t="s">
        <v>1682</v>
      </c>
      <c r="AA623" s="20" t="s">
        <v>142</v>
      </c>
      <c r="AB623" s="20" t="s">
        <v>1285</v>
      </c>
      <c r="AK623" s="115">
        <v>0.38</v>
      </c>
      <c r="AL623" s="20">
        <v>0.16</v>
      </c>
      <c r="AN623" s="20">
        <v>0.69</v>
      </c>
      <c r="AO623" s="20">
        <v>0.16876960000000002</v>
      </c>
      <c r="AR623" s="85">
        <v>15.06</v>
      </c>
      <c r="AS623" s="19">
        <v>59</v>
      </c>
      <c r="AT623" s="161">
        <v>0.83199999999999996</v>
      </c>
      <c r="BB623" s="85">
        <v>3.26</v>
      </c>
      <c r="BD623" s="19">
        <v>2404</v>
      </c>
      <c r="BG623" s="84">
        <v>1.22</v>
      </c>
      <c r="BJ623" s="85">
        <v>18.399999999999999</v>
      </c>
      <c r="BK623" s="85">
        <v>2.2400000000000002</v>
      </c>
      <c r="BL623" s="161">
        <v>8.2000000000000003E-2</v>
      </c>
      <c r="BM623" s="85">
        <v>9.6999999999999993</v>
      </c>
      <c r="BP623" s="85">
        <v>0.47</v>
      </c>
      <c r="BT623" s="85">
        <v>10.9</v>
      </c>
      <c r="BW623" s="85">
        <v>3.3</v>
      </c>
      <c r="BY623" s="85">
        <v>0.6</v>
      </c>
      <c r="CB623" s="85">
        <v>0.2</v>
      </c>
      <c r="CF623" s="161">
        <v>0.125</v>
      </c>
      <c r="CG623" s="85">
        <v>0.91</v>
      </c>
      <c r="CH623" s="85">
        <v>0.93</v>
      </c>
      <c r="CJ623" s="85">
        <v>79</v>
      </c>
      <c r="CK623" s="161">
        <v>8.5000000000000006E-2</v>
      </c>
      <c r="CM623" s="85">
        <v>0.84</v>
      </c>
      <c r="CO623" s="85">
        <v>0.48</v>
      </c>
      <c r="CS623" s="85">
        <v>7.5</v>
      </c>
      <c r="CU623" s="85">
        <v>6.03</v>
      </c>
      <c r="CV623" s="85">
        <v>11.2</v>
      </c>
      <c r="CX623" s="85">
        <v>3.3</v>
      </c>
      <c r="CY623" s="85">
        <v>0.63</v>
      </c>
      <c r="CZ623" s="161">
        <v>0.122</v>
      </c>
      <c r="DB623" s="161">
        <v>7.0000000000000007E-2</v>
      </c>
      <c r="DG623" s="161">
        <v>0.154</v>
      </c>
      <c r="DH623" s="161">
        <v>2.1000000000000001E-2</v>
      </c>
      <c r="DI623" s="87">
        <v>21.527000000000001</v>
      </c>
      <c r="DJ623" s="87">
        <v>21.527000000000001</v>
      </c>
      <c r="DN623" s="19"/>
      <c r="DV623" s="85">
        <v>12.53</v>
      </c>
      <c r="EA623" s="85">
        <v>45.83</v>
      </c>
      <c r="EF623" s="19"/>
      <c r="EI623" s="85">
        <v>15.06</v>
      </c>
      <c r="ES623" s="85">
        <v>41.65</v>
      </c>
    </row>
    <row r="624" spans="1:149" x14ac:dyDescent="0.3">
      <c r="A624" s="60" t="s">
        <v>1668</v>
      </c>
      <c r="B624" s="20" t="s">
        <v>977</v>
      </c>
      <c r="C624" s="20" t="s">
        <v>1285</v>
      </c>
      <c r="D624" s="20" t="s">
        <v>1637</v>
      </c>
      <c r="G624" s="20" t="s">
        <v>1637</v>
      </c>
      <c r="K624" s="19">
        <v>36.802</v>
      </c>
      <c r="L624" s="19">
        <v>-108.43899999999999</v>
      </c>
      <c r="M624" s="20" t="s">
        <v>357</v>
      </c>
      <c r="N624" s="59" t="s">
        <v>142</v>
      </c>
      <c r="O624" s="20" t="s">
        <v>147</v>
      </c>
      <c r="P624" s="59" t="s">
        <v>2240</v>
      </c>
      <c r="Q624" s="20" t="s">
        <v>1373</v>
      </c>
      <c r="R624" s="20" t="s">
        <v>381</v>
      </c>
      <c r="S624" s="19">
        <v>-23.6</v>
      </c>
      <c r="T624" s="20"/>
      <c r="U624" s="20" t="s">
        <v>142</v>
      </c>
      <c r="V624" s="20" t="s">
        <v>1673</v>
      </c>
      <c r="W624" s="20" t="s">
        <v>1638</v>
      </c>
      <c r="Z624" s="20" t="s">
        <v>323</v>
      </c>
      <c r="AA624" s="20" t="s">
        <v>142</v>
      </c>
      <c r="AB624" s="20" t="s">
        <v>1285</v>
      </c>
      <c r="AK624" s="115">
        <v>0.69</v>
      </c>
      <c r="AL624" s="20">
        <v>0.37</v>
      </c>
      <c r="AN624" s="20">
        <v>0.18</v>
      </c>
      <c r="AO624" s="20">
        <v>0.38417999999999997</v>
      </c>
      <c r="AR624" s="85">
        <v>21.59</v>
      </c>
      <c r="AS624" s="19">
        <v>70</v>
      </c>
      <c r="AT624" s="161">
        <v>1.139</v>
      </c>
      <c r="BB624" s="85">
        <v>2.69</v>
      </c>
      <c r="BD624" s="19">
        <v>30</v>
      </c>
      <c r="BG624" s="84">
        <v>1.26</v>
      </c>
      <c r="BJ624" s="85">
        <v>43.6</v>
      </c>
      <c r="BK624" s="85">
        <v>1.66</v>
      </c>
      <c r="BL624" s="161">
        <v>0.08</v>
      </c>
      <c r="BM624" s="85">
        <v>8.6999999999999993</v>
      </c>
      <c r="BP624" s="85">
        <v>0.62</v>
      </c>
      <c r="BT624" s="85">
        <v>8</v>
      </c>
      <c r="BW624" s="85">
        <v>9.4</v>
      </c>
      <c r="BY624" s="85">
        <v>7.4</v>
      </c>
      <c r="CB624" s="85">
        <v>2.8</v>
      </c>
      <c r="CF624" s="161">
        <v>8.6300000000000008</v>
      </c>
      <c r="CG624" s="85">
        <v>1.64</v>
      </c>
      <c r="CH624" s="85">
        <v>1.22</v>
      </c>
      <c r="CJ624" s="85">
        <v>75</v>
      </c>
      <c r="CK624" s="161">
        <v>0.185</v>
      </c>
      <c r="CM624" s="85">
        <v>1.61</v>
      </c>
      <c r="CO624" s="85">
        <v>2.39</v>
      </c>
      <c r="CS624" s="85">
        <v>79.400000000000006</v>
      </c>
      <c r="CU624" s="85">
        <v>5.34</v>
      </c>
      <c r="CV624" s="85">
        <v>11.4</v>
      </c>
      <c r="CX624" s="85">
        <v>5.6</v>
      </c>
      <c r="CY624" s="85">
        <v>1.1100000000000001</v>
      </c>
      <c r="CZ624" s="161">
        <v>0.20300000000000001</v>
      </c>
      <c r="DB624" s="161">
        <v>0.29799999999999999</v>
      </c>
      <c r="DG624" s="161">
        <v>1.4419999999999999</v>
      </c>
      <c r="DH624" s="161">
        <v>0.23599999999999999</v>
      </c>
      <c r="DI624" s="87">
        <v>25.629000000000001</v>
      </c>
      <c r="DJ624" s="87">
        <v>25.629000000000001</v>
      </c>
      <c r="DN624" s="19"/>
      <c r="DV624" s="85">
        <v>13.4</v>
      </c>
      <c r="EA624" s="85">
        <v>43.28</v>
      </c>
      <c r="EF624" s="19"/>
      <c r="EI624" s="85">
        <v>21.59</v>
      </c>
      <c r="ES624" s="85">
        <v>43.22</v>
      </c>
    </row>
    <row r="625" spans="1:149" x14ac:dyDescent="0.3">
      <c r="A625" s="60" t="s">
        <v>1669</v>
      </c>
      <c r="B625" s="20" t="s">
        <v>977</v>
      </c>
      <c r="C625" s="20" t="s">
        <v>1285</v>
      </c>
      <c r="D625" s="20" t="s">
        <v>1637</v>
      </c>
      <c r="G625" s="20" t="s">
        <v>1637</v>
      </c>
      <c r="K625" s="19">
        <v>36.802</v>
      </c>
      <c r="L625" s="19">
        <v>-108.43899999999999</v>
      </c>
      <c r="M625" s="20" t="s">
        <v>357</v>
      </c>
      <c r="N625" s="59" t="s">
        <v>142</v>
      </c>
      <c r="O625" s="20" t="s">
        <v>147</v>
      </c>
      <c r="P625" s="59" t="s">
        <v>336</v>
      </c>
      <c r="Q625" s="20" t="s">
        <v>1373</v>
      </c>
      <c r="R625" s="20" t="s">
        <v>381</v>
      </c>
      <c r="S625" s="19">
        <v>-23.5</v>
      </c>
      <c r="T625" s="20"/>
      <c r="U625" s="20" t="s">
        <v>142</v>
      </c>
      <c r="V625" s="20" t="s">
        <v>1673</v>
      </c>
      <c r="W625" s="20" t="s">
        <v>1638</v>
      </c>
      <c r="X625" s="20" t="s">
        <v>249</v>
      </c>
      <c r="Z625" s="20" t="s">
        <v>1682</v>
      </c>
      <c r="AA625" s="20" t="s">
        <v>142</v>
      </c>
      <c r="AB625" s="20" t="s">
        <v>1285</v>
      </c>
      <c r="AK625" s="115">
        <v>1.86</v>
      </c>
      <c r="AL625" s="20">
        <v>0.37</v>
      </c>
      <c r="AN625" s="20">
        <v>0.09</v>
      </c>
      <c r="AO625" s="20">
        <v>0.38957199999999997</v>
      </c>
      <c r="AR625" s="85">
        <v>16.399999999999999</v>
      </c>
      <c r="AS625" s="19">
        <v>108</v>
      </c>
      <c r="AT625" s="161">
        <v>1.022</v>
      </c>
      <c r="BB625" s="85">
        <v>4.1500000000000004</v>
      </c>
      <c r="BD625" s="19">
        <v>747</v>
      </c>
      <c r="BG625" s="84">
        <v>2.63</v>
      </c>
      <c r="BJ625" s="85">
        <v>33.799999999999997</v>
      </c>
      <c r="BK625" s="85">
        <v>6.2</v>
      </c>
      <c r="BL625" s="161">
        <v>0.20699999999999999</v>
      </c>
      <c r="BM625" s="85">
        <v>22.7</v>
      </c>
      <c r="BP625" s="85">
        <v>2.74</v>
      </c>
      <c r="BT625" s="85">
        <v>13.6</v>
      </c>
      <c r="BW625" s="85">
        <v>12.3</v>
      </c>
      <c r="BY625" s="85">
        <v>11</v>
      </c>
      <c r="CB625" s="85">
        <v>2.8</v>
      </c>
      <c r="CF625" s="161">
        <v>5.45</v>
      </c>
      <c r="CG625" s="85">
        <v>7.31</v>
      </c>
      <c r="CH625" s="85">
        <v>1.48</v>
      </c>
      <c r="CJ625" s="85">
        <v>48</v>
      </c>
      <c r="CK625" s="161">
        <v>0.67600000000000005</v>
      </c>
      <c r="CM625" s="85">
        <v>8.86</v>
      </c>
      <c r="CO625" s="85">
        <v>10.38</v>
      </c>
      <c r="CS625" s="85">
        <v>32.5</v>
      </c>
      <c r="CU625" s="85">
        <v>11.85</v>
      </c>
      <c r="CV625" s="85">
        <v>28.9</v>
      </c>
      <c r="CX625" s="85">
        <v>15.1</v>
      </c>
      <c r="CY625" s="85">
        <v>3.01</v>
      </c>
      <c r="CZ625" s="161">
        <v>0.55600000000000005</v>
      </c>
      <c r="DB625" s="161">
        <v>0.64</v>
      </c>
      <c r="DG625" s="161">
        <v>2.84</v>
      </c>
      <c r="DH625" s="161">
        <v>0.48299999999999998</v>
      </c>
      <c r="DI625" s="87">
        <v>63.378999999999998</v>
      </c>
      <c r="DJ625" s="87">
        <v>63.378999999999998</v>
      </c>
      <c r="DN625" s="19"/>
      <c r="DV625" s="85">
        <v>33.94</v>
      </c>
      <c r="EA625" s="85">
        <v>32.29</v>
      </c>
      <c r="EF625" s="19"/>
      <c r="EI625" s="85">
        <v>16.399999999999999</v>
      </c>
      <c r="ES625" s="85">
        <v>33.770000000000003</v>
      </c>
    </row>
    <row r="626" spans="1:149" x14ac:dyDescent="0.3">
      <c r="A626" s="60" t="s">
        <v>1670</v>
      </c>
      <c r="B626" s="20" t="s">
        <v>977</v>
      </c>
      <c r="C626" s="20" t="s">
        <v>1285</v>
      </c>
      <c r="D626" s="20" t="s">
        <v>1637</v>
      </c>
      <c r="G626" s="20" t="s">
        <v>1637</v>
      </c>
      <c r="K626" s="19">
        <v>36.802</v>
      </c>
      <c r="L626" s="19">
        <v>-108.43899999999999</v>
      </c>
      <c r="M626" s="20" t="s">
        <v>357</v>
      </c>
      <c r="N626" s="59" t="s">
        <v>142</v>
      </c>
      <c r="O626" s="20" t="s">
        <v>147</v>
      </c>
      <c r="P626" s="59" t="s">
        <v>275</v>
      </c>
      <c r="Q626" s="20" t="s">
        <v>1373</v>
      </c>
      <c r="R626" s="20" t="s">
        <v>381</v>
      </c>
      <c r="S626" s="19">
        <v>-23.4</v>
      </c>
      <c r="T626" s="20"/>
      <c r="U626" s="20" t="s">
        <v>142</v>
      </c>
      <c r="V626" s="20" t="s">
        <v>1673</v>
      </c>
      <c r="W626" s="20" t="s">
        <v>1638</v>
      </c>
      <c r="Z626" s="20" t="s">
        <v>275</v>
      </c>
      <c r="AA626" s="20" t="s">
        <v>142</v>
      </c>
      <c r="AB626" s="20" t="s">
        <v>1285</v>
      </c>
      <c r="AK626" s="115">
        <v>2.54</v>
      </c>
      <c r="AL626" s="20">
        <v>1.05</v>
      </c>
      <c r="AN626" s="20">
        <v>0.55000000000000004</v>
      </c>
      <c r="AO626" s="20">
        <v>1.0945760000000002</v>
      </c>
      <c r="AR626" s="85">
        <v>15.03</v>
      </c>
      <c r="AS626" s="37"/>
      <c r="AT626" s="161">
        <v>0.41799999999999998</v>
      </c>
      <c r="BB626" s="85">
        <v>0.91</v>
      </c>
      <c r="BD626" s="19">
        <v>358</v>
      </c>
      <c r="BG626" s="84">
        <v>0.85</v>
      </c>
      <c r="BJ626" s="85">
        <v>105.7</v>
      </c>
      <c r="BK626" s="85">
        <v>3.3</v>
      </c>
      <c r="BL626" s="161">
        <v>1.69</v>
      </c>
      <c r="BM626" s="85">
        <v>7.7</v>
      </c>
      <c r="BP626" s="85">
        <v>7.9</v>
      </c>
      <c r="BT626" s="85">
        <v>31.6</v>
      </c>
      <c r="BW626" s="85">
        <v>1.2</v>
      </c>
      <c r="BY626" s="85">
        <v>29.1</v>
      </c>
      <c r="CB626" s="85">
        <v>15.6</v>
      </c>
      <c r="CF626" s="161">
        <v>0.90300000000000002</v>
      </c>
      <c r="CG626" s="85">
        <v>5.17</v>
      </c>
      <c r="CH626" s="85">
        <v>0.5</v>
      </c>
      <c r="CJ626" s="85">
        <v>182</v>
      </c>
      <c r="CK626" s="161">
        <v>2.88</v>
      </c>
      <c r="CM626" s="85">
        <v>43.2</v>
      </c>
      <c r="CO626" s="85">
        <v>12.08</v>
      </c>
      <c r="CS626" s="85">
        <v>25.7</v>
      </c>
      <c r="CU626" s="85">
        <v>53.5</v>
      </c>
      <c r="CV626" s="85">
        <v>116.6</v>
      </c>
      <c r="CX626" s="85">
        <v>40.200000000000003</v>
      </c>
      <c r="CY626" s="85">
        <v>6.58</v>
      </c>
      <c r="CZ626" s="161">
        <v>0.98599999999999999</v>
      </c>
      <c r="DB626" s="161">
        <v>0.8</v>
      </c>
      <c r="DG626" s="161">
        <v>1.93</v>
      </c>
      <c r="DH626" s="161">
        <v>0.28399999999999997</v>
      </c>
      <c r="DI626" s="87">
        <v>220.88000000000002</v>
      </c>
      <c r="DJ626" s="87">
        <v>220.88000000000002</v>
      </c>
      <c r="DN626" s="19"/>
      <c r="DV626" s="85">
        <v>90.96</v>
      </c>
      <c r="EA626" s="162"/>
      <c r="EF626" s="19"/>
      <c r="EI626" s="85">
        <v>15.03</v>
      </c>
      <c r="ES626" s="162"/>
    </row>
    <row r="627" spans="1:149" x14ac:dyDescent="0.3">
      <c r="A627" s="60" t="s">
        <v>1671</v>
      </c>
      <c r="B627" s="20" t="s">
        <v>977</v>
      </c>
      <c r="C627" s="20" t="s">
        <v>1285</v>
      </c>
      <c r="D627" s="20" t="s">
        <v>1637</v>
      </c>
      <c r="G627" s="20" t="s">
        <v>1637</v>
      </c>
      <c r="K627" s="19">
        <v>36.802</v>
      </c>
      <c r="L627" s="19">
        <v>-108.43899999999999</v>
      </c>
      <c r="M627" s="20" t="s">
        <v>357</v>
      </c>
      <c r="N627" s="59" t="s">
        <v>142</v>
      </c>
      <c r="O627" s="20" t="s">
        <v>147</v>
      </c>
      <c r="P627" s="59" t="s">
        <v>278</v>
      </c>
      <c r="Q627" s="20" t="s">
        <v>1373</v>
      </c>
      <c r="R627" s="20" t="s">
        <v>381</v>
      </c>
      <c r="S627" s="19">
        <v>-23.9</v>
      </c>
      <c r="T627" s="20"/>
      <c r="U627" s="20" t="s">
        <v>142</v>
      </c>
      <c r="V627" s="20" t="s">
        <v>1673</v>
      </c>
      <c r="W627" s="20" t="s">
        <v>1638</v>
      </c>
      <c r="Z627" s="20" t="s">
        <v>278</v>
      </c>
      <c r="AA627" s="20" t="s">
        <v>142</v>
      </c>
      <c r="AB627" s="20" t="s">
        <v>1285</v>
      </c>
      <c r="AK627" s="115">
        <v>1.01</v>
      </c>
      <c r="AL627" s="20">
        <v>3.15</v>
      </c>
      <c r="AN627" s="20">
        <v>1.68</v>
      </c>
      <c r="AO627" s="20">
        <v>3.28912</v>
      </c>
      <c r="AR627" s="85">
        <v>5.35</v>
      </c>
      <c r="AS627" s="37"/>
      <c r="AT627" s="161">
        <v>6.3E-2</v>
      </c>
      <c r="BB627" s="85">
        <v>2.7</v>
      </c>
      <c r="BD627" s="19">
        <v>751</v>
      </c>
      <c r="BG627" s="84">
        <v>0.1</v>
      </c>
      <c r="BJ627" s="85">
        <v>13.5</v>
      </c>
      <c r="BK627" s="85">
        <v>10.7</v>
      </c>
      <c r="BL627" s="161">
        <v>2.86</v>
      </c>
      <c r="BM627" s="85">
        <v>4.9000000000000004</v>
      </c>
      <c r="BP627" s="85">
        <v>5.77</v>
      </c>
      <c r="BT627" s="85">
        <v>12.2</v>
      </c>
      <c r="BW627" s="85">
        <v>1.2</v>
      </c>
      <c r="BY627" s="85">
        <v>8.1999999999999993</v>
      </c>
      <c r="CB627" s="85">
        <v>56.9</v>
      </c>
      <c r="CF627" s="161">
        <v>0.67</v>
      </c>
      <c r="CG627" s="85">
        <v>4.0199999999999996</v>
      </c>
      <c r="CH627" s="85">
        <v>0.17</v>
      </c>
      <c r="CJ627" s="85">
        <v>423</v>
      </c>
      <c r="CK627" s="161">
        <v>0.61299999999999999</v>
      </c>
      <c r="CM627" s="85">
        <v>7.47</v>
      </c>
      <c r="CO627" s="85">
        <v>4.83</v>
      </c>
      <c r="CS627" s="85">
        <v>22.4</v>
      </c>
      <c r="CU627" s="85">
        <v>35.270000000000003</v>
      </c>
      <c r="CV627" s="85">
        <v>67.099999999999994</v>
      </c>
      <c r="CX627" s="85">
        <v>26.2</v>
      </c>
      <c r="CY627" s="85">
        <v>4.16</v>
      </c>
      <c r="CZ627" s="161">
        <v>0.94199999999999995</v>
      </c>
      <c r="DB627" s="161">
        <v>0.39400000000000002</v>
      </c>
      <c r="DG627" s="161">
        <v>1.45</v>
      </c>
      <c r="DH627" s="161">
        <v>0.245</v>
      </c>
      <c r="DI627" s="87">
        <v>135.761</v>
      </c>
      <c r="DJ627" s="87">
        <v>135.761</v>
      </c>
      <c r="DN627" s="19"/>
      <c r="DV627" s="85">
        <v>97.06</v>
      </c>
      <c r="EA627" s="162"/>
      <c r="EF627" s="19"/>
      <c r="EI627" s="85">
        <v>5.35</v>
      </c>
      <c r="ES627" s="162"/>
    </row>
    <row r="628" spans="1:149" x14ac:dyDescent="0.3">
      <c r="A628" s="20" t="s">
        <v>149</v>
      </c>
      <c r="C628" s="20" t="s">
        <v>371</v>
      </c>
      <c r="D628" s="59" t="s">
        <v>1854</v>
      </c>
      <c r="G628" s="59" t="s">
        <v>1854</v>
      </c>
      <c r="K628" s="20">
        <v>36.734999999999999</v>
      </c>
      <c r="L628" s="20">
        <v>-106.8742</v>
      </c>
      <c r="M628" s="20" t="s">
        <v>357</v>
      </c>
      <c r="N628" s="59" t="s">
        <v>241</v>
      </c>
      <c r="O628" s="20" t="s">
        <v>147</v>
      </c>
      <c r="P628" s="59" t="s">
        <v>336</v>
      </c>
      <c r="Q628" s="20" t="s">
        <v>1373</v>
      </c>
      <c r="R628" s="20" t="s">
        <v>381</v>
      </c>
      <c r="S628" s="20">
        <v>-852</v>
      </c>
      <c r="T628" s="20"/>
      <c r="V628" s="20" t="s">
        <v>150</v>
      </c>
      <c r="X628" s="20" t="s">
        <v>249</v>
      </c>
      <c r="AA628" s="20" t="s">
        <v>142</v>
      </c>
      <c r="AB628" s="19" t="s">
        <v>983</v>
      </c>
      <c r="AC628" s="20">
        <v>0.36399999999999999</v>
      </c>
      <c r="AS628" s="20">
        <v>40.5</v>
      </c>
      <c r="AZ628" s="20">
        <v>0.57999999999999996</v>
      </c>
      <c r="BA628" s="20">
        <v>6.1199999999999997E-2</v>
      </c>
      <c r="BB628" s="20">
        <v>1.83</v>
      </c>
      <c r="BC628" s="20">
        <v>38.299999999999997</v>
      </c>
      <c r="BD628" s="20">
        <v>213</v>
      </c>
      <c r="BE628" s="20">
        <v>9.35</v>
      </c>
      <c r="BF628" s="20">
        <v>0.86</v>
      </c>
      <c r="BG628" s="20">
        <v>0.35399999999999998</v>
      </c>
      <c r="BH628" s="20">
        <v>2.5499999999999998E-2</v>
      </c>
      <c r="BI628" s="20">
        <v>110</v>
      </c>
      <c r="BJ628" s="20">
        <v>10.1</v>
      </c>
      <c r="BK628" s="20">
        <v>13.8</v>
      </c>
      <c r="BL628" s="20">
        <v>0.33400000000000002</v>
      </c>
      <c r="BM628" s="20">
        <v>5.27</v>
      </c>
      <c r="BN628" s="20">
        <v>4</v>
      </c>
      <c r="BO628" s="20">
        <v>6.89</v>
      </c>
      <c r="BP628" s="20">
        <v>0.82</v>
      </c>
      <c r="BQ628" s="20">
        <v>0.192</v>
      </c>
      <c r="BR628" s="20">
        <v>0.86</v>
      </c>
      <c r="BS628" s="20">
        <v>1.3</v>
      </c>
      <c r="BT628" s="20">
        <v>2.38</v>
      </c>
      <c r="BU628" s="20">
        <v>0.93500000000000005</v>
      </c>
      <c r="BV628" s="20">
        <v>2.89</v>
      </c>
      <c r="BW628" s="20">
        <v>12.8</v>
      </c>
      <c r="BX628" s="20">
        <v>1.3</v>
      </c>
      <c r="BY628" s="20">
        <v>5.53</v>
      </c>
      <c r="BZ628" s="20">
        <v>8.5999999999999993E-2</v>
      </c>
      <c r="CA628" s="20">
        <v>0.19</v>
      </c>
      <c r="CB628" s="20">
        <v>11</v>
      </c>
      <c r="CC628" s="20">
        <v>0.86</v>
      </c>
      <c r="CD628" s="20">
        <v>0.19</v>
      </c>
      <c r="CE628" s="20">
        <v>0.19</v>
      </c>
      <c r="CF628" s="20">
        <v>4.5999999999999996</v>
      </c>
      <c r="CG628" s="20">
        <v>4.32</v>
      </c>
      <c r="CH628" s="20">
        <v>2.33</v>
      </c>
      <c r="CI628" s="20">
        <v>0.70599999999999996</v>
      </c>
      <c r="CJ628" s="20">
        <v>42.5</v>
      </c>
      <c r="CK628" s="20">
        <v>0.152</v>
      </c>
      <c r="CM628" s="20">
        <v>2.48</v>
      </c>
      <c r="CN628" s="20">
        <v>0.86</v>
      </c>
      <c r="CO628" s="20">
        <v>1.36</v>
      </c>
      <c r="CP628" s="20">
        <v>29.8</v>
      </c>
      <c r="CQ628" s="20">
        <v>0.40500000000000003</v>
      </c>
      <c r="CR628" s="20">
        <v>51</v>
      </c>
      <c r="CS628" s="20">
        <v>6.8</v>
      </c>
      <c r="CT628" s="20">
        <v>59.5</v>
      </c>
      <c r="CU628" s="20">
        <v>6.13</v>
      </c>
      <c r="CV628" s="20">
        <v>13.6</v>
      </c>
      <c r="CW628" s="20">
        <v>12.8</v>
      </c>
      <c r="CX628" s="20">
        <v>23</v>
      </c>
      <c r="CY628" s="20">
        <v>2.02</v>
      </c>
      <c r="CZ628" s="20">
        <v>0.64800000000000002</v>
      </c>
      <c r="DA628" s="20">
        <v>3.57</v>
      </c>
      <c r="DB628" s="20">
        <v>0.57699999999999996</v>
      </c>
      <c r="DC628" s="20">
        <v>6.46</v>
      </c>
      <c r="DD628" s="20">
        <v>1.79</v>
      </c>
      <c r="DE628" s="20">
        <v>4.25</v>
      </c>
      <c r="DF628" s="20">
        <v>0.79900000000000004</v>
      </c>
      <c r="DG628" s="20">
        <v>3.66</v>
      </c>
      <c r="DH628" s="20">
        <v>0.46600000000000003</v>
      </c>
      <c r="DI628" s="85">
        <v>79.77000000000001</v>
      </c>
      <c r="DJ628" s="85">
        <v>130.77000000000001</v>
      </c>
      <c r="DK628" s="20">
        <v>3.83</v>
      </c>
      <c r="DL628" s="20">
        <v>1360</v>
      </c>
      <c r="DM628" s="20">
        <v>8470</v>
      </c>
      <c r="DN628" s="20">
        <v>315</v>
      </c>
      <c r="DO628" s="20">
        <v>213</v>
      </c>
      <c r="DP628" s="20">
        <v>646</v>
      </c>
      <c r="DQ628" s="20">
        <v>221</v>
      </c>
      <c r="DR628" s="20">
        <v>17</v>
      </c>
      <c r="DS628" s="20">
        <v>29200</v>
      </c>
      <c r="DT628" s="20">
        <v>680</v>
      </c>
    </row>
    <row r="629" spans="1:149" x14ac:dyDescent="0.3">
      <c r="A629" s="20" t="s">
        <v>151</v>
      </c>
      <c r="C629" s="20" t="s">
        <v>371</v>
      </c>
      <c r="D629" s="59" t="s">
        <v>1854</v>
      </c>
      <c r="G629" s="59" t="s">
        <v>1854</v>
      </c>
      <c r="K629" s="20">
        <v>36.734999999999999</v>
      </c>
      <c r="L629" s="20">
        <v>-106.8742</v>
      </c>
      <c r="M629" s="20" t="s">
        <v>357</v>
      </c>
      <c r="N629" s="59" t="s">
        <v>241</v>
      </c>
      <c r="O629" s="20" t="s">
        <v>147</v>
      </c>
      <c r="P629" s="59" t="s">
        <v>336</v>
      </c>
      <c r="Q629" s="20" t="s">
        <v>1373</v>
      </c>
      <c r="R629" s="20" t="s">
        <v>381</v>
      </c>
      <c r="S629" s="20">
        <v>-924</v>
      </c>
      <c r="T629" s="20"/>
      <c r="V629" s="20" t="s">
        <v>150</v>
      </c>
      <c r="X629" s="20" t="s">
        <v>249</v>
      </c>
      <c r="AA629" s="20" t="s">
        <v>142</v>
      </c>
      <c r="AB629" s="19" t="s">
        <v>983</v>
      </c>
      <c r="AC629" s="20">
        <v>0.20200000000000001</v>
      </c>
      <c r="AS629" s="20">
        <v>50.5</v>
      </c>
      <c r="AZ629" s="20">
        <v>1.8</v>
      </c>
      <c r="BA629" s="20">
        <v>0.157</v>
      </c>
      <c r="BB629" s="20">
        <v>6.56</v>
      </c>
      <c r="BC629" s="20">
        <v>60.2</v>
      </c>
      <c r="BD629" s="20">
        <v>123</v>
      </c>
      <c r="BE629" s="20">
        <v>8.1199999999999992</v>
      </c>
      <c r="BF629" s="20">
        <v>2.7</v>
      </c>
      <c r="BG629" s="20">
        <v>0.28299999999999997</v>
      </c>
      <c r="BH629" s="20">
        <v>0.13100000000000001</v>
      </c>
      <c r="BI629" s="20">
        <v>110</v>
      </c>
      <c r="BJ629" s="20">
        <v>6.47</v>
      </c>
      <c r="BK629" s="20">
        <v>10</v>
      </c>
      <c r="BL629" s="20">
        <v>0.64700000000000002</v>
      </c>
      <c r="BM629" s="20">
        <v>9.42</v>
      </c>
      <c r="BN629" s="20">
        <v>16</v>
      </c>
      <c r="BO629" s="20">
        <v>5.76</v>
      </c>
      <c r="BP629" s="20">
        <v>2.35</v>
      </c>
      <c r="BQ629" s="20">
        <v>0.182</v>
      </c>
      <c r="BR629" s="20">
        <v>2.7</v>
      </c>
      <c r="BS629" s="20">
        <v>4</v>
      </c>
      <c r="BT629" s="20">
        <v>13.6</v>
      </c>
      <c r="BU629" s="20">
        <v>2.25</v>
      </c>
      <c r="BV629" s="20">
        <v>10.7</v>
      </c>
      <c r="BW629" s="20">
        <v>21.2</v>
      </c>
      <c r="BX629" s="20">
        <v>4</v>
      </c>
      <c r="BY629" s="20">
        <v>12.6</v>
      </c>
      <c r="BZ629" s="20">
        <v>0.27</v>
      </c>
      <c r="CA629" s="20">
        <v>0.57999999999999996</v>
      </c>
      <c r="CB629" s="20">
        <v>11</v>
      </c>
      <c r="CC629" s="20">
        <v>2.7</v>
      </c>
      <c r="CD629" s="20">
        <v>0.57999999999999996</v>
      </c>
      <c r="CE629" s="20">
        <v>0.57999999999999996</v>
      </c>
      <c r="CF629" s="20">
        <v>2.13</v>
      </c>
      <c r="CG629" s="20">
        <v>5.04</v>
      </c>
      <c r="CH629" s="20">
        <v>2.63</v>
      </c>
      <c r="CI629" s="20">
        <v>2.4900000000000002</v>
      </c>
      <c r="CJ629" s="20">
        <v>83.8</v>
      </c>
      <c r="CK629" s="20">
        <v>0.495</v>
      </c>
      <c r="CM629" s="20">
        <v>9.9</v>
      </c>
      <c r="CN629" s="20">
        <v>2.7</v>
      </c>
      <c r="CO629" s="20">
        <v>4.95</v>
      </c>
      <c r="CP629" s="20">
        <v>47.1</v>
      </c>
      <c r="CQ629" s="20">
        <v>0.374</v>
      </c>
      <c r="CR629" s="20">
        <v>28.8</v>
      </c>
      <c r="CS629" s="20">
        <v>31.4</v>
      </c>
      <c r="CT629" s="20">
        <v>123</v>
      </c>
      <c r="CU629" s="20">
        <v>15.3</v>
      </c>
      <c r="CV629" s="20">
        <v>29.3</v>
      </c>
      <c r="CW629" s="20">
        <v>27</v>
      </c>
      <c r="CX629" s="20">
        <v>34</v>
      </c>
      <c r="CY629" s="20">
        <v>2.04</v>
      </c>
      <c r="CZ629" s="20">
        <v>0.59599999999999997</v>
      </c>
      <c r="DA629" s="20">
        <v>8.4</v>
      </c>
      <c r="DB629" s="20">
        <v>0.39400000000000002</v>
      </c>
      <c r="DC629" s="20">
        <v>5.8</v>
      </c>
      <c r="DD629" s="20">
        <v>1.8</v>
      </c>
      <c r="DE629" s="20">
        <v>1.3</v>
      </c>
      <c r="DF629" s="20">
        <v>1.3</v>
      </c>
      <c r="DG629" s="20">
        <v>1.79</v>
      </c>
      <c r="DH629" s="20">
        <v>0.215</v>
      </c>
      <c r="DI629" s="85">
        <v>129.23500000000001</v>
      </c>
      <c r="DJ629" s="85">
        <v>158.03500000000003</v>
      </c>
      <c r="DK629" s="20">
        <v>24.1</v>
      </c>
      <c r="DL629" s="20">
        <v>12600</v>
      </c>
      <c r="DM629" s="20">
        <v>35300</v>
      </c>
      <c r="DN629" s="20">
        <v>628</v>
      </c>
      <c r="DO629" s="20">
        <v>471</v>
      </c>
      <c r="DP629" s="20">
        <v>1860</v>
      </c>
      <c r="DQ629" s="20">
        <v>550</v>
      </c>
      <c r="DR629" s="20">
        <v>53</v>
      </c>
      <c r="DS629" s="20">
        <v>76400</v>
      </c>
      <c r="DT629" s="20">
        <v>2250</v>
      </c>
    </row>
    <row r="630" spans="1:149" x14ac:dyDescent="0.3">
      <c r="A630" s="20" t="s">
        <v>152</v>
      </c>
      <c r="C630" s="20" t="s">
        <v>371</v>
      </c>
      <c r="D630" s="59" t="s">
        <v>1854</v>
      </c>
      <c r="G630" s="59" t="s">
        <v>1854</v>
      </c>
      <c r="K630" s="20">
        <v>36.734999999999999</v>
      </c>
      <c r="L630" s="20">
        <v>-106.8742</v>
      </c>
      <c r="M630" s="20" t="s">
        <v>357</v>
      </c>
      <c r="N630" s="59" t="s">
        <v>241</v>
      </c>
      <c r="O630" s="20" t="s">
        <v>147</v>
      </c>
      <c r="P630" s="59" t="s">
        <v>336</v>
      </c>
      <c r="Q630" s="20" t="s">
        <v>1373</v>
      </c>
      <c r="R630" s="20" t="s">
        <v>381</v>
      </c>
      <c r="S630" s="20">
        <v>-1236</v>
      </c>
      <c r="T630" s="20"/>
      <c r="V630" s="20" t="s">
        <v>150</v>
      </c>
      <c r="X630" s="20" t="s">
        <v>249</v>
      </c>
      <c r="AA630" s="20" t="s">
        <v>142</v>
      </c>
      <c r="AB630" s="19" t="s">
        <v>983</v>
      </c>
      <c r="AC630" s="20">
        <v>0.192</v>
      </c>
      <c r="AS630" s="20">
        <v>80.900000000000006</v>
      </c>
      <c r="AZ630" s="20">
        <v>1.8</v>
      </c>
      <c r="BA630" s="20">
        <v>0.11</v>
      </c>
      <c r="BB630" s="20">
        <v>1.92</v>
      </c>
      <c r="BC630" s="20">
        <v>59.1</v>
      </c>
      <c r="BD630" s="20">
        <v>283</v>
      </c>
      <c r="BE630" s="20">
        <v>5.4</v>
      </c>
      <c r="BF630" s="20">
        <v>2.6</v>
      </c>
      <c r="BG630" s="20">
        <v>0.26300000000000001</v>
      </c>
      <c r="BH630" s="20">
        <v>8.7400000000000005E-2</v>
      </c>
      <c r="BI630" s="20">
        <v>110</v>
      </c>
      <c r="BJ630" s="20">
        <v>6.52</v>
      </c>
      <c r="BK630" s="20">
        <v>11.4</v>
      </c>
      <c r="BL630" s="20">
        <v>1.82</v>
      </c>
      <c r="BM630" s="20">
        <v>8.99</v>
      </c>
      <c r="BN630" s="20">
        <v>13.1</v>
      </c>
      <c r="BO630" s="20">
        <v>3.08</v>
      </c>
      <c r="BP630" s="20">
        <v>2.1</v>
      </c>
      <c r="BQ630" s="20">
        <v>0.21199999999999999</v>
      </c>
      <c r="BR630" s="20">
        <v>2.6</v>
      </c>
      <c r="BS630" s="20">
        <v>3.9</v>
      </c>
      <c r="BT630" s="20">
        <v>17.2</v>
      </c>
      <c r="BU630" s="20">
        <v>1.49</v>
      </c>
      <c r="BV630" s="20">
        <v>7.71</v>
      </c>
      <c r="BW630" s="20">
        <v>16.7</v>
      </c>
      <c r="BX630" s="20">
        <v>3.9</v>
      </c>
      <c r="BY630" s="20">
        <v>8.48</v>
      </c>
      <c r="BZ630" s="20">
        <v>0.26</v>
      </c>
      <c r="CA630" s="20">
        <v>0.56999999999999995</v>
      </c>
      <c r="CB630" s="20">
        <v>21.2</v>
      </c>
      <c r="CC630" s="20">
        <v>2.6</v>
      </c>
      <c r="CD630" s="20">
        <v>0.56999999999999995</v>
      </c>
      <c r="CE630" s="20">
        <v>0.56999999999999995</v>
      </c>
      <c r="CF630" s="20">
        <v>3.11</v>
      </c>
      <c r="CG630" s="20">
        <v>4.68</v>
      </c>
      <c r="CH630" s="20">
        <v>3.74</v>
      </c>
      <c r="CI630" s="20">
        <v>1.95</v>
      </c>
      <c r="CJ630" s="20">
        <v>87.4</v>
      </c>
      <c r="CK630" s="20">
        <v>0.69799999999999995</v>
      </c>
      <c r="CM630" s="20">
        <v>9</v>
      </c>
      <c r="CN630" s="20">
        <v>2.6</v>
      </c>
      <c r="CO630" s="20">
        <v>3.67</v>
      </c>
      <c r="CP630" s="20">
        <v>36</v>
      </c>
      <c r="CQ630" s="20">
        <v>0.40500000000000003</v>
      </c>
      <c r="CR630" s="20">
        <v>18</v>
      </c>
      <c r="CS630" s="20">
        <v>22.1</v>
      </c>
      <c r="CT630" s="20">
        <v>64.2</v>
      </c>
      <c r="CU630" s="20">
        <v>17</v>
      </c>
      <c r="CV630" s="20">
        <v>34.9</v>
      </c>
      <c r="CW630" s="20">
        <v>26</v>
      </c>
      <c r="CX630" s="20">
        <v>22.4</v>
      </c>
      <c r="CY630" s="20">
        <v>2.34</v>
      </c>
      <c r="CZ630" s="20">
        <v>0.64700000000000002</v>
      </c>
      <c r="DA630" s="20">
        <v>8.3000000000000007</v>
      </c>
      <c r="DB630" s="20">
        <v>0.35399999999999998</v>
      </c>
      <c r="DC630" s="20">
        <v>5.7</v>
      </c>
      <c r="DD630" s="20">
        <v>1.8</v>
      </c>
      <c r="DE630" s="20">
        <v>1.2</v>
      </c>
      <c r="DF630" s="20">
        <v>1.34</v>
      </c>
      <c r="DG630" s="20">
        <v>1.64</v>
      </c>
      <c r="DH630" s="20">
        <v>0.24399999999999999</v>
      </c>
      <c r="DI630" s="85">
        <v>123.86500000000002</v>
      </c>
      <c r="DJ630" s="85">
        <v>141.86500000000001</v>
      </c>
      <c r="DK630" s="20">
        <v>9.76</v>
      </c>
      <c r="DL630" s="20">
        <v>2310</v>
      </c>
      <c r="DM630" s="20">
        <v>41400</v>
      </c>
      <c r="DN630" s="20">
        <v>565</v>
      </c>
      <c r="DO630" s="20">
        <v>1160</v>
      </c>
      <c r="DP630" s="20">
        <v>3520</v>
      </c>
      <c r="DQ630" s="20">
        <v>1050</v>
      </c>
      <c r="DR630" s="20">
        <v>52</v>
      </c>
      <c r="DS630" s="20">
        <v>74800</v>
      </c>
      <c r="DT630" s="20">
        <v>1490</v>
      </c>
    </row>
    <row r="631" spans="1:149" x14ac:dyDescent="0.3">
      <c r="A631" s="20" t="s">
        <v>153</v>
      </c>
      <c r="C631" s="20" t="s">
        <v>371</v>
      </c>
      <c r="D631" s="59" t="s">
        <v>1854</v>
      </c>
      <c r="G631" s="59" t="s">
        <v>1854</v>
      </c>
      <c r="K631" s="20">
        <v>36.734999999999999</v>
      </c>
      <c r="L631" s="20">
        <v>-106.8742</v>
      </c>
      <c r="M631" s="20" t="s">
        <v>357</v>
      </c>
      <c r="N631" s="59" t="s">
        <v>241</v>
      </c>
      <c r="O631" s="20" t="s">
        <v>147</v>
      </c>
      <c r="P631" s="59" t="s">
        <v>336</v>
      </c>
      <c r="Q631" s="20" t="s">
        <v>1373</v>
      </c>
      <c r="R631" s="20" t="s">
        <v>381</v>
      </c>
      <c r="S631" s="20">
        <v>-1302</v>
      </c>
      <c r="T631" s="20"/>
      <c r="V631" s="20" t="s">
        <v>150</v>
      </c>
      <c r="X631" s="20" t="s">
        <v>249</v>
      </c>
      <c r="AA631" s="20" t="s">
        <v>142</v>
      </c>
      <c r="AB631" s="19" t="s">
        <v>983</v>
      </c>
      <c r="AC631" s="20">
        <v>0.505</v>
      </c>
      <c r="AS631" s="20">
        <v>60.6</v>
      </c>
      <c r="AZ631" s="20">
        <v>1.1000000000000001</v>
      </c>
      <c r="BA631" s="20">
        <v>9.1200000000000003E-2</v>
      </c>
      <c r="BB631" s="20">
        <v>0.68700000000000006</v>
      </c>
      <c r="BC631" s="20">
        <v>51</v>
      </c>
      <c r="BD631" s="20">
        <v>124</v>
      </c>
      <c r="BE631" s="20">
        <v>4.4800000000000004</v>
      </c>
      <c r="BF631" s="20">
        <v>1.6</v>
      </c>
      <c r="BG631" s="20">
        <v>0.64600000000000002</v>
      </c>
      <c r="BH631" s="20">
        <v>8.9599999999999999E-2</v>
      </c>
      <c r="BI631" s="20">
        <v>110</v>
      </c>
      <c r="BJ631" s="20">
        <v>6.34</v>
      </c>
      <c r="BK631" s="20">
        <v>10</v>
      </c>
      <c r="BL631" s="20">
        <v>1.25</v>
      </c>
      <c r="BM631" s="20">
        <v>6.64</v>
      </c>
      <c r="BN631" s="20">
        <v>6.8</v>
      </c>
      <c r="BO631" s="20">
        <v>2.78</v>
      </c>
      <c r="BP631" s="20">
        <v>1.24</v>
      </c>
      <c r="BQ631" s="20">
        <v>0.24199999999999999</v>
      </c>
      <c r="BR631" s="20">
        <v>1.6</v>
      </c>
      <c r="BS631" s="20">
        <v>2.4</v>
      </c>
      <c r="BT631" s="20">
        <v>3.09</v>
      </c>
      <c r="BU631" s="20">
        <v>1.38</v>
      </c>
      <c r="BV631" s="20">
        <v>4.17</v>
      </c>
      <c r="BW631" s="20">
        <v>14.7</v>
      </c>
      <c r="BX631" s="20">
        <v>2.4</v>
      </c>
      <c r="BY631" s="20">
        <v>3.09</v>
      </c>
      <c r="BZ631" s="20">
        <v>0.16</v>
      </c>
      <c r="CA631" s="20">
        <v>0.34</v>
      </c>
      <c r="CB631" s="20">
        <v>11.1</v>
      </c>
      <c r="CC631" s="20">
        <v>1.6</v>
      </c>
      <c r="CD631" s="20">
        <v>0.34</v>
      </c>
      <c r="CE631" s="20">
        <v>0.34</v>
      </c>
      <c r="CF631" s="20">
        <v>2.31</v>
      </c>
      <c r="CG631" s="20">
        <v>3.48</v>
      </c>
      <c r="CH631" s="20">
        <v>1.92</v>
      </c>
      <c r="CI631" s="20">
        <v>1.19</v>
      </c>
      <c r="CJ631" s="20">
        <v>130</v>
      </c>
      <c r="CK631" s="20">
        <v>0.30299999999999999</v>
      </c>
      <c r="CM631" s="20">
        <v>3.94</v>
      </c>
      <c r="CN631" s="20">
        <v>1.6</v>
      </c>
      <c r="CO631" s="20">
        <v>2.12</v>
      </c>
      <c r="CP631" s="20">
        <v>24.7</v>
      </c>
      <c r="CQ631" s="20">
        <v>0.45400000000000001</v>
      </c>
      <c r="CR631" s="20">
        <v>23.2</v>
      </c>
      <c r="CS631" s="20">
        <v>20.100000000000001</v>
      </c>
      <c r="CT631" s="20">
        <v>54.1</v>
      </c>
      <c r="CU631" s="20">
        <v>17.3</v>
      </c>
      <c r="CV631" s="20">
        <v>33.299999999999997</v>
      </c>
      <c r="CW631" s="20">
        <v>15.5</v>
      </c>
      <c r="CX631" s="20">
        <v>37.1</v>
      </c>
      <c r="CY631" s="20">
        <v>2.8</v>
      </c>
      <c r="CZ631" s="20">
        <v>0.75700000000000001</v>
      </c>
      <c r="DA631" s="20">
        <v>4.4800000000000004</v>
      </c>
      <c r="DB631" s="20">
        <v>0.45400000000000001</v>
      </c>
      <c r="DC631" s="20">
        <v>7.57</v>
      </c>
      <c r="DD631" s="20">
        <v>1.7</v>
      </c>
      <c r="DE631" s="20">
        <v>2.94</v>
      </c>
      <c r="DF631" s="20">
        <v>1.47</v>
      </c>
      <c r="DG631" s="20">
        <v>2.08</v>
      </c>
      <c r="DH631" s="20">
        <v>0.27500000000000002</v>
      </c>
      <c r="DI631" s="85">
        <v>127.726</v>
      </c>
      <c r="DJ631" s="85">
        <v>150.92599999999999</v>
      </c>
      <c r="DK631" s="20">
        <v>14.5</v>
      </c>
      <c r="DL631" s="20">
        <v>3090</v>
      </c>
      <c r="DM631" s="20">
        <v>16100</v>
      </c>
      <c r="DN631" s="20">
        <v>1110</v>
      </c>
      <c r="DO631" s="20">
        <v>680</v>
      </c>
      <c r="DP631" s="20">
        <v>2070</v>
      </c>
      <c r="DQ631" s="20">
        <v>711</v>
      </c>
      <c r="DR631" s="20">
        <v>31</v>
      </c>
      <c r="DS631" s="20">
        <v>50400</v>
      </c>
      <c r="DT631" s="20">
        <v>1050</v>
      </c>
    </row>
    <row r="632" spans="1:149" x14ac:dyDescent="0.3">
      <c r="A632" s="20" t="s">
        <v>154</v>
      </c>
      <c r="C632" s="20" t="s">
        <v>371</v>
      </c>
      <c r="D632" s="59" t="s">
        <v>1854</v>
      </c>
      <c r="G632" s="59" t="s">
        <v>1854</v>
      </c>
      <c r="K632" s="20">
        <v>36.734999999999999</v>
      </c>
      <c r="L632" s="20">
        <v>-106.8742</v>
      </c>
      <c r="M632" s="20" t="s">
        <v>357</v>
      </c>
      <c r="N632" s="59" t="s">
        <v>241</v>
      </c>
      <c r="O632" s="20" t="s">
        <v>147</v>
      </c>
      <c r="P632" s="59" t="s">
        <v>336</v>
      </c>
      <c r="Q632" s="20" t="s">
        <v>1373</v>
      </c>
      <c r="R632" s="20" t="s">
        <v>381</v>
      </c>
      <c r="S632" s="20">
        <v>-1512</v>
      </c>
      <c r="T632" s="20"/>
      <c r="V632" s="20" t="s">
        <v>150</v>
      </c>
      <c r="X632" s="20" t="s">
        <v>249</v>
      </c>
      <c r="AA632" s="20" t="s">
        <v>142</v>
      </c>
      <c r="AB632" s="19" t="s">
        <v>983</v>
      </c>
      <c r="AC632" s="20">
        <v>0.55900000000000005</v>
      </c>
      <c r="AS632" s="20">
        <v>61</v>
      </c>
      <c r="AZ632" s="20">
        <v>0.24</v>
      </c>
      <c r="BA632" s="20">
        <v>3.4599999999999999E-2</v>
      </c>
      <c r="BB632" s="20">
        <v>0.33500000000000002</v>
      </c>
      <c r="BC632" s="20">
        <v>21.4</v>
      </c>
      <c r="BD632" s="20">
        <v>24.9</v>
      </c>
      <c r="BE632" s="20">
        <v>2.66</v>
      </c>
      <c r="BF632" s="20">
        <v>0.35</v>
      </c>
      <c r="BG632" s="20">
        <v>0.44700000000000001</v>
      </c>
      <c r="BH632" s="20">
        <v>8.3000000000000001E-3</v>
      </c>
      <c r="BI632" s="20">
        <v>110</v>
      </c>
      <c r="BJ632" s="20">
        <v>5.0599999999999996</v>
      </c>
      <c r="BK632" s="20">
        <v>3.35</v>
      </c>
      <c r="BL632" s="20">
        <v>9.1499999999999998E-2</v>
      </c>
      <c r="BM632" s="20">
        <v>3.11</v>
      </c>
      <c r="BN632" s="20">
        <v>1.8</v>
      </c>
      <c r="BO632" s="20">
        <v>2.7</v>
      </c>
      <c r="BP632" s="20">
        <v>0.29499999999999998</v>
      </c>
      <c r="BQ632" s="20">
        <v>0.21299999999999999</v>
      </c>
      <c r="BR632" s="20">
        <v>0.35</v>
      </c>
      <c r="BS632" s="20">
        <v>0.52</v>
      </c>
      <c r="BT632" s="20">
        <v>1.38</v>
      </c>
      <c r="BU632" s="20">
        <v>0.65700000000000003</v>
      </c>
      <c r="BV632" s="20">
        <v>1.21</v>
      </c>
      <c r="BW632" s="20">
        <v>7.6</v>
      </c>
      <c r="BX632" s="20">
        <v>0.52</v>
      </c>
      <c r="BY632" s="20">
        <v>1.38</v>
      </c>
      <c r="BZ632" s="20">
        <v>3.5000000000000003E-2</v>
      </c>
      <c r="CA632" s="20">
        <v>7.6999999999999999E-2</v>
      </c>
      <c r="CB632" s="20">
        <v>9.1999999999999993</v>
      </c>
      <c r="CC632" s="20">
        <v>0.35</v>
      </c>
      <c r="CD632" s="20">
        <v>7.6999999999999999E-2</v>
      </c>
      <c r="CE632" s="20">
        <v>7.6999999999999999E-2</v>
      </c>
      <c r="CF632" s="20">
        <v>1.41</v>
      </c>
      <c r="CG632" s="20">
        <v>1.08</v>
      </c>
      <c r="CH632" s="20">
        <v>1.42</v>
      </c>
      <c r="CI632" s="20">
        <v>0.33200000000000002</v>
      </c>
      <c r="CJ632" s="20">
        <v>51.8</v>
      </c>
      <c r="CK632" s="20">
        <v>8.8400000000000006E-2</v>
      </c>
      <c r="CM632" s="20">
        <v>0.92500000000000004</v>
      </c>
      <c r="CN632" s="20">
        <v>0.35</v>
      </c>
      <c r="CO632" s="20">
        <v>0.40400000000000003</v>
      </c>
      <c r="CP632" s="20">
        <v>5.53</v>
      </c>
      <c r="CQ632" s="20">
        <v>0.42699999999999999</v>
      </c>
      <c r="CR632" s="20">
        <v>7.6</v>
      </c>
      <c r="CS632" s="20">
        <v>1.94</v>
      </c>
      <c r="CT632" s="20">
        <v>14.9</v>
      </c>
      <c r="CU632" s="20">
        <v>7.02</v>
      </c>
      <c r="CV632" s="20">
        <v>10.199999999999999</v>
      </c>
      <c r="CW632" s="20">
        <v>3.5</v>
      </c>
      <c r="CX632" s="20">
        <v>9.68</v>
      </c>
      <c r="CY632" s="20">
        <v>0.86299999999999999</v>
      </c>
      <c r="CZ632" s="20">
        <v>0.23699999999999999</v>
      </c>
      <c r="DA632" s="20">
        <v>1.76</v>
      </c>
      <c r="DB632" s="20">
        <v>0.16600000000000001</v>
      </c>
      <c r="DC632" s="20">
        <v>2.11</v>
      </c>
      <c r="DD632" s="20">
        <v>0.41499999999999998</v>
      </c>
      <c r="DE632" s="20">
        <v>1.04</v>
      </c>
      <c r="DF632" s="20">
        <v>0.16</v>
      </c>
      <c r="DG632" s="20">
        <v>0.62</v>
      </c>
      <c r="DH632" s="20">
        <v>6.6100000000000006E-2</v>
      </c>
      <c r="DI632" s="85">
        <v>37.837099999999985</v>
      </c>
      <c r="DJ632" s="85">
        <v>45.437099999999987</v>
      </c>
      <c r="DK632" s="20">
        <v>2.0699999999999998</v>
      </c>
      <c r="DL632" s="20">
        <v>1180</v>
      </c>
      <c r="DM632" s="20">
        <v>4420</v>
      </c>
      <c r="DN632" s="20">
        <v>273</v>
      </c>
      <c r="DO632" s="20">
        <v>228</v>
      </c>
      <c r="DP632" s="20">
        <v>166</v>
      </c>
      <c r="DQ632" s="20">
        <v>107</v>
      </c>
      <c r="DR632" s="20">
        <v>7</v>
      </c>
      <c r="DS632" s="20">
        <v>10100</v>
      </c>
      <c r="DT632" s="20">
        <v>301</v>
      </c>
    </row>
    <row r="633" spans="1:149" x14ac:dyDescent="0.3">
      <c r="A633" s="20" t="s">
        <v>155</v>
      </c>
      <c r="C633" s="20" t="s">
        <v>371</v>
      </c>
      <c r="D633" s="59" t="s">
        <v>1854</v>
      </c>
      <c r="G633" s="59" t="s">
        <v>1854</v>
      </c>
      <c r="K633" s="20">
        <v>36.734999999999999</v>
      </c>
      <c r="L633" s="20">
        <v>-106.8742</v>
      </c>
      <c r="M633" s="20" t="s">
        <v>357</v>
      </c>
      <c r="N633" s="59" t="s">
        <v>241</v>
      </c>
      <c r="O633" s="20" t="s">
        <v>147</v>
      </c>
      <c r="P633" s="59" t="s">
        <v>336</v>
      </c>
      <c r="Q633" s="20" t="s">
        <v>1373</v>
      </c>
      <c r="R633" s="20" t="s">
        <v>381</v>
      </c>
      <c r="S633" s="20">
        <v>-1860</v>
      </c>
      <c r="T633" s="20"/>
      <c r="V633" s="20" t="s">
        <v>150</v>
      </c>
      <c r="X633" s="20" t="s">
        <v>249</v>
      </c>
      <c r="AA633" s="20" t="s">
        <v>142</v>
      </c>
      <c r="AB633" s="19" t="s">
        <v>983</v>
      </c>
      <c r="AC633" s="20">
        <v>0.27200000000000002</v>
      </c>
      <c r="AS633" s="20">
        <v>80.5</v>
      </c>
      <c r="AZ633" s="20">
        <v>1.2</v>
      </c>
      <c r="BA633" s="20">
        <v>0.11799999999999999</v>
      </c>
      <c r="BB633" s="20">
        <v>12.2</v>
      </c>
      <c r="BC633" s="20">
        <v>31.7</v>
      </c>
      <c r="BD633" s="20">
        <v>49.3</v>
      </c>
      <c r="BE633" s="20">
        <v>16</v>
      </c>
      <c r="BF633" s="20">
        <v>1.8</v>
      </c>
      <c r="BG633" s="20">
        <v>0.35199999999999998</v>
      </c>
      <c r="BH633" s="20">
        <v>3.5200000000000002E-2</v>
      </c>
      <c r="BI633" s="20">
        <v>110</v>
      </c>
      <c r="BJ633" s="20">
        <v>11.8</v>
      </c>
      <c r="BK633" s="20">
        <v>35.700000000000003</v>
      </c>
      <c r="BL633" s="20">
        <v>0.11</v>
      </c>
      <c r="BM633" s="20">
        <v>5.99</v>
      </c>
      <c r="BN633" s="20">
        <v>5.1100000000000003</v>
      </c>
      <c r="BO633" s="20">
        <v>162</v>
      </c>
      <c r="BP633" s="20">
        <v>2.14</v>
      </c>
      <c r="BQ633" s="20">
        <v>0.28199999999999997</v>
      </c>
      <c r="BR633" s="20">
        <v>1.8</v>
      </c>
      <c r="BS633" s="20">
        <v>2.7</v>
      </c>
      <c r="BT633" s="20">
        <v>2.4700000000000002</v>
      </c>
      <c r="BU633" s="20">
        <v>2.4700000000000002</v>
      </c>
      <c r="BV633" s="20">
        <v>8.11</v>
      </c>
      <c r="BW633" s="20">
        <v>26.4</v>
      </c>
      <c r="BX633" s="20">
        <v>2.7</v>
      </c>
      <c r="BY633" s="20">
        <v>3.17</v>
      </c>
      <c r="BZ633" s="20">
        <v>0.18</v>
      </c>
      <c r="CA633" s="20">
        <v>0.39</v>
      </c>
      <c r="CB633" s="20">
        <v>11</v>
      </c>
      <c r="CC633" s="20">
        <v>1.8</v>
      </c>
      <c r="CD633" s="20">
        <v>0.39</v>
      </c>
      <c r="CE633" s="20">
        <v>0.39</v>
      </c>
      <c r="CF633" s="20">
        <v>6.44</v>
      </c>
      <c r="CG633" s="20">
        <v>6.28</v>
      </c>
      <c r="CH633" s="20">
        <v>1.41</v>
      </c>
      <c r="CI633" s="20">
        <v>1.43</v>
      </c>
      <c r="CJ633" s="20">
        <v>59.9</v>
      </c>
      <c r="CK633" s="20">
        <v>0.39300000000000002</v>
      </c>
      <c r="CM633" s="20">
        <v>3.52</v>
      </c>
      <c r="CN633" s="20">
        <v>1.8</v>
      </c>
      <c r="CO633" s="20">
        <v>1.4</v>
      </c>
      <c r="CP633" s="20">
        <v>37</v>
      </c>
      <c r="CQ633" s="20">
        <v>0.27200000000000002</v>
      </c>
      <c r="CR633" s="20">
        <v>24.7</v>
      </c>
      <c r="CS633" s="20">
        <v>7.58</v>
      </c>
      <c r="CT633" s="20">
        <v>122</v>
      </c>
      <c r="CU633" s="20">
        <v>7.96</v>
      </c>
      <c r="CV633" s="20">
        <v>14.2</v>
      </c>
      <c r="CW633" s="20">
        <v>18</v>
      </c>
      <c r="CX633" s="20">
        <v>17.600000000000001</v>
      </c>
      <c r="CY633" s="20">
        <v>1.34</v>
      </c>
      <c r="CZ633" s="20">
        <v>0.40300000000000002</v>
      </c>
      <c r="DA633" s="20">
        <v>5.7</v>
      </c>
      <c r="DB633" s="20">
        <v>0.34200000000000003</v>
      </c>
      <c r="DC633" s="20">
        <v>3.9</v>
      </c>
      <c r="DD633" s="20">
        <v>1.36</v>
      </c>
      <c r="DE633" s="20">
        <v>0.82</v>
      </c>
      <c r="DF633" s="20">
        <v>1.1100000000000001</v>
      </c>
      <c r="DG633" s="20">
        <v>2.58</v>
      </c>
      <c r="DH633" s="20">
        <v>0.32600000000000001</v>
      </c>
      <c r="DI633" s="85">
        <v>75.640999999999991</v>
      </c>
      <c r="DJ633" s="85">
        <v>100.34099999999999</v>
      </c>
      <c r="DK633" s="20">
        <v>30</v>
      </c>
      <c r="DL633" s="20">
        <v>4050</v>
      </c>
      <c r="DM633" s="20">
        <v>7420</v>
      </c>
      <c r="DN633" s="20">
        <v>1060</v>
      </c>
      <c r="DO633" s="20">
        <v>264</v>
      </c>
      <c r="DP633" s="20">
        <v>352</v>
      </c>
      <c r="DQ633" s="20">
        <v>141</v>
      </c>
      <c r="DR633" s="20">
        <v>36</v>
      </c>
      <c r="DS633" s="20">
        <v>70700</v>
      </c>
      <c r="DT633" s="20">
        <v>1620</v>
      </c>
    </row>
    <row r="634" spans="1:149" x14ac:dyDescent="0.3">
      <c r="A634" s="20" t="s">
        <v>156</v>
      </c>
      <c r="C634" s="20" t="s">
        <v>279</v>
      </c>
      <c r="D634" s="59" t="s">
        <v>1854</v>
      </c>
      <c r="G634" s="59" t="s">
        <v>1854</v>
      </c>
      <c r="K634" s="20">
        <v>35.515599999999999</v>
      </c>
      <c r="L634" s="20">
        <v>-107.49720000000001</v>
      </c>
      <c r="M634" s="20" t="s">
        <v>357</v>
      </c>
      <c r="N634" s="59" t="s">
        <v>238</v>
      </c>
      <c r="O634" s="20" t="s">
        <v>147</v>
      </c>
      <c r="P634" s="59" t="s">
        <v>336</v>
      </c>
      <c r="Q634" s="20" t="s">
        <v>1373</v>
      </c>
      <c r="R634" s="20" t="s">
        <v>381</v>
      </c>
      <c r="T634" s="20"/>
      <c r="V634" s="20" t="s">
        <v>157</v>
      </c>
      <c r="X634" s="20" t="s">
        <v>276</v>
      </c>
      <c r="AA634" s="20" t="s">
        <v>142</v>
      </c>
      <c r="AB634" s="19" t="s">
        <v>983</v>
      </c>
      <c r="AC634" s="20">
        <v>1.49</v>
      </c>
      <c r="AS634" s="20">
        <v>30.6</v>
      </c>
      <c r="AZ634" s="20">
        <v>1.1000000000000001</v>
      </c>
      <c r="BA634" s="20">
        <v>8.43E-2</v>
      </c>
      <c r="BB634" s="20">
        <v>7.92</v>
      </c>
      <c r="BC634" s="20">
        <v>78.099999999999994</v>
      </c>
      <c r="BD634" s="20">
        <v>156</v>
      </c>
      <c r="BE634" s="20">
        <v>1.55</v>
      </c>
      <c r="BF634" s="20">
        <v>1.6</v>
      </c>
      <c r="BG634" s="20">
        <v>0.44900000000000001</v>
      </c>
      <c r="BH634" s="20">
        <v>3.2000000000000001E-2</v>
      </c>
      <c r="BI634" s="20">
        <v>110</v>
      </c>
      <c r="BJ634" s="20">
        <v>1.53</v>
      </c>
      <c r="BK634" s="20">
        <v>4.29</v>
      </c>
      <c r="BL634" s="20">
        <v>0.40300000000000002</v>
      </c>
      <c r="BM634" s="20">
        <v>7.65</v>
      </c>
      <c r="BN634" s="20">
        <v>8.74</v>
      </c>
      <c r="BO634" s="20">
        <v>1.36</v>
      </c>
      <c r="BP634" s="20">
        <v>1.22</v>
      </c>
      <c r="BQ634" s="20">
        <v>5.1999999999999998E-3</v>
      </c>
      <c r="BR634" s="20">
        <v>1.6</v>
      </c>
      <c r="BS634" s="20">
        <v>2.4</v>
      </c>
      <c r="BT634" s="20">
        <v>9.99</v>
      </c>
      <c r="BU634" s="20">
        <v>3.12</v>
      </c>
      <c r="BV634" s="20">
        <v>5.93</v>
      </c>
      <c r="BW634" s="20">
        <v>5.62</v>
      </c>
      <c r="BX634" s="20">
        <v>2.4</v>
      </c>
      <c r="BY634" s="20">
        <v>8.1199999999999992</v>
      </c>
      <c r="BZ634" s="20">
        <v>0.16</v>
      </c>
      <c r="CA634" s="20">
        <v>0.35</v>
      </c>
      <c r="CB634" s="20">
        <v>41</v>
      </c>
      <c r="CC634" s="20">
        <v>1.6</v>
      </c>
      <c r="CD634" s="20">
        <v>0.35</v>
      </c>
      <c r="CE634" s="20">
        <v>0.35</v>
      </c>
      <c r="CF634" s="20">
        <v>0.63600000000000001</v>
      </c>
      <c r="CG634" s="20">
        <v>2.19</v>
      </c>
      <c r="CH634" s="20">
        <v>1.37</v>
      </c>
      <c r="CI634" s="20">
        <v>2.34</v>
      </c>
      <c r="CJ634" s="20">
        <v>187</v>
      </c>
      <c r="CK634" s="20">
        <v>0.45</v>
      </c>
      <c r="CM634" s="20">
        <v>4.49</v>
      </c>
      <c r="CN634" s="20">
        <v>1.6</v>
      </c>
      <c r="CO634" s="20">
        <v>1.83</v>
      </c>
      <c r="CP634" s="20">
        <v>17.2</v>
      </c>
      <c r="CQ634" s="20">
        <v>0.5</v>
      </c>
      <c r="CR634" s="20">
        <v>7.5</v>
      </c>
      <c r="CS634" s="20">
        <v>8.9</v>
      </c>
      <c r="CT634" s="20">
        <v>43.7</v>
      </c>
      <c r="CU634" s="20">
        <v>11</v>
      </c>
      <c r="CV634" s="20">
        <v>18.7</v>
      </c>
      <c r="CW634" s="20">
        <v>16</v>
      </c>
      <c r="CX634" s="20">
        <v>11.9</v>
      </c>
      <c r="CY634" s="20">
        <v>1.52</v>
      </c>
      <c r="CZ634" s="20">
        <v>0.28100000000000003</v>
      </c>
      <c r="DA634" s="20">
        <v>5</v>
      </c>
      <c r="DB634" s="20">
        <v>0.16700000000000001</v>
      </c>
      <c r="DC634" s="20">
        <v>3.5</v>
      </c>
      <c r="DD634" s="20">
        <v>1.1000000000000001</v>
      </c>
      <c r="DE634" s="20">
        <v>0.72</v>
      </c>
      <c r="DF634" s="20">
        <v>0.72</v>
      </c>
      <c r="DG634" s="20">
        <v>0.66300000000000003</v>
      </c>
      <c r="DH634" s="20">
        <v>8.2699999999999996E-2</v>
      </c>
      <c r="DI634" s="85">
        <v>71.353700000000003</v>
      </c>
      <c r="DJ634" s="85">
        <v>78.853700000000003</v>
      </c>
      <c r="DK634" s="20">
        <v>105</v>
      </c>
      <c r="DL634" s="20">
        <v>9100</v>
      </c>
      <c r="DM634" s="20">
        <v>21100</v>
      </c>
      <c r="DN634" s="20">
        <v>4900</v>
      </c>
      <c r="DO634" s="20">
        <v>1090</v>
      </c>
      <c r="DP634" s="20">
        <v>578</v>
      </c>
      <c r="DQ634" s="20">
        <v>671</v>
      </c>
      <c r="DR634" s="20">
        <v>31.2</v>
      </c>
      <c r="DS634" s="20">
        <v>34900</v>
      </c>
      <c r="DT634" s="20">
        <v>890</v>
      </c>
    </row>
    <row r="635" spans="1:149" x14ac:dyDescent="0.3">
      <c r="A635" s="20" t="s">
        <v>158</v>
      </c>
      <c r="C635" s="20" t="s">
        <v>279</v>
      </c>
      <c r="D635" s="59" t="s">
        <v>1854</v>
      </c>
      <c r="G635" s="59" t="s">
        <v>1854</v>
      </c>
      <c r="K635" s="20">
        <v>35.515599999999999</v>
      </c>
      <c r="L635" s="20">
        <v>-107.49720000000001</v>
      </c>
      <c r="M635" s="20" t="s">
        <v>357</v>
      </c>
      <c r="N635" s="59" t="s">
        <v>238</v>
      </c>
      <c r="O635" s="20" t="s">
        <v>147</v>
      </c>
      <c r="P635" s="59" t="s">
        <v>336</v>
      </c>
      <c r="Q635" s="20" t="s">
        <v>1373</v>
      </c>
      <c r="R635" s="20" t="s">
        <v>381</v>
      </c>
      <c r="T635" s="20"/>
      <c r="V635" s="20" t="s">
        <v>157</v>
      </c>
      <c r="X635" s="20" t="s">
        <v>276</v>
      </c>
      <c r="AA635" s="20" t="s">
        <v>142</v>
      </c>
      <c r="AB635" s="19" t="s">
        <v>983</v>
      </c>
      <c r="AC635" s="20">
        <v>1.94</v>
      </c>
      <c r="AS635" s="20">
        <v>30.7</v>
      </c>
      <c r="AZ635" s="20">
        <v>0.81</v>
      </c>
      <c r="BA635" s="20">
        <v>6.1699999999999998E-2</v>
      </c>
      <c r="BB635" s="20">
        <v>0.32800000000000001</v>
      </c>
      <c r="BC635" s="20">
        <v>71.2</v>
      </c>
      <c r="BD635" s="20">
        <v>202</v>
      </c>
      <c r="BE635" s="20">
        <v>1.66</v>
      </c>
      <c r="BF635" s="20">
        <v>1.2</v>
      </c>
      <c r="BG635" s="20">
        <v>0.39900000000000002</v>
      </c>
      <c r="BH635" s="20">
        <v>2.4E-2</v>
      </c>
      <c r="BI635" s="20">
        <v>110</v>
      </c>
      <c r="BJ635" s="20">
        <v>1.47</v>
      </c>
      <c r="BK635" s="20">
        <v>3.99</v>
      </c>
      <c r="BL635" s="20">
        <v>0.113</v>
      </c>
      <c r="BM635" s="20">
        <v>5.1100000000000003</v>
      </c>
      <c r="BN635" s="20">
        <v>7.01</v>
      </c>
      <c r="BO635" s="20">
        <v>9.02</v>
      </c>
      <c r="BP635" s="20">
        <v>1.05</v>
      </c>
      <c r="BQ635" s="20">
        <v>5.1999999999999998E-3</v>
      </c>
      <c r="BR635" s="20">
        <v>1.2</v>
      </c>
      <c r="BS635" s="20">
        <v>1.8</v>
      </c>
      <c r="BT635" s="20">
        <v>6.17</v>
      </c>
      <c r="BU635" s="20">
        <v>2.73</v>
      </c>
      <c r="BV635" s="20">
        <v>4.3899999999999997</v>
      </c>
      <c r="BW635" s="20">
        <v>4.63</v>
      </c>
      <c r="BX635" s="20">
        <v>1.8</v>
      </c>
      <c r="BY635" s="20">
        <v>5.58</v>
      </c>
      <c r="BZ635" s="20">
        <v>0.12</v>
      </c>
      <c r="CA635" s="20">
        <v>0.27</v>
      </c>
      <c r="CB635" s="20">
        <v>14</v>
      </c>
      <c r="CC635" s="20">
        <v>1.2</v>
      </c>
      <c r="CD635" s="20">
        <v>0.27</v>
      </c>
      <c r="CE635" s="20">
        <v>0.27</v>
      </c>
      <c r="CF635" s="20">
        <v>0.77700000000000002</v>
      </c>
      <c r="CG635" s="20">
        <v>1.8</v>
      </c>
      <c r="CH635" s="20">
        <v>1.45</v>
      </c>
      <c r="CI635" s="20">
        <v>1.42</v>
      </c>
      <c r="CJ635" s="20">
        <v>166</v>
      </c>
      <c r="CK635" s="20">
        <v>0.35199999999999998</v>
      </c>
      <c r="CM635" s="20">
        <v>5.3</v>
      </c>
      <c r="CN635" s="20">
        <v>1.2</v>
      </c>
      <c r="CO635" s="20">
        <v>2.16</v>
      </c>
      <c r="CP635" s="20">
        <v>11.8</v>
      </c>
      <c r="CQ635" s="20">
        <v>0.64500000000000002</v>
      </c>
      <c r="CR635" s="20">
        <v>7.95</v>
      </c>
      <c r="CS635" s="20">
        <v>7.12</v>
      </c>
      <c r="CT635" s="20">
        <v>41.6</v>
      </c>
      <c r="CU635" s="20">
        <v>9.26</v>
      </c>
      <c r="CV635" s="20">
        <v>15.5</v>
      </c>
      <c r="CW635" s="20">
        <v>12</v>
      </c>
      <c r="CX635" s="20">
        <v>7.48</v>
      </c>
      <c r="CY635" s="20">
        <v>1.19</v>
      </c>
      <c r="CZ635" s="20">
        <v>0.224</v>
      </c>
      <c r="DA635" s="20">
        <v>3.8</v>
      </c>
      <c r="DB635" s="20">
        <v>0.16700000000000001</v>
      </c>
      <c r="DC635" s="20">
        <v>2.7</v>
      </c>
      <c r="DD635" s="20">
        <v>0.81</v>
      </c>
      <c r="DE635" s="20">
        <v>0.55000000000000004</v>
      </c>
      <c r="DF635" s="20">
        <v>0.55000000000000004</v>
      </c>
      <c r="DG635" s="20">
        <v>0.55300000000000005</v>
      </c>
      <c r="DH635" s="20">
        <v>5.7299999999999997E-2</v>
      </c>
      <c r="DI635" s="85">
        <v>54.841299999999983</v>
      </c>
      <c r="DJ635" s="85">
        <v>62.791299999999985</v>
      </c>
      <c r="DK635" s="20">
        <v>142</v>
      </c>
      <c r="DL635" s="20">
        <v>8440</v>
      </c>
      <c r="DM635" s="20">
        <v>13600</v>
      </c>
      <c r="DN635" s="20">
        <v>7650</v>
      </c>
      <c r="DO635" s="20">
        <v>701</v>
      </c>
      <c r="DP635" s="20">
        <v>202</v>
      </c>
      <c r="DQ635" s="20">
        <v>522</v>
      </c>
      <c r="DR635" s="20">
        <v>9.5</v>
      </c>
      <c r="DS635" s="20">
        <v>24000</v>
      </c>
      <c r="DT635" s="20">
        <v>617</v>
      </c>
    </row>
    <row r="636" spans="1:149" x14ac:dyDescent="0.3">
      <c r="A636" s="20" t="s">
        <v>159</v>
      </c>
      <c r="C636" s="20" t="s">
        <v>279</v>
      </c>
      <c r="D636" s="59" t="s">
        <v>1854</v>
      </c>
      <c r="G636" s="59" t="s">
        <v>1854</v>
      </c>
      <c r="K636" s="20">
        <v>35.509700000000002</v>
      </c>
      <c r="L636" s="20">
        <v>-107.49079999999999</v>
      </c>
      <c r="M636" s="20" t="s">
        <v>357</v>
      </c>
      <c r="N636" s="59" t="s">
        <v>238</v>
      </c>
      <c r="O636" s="20" t="s">
        <v>147</v>
      </c>
      <c r="P636" s="59" t="s">
        <v>336</v>
      </c>
      <c r="Q636" s="20" t="s">
        <v>1373</v>
      </c>
      <c r="R636" s="20" t="s">
        <v>381</v>
      </c>
      <c r="T636" s="20"/>
      <c r="V636" s="20" t="s">
        <v>160</v>
      </c>
      <c r="X636" s="20" t="s">
        <v>276</v>
      </c>
      <c r="AA636" s="20" t="s">
        <v>142</v>
      </c>
      <c r="AB636" s="19" t="s">
        <v>983</v>
      </c>
      <c r="AC636" s="20">
        <v>0.55400000000000005</v>
      </c>
      <c r="AS636" s="20">
        <v>61.5</v>
      </c>
      <c r="AZ636" s="20">
        <v>1.2</v>
      </c>
      <c r="BA636" s="20">
        <v>7.22E-2</v>
      </c>
      <c r="BB636" s="20">
        <v>2.31</v>
      </c>
      <c r="BC636" s="20">
        <v>78.8</v>
      </c>
      <c r="BD636" s="20">
        <v>213</v>
      </c>
      <c r="BE636" s="20">
        <v>1.31</v>
      </c>
      <c r="BF636" s="20">
        <v>1.7</v>
      </c>
      <c r="BG636" s="20">
        <v>0.503</v>
      </c>
      <c r="BH636" s="20">
        <v>3.3000000000000002E-2</v>
      </c>
      <c r="BI636" s="20">
        <v>110</v>
      </c>
      <c r="BJ636" s="20">
        <v>1.75</v>
      </c>
      <c r="BK636" s="20">
        <v>5.33</v>
      </c>
      <c r="BL636" s="20">
        <v>0.81</v>
      </c>
      <c r="BM636" s="20">
        <v>7.88</v>
      </c>
      <c r="BN636" s="20">
        <v>9.0299999999999994</v>
      </c>
      <c r="BO636" s="20">
        <v>1.81</v>
      </c>
      <c r="BP636" s="20">
        <v>1.41</v>
      </c>
      <c r="BQ636" s="20">
        <v>5.1999999999999998E-3</v>
      </c>
      <c r="BR636" s="20">
        <v>1.7</v>
      </c>
      <c r="BS636" s="20">
        <v>2.5</v>
      </c>
      <c r="BT636" s="20">
        <v>11.8</v>
      </c>
      <c r="BU636" s="20">
        <v>1.1200000000000001</v>
      </c>
      <c r="BV636" s="20">
        <v>3.28</v>
      </c>
      <c r="BW636" s="20">
        <v>4.2699999999999996</v>
      </c>
      <c r="BX636" s="20">
        <v>2.5</v>
      </c>
      <c r="BY636" s="20">
        <v>6.73</v>
      </c>
      <c r="BZ636" s="20">
        <v>0.17</v>
      </c>
      <c r="CA636" s="20">
        <v>0.37</v>
      </c>
      <c r="CB636" s="20">
        <v>16</v>
      </c>
      <c r="CC636" s="20">
        <v>1.7</v>
      </c>
      <c r="CD636" s="20">
        <v>0.37</v>
      </c>
      <c r="CE636" s="20">
        <v>0.37</v>
      </c>
      <c r="CF636" s="20">
        <v>0.72699999999999998</v>
      </c>
      <c r="CG636" s="20">
        <v>2.3199999999999998</v>
      </c>
      <c r="CH636" s="20">
        <v>1.39</v>
      </c>
      <c r="CI636" s="20">
        <v>1.97</v>
      </c>
      <c r="CJ636" s="20">
        <v>162</v>
      </c>
      <c r="CK636" s="20">
        <v>0.41</v>
      </c>
      <c r="CM636" s="20">
        <v>4.1100000000000003</v>
      </c>
      <c r="CN636" s="20">
        <v>1.7</v>
      </c>
      <c r="CO636" s="20">
        <v>1.96</v>
      </c>
      <c r="CP636" s="20">
        <v>15.4</v>
      </c>
      <c r="CQ636" s="20">
        <v>0.59499999999999997</v>
      </c>
      <c r="CR636" s="20">
        <v>4.43</v>
      </c>
      <c r="CS636" s="20">
        <v>7.22</v>
      </c>
      <c r="CT636" s="20">
        <v>24.6</v>
      </c>
      <c r="CU636" s="20">
        <v>11</v>
      </c>
      <c r="CV636" s="20">
        <v>16.600000000000001</v>
      </c>
      <c r="CW636" s="20">
        <v>17</v>
      </c>
      <c r="CX636" s="20">
        <v>7.38</v>
      </c>
      <c r="CY636" s="20">
        <v>1.45</v>
      </c>
      <c r="CZ636" s="20">
        <v>0.27900000000000003</v>
      </c>
      <c r="DA636" s="20">
        <v>5.3</v>
      </c>
      <c r="DB636" s="20">
        <v>0.154</v>
      </c>
      <c r="DC636" s="20">
        <v>3.7</v>
      </c>
      <c r="DD636" s="20">
        <v>1.2</v>
      </c>
      <c r="DE636" s="20">
        <v>0.76</v>
      </c>
      <c r="DF636" s="20">
        <v>0.76</v>
      </c>
      <c r="DG636" s="20">
        <v>0.59499999999999997</v>
      </c>
      <c r="DH636" s="20">
        <v>0.08</v>
      </c>
      <c r="DI636" s="85">
        <v>66.258000000000024</v>
      </c>
      <c r="DJ636" s="85">
        <v>70.688000000000017</v>
      </c>
      <c r="DK636" s="20">
        <v>67.3</v>
      </c>
      <c r="DL636" s="20">
        <v>18400</v>
      </c>
      <c r="DM636" s="20">
        <v>16200</v>
      </c>
      <c r="DN636" s="20">
        <v>5680</v>
      </c>
      <c r="DO636" s="20">
        <v>1100</v>
      </c>
      <c r="DP636" s="20">
        <v>853</v>
      </c>
      <c r="DQ636" s="20">
        <v>821</v>
      </c>
      <c r="DR636" s="20">
        <v>65.599999999999994</v>
      </c>
      <c r="DS636" s="20">
        <v>32600</v>
      </c>
      <c r="DT636" s="20">
        <v>1340</v>
      </c>
    </row>
    <row r="637" spans="1:149" x14ac:dyDescent="0.3">
      <c r="A637" s="20" t="s">
        <v>161</v>
      </c>
      <c r="C637" s="20" t="s">
        <v>279</v>
      </c>
      <c r="D637" s="59" t="s">
        <v>1854</v>
      </c>
      <c r="G637" s="59" t="s">
        <v>1854</v>
      </c>
      <c r="K637" s="20">
        <v>35.509700000000002</v>
      </c>
      <c r="L637" s="20">
        <v>-107.49079999999999</v>
      </c>
      <c r="M637" s="20" t="s">
        <v>357</v>
      </c>
      <c r="N637" s="59" t="s">
        <v>238</v>
      </c>
      <c r="O637" s="20" t="s">
        <v>147</v>
      </c>
      <c r="P637" s="59" t="s">
        <v>336</v>
      </c>
      <c r="Q637" s="20" t="s">
        <v>1373</v>
      </c>
      <c r="R637" s="20" t="s">
        <v>381</v>
      </c>
      <c r="T637" s="20"/>
      <c r="V637" s="20" t="s">
        <v>160</v>
      </c>
      <c r="X637" s="20" t="s">
        <v>276</v>
      </c>
      <c r="AA637" s="20" t="s">
        <v>142</v>
      </c>
      <c r="AB637" s="19" t="s">
        <v>983</v>
      </c>
      <c r="AC637" s="20">
        <v>2.62</v>
      </c>
      <c r="AS637" s="20">
        <v>21</v>
      </c>
      <c r="AZ637" s="20">
        <v>0.73</v>
      </c>
      <c r="BA637" s="20">
        <v>5.57E-2</v>
      </c>
      <c r="BB637" s="20">
        <v>15.3</v>
      </c>
      <c r="BC637" s="20">
        <v>59</v>
      </c>
      <c r="BD637" s="20">
        <v>247</v>
      </c>
      <c r="BE637" s="20">
        <v>2.25</v>
      </c>
      <c r="BF637" s="20">
        <v>1.1000000000000001</v>
      </c>
      <c r="BG637" s="20">
        <v>0.45200000000000001</v>
      </c>
      <c r="BH637" s="20">
        <v>4.2900000000000001E-2</v>
      </c>
      <c r="BI637" s="20">
        <v>112</v>
      </c>
      <c r="BJ637" s="20">
        <v>6.87</v>
      </c>
      <c r="BK637" s="20">
        <v>12.9</v>
      </c>
      <c r="BL637" s="20">
        <v>0.21</v>
      </c>
      <c r="BM637" s="20">
        <v>4.82</v>
      </c>
      <c r="BN637" s="20">
        <v>4.07</v>
      </c>
      <c r="BO637" s="20">
        <v>10.7</v>
      </c>
      <c r="BP637" s="20">
        <v>0.84699999999999998</v>
      </c>
      <c r="BQ637" s="20">
        <v>5.1999999999999998E-3</v>
      </c>
      <c r="BR637" s="20">
        <v>1.1000000000000001</v>
      </c>
      <c r="BS637" s="20">
        <v>1.7</v>
      </c>
      <c r="BT637" s="20">
        <v>3.75</v>
      </c>
      <c r="BU637" s="20">
        <v>2.68</v>
      </c>
      <c r="BV637" s="20">
        <v>1.5</v>
      </c>
      <c r="BW637" s="20">
        <v>16.100000000000001</v>
      </c>
      <c r="BX637" s="20">
        <v>1.7</v>
      </c>
      <c r="BY637" s="20">
        <v>4.29</v>
      </c>
      <c r="BZ637" s="20">
        <v>0.11</v>
      </c>
      <c r="CA637" s="20">
        <v>0.24</v>
      </c>
      <c r="CB637" s="20">
        <v>26</v>
      </c>
      <c r="CC637" s="20">
        <v>1.1000000000000001</v>
      </c>
      <c r="CD637" s="20">
        <v>0.24</v>
      </c>
      <c r="CE637" s="20">
        <v>0.24</v>
      </c>
      <c r="CF637" s="20">
        <v>1.05</v>
      </c>
      <c r="CG637" s="20">
        <v>2.2400000000000002</v>
      </c>
      <c r="CH637" s="20">
        <v>1.59</v>
      </c>
      <c r="CI637" s="20">
        <v>1.5</v>
      </c>
      <c r="CJ637" s="20">
        <v>150</v>
      </c>
      <c r="CK637" s="20">
        <v>0.16400000000000001</v>
      </c>
      <c r="CM637" s="20">
        <v>1.51</v>
      </c>
      <c r="CN637" s="20">
        <v>1.1000000000000001</v>
      </c>
      <c r="CO637" s="20">
        <v>0.67900000000000005</v>
      </c>
      <c r="CP637" s="20">
        <v>9.5399999999999991</v>
      </c>
      <c r="CQ637" s="20">
        <v>0.27600000000000002</v>
      </c>
      <c r="CR637" s="20">
        <v>6.65</v>
      </c>
      <c r="CS637" s="20">
        <v>9.65</v>
      </c>
      <c r="CT637" s="20">
        <v>21.4</v>
      </c>
      <c r="CU637" s="20">
        <v>5.59</v>
      </c>
      <c r="CV637" s="20">
        <v>9.9</v>
      </c>
      <c r="CW637" s="20">
        <v>11</v>
      </c>
      <c r="CX637" s="20">
        <v>13.9</v>
      </c>
      <c r="CY637" s="20">
        <v>1.08</v>
      </c>
      <c r="CZ637" s="20">
        <v>0.19500000000000001</v>
      </c>
      <c r="DA637" s="20">
        <v>3.5</v>
      </c>
      <c r="DB637" s="20">
        <v>0.14799999999999999</v>
      </c>
      <c r="DC637" s="20">
        <v>2.4</v>
      </c>
      <c r="DD637" s="20">
        <v>0.73</v>
      </c>
      <c r="DE637" s="20">
        <v>0.5</v>
      </c>
      <c r="DF637" s="20">
        <v>0.5</v>
      </c>
      <c r="DG637" s="20">
        <v>0.72499999999999998</v>
      </c>
      <c r="DH637" s="20">
        <v>9.4899999999999998E-2</v>
      </c>
      <c r="DI637" s="85">
        <v>50.262900000000002</v>
      </c>
      <c r="DJ637" s="85">
        <v>56.9129</v>
      </c>
      <c r="DK637" s="20">
        <v>139</v>
      </c>
      <c r="DL637" s="20">
        <v>21300</v>
      </c>
      <c r="DM637" s="20">
        <v>5780</v>
      </c>
      <c r="DN637" s="20">
        <v>7990</v>
      </c>
      <c r="DO637" s="20">
        <v>815</v>
      </c>
      <c r="DP637" s="20">
        <v>105</v>
      </c>
      <c r="DQ637" s="20">
        <v>579</v>
      </c>
      <c r="DR637" s="20">
        <v>10.7</v>
      </c>
      <c r="DS637" s="20">
        <v>16900</v>
      </c>
      <c r="DT637" s="20">
        <v>482</v>
      </c>
    </row>
    <row r="638" spans="1:149" x14ac:dyDescent="0.3">
      <c r="A638" s="20" t="s">
        <v>162</v>
      </c>
      <c r="C638" s="20" t="s">
        <v>279</v>
      </c>
      <c r="D638" s="59" t="s">
        <v>1854</v>
      </c>
      <c r="G638" s="59" t="s">
        <v>1854</v>
      </c>
      <c r="K638" s="20">
        <v>35.5411</v>
      </c>
      <c r="L638" s="20">
        <v>-107.70359999999999</v>
      </c>
      <c r="M638" s="20" t="s">
        <v>357</v>
      </c>
      <c r="N638" s="59" t="s">
        <v>238</v>
      </c>
      <c r="O638" s="20" t="s">
        <v>147</v>
      </c>
      <c r="P638" s="59" t="s">
        <v>336</v>
      </c>
      <c r="Q638" s="20" t="s">
        <v>1373</v>
      </c>
      <c r="R638" s="20" t="s">
        <v>381</v>
      </c>
      <c r="T638" s="20"/>
      <c r="V638" s="20" t="s">
        <v>163</v>
      </c>
      <c r="X638" s="20" t="s">
        <v>276</v>
      </c>
      <c r="AA638" s="20" t="s">
        <v>142</v>
      </c>
      <c r="AB638" s="19" t="s">
        <v>983</v>
      </c>
      <c r="AC638" s="20">
        <v>1.41</v>
      </c>
      <c r="AS638" s="20">
        <v>30.9</v>
      </c>
      <c r="AZ638" s="20">
        <v>0.68</v>
      </c>
      <c r="BA638" s="20">
        <v>6.7900000000000002E-2</v>
      </c>
      <c r="BB638" s="20">
        <v>0.74099999999999999</v>
      </c>
      <c r="BC638" s="20">
        <v>73.900000000000006</v>
      </c>
      <c r="BD638" s="20">
        <v>270</v>
      </c>
      <c r="BE638" s="20">
        <v>1.6</v>
      </c>
      <c r="BF638" s="20">
        <v>1</v>
      </c>
      <c r="BG638" s="20">
        <v>0.41199999999999998</v>
      </c>
      <c r="BH638" s="20">
        <v>7.9899999999999999E-2</v>
      </c>
      <c r="BI638" s="20">
        <v>110</v>
      </c>
      <c r="BJ638" s="20">
        <v>10.199999999999999</v>
      </c>
      <c r="BK638" s="20">
        <v>3.71</v>
      </c>
      <c r="BL638" s="20">
        <v>0.253</v>
      </c>
      <c r="BM638" s="20">
        <v>9.48</v>
      </c>
      <c r="BN638" s="20">
        <v>4.09</v>
      </c>
      <c r="BO638" s="20">
        <v>2.7</v>
      </c>
      <c r="BP638" s="20">
        <v>0.56999999999999995</v>
      </c>
      <c r="BQ638" s="20">
        <v>5.1999999999999998E-3</v>
      </c>
      <c r="BR638" s="20">
        <v>1</v>
      </c>
      <c r="BS638" s="20">
        <v>1.5</v>
      </c>
      <c r="BT638" s="20">
        <v>5.39</v>
      </c>
      <c r="BU638" s="20">
        <v>1.2</v>
      </c>
      <c r="BV638" s="20">
        <v>2.1</v>
      </c>
      <c r="BW638" s="20">
        <v>8.69</v>
      </c>
      <c r="BX638" s="20">
        <v>1.5</v>
      </c>
      <c r="BY638" s="20">
        <v>5.39</v>
      </c>
      <c r="BZ638" s="20">
        <v>0.1</v>
      </c>
      <c r="CA638" s="20">
        <v>0.22</v>
      </c>
      <c r="CB638" s="20">
        <v>20</v>
      </c>
      <c r="CC638" s="20">
        <v>1</v>
      </c>
      <c r="CD638" s="20">
        <v>0.22</v>
      </c>
      <c r="CE638" s="20">
        <v>0.22</v>
      </c>
      <c r="CF638" s="20">
        <v>2.4700000000000002</v>
      </c>
      <c r="CG638" s="20">
        <v>2.02</v>
      </c>
      <c r="CH638" s="20">
        <v>1.2</v>
      </c>
      <c r="CI638" s="20">
        <v>0.46</v>
      </c>
      <c r="CJ638" s="20">
        <v>220</v>
      </c>
      <c r="CK638" s="20">
        <v>0.17699999999999999</v>
      </c>
      <c r="CM638" s="20">
        <v>1.79</v>
      </c>
      <c r="CN638" s="20">
        <v>1</v>
      </c>
      <c r="CO638" s="20">
        <v>1.57</v>
      </c>
      <c r="CP638" s="20">
        <v>12</v>
      </c>
      <c r="CQ638" s="20">
        <v>0.432</v>
      </c>
      <c r="CR638" s="20">
        <v>7.09</v>
      </c>
      <c r="CS638" s="20">
        <v>34.9</v>
      </c>
      <c r="CT638" s="20">
        <v>24</v>
      </c>
      <c r="CU638" s="20">
        <v>4.92</v>
      </c>
      <c r="CV638" s="20">
        <v>8.85</v>
      </c>
      <c r="CW638" s="20">
        <v>10</v>
      </c>
      <c r="CX638" s="20">
        <v>6.8</v>
      </c>
      <c r="CY638" s="20">
        <v>0.97899999999999998</v>
      </c>
      <c r="CZ638" s="20">
        <v>0.20499999999999999</v>
      </c>
      <c r="DA638" s="20">
        <v>3.2</v>
      </c>
      <c r="DB638" s="20">
        <v>0.129</v>
      </c>
      <c r="DC638" s="20">
        <v>2.2000000000000002</v>
      </c>
      <c r="DD638" s="20">
        <v>0.68</v>
      </c>
      <c r="DE638" s="20">
        <v>0.46</v>
      </c>
      <c r="DF638" s="20">
        <v>0.46</v>
      </c>
      <c r="DG638" s="20">
        <v>0.45800000000000002</v>
      </c>
      <c r="DH638" s="20">
        <v>5.9700000000000003E-2</v>
      </c>
      <c r="DI638" s="85">
        <v>39.400700000000001</v>
      </c>
      <c r="DJ638" s="85">
        <v>46.490700000000004</v>
      </c>
      <c r="DK638" s="20">
        <v>180</v>
      </c>
      <c r="DL638" s="20">
        <v>4270</v>
      </c>
      <c r="DM638" s="20">
        <v>8830</v>
      </c>
      <c r="DN638" s="20">
        <v>8950</v>
      </c>
      <c r="DO638" s="20">
        <v>699</v>
      </c>
      <c r="DP638" s="20">
        <v>379</v>
      </c>
      <c r="DQ638" s="20">
        <v>789</v>
      </c>
      <c r="DR638" s="20">
        <v>20</v>
      </c>
      <c r="DS638" s="20">
        <v>18900</v>
      </c>
      <c r="DT638" s="20">
        <v>559</v>
      </c>
    </row>
    <row r="639" spans="1:149" x14ac:dyDescent="0.3">
      <c r="A639" s="20" t="s">
        <v>164</v>
      </c>
      <c r="C639" s="20" t="s">
        <v>279</v>
      </c>
      <c r="D639" s="59" t="s">
        <v>1854</v>
      </c>
      <c r="G639" s="59" t="s">
        <v>1854</v>
      </c>
      <c r="K639" s="20">
        <v>35.5411</v>
      </c>
      <c r="L639" s="20">
        <v>-107.70359999999999</v>
      </c>
      <c r="M639" s="20" t="s">
        <v>357</v>
      </c>
      <c r="N639" s="59" t="s">
        <v>238</v>
      </c>
      <c r="O639" s="20" t="s">
        <v>147</v>
      </c>
      <c r="P639" s="59" t="s">
        <v>336</v>
      </c>
      <c r="Q639" s="20" t="s">
        <v>1373</v>
      </c>
      <c r="R639" s="20" t="s">
        <v>381</v>
      </c>
      <c r="T639" s="20"/>
      <c r="V639" s="20" t="s">
        <v>163</v>
      </c>
      <c r="X639" s="20" t="s">
        <v>276</v>
      </c>
      <c r="AA639" s="20" t="s">
        <v>142</v>
      </c>
      <c r="AB639" s="19" t="s">
        <v>983</v>
      </c>
      <c r="AC639" s="20">
        <v>2.25</v>
      </c>
      <c r="AS639" s="20">
        <v>82.1</v>
      </c>
      <c r="AZ639" s="20">
        <v>0.85</v>
      </c>
      <c r="BA639" s="20">
        <v>6.0900000000000003E-2</v>
      </c>
      <c r="BB639" s="20">
        <v>0.71899999999999997</v>
      </c>
      <c r="BC639" s="20">
        <v>79.5</v>
      </c>
      <c r="BD639" s="20">
        <v>261</v>
      </c>
      <c r="BE639" s="20">
        <v>1.06</v>
      </c>
      <c r="BF639" s="20">
        <v>1.3</v>
      </c>
      <c r="BG639" s="20">
        <v>0.52400000000000002</v>
      </c>
      <c r="BH639" s="20">
        <v>2.5000000000000001E-2</v>
      </c>
      <c r="BI639" s="20">
        <v>110</v>
      </c>
      <c r="BJ639" s="20">
        <v>3.38</v>
      </c>
      <c r="BK639" s="20">
        <v>4.21</v>
      </c>
      <c r="BL639" s="20">
        <v>0.33300000000000002</v>
      </c>
      <c r="BM639" s="20">
        <v>8.57</v>
      </c>
      <c r="BN639" s="20">
        <v>4.3499999999999996</v>
      </c>
      <c r="BO639" s="20">
        <v>0.91900000000000004</v>
      </c>
      <c r="BP639" s="20">
        <v>0.93400000000000005</v>
      </c>
      <c r="BQ639" s="20">
        <v>5.1999999999999998E-3</v>
      </c>
      <c r="BR639" s="20">
        <v>1.3</v>
      </c>
      <c r="BS639" s="20">
        <v>1.9</v>
      </c>
      <c r="BT639" s="20">
        <v>5.46</v>
      </c>
      <c r="BU639" s="20">
        <v>1.49</v>
      </c>
      <c r="BV639" s="20">
        <v>3.35</v>
      </c>
      <c r="BW639" s="20">
        <v>7.08</v>
      </c>
      <c r="BX639" s="20">
        <v>1.9</v>
      </c>
      <c r="BY639" s="20">
        <v>6.96</v>
      </c>
      <c r="BZ639" s="20">
        <v>0.13</v>
      </c>
      <c r="CA639" s="20">
        <v>0.28000000000000003</v>
      </c>
      <c r="CB639" s="20">
        <v>16</v>
      </c>
      <c r="CC639" s="20">
        <v>1.3</v>
      </c>
      <c r="CD639" s="20">
        <v>0.28000000000000003</v>
      </c>
      <c r="CE639" s="20">
        <v>0.28000000000000003</v>
      </c>
      <c r="CF639" s="20">
        <v>1.0900000000000001</v>
      </c>
      <c r="CG639" s="20">
        <v>2.2000000000000002</v>
      </c>
      <c r="CH639" s="20">
        <v>1.31</v>
      </c>
      <c r="CI639" s="20">
        <v>0.57999999999999996</v>
      </c>
      <c r="CJ639" s="20">
        <v>236</v>
      </c>
      <c r="CK639" s="20">
        <v>0.254</v>
      </c>
      <c r="CM639" s="20">
        <v>2.67</v>
      </c>
      <c r="CN639" s="20">
        <v>1.3</v>
      </c>
      <c r="CO639" s="20">
        <v>1.43</v>
      </c>
      <c r="CP639" s="20">
        <v>12.4</v>
      </c>
      <c r="CQ639" s="20">
        <v>0.42099999999999999</v>
      </c>
      <c r="CR639" s="20">
        <v>6.58</v>
      </c>
      <c r="CS639" s="20">
        <v>8.94</v>
      </c>
      <c r="CT639" s="20">
        <v>36</v>
      </c>
      <c r="CU639" s="20">
        <v>7.12</v>
      </c>
      <c r="CV639" s="20">
        <v>12.2</v>
      </c>
      <c r="CW639" s="20">
        <v>13</v>
      </c>
      <c r="CX639" s="20">
        <v>5.46</v>
      </c>
      <c r="CY639" s="20">
        <v>1.22</v>
      </c>
      <c r="CZ639" s="20">
        <v>0.23</v>
      </c>
      <c r="DA639" s="20">
        <v>4</v>
      </c>
      <c r="DB639" s="20">
        <v>0.155</v>
      </c>
      <c r="DC639" s="20">
        <v>2.8</v>
      </c>
      <c r="DD639" s="20">
        <v>0.85</v>
      </c>
      <c r="DE639" s="20">
        <v>0.57999999999999996</v>
      </c>
      <c r="DF639" s="20">
        <v>0.57999999999999996</v>
      </c>
      <c r="DG639" s="20">
        <v>0.60599999999999998</v>
      </c>
      <c r="DH639" s="20">
        <v>0.10299999999999999</v>
      </c>
      <c r="DI639" s="85">
        <v>48.903999999999996</v>
      </c>
      <c r="DJ639" s="85">
        <v>55.483999999999995</v>
      </c>
      <c r="DK639" s="20">
        <v>62.1</v>
      </c>
      <c r="DL639" s="20">
        <v>6430</v>
      </c>
      <c r="DM639" s="20">
        <v>12100</v>
      </c>
      <c r="DN639" s="20">
        <v>7170</v>
      </c>
      <c r="DO639" s="20">
        <v>435</v>
      </c>
      <c r="DP639" s="20">
        <v>422</v>
      </c>
      <c r="DQ639" s="20">
        <v>1170</v>
      </c>
      <c r="DR639" s="20">
        <v>11.2</v>
      </c>
      <c r="DS639" s="20">
        <v>28200</v>
      </c>
      <c r="DT639" s="20">
        <v>740</v>
      </c>
    </row>
    <row r="640" spans="1:149" x14ac:dyDescent="0.3">
      <c r="A640" s="20" t="s">
        <v>165</v>
      </c>
      <c r="C640" s="20" t="s">
        <v>279</v>
      </c>
      <c r="D640" s="59" t="s">
        <v>1854</v>
      </c>
      <c r="G640" s="59" t="s">
        <v>1854</v>
      </c>
      <c r="K640" s="20">
        <v>35.553899999999999</v>
      </c>
      <c r="L640" s="20">
        <v>-107.7217</v>
      </c>
      <c r="M640" s="20" t="s">
        <v>357</v>
      </c>
      <c r="N640" s="59" t="s">
        <v>238</v>
      </c>
      <c r="O640" s="20" t="s">
        <v>147</v>
      </c>
      <c r="P640" s="59" t="s">
        <v>336</v>
      </c>
      <c r="Q640" s="20" t="s">
        <v>1373</v>
      </c>
      <c r="R640" s="20" t="s">
        <v>381</v>
      </c>
      <c r="T640" s="20"/>
      <c r="V640" s="20" t="s">
        <v>166</v>
      </c>
      <c r="X640" s="20" t="s">
        <v>276</v>
      </c>
      <c r="AA640" s="20" t="s">
        <v>142</v>
      </c>
      <c r="AB640" s="19" t="s">
        <v>983</v>
      </c>
      <c r="AC640" s="20">
        <v>2.04</v>
      </c>
      <c r="AS640" s="20">
        <v>41.1</v>
      </c>
      <c r="AZ640" s="20">
        <v>0.6</v>
      </c>
      <c r="BA640" s="20">
        <v>3.32E-2</v>
      </c>
      <c r="BB640" s="20">
        <v>1.4</v>
      </c>
      <c r="BC640" s="20">
        <v>64.599999999999994</v>
      </c>
      <c r="BD640" s="20">
        <v>23.6</v>
      </c>
      <c r="BE640" s="20">
        <v>6.11</v>
      </c>
      <c r="BF640" s="20">
        <v>0.88</v>
      </c>
      <c r="BG640" s="20">
        <v>0.46800000000000003</v>
      </c>
      <c r="BH640" s="20">
        <v>1.7999999999999999E-2</v>
      </c>
      <c r="BI640" s="20">
        <v>154</v>
      </c>
      <c r="BJ640" s="20">
        <v>2.15</v>
      </c>
      <c r="BK640" s="20">
        <v>3.9</v>
      </c>
      <c r="BL640" s="20">
        <v>7.8100000000000003E-2</v>
      </c>
      <c r="BM640" s="20">
        <v>7.16</v>
      </c>
      <c r="BN640" s="20">
        <v>4.9800000000000004</v>
      </c>
      <c r="BO640" s="20">
        <v>4.28</v>
      </c>
      <c r="BP640" s="20">
        <v>0.54400000000000004</v>
      </c>
      <c r="BQ640" s="20">
        <v>2.0500000000000001E-2</v>
      </c>
      <c r="BR640" s="20">
        <v>0.88</v>
      </c>
      <c r="BS640" s="20">
        <v>1.4</v>
      </c>
      <c r="BT640" s="20">
        <v>4.45</v>
      </c>
      <c r="BU640" s="20">
        <v>1.05</v>
      </c>
      <c r="BV640" s="20">
        <v>3.06</v>
      </c>
      <c r="BW640" s="20">
        <v>5.76</v>
      </c>
      <c r="BX640" s="20">
        <v>1.4</v>
      </c>
      <c r="BY640" s="20">
        <v>3.75</v>
      </c>
      <c r="BZ640" s="20">
        <v>8.7999999999999995E-2</v>
      </c>
      <c r="CA640" s="20">
        <v>0.2</v>
      </c>
      <c r="CB640" s="20">
        <v>12</v>
      </c>
      <c r="CC640" s="20">
        <v>0.88</v>
      </c>
      <c r="CD640" s="20">
        <v>0.2</v>
      </c>
      <c r="CE640" s="20">
        <v>0.2</v>
      </c>
      <c r="CF640" s="20">
        <v>2.4</v>
      </c>
      <c r="CG640" s="20">
        <v>2.1</v>
      </c>
      <c r="CH640" s="20">
        <v>1.05</v>
      </c>
      <c r="CI640" s="20">
        <v>1.66</v>
      </c>
      <c r="CJ640" s="20">
        <v>201</v>
      </c>
      <c r="CK640" s="20">
        <v>0.16600000000000001</v>
      </c>
      <c r="CM640" s="20">
        <v>1.84</v>
      </c>
      <c r="CN640" s="20">
        <v>0.88</v>
      </c>
      <c r="CO640" s="20">
        <v>0.873</v>
      </c>
      <c r="CP640" s="20">
        <v>9.61</v>
      </c>
      <c r="CQ640" s="20">
        <v>0.98599999999999999</v>
      </c>
      <c r="CR640" s="20">
        <v>11.4</v>
      </c>
      <c r="CS640" s="20">
        <v>6.46</v>
      </c>
      <c r="CT640" s="20">
        <v>23.6</v>
      </c>
      <c r="CU640" s="20">
        <v>3.7</v>
      </c>
      <c r="CV640" s="20">
        <v>7.4</v>
      </c>
      <c r="CW640" s="20">
        <v>8.8000000000000007</v>
      </c>
      <c r="CX640" s="20">
        <v>3.58</v>
      </c>
      <c r="CY640" s="20">
        <v>1.1299999999999999</v>
      </c>
      <c r="CZ640" s="20">
        <v>0.24199999999999999</v>
      </c>
      <c r="DA640" s="20">
        <v>2.8</v>
      </c>
      <c r="DB640" s="20">
        <v>0.22500000000000001</v>
      </c>
      <c r="DC640" s="20">
        <v>2</v>
      </c>
      <c r="DD640" s="20">
        <v>0.6</v>
      </c>
      <c r="DE640" s="20">
        <v>0.41</v>
      </c>
      <c r="DF640" s="20">
        <v>0.41</v>
      </c>
      <c r="DG640" s="20">
        <v>1.05</v>
      </c>
      <c r="DH640" s="20">
        <v>0.14399999999999999</v>
      </c>
      <c r="DI640" s="85">
        <v>32.491000000000007</v>
      </c>
      <c r="DJ640" s="85">
        <v>43.891000000000005</v>
      </c>
      <c r="DK640" s="20">
        <v>24.5</v>
      </c>
      <c r="DL640" s="20">
        <v>5340</v>
      </c>
      <c r="DM640" s="20">
        <v>7910</v>
      </c>
      <c r="DN640" s="20">
        <v>3530</v>
      </c>
      <c r="DO640" s="20">
        <v>218</v>
      </c>
      <c r="DP640" s="20">
        <v>175</v>
      </c>
      <c r="DQ640" s="20">
        <v>873</v>
      </c>
      <c r="DR640" s="20">
        <v>6.99</v>
      </c>
      <c r="DS640" s="20">
        <v>21300</v>
      </c>
      <c r="DT640" s="20">
        <v>445</v>
      </c>
    </row>
    <row r="641" spans="1:124" x14ac:dyDescent="0.3">
      <c r="A641" s="20" t="s">
        <v>167</v>
      </c>
      <c r="C641" s="20" t="s">
        <v>279</v>
      </c>
      <c r="D641" s="59" t="s">
        <v>1854</v>
      </c>
      <c r="G641" s="59" t="s">
        <v>1854</v>
      </c>
      <c r="K641" s="20">
        <v>35.553899999999999</v>
      </c>
      <c r="L641" s="20">
        <v>-107.7217</v>
      </c>
      <c r="M641" s="20" t="s">
        <v>357</v>
      </c>
      <c r="N641" s="59" t="s">
        <v>238</v>
      </c>
      <c r="O641" s="20" t="s">
        <v>147</v>
      </c>
      <c r="P641" s="59" t="s">
        <v>336</v>
      </c>
      <c r="Q641" s="20" t="s">
        <v>1373</v>
      </c>
      <c r="R641" s="20" t="s">
        <v>381</v>
      </c>
      <c r="T641" s="20"/>
      <c r="V641" s="20" t="s">
        <v>166</v>
      </c>
      <c r="X641" s="20" t="s">
        <v>276</v>
      </c>
      <c r="AA641" s="20" t="s">
        <v>142</v>
      </c>
      <c r="AB641" s="19" t="s">
        <v>983</v>
      </c>
      <c r="AC641" s="20">
        <v>0.68899999999999995</v>
      </c>
      <c r="AS641" s="20">
        <v>185</v>
      </c>
      <c r="AZ641" s="20">
        <v>2</v>
      </c>
      <c r="BA641" s="20">
        <v>0.11799999999999999</v>
      </c>
      <c r="BB641" s="20">
        <v>10.3</v>
      </c>
      <c r="BC641" s="20">
        <v>89.6</v>
      </c>
      <c r="BD641" s="20">
        <v>780</v>
      </c>
      <c r="BE641" s="20">
        <v>2.89</v>
      </c>
      <c r="BF641" s="20">
        <v>2.9</v>
      </c>
      <c r="BG641" s="20">
        <v>0.41099999999999998</v>
      </c>
      <c r="BH641" s="20">
        <v>5.7799999999999997E-2</v>
      </c>
      <c r="BI641" s="20">
        <v>110</v>
      </c>
      <c r="BJ641" s="20">
        <v>4.3099999999999996</v>
      </c>
      <c r="BK641" s="20">
        <v>16.399999999999999</v>
      </c>
      <c r="BL641" s="20">
        <v>3.45</v>
      </c>
      <c r="BM641" s="20">
        <v>13.6</v>
      </c>
      <c r="BN641" s="20">
        <v>7.51</v>
      </c>
      <c r="BO641" s="20">
        <v>1.59</v>
      </c>
      <c r="BP641" s="20">
        <v>1.6</v>
      </c>
      <c r="BQ641" s="20">
        <v>1.03E-2</v>
      </c>
      <c r="BR641" s="20">
        <v>2.9</v>
      </c>
      <c r="BS641" s="20">
        <v>4.4000000000000004</v>
      </c>
      <c r="BT641" s="20">
        <v>11</v>
      </c>
      <c r="BU641" s="20">
        <v>2.57</v>
      </c>
      <c r="BV641" s="20">
        <v>8.67</v>
      </c>
      <c r="BW641" s="20">
        <v>14.2</v>
      </c>
      <c r="BX641" s="20">
        <v>4.4000000000000004</v>
      </c>
      <c r="BY641" s="20">
        <v>9.24</v>
      </c>
      <c r="BZ641" s="20">
        <v>0.28999999999999998</v>
      </c>
      <c r="CA641" s="20">
        <v>0.64</v>
      </c>
      <c r="CB641" s="20">
        <v>21.3</v>
      </c>
      <c r="CC641" s="20">
        <v>2.9</v>
      </c>
      <c r="CD641" s="20">
        <v>0.64</v>
      </c>
      <c r="CE641" s="20">
        <v>0.64</v>
      </c>
      <c r="CF641" s="20">
        <v>1.75</v>
      </c>
      <c r="CG641" s="20">
        <v>5.54</v>
      </c>
      <c r="CH641" s="20">
        <v>1.53</v>
      </c>
      <c r="CI641" s="20">
        <v>2.8</v>
      </c>
      <c r="CJ641" s="20">
        <v>194</v>
      </c>
      <c r="CK641" s="20">
        <v>0.47299999999999998</v>
      </c>
      <c r="CM641" s="20">
        <v>4.8</v>
      </c>
      <c r="CN641" s="20">
        <v>2.9</v>
      </c>
      <c r="CO641" s="20">
        <v>2.08</v>
      </c>
      <c r="CP641" s="20">
        <v>37.6</v>
      </c>
      <c r="CQ641" s="20">
        <v>0.627</v>
      </c>
      <c r="CR641" s="20">
        <v>15.6</v>
      </c>
      <c r="CS641" s="20">
        <v>24.3</v>
      </c>
      <c r="CT641" s="20">
        <v>69.3</v>
      </c>
      <c r="CU641" s="20">
        <v>14.2</v>
      </c>
      <c r="CV641" s="20">
        <v>25.4</v>
      </c>
      <c r="CW641" s="20">
        <v>29</v>
      </c>
      <c r="CX641" s="20">
        <v>34.700000000000003</v>
      </c>
      <c r="CY641" s="20">
        <v>2.4700000000000002</v>
      </c>
      <c r="CZ641" s="20">
        <v>0.435</v>
      </c>
      <c r="DA641" s="20">
        <v>9.3000000000000007</v>
      </c>
      <c r="DB641" s="20">
        <v>0.313</v>
      </c>
      <c r="DC641" s="20">
        <v>6.4</v>
      </c>
      <c r="DD641" s="20">
        <v>2</v>
      </c>
      <c r="DE641" s="20">
        <v>1.4</v>
      </c>
      <c r="DF641" s="20">
        <v>1.4</v>
      </c>
      <c r="DG641" s="20">
        <v>1.37</v>
      </c>
      <c r="DH641" s="20">
        <v>0.18099999999999999</v>
      </c>
      <c r="DI641" s="85">
        <v>128.56900000000002</v>
      </c>
      <c r="DJ641" s="85">
        <v>144.16900000000001</v>
      </c>
      <c r="DK641" s="20">
        <v>318</v>
      </c>
      <c r="DL641" s="20">
        <v>17500</v>
      </c>
      <c r="DM641" s="20">
        <v>28900</v>
      </c>
      <c r="DN641" s="20">
        <v>3760</v>
      </c>
      <c r="DO641" s="20">
        <v>231</v>
      </c>
      <c r="DP641" s="20">
        <v>3900</v>
      </c>
      <c r="DQ641" s="20">
        <v>2540</v>
      </c>
      <c r="DR641" s="20">
        <v>12</v>
      </c>
      <c r="DS641" s="20">
        <v>80600</v>
      </c>
      <c r="DT641" s="20">
        <v>1620</v>
      </c>
    </row>
    <row r="642" spans="1:124" x14ac:dyDescent="0.3">
      <c r="A642" s="20" t="s">
        <v>168</v>
      </c>
      <c r="C642" s="20" t="s">
        <v>279</v>
      </c>
      <c r="D642" s="59" t="s">
        <v>1854</v>
      </c>
      <c r="G642" s="59" t="s">
        <v>1854</v>
      </c>
      <c r="K642" s="20">
        <v>35.554200000000002</v>
      </c>
      <c r="L642" s="20">
        <v>-107.7306</v>
      </c>
      <c r="M642" s="20" t="s">
        <v>357</v>
      </c>
      <c r="N642" s="59" t="s">
        <v>238</v>
      </c>
      <c r="O642" s="20" t="s">
        <v>147</v>
      </c>
      <c r="P642" s="59" t="s">
        <v>336</v>
      </c>
      <c r="Q642" s="20" t="s">
        <v>1373</v>
      </c>
      <c r="R642" s="20" t="s">
        <v>381</v>
      </c>
      <c r="T642" s="20"/>
      <c r="V642" s="20" t="s">
        <v>169</v>
      </c>
      <c r="X642" s="20" t="s">
        <v>276</v>
      </c>
      <c r="AA642" s="20" t="s">
        <v>142</v>
      </c>
      <c r="AB642" s="19" t="s">
        <v>983</v>
      </c>
      <c r="AC642" s="20">
        <v>1.1599999999999999</v>
      </c>
      <c r="AS642" s="20">
        <v>123</v>
      </c>
      <c r="AZ642" s="20">
        <v>1.7</v>
      </c>
      <c r="BA642" s="20">
        <v>0.13500000000000001</v>
      </c>
      <c r="BB642" s="20">
        <v>15.3</v>
      </c>
      <c r="BC642" s="20">
        <v>87.5</v>
      </c>
      <c r="BD642" s="20">
        <v>87.5</v>
      </c>
      <c r="BE642" s="20">
        <v>4.0199999999999996</v>
      </c>
      <c r="BF642" s="20">
        <v>2.4</v>
      </c>
      <c r="BG642" s="20">
        <v>0.47099999999999997</v>
      </c>
      <c r="BH642" s="20">
        <v>4.7300000000000002E-2</v>
      </c>
      <c r="BI642" s="20">
        <v>110</v>
      </c>
      <c r="BJ642" s="20">
        <v>2.4500000000000002</v>
      </c>
      <c r="BK642" s="20">
        <v>12</v>
      </c>
      <c r="BL642" s="20">
        <v>2.2799999999999998</v>
      </c>
      <c r="BM642" s="20">
        <v>14.7</v>
      </c>
      <c r="BN642" s="20">
        <v>8.0399999999999991</v>
      </c>
      <c r="BO642" s="20">
        <v>3.08</v>
      </c>
      <c r="BP642" s="20">
        <v>1.36</v>
      </c>
      <c r="BQ642" s="20">
        <v>2.0500000000000001E-2</v>
      </c>
      <c r="BR642" s="20">
        <v>2.4</v>
      </c>
      <c r="BS642" s="20">
        <v>3.6</v>
      </c>
      <c r="BT642" s="20">
        <v>8.75</v>
      </c>
      <c r="BU642" s="20">
        <v>1.94</v>
      </c>
      <c r="BV642" s="20">
        <v>8.2799999999999994</v>
      </c>
      <c r="BW642" s="20">
        <v>9.6999999999999993</v>
      </c>
      <c r="BX642" s="20">
        <v>3.6</v>
      </c>
      <c r="BY642" s="20">
        <v>8.99</v>
      </c>
      <c r="BZ642" s="20">
        <v>0.24</v>
      </c>
      <c r="CA642" s="20">
        <v>0.53</v>
      </c>
      <c r="CB642" s="20">
        <v>18.899999999999999</v>
      </c>
      <c r="CC642" s="20">
        <v>2.4</v>
      </c>
      <c r="CD642" s="20">
        <v>0.53</v>
      </c>
      <c r="CE642" s="20">
        <v>0.53</v>
      </c>
      <c r="CF642" s="20">
        <v>2.8</v>
      </c>
      <c r="CG642" s="20">
        <v>5.0599999999999996</v>
      </c>
      <c r="CH642" s="20">
        <v>1.6</v>
      </c>
      <c r="CI642" s="20">
        <v>2.08</v>
      </c>
      <c r="CJ642" s="20">
        <v>170</v>
      </c>
      <c r="CK642" s="20">
        <v>0.42</v>
      </c>
      <c r="CM642" s="20">
        <v>4.49</v>
      </c>
      <c r="CN642" s="20">
        <v>2.4</v>
      </c>
      <c r="CO642" s="20">
        <v>2.42</v>
      </c>
      <c r="CP642" s="20">
        <v>33.1</v>
      </c>
      <c r="CQ642" s="20">
        <v>0.72699999999999998</v>
      </c>
      <c r="CR642" s="20">
        <v>18.5</v>
      </c>
      <c r="CS642" s="20">
        <v>12.8</v>
      </c>
      <c r="CT642" s="20">
        <v>59.1</v>
      </c>
      <c r="CU642" s="20">
        <v>10</v>
      </c>
      <c r="CV642" s="20">
        <v>18</v>
      </c>
      <c r="CW642" s="20">
        <v>24</v>
      </c>
      <c r="CX642" s="20">
        <v>21.5</v>
      </c>
      <c r="CY642" s="20">
        <v>2.0299999999999998</v>
      </c>
      <c r="CZ642" s="20">
        <v>0.39100000000000001</v>
      </c>
      <c r="DA642" s="20">
        <v>7.6</v>
      </c>
      <c r="DB642" s="20">
        <v>0.30099999999999999</v>
      </c>
      <c r="DC642" s="20">
        <v>5.3</v>
      </c>
      <c r="DD642" s="20">
        <v>1.7</v>
      </c>
      <c r="DE642" s="20">
        <v>1.1000000000000001</v>
      </c>
      <c r="DF642" s="20">
        <v>1.1000000000000001</v>
      </c>
      <c r="DG642" s="20">
        <v>1.65</v>
      </c>
      <c r="DH642" s="20">
        <v>0.23200000000000001</v>
      </c>
      <c r="DI642" s="85">
        <v>94.903999999999996</v>
      </c>
      <c r="DJ642" s="85">
        <v>113.404</v>
      </c>
      <c r="DK642" s="20">
        <v>54.4</v>
      </c>
      <c r="DL642" s="20">
        <v>19200</v>
      </c>
      <c r="DM642" s="20">
        <v>21900</v>
      </c>
      <c r="DN642" s="20">
        <v>4830</v>
      </c>
      <c r="DO642" s="20">
        <v>520</v>
      </c>
      <c r="DP642" s="20">
        <v>2510</v>
      </c>
      <c r="DQ642" s="20">
        <v>1920</v>
      </c>
      <c r="DR642" s="20">
        <v>23.7</v>
      </c>
      <c r="DS642" s="20">
        <v>63500</v>
      </c>
      <c r="DT642" s="20">
        <v>1300</v>
      </c>
    </row>
    <row r="643" spans="1:124" x14ac:dyDescent="0.3">
      <c r="A643" s="20" t="s">
        <v>170</v>
      </c>
      <c r="C643" s="20" t="s">
        <v>279</v>
      </c>
      <c r="D643" s="59" t="s">
        <v>1854</v>
      </c>
      <c r="G643" s="59" t="s">
        <v>1854</v>
      </c>
      <c r="K643" s="20">
        <v>35.554200000000002</v>
      </c>
      <c r="L643" s="20">
        <v>-107.7306</v>
      </c>
      <c r="M643" s="20" t="s">
        <v>357</v>
      </c>
      <c r="N643" s="59" t="s">
        <v>238</v>
      </c>
      <c r="O643" s="20" t="s">
        <v>147</v>
      </c>
      <c r="P643" s="59" t="s">
        <v>336</v>
      </c>
      <c r="Q643" s="20" t="s">
        <v>1373</v>
      </c>
      <c r="R643" s="20" t="s">
        <v>381</v>
      </c>
      <c r="T643" s="20"/>
      <c r="V643" s="20" t="s">
        <v>169</v>
      </c>
      <c r="X643" s="20" t="s">
        <v>276</v>
      </c>
      <c r="AA643" s="20" t="s">
        <v>142</v>
      </c>
      <c r="AB643" s="19" t="s">
        <v>983</v>
      </c>
      <c r="AC643" s="20">
        <v>2.25</v>
      </c>
      <c r="AS643" s="20">
        <v>20.9</v>
      </c>
      <c r="AZ643" s="20">
        <v>0.69</v>
      </c>
      <c r="BA643" s="20">
        <v>5.21E-2</v>
      </c>
      <c r="BB643" s="20">
        <v>3.95</v>
      </c>
      <c r="BC643" s="20">
        <v>64.099999999999994</v>
      </c>
      <c r="BD643" s="20">
        <v>100</v>
      </c>
      <c r="BE643" s="20">
        <v>1.9</v>
      </c>
      <c r="BF643" s="20">
        <v>1.1000000000000001</v>
      </c>
      <c r="BG643" s="20">
        <v>0.49</v>
      </c>
      <c r="BH643" s="20">
        <v>2.1000000000000001E-2</v>
      </c>
      <c r="BI643" s="20">
        <v>110</v>
      </c>
      <c r="BJ643" s="20">
        <v>1.51</v>
      </c>
      <c r="BK643" s="20">
        <v>3.44</v>
      </c>
      <c r="BL643" s="20">
        <v>0.217</v>
      </c>
      <c r="BM643" s="20">
        <v>5.51</v>
      </c>
      <c r="BN643" s="20">
        <v>3.61</v>
      </c>
      <c r="BO643" s="20">
        <v>1.3</v>
      </c>
      <c r="BP643" s="20">
        <v>0.82399999999999995</v>
      </c>
      <c r="BQ643" s="20">
        <v>5.3E-3</v>
      </c>
      <c r="BR643" s="20">
        <v>1.1000000000000001</v>
      </c>
      <c r="BS643" s="20">
        <v>1.6</v>
      </c>
      <c r="BT643" s="20">
        <v>4.51</v>
      </c>
      <c r="BU643" s="20">
        <v>1.3</v>
      </c>
      <c r="BV643" s="20">
        <v>2.1</v>
      </c>
      <c r="BW643" s="20">
        <v>5.61</v>
      </c>
      <c r="BX643" s="20">
        <v>1.6</v>
      </c>
      <c r="BY643" s="20">
        <v>4.01</v>
      </c>
      <c r="BZ643" s="20">
        <v>0.11</v>
      </c>
      <c r="CA643" s="20">
        <v>0.23</v>
      </c>
      <c r="CB643" s="20">
        <v>15</v>
      </c>
      <c r="CC643" s="20">
        <v>1.1000000000000001</v>
      </c>
      <c r="CD643" s="20">
        <v>0.23</v>
      </c>
      <c r="CE643" s="20">
        <v>0.23</v>
      </c>
      <c r="CF643" s="20">
        <v>1.26</v>
      </c>
      <c r="CG643" s="20">
        <v>1.99</v>
      </c>
      <c r="CH643" s="20">
        <v>1.28</v>
      </c>
      <c r="CI643" s="20">
        <v>1.4</v>
      </c>
      <c r="CJ643" s="20">
        <v>210</v>
      </c>
      <c r="CK643" s="20">
        <v>0.185</v>
      </c>
      <c r="CM643" s="20">
        <v>2.04</v>
      </c>
      <c r="CN643" s="20">
        <v>1.1000000000000001</v>
      </c>
      <c r="CO643" s="20">
        <v>0.80800000000000005</v>
      </c>
      <c r="CP643" s="20">
        <v>10</v>
      </c>
      <c r="CQ643" s="20">
        <v>0.51100000000000001</v>
      </c>
      <c r="CR643" s="20">
        <v>9.52</v>
      </c>
      <c r="CS643" s="20">
        <v>8.41</v>
      </c>
      <c r="CT643" s="20">
        <v>29</v>
      </c>
      <c r="CU643" s="20">
        <v>5.44</v>
      </c>
      <c r="CV643" s="20">
        <v>8.76</v>
      </c>
      <c r="CW643" s="20">
        <v>11</v>
      </c>
      <c r="CX643" s="20">
        <v>4.21</v>
      </c>
      <c r="CY643" s="20">
        <v>1.06</v>
      </c>
      <c r="CZ643" s="20">
        <v>0.17799999999999999</v>
      </c>
      <c r="DA643" s="20">
        <v>3.3</v>
      </c>
      <c r="DB643" s="20">
        <v>0.16200000000000001</v>
      </c>
      <c r="DC643" s="20">
        <v>2.2999999999999998</v>
      </c>
      <c r="DD643" s="20">
        <v>0.69</v>
      </c>
      <c r="DE643" s="20">
        <v>0.47</v>
      </c>
      <c r="DF643" s="20">
        <v>0.47</v>
      </c>
      <c r="DG643" s="20">
        <v>0.751</v>
      </c>
      <c r="DH643" s="20">
        <v>9.8100000000000007E-2</v>
      </c>
      <c r="DI643" s="85">
        <v>38.889099999999992</v>
      </c>
      <c r="DJ643" s="85">
        <v>48.409099999999995</v>
      </c>
      <c r="DK643" s="20">
        <v>180</v>
      </c>
      <c r="DL643" s="20">
        <v>9600</v>
      </c>
      <c r="DM643" s="20">
        <v>8700</v>
      </c>
      <c r="DN643" s="20">
        <v>7960</v>
      </c>
      <c r="DO643" s="20">
        <v>361</v>
      </c>
      <c r="DP643" s="20">
        <v>331</v>
      </c>
      <c r="DQ643" s="20">
        <v>1000</v>
      </c>
      <c r="DR643" s="20">
        <v>10</v>
      </c>
      <c r="DS643" s="20">
        <v>18000</v>
      </c>
      <c r="DT643" s="20">
        <v>451</v>
      </c>
    </row>
    <row r="644" spans="1:124" x14ac:dyDescent="0.3">
      <c r="A644" s="20" t="s">
        <v>171</v>
      </c>
      <c r="C644" s="20" t="s">
        <v>279</v>
      </c>
      <c r="D644" s="59" t="s">
        <v>1854</v>
      </c>
      <c r="G644" s="59" t="s">
        <v>1854</v>
      </c>
      <c r="K644" s="20">
        <v>35.519399999999997</v>
      </c>
      <c r="L644" s="20">
        <v>-107.7092</v>
      </c>
      <c r="M644" s="20" t="s">
        <v>357</v>
      </c>
      <c r="N644" s="59" t="s">
        <v>238</v>
      </c>
      <c r="O644" s="20" t="s">
        <v>147</v>
      </c>
      <c r="P644" s="59" t="s">
        <v>336</v>
      </c>
      <c r="Q644" s="20" t="s">
        <v>1373</v>
      </c>
      <c r="R644" s="20" t="s">
        <v>381</v>
      </c>
      <c r="T644" s="20"/>
      <c r="V644" s="20" t="s">
        <v>172</v>
      </c>
      <c r="X644" s="20" t="s">
        <v>276</v>
      </c>
      <c r="AA644" s="20" t="s">
        <v>142</v>
      </c>
      <c r="AB644" s="19" t="s">
        <v>983</v>
      </c>
      <c r="AC644" s="20">
        <v>1.78</v>
      </c>
      <c r="AS644" s="20">
        <v>93.7</v>
      </c>
      <c r="AZ644" s="20">
        <v>0.56000000000000005</v>
      </c>
      <c r="BA644" s="20">
        <v>5.1999999999999998E-2</v>
      </c>
      <c r="BB644" s="20">
        <v>0.54100000000000004</v>
      </c>
      <c r="BC644" s="20">
        <v>66.599999999999994</v>
      </c>
      <c r="BD644" s="20">
        <v>106</v>
      </c>
      <c r="BE644" s="20">
        <v>0.55200000000000005</v>
      </c>
      <c r="BF644" s="20">
        <v>0.82</v>
      </c>
      <c r="BG644" s="20">
        <v>0.65600000000000003</v>
      </c>
      <c r="BH644" s="20">
        <v>1.7000000000000001E-2</v>
      </c>
      <c r="BI644" s="20">
        <v>146</v>
      </c>
      <c r="BJ644" s="20">
        <v>2.37</v>
      </c>
      <c r="BK644" s="20">
        <v>3.23</v>
      </c>
      <c r="BL644" s="20">
        <v>0.129</v>
      </c>
      <c r="BM644" s="20">
        <v>6.09</v>
      </c>
      <c r="BN644" s="20">
        <v>4.1399999999999997</v>
      </c>
      <c r="BO644" s="20">
        <v>0.47099999999999997</v>
      </c>
      <c r="BP644" s="20">
        <v>0.83299999999999996</v>
      </c>
      <c r="BQ644" s="20">
        <v>5.3E-3</v>
      </c>
      <c r="BR644" s="20">
        <v>0.82</v>
      </c>
      <c r="BS644" s="20">
        <v>1.3</v>
      </c>
      <c r="BT644" s="20">
        <v>4.38</v>
      </c>
      <c r="BU644" s="20">
        <v>1.22</v>
      </c>
      <c r="BV644" s="20">
        <v>2.84</v>
      </c>
      <c r="BW644" s="20">
        <v>7.31</v>
      </c>
      <c r="BX644" s="20">
        <v>1.3</v>
      </c>
      <c r="BY644" s="20">
        <v>4.22</v>
      </c>
      <c r="BZ644" s="20">
        <v>8.2000000000000003E-2</v>
      </c>
      <c r="CA644" s="20">
        <v>0.18</v>
      </c>
      <c r="CB644" s="20">
        <v>11</v>
      </c>
      <c r="CC644" s="20">
        <v>0.82</v>
      </c>
      <c r="CD644" s="20">
        <v>0.18</v>
      </c>
      <c r="CE644" s="20">
        <v>0.18</v>
      </c>
      <c r="CF644" s="20">
        <v>0.57599999999999996</v>
      </c>
      <c r="CG644" s="20">
        <v>1.38</v>
      </c>
      <c r="CH644" s="20">
        <v>1.33</v>
      </c>
      <c r="CI644" s="20">
        <v>1.3</v>
      </c>
      <c r="CJ644" s="20">
        <v>130</v>
      </c>
      <c r="CK644" s="20">
        <v>0.223</v>
      </c>
      <c r="CM644" s="20">
        <v>2.0499999999999998</v>
      </c>
      <c r="CN644" s="20">
        <v>0.82</v>
      </c>
      <c r="CO644" s="20">
        <v>0.89400000000000002</v>
      </c>
      <c r="CP644" s="20">
        <v>8.93</v>
      </c>
      <c r="CQ644" s="20">
        <v>0.42699999999999999</v>
      </c>
      <c r="CR644" s="20">
        <v>4.1399999999999997</v>
      </c>
      <c r="CS644" s="20">
        <v>6.5</v>
      </c>
      <c r="CT644" s="20">
        <v>24.4</v>
      </c>
      <c r="CU644" s="20">
        <v>6.5</v>
      </c>
      <c r="CV644" s="20">
        <v>10.9</v>
      </c>
      <c r="CW644" s="20">
        <v>8.1999999999999993</v>
      </c>
      <c r="CX644" s="20">
        <v>3.09</v>
      </c>
      <c r="CY644" s="20">
        <v>0.996</v>
      </c>
      <c r="CZ644" s="20">
        <v>0.16800000000000001</v>
      </c>
      <c r="DA644" s="20">
        <v>2.6</v>
      </c>
      <c r="DB644" s="20">
        <v>9.2700000000000005E-2</v>
      </c>
      <c r="DC644" s="20">
        <v>1.8</v>
      </c>
      <c r="DD644" s="20">
        <v>0.56000000000000005</v>
      </c>
      <c r="DE644" s="20">
        <v>0.38</v>
      </c>
      <c r="DF644" s="20">
        <v>0.38</v>
      </c>
      <c r="DG644" s="20">
        <v>0.41599999999999998</v>
      </c>
      <c r="DH644" s="20">
        <v>4.8899999999999999E-2</v>
      </c>
      <c r="DI644" s="85">
        <v>36.131599999999999</v>
      </c>
      <c r="DJ644" s="85">
        <v>40.271599999999999</v>
      </c>
      <c r="DK644" s="20">
        <v>69</v>
      </c>
      <c r="DL644" s="20">
        <v>3880</v>
      </c>
      <c r="DM644" s="20">
        <v>8940</v>
      </c>
      <c r="DN644" s="20">
        <v>3280</v>
      </c>
      <c r="DO644" s="20">
        <v>146</v>
      </c>
      <c r="DP644" s="20">
        <v>211</v>
      </c>
      <c r="DQ644" s="20">
        <v>780</v>
      </c>
      <c r="DR644" s="20">
        <v>16.2</v>
      </c>
      <c r="DS644" s="20">
        <v>19100</v>
      </c>
      <c r="DT644" s="20">
        <v>599</v>
      </c>
    </row>
    <row r="645" spans="1:124" x14ac:dyDescent="0.3">
      <c r="A645" s="20" t="s">
        <v>173</v>
      </c>
      <c r="C645" s="20" t="s">
        <v>279</v>
      </c>
      <c r="D645" s="59" t="s">
        <v>1854</v>
      </c>
      <c r="G645" s="59" t="s">
        <v>1854</v>
      </c>
      <c r="K645" s="20">
        <v>35.519399999999997</v>
      </c>
      <c r="L645" s="20">
        <v>-107.7092</v>
      </c>
      <c r="M645" s="20" t="s">
        <v>357</v>
      </c>
      <c r="N645" s="59" t="s">
        <v>238</v>
      </c>
      <c r="O645" s="20" t="s">
        <v>147</v>
      </c>
      <c r="P645" s="59" t="s">
        <v>336</v>
      </c>
      <c r="Q645" s="20" t="s">
        <v>1373</v>
      </c>
      <c r="R645" s="20" t="s">
        <v>381</v>
      </c>
      <c r="T645" s="20"/>
      <c r="V645" s="20" t="s">
        <v>172</v>
      </c>
      <c r="X645" s="20" t="s">
        <v>276</v>
      </c>
      <c r="AA645" s="20" t="s">
        <v>142</v>
      </c>
      <c r="AB645" s="19" t="s">
        <v>983</v>
      </c>
      <c r="AC645" s="20">
        <v>1.59</v>
      </c>
      <c r="AS645" s="20">
        <v>30.9</v>
      </c>
      <c r="AZ645" s="20">
        <v>0.68</v>
      </c>
      <c r="BA645" s="20">
        <v>4.4900000000000002E-2</v>
      </c>
      <c r="BB645" s="20">
        <v>2.21</v>
      </c>
      <c r="BC645" s="20">
        <v>73.900000000000006</v>
      </c>
      <c r="BD645" s="20">
        <v>25</v>
      </c>
      <c r="BE645" s="20">
        <v>1.5</v>
      </c>
      <c r="BF645" s="20">
        <v>1</v>
      </c>
      <c r="BG645" s="20">
        <v>0.54600000000000004</v>
      </c>
      <c r="BH645" s="20">
        <v>0.02</v>
      </c>
      <c r="BI645" s="20">
        <v>134</v>
      </c>
      <c r="BJ645" s="20">
        <v>1.53</v>
      </c>
      <c r="BK645" s="20">
        <v>3.09</v>
      </c>
      <c r="BL645" s="20">
        <v>0.13400000000000001</v>
      </c>
      <c r="BM645" s="20">
        <v>5.39</v>
      </c>
      <c r="BN645" s="20">
        <v>5.59</v>
      </c>
      <c r="BO645" s="20">
        <v>1.3</v>
      </c>
      <c r="BP645" s="20">
        <v>0.89600000000000002</v>
      </c>
      <c r="BQ645" s="20">
        <v>3.09E-2</v>
      </c>
      <c r="BR645" s="20">
        <v>1</v>
      </c>
      <c r="BS645" s="20">
        <v>1.5</v>
      </c>
      <c r="BT645" s="20">
        <v>6.19</v>
      </c>
      <c r="BU645" s="20">
        <v>0.749</v>
      </c>
      <c r="BV645" s="20">
        <v>2.1</v>
      </c>
      <c r="BW645" s="20">
        <v>4.59</v>
      </c>
      <c r="BX645" s="20">
        <v>1.5</v>
      </c>
      <c r="BY645" s="20">
        <v>5.79</v>
      </c>
      <c r="BZ645" s="20">
        <v>0.1</v>
      </c>
      <c r="CA645" s="20">
        <v>0.22</v>
      </c>
      <c r="CB645" s="20">
        <v>9.3000000000000007</v>
      </c>
      <c r="CC645" s="20">
        <v>1</v>
      </c>
      <c r="CD645" s="20">
        <v>0.22</v>
      </c>
      <c r="CE645" s="20">
        <v>0.22</v>
      </c>
      <c r="CF645" s="20">
        <v>0.77700000000000002</v>
      </c>
      <c r="CG645" s="20">
        <v>2.0299999999999998</v>
      </c>
      <c r="CH645" s="20">
        <v>1.1399999999999999</v>
      </c>
      <c r="CI645" s="20">
        <v>1.7</v>
      </c>
      <c r="CJ645" s="20">
        <v>110</v>
      </c>
      <c r="CK645" s="20">
        <v>0.20899999999999999</v>
      </c>
      <c r="CM645" s="20">
        <v>2.2599999999999998</v>
      </c>
      <c r="CN645" s="20">
        <v>1</v>
      </c>
      <c r="CO645" s="20">
        <v>1.05</v>
      </c>
      <c r="CP645" s="20">
        <v>9.19</v>
      </c>
      <c r="CQ645" s="20">
        <v>0.36</v>
      </c>
      <c r="CR645" s="20">
        <v>6.39</v>
      </c>
      <c r="CS645" s="20">
        <v>4.49</v>
      </c>
      <c r="CT645" s="20">
        <v>20</v>
      </c>
      <c r="CU645" s="20">
        <v>7.27</v>
      </c>
      <c r="CV645" s="20">
        <v>13.2</v>
      </c>
      <c r="CW645" s="20">
        <v>10</v>
      </c>
      <c r="CX645" s="20">
        <v>7.19</v>
      </c>
      <c r="CY645" s="20">
        <v>1.49</v>
      </c>
      <c r="CZ645" s="20">
        <v>0.215</v>
      </c>
      <c r="DA645" s="20">
        <v>3.2</v>
      </c>
      <c r="DB645" s="20">
        <v>0.19500000000000001</v>
      </c>
      <c r="DC645" s="20">
        <v>2.2000000000000002</v>
      </c>
      <c r="DD645" s="20">
        <v>0.68</v>
      </c>
      <c r="DE645" s="20">
        <v>0.46</v>
      </c>
      <c r="DF645" s="20">
        <v>0.46</v>
      </c>
      <c r="DG645" s="20">
        <v>0.77200000000000002</v>
      </c>
      <c r="DH645" s="20">
        <v>0.112</v>
      </c>
      <c r="DI645" s="85">
        <v>47.44400000000001</v>
      </c>
      <c r="DJ645" s="85">
        <v>53.83400000000001</v>
      </c>
      <c r="DK645" s="20">
        <v>71.900000000000006</v>
      </c>
      <c r="DL645" s="20">
        <v>6320</v>
      </c>
      <c r="DM645" s="20">
        <v>12800</v>
      </c>
      <c r="DN645" s="20">
        <v>4140</v>
      </c>
      <c r="DO645" s="20">
        <v>130</v>
      </c>
      <c r="DP645" s="20">
        <v>220</v>
      </c>
      <c r="DQ645" s="20">
        <v>999</v>
      </c>
      <c r="DR645" s="20">
        <v>9.99</v>
      </c>
      <c r="DS645" s="20">
        <v>20400</v>
      </c>
      <c r="DT645" s="20">
        <v>559</v>
      </c>
    </row>
    <row r="646" spans="1:124" x14ac:dyDescent="0.3">
      <c r="A646" s="20" t="s">
        <v>174</v>
      </c>
      <c r="C646" s="20" t="s">
        <v>279</v>
      </c>
      <c r="D646" s="59" t="s">
        <v>1854</v>
      </c>
      <c r="G646" s="59" t="s">
        <v>1854</v>
      </c>
      <c r="K646" s="20">
        <v>35.607199999999999</v>
      </c>
      <c r="L646" s="20">
        <v>-107.6786</v>
      </c>
      <c r="M646" s="20" t="s">
        <v>357</v>
      </c>
      <c r="N646" s="59" t="s">
        <v>238</v>
      </c>
      <c r="O646" s="20" t="s">
        <v>147</v>
      </c>
      <c r="P646" s="59" t="s">
        <v>336</v>
      </c>
      <c r="Q646" s="20" t="s">
        <v>1373</v>
      </c>
      <c r="R646" s="20" t="s">
        <v>381</v>
      </c>
      <c r="T646" s="20"/>
      <c r="V646" s="20" t="s">
        <v>175</v>
      </c>
      <c r="X646" s="20" t="s">
        <v>276</v>
      </c>
      <c r="AA646" s="20" t="s">
        <v>142</v>
      </c>
      <c r="AB646" s="19" t="s">
        <v>983</v>
      </c>
      <c r="AC646" s="20">
        <v>2.66</v>
      </c>
      <c r="AS646" s="20">
        <v>61.6</v>
      </c>
      <c r="AZ646" s="20">
        <v>0.42</v>
      </c>
      <c r="BA646" s="20">
        <v>3.9399999999999998E-2</v>
      </c>
      <c r="BB646" s="20">
        <v>0.55400000000000005</v>
      </c>
      <c r="BC646" s="20">
        <v>50.5</v>
      </c>
      <c r="BD646" s="20">
        <v>197</v>
      </c>
      <c r="BE646" s="20">
        <v>1.17</v>
      </c>
      <c r="BF646" s="20">
        <v>0.62</v>
      </c>
      <c r="BG646" s="20">
        <v>0.42099999999999999</v>
      </c>
      <c r="BH646" s="20">
        <v>4.9299999999999997E-2</v>
      </c>
      <c r="BI646" s="20">
        <v>175</v>
      </c>
      <c r="BJ646" s="20">
        <v>2.41</v>
      </c>
      <c r="BK646" s="20">
        <v>3.18</v>
      </c>
      <c r="BL646" s="20">
        <v>0.109</v>
      </c>
      <c r="BM646" s="20">
        <v>5.54</v>
      </c>
      <c r="BN646" s="20">
        <v>4</v>
      </c>
      <c r="BO646" s="20">
        <v>1.66</v>
      </c>
      <c r="BP646" s="20">
        <v>0.51200000000000001</v>
      </c>
      <c r="BQ646" s="20">
        <v>1.03E-2</v>
      </c>
      <c r="BR646" s="20">
        <v>0.62</v>
      </c>
      <c r="BS646" s="20">
        <v>0.93</v>
      </c>
      <c r="BT646" s="20">
        <v>4.3099999999999996</v>
      </c>
      <c r="BU646" s="20">
        <v>1.1100000000000001</v>
      </c>
      <c r="BV646" s="20">
        <v>1.48</v>
      </c>
      <c r="BW646" s="20">
        <v>6.16</v>
      </c>
      <c r="BX646" s="20">
        <v>0.93</v>
      </c>
      <c r="BY646" s="20">
        <v>3.27</v>
      </c>
      <c r="BZ646" s="20">
        <v>6.2E-2</v>
      </c>
      <c r="CA646" s="20">
        <v>0.14000000000000001</v>
      </c>
      <c r="CB646" s="20">
        <v>24</v>
      </c>
      <c r="CC646" s="20">
        <v>0.62</v>
      </c>
      <c r="CD646" s="20">
        <v>0.14000000000000001</v>
      </c>
      <c r="CE646" s="20">
        <v>0.14000000000000001</v>
      </c>
      <c r="CF646" s="20">
        <v>2.57</v>
      </c>
      <c r="CG646" s="20">
        <v>1.49</v>
      </c>
      <c r="CH646" s="20">
        <v>0.96499999999999997</v>
      </c>
      <c r="CI646" s="20">
        <v>0.59799999999999998</v>
      </c>
      <c r="CJ646" s="20">
        <v>111</v>
      </c>
      <c r="CK646" s="20">
        <v>0.115</v>
      </c>
      <c r="CM646" s="20">
        <v>1.2</v>
      </c>
      <c r="CN646" s="20">
        <v>0.62</v>
      </c>
      <c r="CO646" s="20">
        <v>0.71699999999999997</v>
      </c>
      <c r="CP646" s="20">
        <v>6.78</v>
      </c>
      <c r="CQ646" s="20">
        <v>0.34899999999999998</v>
      </c>
      <c r="CR646" s="20">
        <v>3.14</v>
      </c>
      <c r="CS646" s="20">
        <v>18.5</v>
      </c>
      <c r="CT646" s="20">
        <v>12.3</v>
      </c>
      <c r="CU646" s="20">
        <v>3.39</v>
      </c>
      <c r="CV646" s="20">
        <v>5.44</v>
      </c>
      <c r="CW646" s="20">
        <v>6.2</v>
      </c>
      <c r="CX646" s="20">
        <v>4.2</v>
      </c>
      <c r="CY646" s="20">
        <v>0.51300000000000001</v>
      </c>
      <c r="CZ646" s="20">
        <v>0.13</v>
      </c>
      <c r="DA646" s="20">
        <v>2</v>
      </c>
      <c r="DB646" s="20">
        <v>9.7500000000000003E-2</v>
      </c>
      <c r="DC646" s="20">
        <v>1.4</v>
      </c>
      <c r="DD646" s="20">
        <v>0.42</v>
      </c>
      <c r="DE646" s="20">
        <v>0.28999999999999998</v>
      </c>
      <c r="DF646" s="20">
        <v>0.28999999999999998</v>
      </c>
      <c r="DG646" s="20">
        <v>0.39</v>
      </c>
      <c r="DH646" s="20">
        <v>5.8500000000000003E-2</v>
      </c>
      <c r="DI646" s="85">
        <v>24.818999999999999</v>
      </c>
      <c r="DJ646" s="85">
        <v>27.959</v>
      </c>
      <c r="DK646" s="20">
        <v>39.4</v>
      </c>
      <c r="DL646" s="20">
        <v>2600</v>
      </c>
      <c r="DM646" s="20">
        <v>5950</v>
      </c>
      <c r="DN646" s="20">
        <v>2710</v>
      </c>
      <c r="DO646" s="20">
        <v>1290</v>
      </c>
      <c r="DP646" s="20">
        <v>123</v>
      </c>
      <c r="DQ646" s="20">
        <v>462</v>
      </c>
      <c r="DR646" s="20">
        <v>5.54</v>
      </c>
      <c r="DS646" s="20">
        <v>14200</v>
      </c>
      <c r="DT646" s="20">
        <v>436</v>
      </c>
    </row>
    <row r="647" spans="1:124" x14ac:dyDescent="0.3">
      <c r="A647" s="20" t="s">
        <v>176</v>
      </c>
      <c r="C647" s="20" t="s">
        <v>279</v>
      </c>
      <c r="D647" s="59" t="s">
        <v>1854</v>
      </c>
      <c r="G647" s="59" t="s">
        <v>1854</v>
      </c>
      <c r="K647" s="20">
        <v>35.607199999999999</v>
      </c>
      <c r="L647" s="20">
        <v>-107.6786</v>
      </c>
      <c r="M647" s="20" t="s">
        <v>357</v>
      </c>
      <c r="N647" s="59" t="s">
        <v>238</v>
      </c>
      <c r="O647" s="20" t="s">
        <v>147</v>
      </c>
      <c r="P647" s="59" t="s">
        <v>336</v>
      </c>
      <c r="Q647" s="20" t="s">
        <v>1373</v>
      </c>
      <c r="R647" s="20" t="s">
        <v>381</v>
      </c>
      <c r="T647" s="20"/>
      <c r="V647" s="20" t="s">
        <v>175</v>
      </c>
      <c r="X647" s="20" t="s">
        <v>276</v>
      </c>
      <c r="AA647" s="20" t="s">
        <v>142</v>
      </c>
      <c r="AB647" s="19" t="s">
        <v>983</v>
      </c>
      <c r="AC647" s="20">
        <v>0.751</v>
      </c>
      <c r="AS647" s="20">
        <v>30.9</v>
      </c>
      <c r="AZ647" s="20">
        <v>1.2</v>
      </c>
      <c r="BA647" s="20">
        <v>9.5000000000000001E-2</v>
      </c>
      <c r="BB647" s="20">
        <v>1.01</v>
      </c>
      <c r="BC647" s="20">
        <v>80</v>
      </c>
      <c r="BD647" s="20">
        <v>127</v>
      </c>
      <c r="BE647" s="20">
        <v>4.17</v>
      </c>
      <c r="BF647" s="20">
        <v>1.7</v>
      </c>
      <c r="BG647" s="20">
        <v>0.31900000000000001</v>
      </c>
      <c r="BH647" s="20">
        <v>0.04</v>
      </c>
      <c r="BI647" s="20">
        <v>123</v>
      </c>
      <c r="BJ647" s="20">
        <v>11.1</v>
      </c>
      <c r="BK647" s="20">
        <v>11.3</v>
      </c>
      <c r="BL647" s="20">
        <v>1.06</v>
      </c>
      <c r="BM647" s="20">
        <v>12.5</v>
      </c>
      <c r="BN647" s="20">
        <v>11.2</v>
      </c>
      <c r="BO647" s="20">
        <v>5.33</v>
      </c>
      <c r="BP647" s="20">
        <v>1.41</v>
      </c>
      <c r="BQ647" s="20">
        <v>5.1999999999999998E-3</v>
      </c>
      <c r="BR647" s="20">
        <v>1.7</v>
      </c>
      <c r="BS647" s="20">
        <v>2.5</v>
      </c>
      <c r="BT647" s="20">
        <v>9</v>
      </c>
      <c r="BU647" s="20">
        <v>0.91600000000000004</v>
      </c>
      <c r="BV647" s="20">
        <v>3.17</v>
      </c>
      <c r="BW647" s="20">
        <v>16.7</v>
      </c>
      <c r="BX647" s="20">
        <v>2.5</v>
      </c>
      <c r="BY647" s="20">
        <v>8.16</v>
      </c>
      <c r="BZ647" s="20">
        <v>0.17</v>
      </c>
      <c r="CA647" s="20">
        <v>0.37</v>
      </c>
      <c r="CB647" s="20">
        <v>9.56</v>
      </c>
      <c r="CC647" s="20">
        <v>1.7</v>
      </c>
      <c r="CD647" s="20">
        <v>0.37</v>
      </c>
      <c r="CE647" s="20">
        <v>0.37</v>
      </c>
      <c r="CF647" s="20">
        <v>3.37</v>
      </c>
      <c r="CG647" s="20">
        <v>5.49</v>
      </c>
      <c r="CH647" s="20">
        <v>1.2</v>
      </c>
      <c r="CI647" s="20">
        <v>1.83</v>
      </c>
      <c r="CJ647" s="20">
        <v>167</v>
      </c>
      <c r="CK647" s="20">
        <v>0.36</v>
      </c>
      <c r="CM647" s="20">
        <v>3.88</v>
      </c>
      <c r="CN647" s="20">
        <v>1.7</v>
      </c>
      <c r="CO647" s="20">
        <v>1.89</v>
      </c>
      <c r="CP647" s="20">
        <v>31.7</v>
      </c>
      <c r="CQ647" s="20">
        <v>0.63800000000000001</v>
      </c>
      <c r="CR647" s="20">
        <v>11.3</v>
      </c>
      <c r="CS647" s="20">
        <v>23.3</v>
      </c>
      <c r="CT647" s="20">
        <v>38.299999999999997</v>
      </c>
      <c r="CU647" s="20">
        <v>16.399999999999999</v>
      </c>
      <c r="CV647" s="20">
        <v>30.5</v>
      </c>
      <c r="CW647" s="20">
        <v>17</v>
      </c>
      <c r="CX647" s="20">
        <v>23.3</v>
      </c>
      <c r="CY647" s="20">
        <v>3.55</v>
      </c>
      <c r="CZ647" s="20">
        <v>0.65800000000000003</v>
      </c>
      <c r="DA647" s="20">
        <v>5.4</v>
      </c>
      <c r="DB647" s="20">
        <v>0.38</v>
      </c>
      <c r="DC647" s="20">
        <v>3.7</v>
      </c>
      <c r="DD647" s="20">
        <v>1.37</v>
      </c>
      <c r="DE647" s="20">
        <v>0.77</v>
      </c>
      <c r="DF647" s="20">
        <v>0.77</v>
      </c>
      <c r="DG647" s="20">
        <v>1.47</v>
      </c>
      <c r="DH647" s="20">
        <v>0.193</v>
      </c>
      <c r="DI647" s="85">
        <v>105.461</v>
      </c>
      <c r="DJ647" s="85">
        <v>116.761</v>
      </c>
      <c r="DK647" s="20">
        <v>20</v>
      </c>
      <c r="DL647" s="20">
        <v>4350</v>
      </c>
      <c r="DM647" s="20">
        <v>19800</v>
      </c>
      <c r="DN647" s="20">
        <v>2550</v>
      </c>
      <c r="DO647" s="20">
        <v>1470</v>
      </c>
      <c r="DP647" s="20">
        <v>1070</v>
      </c>
      <c r="DQ647" s="20">
        <v>966</v>
      </c>
      <c r="DR647" s="20">
        <v>33.299999999999997</v>
      </c>
      <c r="DS647" s="20">
        <v>47700</v>
      </c>
      <c r="DT647" s="20">
        <v>1310</v>
      </c>
    </row>
    <row r="648" spans="1:124" x14ac:dyDescent="0.3">
      <c r="A648" s="20" t="s">
        <v>177</v>
      </c>
      <c r="C648" s="20" t="s">
        <v>279</v>
      </c>
      <c r="D648" s="59" t="s">
        <v>1854</v>
      </c>
      <c r="G648" s="59" t="s">
        <v>1854</v>
      </c>
      <c r="K648" s="20">
        <v>35.607199999999999</v>
      </c>
      <c r="L648" s="20">
        <v>-107.6786</v>
      </c>
      <c r="M648" s="20" t="s">
        <v>357</v>
      </c>
      <c r="N648" s="59" t="s">
        <v>238</v>
      </c>
      <c r="O648" s="20" t="s">
        <v>147</v>
      </c>
      <c r="P648" s="59" t="s">
        <v>336</v>
      </c>
      <c r="Q648" s="20" t="s">
        <v>1373</v>
      </c>
      <c r="R648" s="20" t="s">
        <v>381</v>
      </c>
      <c r="T648" s="20"/>
      <c r="V648" s="20" t="s">
        <v>175</v>
      </c>
      <c r="X648" s="20" t="s">
        <v>276</v>
      </c>
      <c r="AA648" s="20" t="s">
        <v>142</v>
      </c>
      <c r="AB648" s="19" t="s">
        <v>983</v>
      </c>
      <c r="AC648" s="20">
        <v>0.81599999999999995</v>
      </c>
      <c r="AS648" s="20">
        <v>30.6</v>
      </c>
      <c r="AZ648" s="20">
        <v>1.1000000000000001</v>
      </c>
      <c r="BA648" s="20">
        <v>7.6399999999999996E-2</v>
      </c>
      <c r="BB648" s="20">
        <v>8.36</v>
      </c>
      <c r="BC648" s="20">
        <v>64.400000000000006</v>
      </c>
      <c r="BD648" s="20">
        <v>285</v>
      </c>
      <c r="BE648" s="20">
        <v>3</v>
      </c>
      <c r="BF648" s="20">
        <v>1.5</v>
      </c>
      <c r="BG648" s="20">
        <v>0.58099999999999996</v>
      </c>
      <c r="BH648" s="20">
        <v>3.5999999999999997E-2</v>
      </c>
      <c r="BI648" s="20">
        <v>110</v>
      </c>
      <c r="BJ648" s="20">
        <v>2</v>
      </c>
      <c r="BK648" s="20">
        <v>5.4</v>
      </c>
      <c r="BL648" s="20">
        <v>0.60099999999999998</v>
      </c>
      <c r="BM648" s="20">
        <v>21</v>
      </c>
      <c r="BN648" s="20">
        <v>7.19</v>
      </c>
      <c r="BO648" s="20">
        <v>3.9</v>
      </c>
      <c r="BP648" s="20">
        <v>1.27</v>
      </c>
      <c r="BQ648" s="20">
        <v>3.0599999999999999E-2</v>
      </c>
      <c r="BR648" s="20">
        <v>1.5</v>
      </c>
      <c r="BS648" s="20">
        <v>2.2999999999999998</v>
      </c>
      <c r="BT648" s="20">
        <v>16.5</v>
      </c>
      <c r="BU648" s="20">
        <v>1.5</v>
      </c>
      <c r="BV648" s="20">
        <v>5.69</v>
      </c>
      <c r="BW648" s="20">
        <v>7.34</v>
      </c>
      <c r="BX648" s="20">
        <v>2.2999999999999998</v>
      </c>
      <c r="BY648" s="20">
        <v>15</v>
      </c>
      <c r="BZ648" s="20">
        <v>0.15</v>
      </c>
      <c r="CA648" s="20">
        <v>0.33</v>
      </c>
      <c r="CB648" s="20">
        <v>82</v>
      </c>
      <c r="CC648" s="20">
        <v>1.5</v>
      </c>
      <c r="CD648" s="20">
        <v>0.33</v>
      </c>
      <c r="CE648" s="20">
        <v>0.33</v>
      </c>
      <c r="CF648" s="20">
        <v>2.04</v>
      </c>
      <c r="CG648" s="20">
        <v>2.4900000000000002</v>
      </c>
      <c r="CH648" s="20">
        <v>1.24</v>
      </c>
      <c r="CI648" s="20">
        <v>1.5</v>
      </c>
      <c r="CJ648" s="20">
        <v>148</v>
      </c>
      <c r="CK648" s="20">
        <v>0.34799999999999998</v>
      </c>
      <c r="CM648" s="20">
        <v>3.9</v>
      </c>
      <c r="CN648" s="20">
        <v>1.5</v>
      </c>
      <c r="CO648" s="20">
        <v>2.25</v>
      </c>
      <c r="CP648" s="20">
        <v>18</v>
      </c>
      <c r="CQ648" s="20">
        <v>0.754</v>
      </c>
      <c r="CR648" s="20">
        <v>8.24</v>
      </c>
      <c r="CS648" s="20">
        <v>33</v>
      </c>
      <c r="CT648" s="20">
        <v>46.5</v>
      </c>
      <c r="CU648" s="20">
        <v>9.44</v>
      </c>
      <c r="CV648" s="20">
        <v>15.7</v>
      </c>
      <c r="CW648" s="20">
        <v>15</v>
      </c>
      <c r="CX648" s="20">
        <v>12.7</v>
      </c>
      <c r="CY648" s="20">
        <v>1.43</v>
      </c>
      <c r="CZ648" s="20">
        <v>0.3</v>
      </c>
      <c r="DA648" s="20">
        <v>4.8</v>
      </c>
      <c r="DB648" s="20">
        <v>0.19</v>
      </c>
      <c r="DC648" s="20">
        <v>3.3</v>
      </c>
      <c r="DD648" s="20">
        <v>1.1000000000000001</v>
      </c>
      <c r="DE648" s="20">
        <v>0.69</v>
      </c>
      <c r="DF648" s="20">
        <v>0.69</v>
      </c>
      <c r="DG648" s="20">
        <v>0.77500000000000002</v>
      </c>
      <c r="DH648" s="20">
        <v>9.4799999999999995E-2</v>
      </c>
      <c r="DI648" s="85">
        <v>66.209800000000001</v>
      </c>
      <c r="DJ648" s="85">
        <v>74.449799999999996</v>
      </c>
      <c r="DK648" s="20">
        <v>42</v>
      </c>
      <c r="DL648" s="20">
        <v>6340</v>
      </c>
      <c r="DM648" s="20">
        <v>16700</v>
      </c>
      <c r="DN648" s="20">
        <v>2920</v>
      </c>
      <c r="DO648" s="20">
        <v>2400</v>
      </c>
      <c r="DP648" s="20">
        <v>944</v>
      </c>
      <c r="DQ648" s="20">
        <v>1410</v>
      </c>
      <c r="DR648" s="20">
        <v>13.5</v>
      </c>
      <c r="DS648" s="20">
        <v>42200</v>
      </c>
      <c r="DT648" s="20">
        <v>961</v>
      </c>
    </row>
    <row r="649" spans="1:124" x14ac:dyDescent="0.3">
      <c r="A649" s="20" t="s">
        <v>178</v>
      </c>
      <c r="C649" s="20" t="s">
        <v>279</v>
      </c>
      <c r="D649" s="59" t="s">
        <v>1854</v>
      </c>
      <c r="G649" s="59" t="s">
        <v>1854</v>
      </c>
      <c r="K649" s="20">
        <v>35.607199999999999</v>
      </c>
      <c r="L649" s="20">
        <v>-107.6786</v>
      </c>
      <c r="M649" s="20" t="s">
        <v>357</v>
      </c>
      <c r="N649" s="59" t="s">
        <v>238</v>
      </c>
      <c r="O649" s="20" t="s">
        <v>147</v>
      </c>
      <c r="P649" s="59" t="s">
        <v>336</v>
      </c>
      <c r="Q649" s="20" t="s">
        <v>1373</v>
      </c>
      <c r="R649" s="20" t="s">
        <v>381</v>
      </c>
      <c r="T649" s="20"/>
      <c r="V649" s="20" t="s">
        <v>175</v>
      </c>
      <c r="X649" s="20" t="s">
        <v>276</v>
      </c>
      <c r="AA649" s="20" t="s">
        <v>142</v>
      </c>
      <c r="AB649" s="19" t="s">
        <v>983</v>
      </c>
      <c r="AC649" s="20">
        <v>1.84</v>
      </c>
      <c r="AS649" s="20">
        <v>112</v>
      </c>
      <c r="AZ649" s="20">
        <v>0.99</v>
      </c>
      <c r="BA649" s="20">
        <v>0.14499999999999999</v>
      </c>
      <c r="BB649" s="20">
        <v>31.8</v>
      </c>
      <c r="BC649" s="20">
        <v>71</v>
      </c>
      <c r="BD649" s="20">
        <v>88.4</v>
      </c>
      <c r="BE649" s="20">
        <v>2.0299999999999998</v>
      </c>
      <c r="BF649" s="20">
        <v>1.5</v>
      </c>
      <c r="BG649" s="20">
        <v>0.51</v>
      </c>
      <c r="BH649" s="20">
        <v>4.3499999999999997E-2</v>
      </c>
      <c r="BI649" s="20">
        <v>110</v>
      </c>
      <c r="BJ649" s="20">
        <v>4.5</v>
      </c>
      <c r="BK649" s="20">
        <v>6.74</v>
      </c>
      <c r="BL649" s="20">
        <v>0.745</v>
      </c>
      <c r="BM649" s="20">
        <v>6.52</v>
      </c>
      <c r="BN649" s="20">
        <v>4.0599999999999996</v>
      </c>
      <c r="BO649" s="20">
        <v>2.3199999999999998</v>
      </c>
      <c r="BP649" s="20">
        <v>0.73499999999999999</v>
      </c>
      <c r="BQ649" s="20">
        <v>7.1499999999999994E-2</v>
      </c>
      <c r="BR649" s="20">
        <v>1.5</v>
      </c>
      <c r="BS649" s="20">
        <v>2.2000000000000002</v>
      </c>
      <c r="BT649" s="20">
        <v>4.0599999999999996</v>
      </c>
      <c r="BU649" s="20">
        <v>2.3199999999999998</v>
      </c>
      <c r="BV649" s="20">
        <v>2.9</v>
      </c>
      <c r="BW649" s="20">
        <v>9.2799999999999994</v>
      </c>
      <c r="BX649" s="20">
        <v>2.2000000000000002</v>
      </c>
      <c r="BY649" s="20">
        <v>6.09</v>
      </c>
      <c r="BZ649" s="20">
        <v>0.15</v>
      </c>
      <c r="CA649" s="20">
        <v>0.32</v>
      </c>
      <c r="CB649" s="20">
        <v>82</v>
      </c>
      <c r="CC649" s="20">
        <v>1.5</v>
      </c>
      <c r="CD649" s="20">
        <v>0.32</v>
      </c>
      <c r="CE649" s="20">
        <v>0.32</v>
      </c>
      <c r="CF649" s="20">
        <v>1.48</v>
      </c>
      <c r="CG649" s="20">
        <v>2.27</v>
      </c>
      <c r="CH649" s="20">
        <v>0.99</v>
      </c>
      <c r="CI649" s="20">
        <v>2.3199999999999998</v>
      </c>
      <c r="CJ649" s="20">
        <v>135</v>
      </c>
      <c r="CK649" s="20">
        <v>0.19600000000000001</v>
      </c>
      <c r="CM649" s="20">
        <v>2.13</v>
      </c>
      <c r="CN649" s="20">
        <v>1.5</v>
      </c>
      <c r="CO649" s="20">
        <v>1.1399999999999999</v>
      </c>
      <c r="CP649" s="20">
        <v>13.6</v>
      </c>
      <c r="CQ649" s="20">
        <v>0.82</v>
      </c>
      <c r="CR649" s="20">
        <v>8.41</v>
      </c>
      <c r="CS649" s="20">
        <v>17.399999999999999</v>
      </c>
      <c r="CT649" s="20">
        <v>18.8</v>
      </c>
      <c r="CU649" s="20">
        <v>8.7799999999999994</v>
      </c>
      <c r="CV649" s="20">
        <v>15.3</v>
      </c>
      <c r="CW649" s="20">
        <v>15</v>
      </c>
      <c r="CX649" s="20">
        <v>10.1</v>
      </c>
      <c r="CY649" s="20">
        <v>1.56</v>
      </c>
      <c r="CZ649" s="20">
        <v>0.27500000000000002</v>
      </c>
      <c r="DA649" s="20">
        <v>4.7</v>
      </c>
      <c r="DB649" s="20">
        <v>0.20799999999999999</v>
      </c>
      <c r="DC649" s="20">
        <v>3.2</v>
      </c>
      <c r="DD649" s="20">
        <v>0.99</v>
      </c>
      <c r="DE649" s="20">
        <v>0.67</v>
      </c>
      <c r="DF649" s="20">
        <v>0.67</v>
      </c>
      <c r="DG649" s="20">
        <v>0.73499999999999999</v>
      </c>
      <c r="DH649" s="20">
        <v>0.109</v>
      </c>
      <c r="DI649" s="85">
        <v>62.297000000000011</v>
      </c>
      <c r="DJ649" s="85">
        <v>70.707000000000008</v>
      </c>
      <c r="DK649" s="20">
        <v>319</v>
      </c>
      <c r="DL649" s="20">
        <v>25400</v>
      </c>
      <c r="DM649" s="20">
        <v>9500</v>
      </c>
      <c r="DN649" s="20">
        <v>3990</v>
      </c>
      <c r="DO649" s="20">
        <v>1290</v>
      </c>
      <c r="DP649" s="20">
        <v>1190</v>
      </c>
      <c r="DQ649" s="20">
        <v>957</v>
      </c>
      <c r="DR649" s="20">
        <v>29</v>
      </c>
      <c r="DS649" s="20">
        <v>30500</v>
      </c>
      <c r="DT649" s="20">
        <v>652</v>
      </c>
    </row>
    <row r="650" spans="1:124" x14ac:dyDescent="0.3">
      <c r="A650" s="20" t="s">
        <v>179</v>
      </c>
      <c r="C650" s="20" t="s">
        <v>279</v>
      </c>
      <c r="D650" s="59" t="s">
        <v>1854</v>
      </c>
      <c r="G650" s="59" t="s">
        <v>1854</v>
      </c>
      <c r="K650" s="20">
        <v>35.592199999999998</v>
      </c>
      <c r="L650" s="20">
        <v>-107.69499999999999</v>
      </c>
      <c r="M650" s="20" t="s">
        <v>357</v>
      </c>
      <c r="N650" s="59" t="s">
        <v>238</v>
      </c>
      <c r="O650" s="20" t="s">
        <v>147</v>
      </c>
      <c r="P650" s="59" t="s">
        <v>336</v>
      </c>
      <c r="Q650" s="20" t="s">
        <v>1373</v>
      </c>
      <c r="R650" s="20" t="s">
        <v>381</v>
      </c>
      <c r="T650" s="20"/>
      <c r="V650" s="20" t="s">
        <v>180</v>
      </c>
      <c r="X650" s="20" t="s">
        <v>276</v>
      </c>
      <c r="AA650" s="20" t="s">
        <v>142</v>
      </c>
      <c r="AB650" s="19" t="s">
        <v>983</v>
      </c>
      <c r="AC650" s="20">
        <v>1.58</v>
      </c>
      <c r="AS650" s="20">
        <v>41.1</v>
      </c>
      <c r="AZ650" s="20">
        <v>0.75</v>
      </c>
      <c r="BA650" s="20">
        <v>7.0800000000000002E-2</v>
      </c>
      <c r="BB650" s="20">
        <v>1.1499999999999999</v>
      </c>
      <c r="BC650" s="20">
        <v>58.8</v>
      </c>
      <c r="BD650" s="20">
        <v>71.900000000000006</v>
      </c>
      <c r="BE650" s="20">
        <v>2.29</v>
      </c>
      <c r="BF650" s="20">
        <v>1.1000000000000001</v>
      </c>
      <c r="BG650" s="20">
        <v>0.54500000000000004</v>
      </c>
      <c r="BH650" s="20">
        <v>2.1999999999999999E-2</v>
      </c>
      <c r="BI650" s="20">
        <v>110</v>
      </c>
      <c r="BJ650" s="20">
        <v>6.87</v>
      </c>
      <c r="BK650" s="20">
        <v>7.71</v>
      </c>
      <c r="BL650" s="20">
        <v>0.48299999999999998</v>
      </c>
      <c r="BM650" s="20">
        <v>15.3</v>
      </c>
      <c r="BN650" s="20">
        <v>6.86</v>
      </c>
      <c r="BO650" s="20">
        <v>10.1</v>
      </c>
      <c r="BP650" s="20">
        <v>0.94599999999999995</v>
      </c>
      <c r="BQ650" s="20">
        <v>2.06E-2</v>
      </c>
      <c r="BR650" s="20">
        <v>1.1000000000000001</v>
      </c>
      <c r="BS650" s="20">
        <v>1.7</v>
      </c>
      <c r="BT650" s="20">
        <v>8.2799999999999994</v>
      </c>
      <c r="BU650" s="20">
        <v>0.872</v>
      </c>
      <c r="BV650" s="20">
        <v>2.29</v>
      </c>
      <c r="BW650" s="20">
        <v>12</v>
      </c>
      <c r="BX650" s="20">
        <v>1.7</v>
      </c>
      <c r="BY650" s="20">
        <v>7.08</v>
      </c>
      <c r="BZ650" s="20">
        <v>0.11</v>
      </c>
      <c r="CA650" s="20">
        <v>0.24</v>
      </c>
      <c r="CB650" s="20">
        <v>42</v>
      </c>
      <c r="CC650" s="20">
        <v>1.1000000000000001</v>
      </c>
      <c r="CD650" s="20">
        <v>0.24</v>
      </c>
      <c r="CE650" s="20">
        <v>0.24</v>
      </c>
      <c r="CF650" s="20">
        <v>5.79</v>
      </c>
      <c r="CG650" s="20">
        <v>3.62</v>
      </c>
      <c r="CH650" s="20">
        <v>1.68</v>
      </c>
      <c r="CI650" s="20">
        <v>0.90400000000000003</v>
      </c>
      <c r="CJ650" s="20">
        <v>131</v>
      </c>
      <c r="CK650" s="20">
        <v>0.26200000000000001</v>
      </c>
      <c r="CM650" s="20">
        <v>3.19</v>
      </c>
      <c r="CN650" s="20">
        <v>1.1000000000000001</v>
      </c>
      <c r="CO650" s="20">
        <v>1.61</v>
      </c>
      <c r="CP650" s="20">
        <v>20.7</v>
      </c>
      <c r="CQ650" s="20">
        <v>0.432</v>
      </c>
      <c r="CR650" s="20">
        <v>5.88</v>
      </c>
      <c r="CS650" s="20">
        <v>22.9</v>
      </c>
      <c r="CT650" s="20">
        <v>25.1</v>
      </c>
      <c r="CU650" s="20">
        <v>9.36</v>
      </c>
      <c r="CV650" s="20">
        <v>16.8</v>
      </c>
      <c r="CW650" s="20">
        <v>11</v>
      </c>
      <c r="CX650" s="20">
        <v>12</v>
      </c>
      <c r="CY650" s="20">
        <v>1.8</v>
      </c>
      <c r="CZ650" s="20">
        <v>0.35899999999999999</v>
      </c>
      <c r="DA650" s="20">
        <v>3.5</v>
      </c>
      <c r="DB650" s="20">
        <v>0.216</v>
      </c>
      <c r="DC650" s="20">
        <v>2.4</v>
      </c>
      <c r="DD650" s="20">
        <v>0.75</v>
      </c>
      <c r="DE650" s="20">
        <v>0.51</v>
      </c>
      <c r="DF650" s="20">
        <v>0.51</v>
      </c>
      <c r="DG650" s="20">
        <v>0.69899999999999995</v>
      </c>
      <c r="DH650" s="20">
        <v>0.14000000000000001</v>
      </c>
      <c r="DI650" s="85">
        <v>60.04399999999999</v>
      </c>
      <c r="DJ650" s="85">
        <v>65.923999999999992</v>
      </c>
      <c r="DK650" s="20">
        <v>34.9</v>
      </c>
      <c r="DL650" s="20">
        <v>3000</v>
      </c>
      <c r="DM650" s="20">
        <v>13200</v>
      </c>
      <c r="DN650" s="20">
        <v>2850</v>
      </c>
      <c r="DO650" s="20">
        <v>338</v>
      </c>
      <c r="DP650" s="20">
        <v>578</v>
      </c>
      <c r="DQ650" s="20">
        <v>1020</v>
      </c>
      <c r="DR650" s="20">
        <v>21.8</v>
      </c>
      <c r="DS650" s="20">
        <v>28700</v>
      </c>
      <c r="DT650" s="20">
        <v>915</v>
      </c>
    </row>
    <row r="651" spans="1:124" x14ac:dyDescent="0.3">
      <c r="A651" s="20" t="s">
        <v>181</v>
      </c>
      <c r="C651" s="20" t="s">
        <v>279</v>
      </c>
      <c r="D651" s="59" t="s">
        <v>1854</v>
      </c>
      <c r="G651" s="59" t="s">
        <v>1854</v>
      </c>
      <c r="K651" s="20">
        <v>35.592199999999998</v>
      </c>
      <c r="L651" s="20">
        <v>-107.69499999999999</v>
      </c>
      <c r="M651" s="20" t="s">
        <v>357</v>
      </c>
      <c r="N651" s="59" t="s">
        <v>238</v>
      </c>
      <c r="O651" s="20" t="s">
        <v>147</v>
      </c>
      <c r="P651" s="59" t="s">
        <v>336</v>
      </c>
      <c r="Q651" s="20" t="s">
        <v>1373</v>
      </c>
      <c r="R651" s="20" t="s">
        <v>381</v>
      </c>
      <c r="T651" s="20"/>
      <c r="V651" s="20" t="s">
        <v>180</v>
      </c>
      <c r="X651" s="20" t="s">
        <v>276</v>
      </c>
      <c r="AA651" s="20" t="s">
        <v>142</v>
      </c>
      <c r="AB651" s="19" t="s">
        <v>983</v>
      </c>
      <c r="AC651" s="20">
        <v>1.37</v>
      </c>
      <c r="AS651" s="20">
        <v>21</v>
      </c>
      <c r="AZ651" s="20">
        <v>0.87</v>
      </c>
      <c r="BA651" s="20">
        <v>6.9800000000000001E-2</v>
      </c>
      <c r="BB651" s="20">
        <v>3.43</v>
      </c>
      <c r="BC651" s="20">
        <v>64.7</v>
      </c>
      <c r="BD651" s="20">
        <v>121</v>
      </c>
      <c r="BE651" s="20">
        <v>2.54</v>
      </c>
      <c r="BF651" s="20">
        <v>1.3</v>
      </c>
      <c r="BG651" s="20">
        <v>0.43</v>
      </c>
      <c r="BH651" s="20">
        <v>2.5999999999999999E-2</v>
      </c>
      <c r="BI651" s="20">
        <v>110</v>
      </c>
      <c r="BJ651" s="20">
        <v>2.2400000000000002</v>
      </c>
      <c r="BK651" s="20">
        <v>4.6100000000000003</v>
      </c>
      <c r="BL651" s="20">
        <v>0.32800000000000001</v>
      </c>
      <c r="BM651" s="20">
        <v>7.36</v>
      </c>
      <c r="BN651" s="20">
        <v>6.47</v>
      </c>
      <c r="BO651" s="20">
        <v>3.81</v>
      </c>
      <c r="BP651" s="20">
        <v>1.08</v>
      </c>
      <c r="BQ651" s="20">
        <v>1.0200000000000001E-2</v>
      </c>
      <c r="BR651" s="20">
        <v>1.3</v>
      </c>
      <c r="BS651" s="20">
        <v>2</v>
      </c>
      <c r="BT651" s="20">
        <v>6.73</v>
      </c>
      <c r="BU651" s="20">
        <v>0.97699999999999998</v>
      </c>
      <c r="BV651" s="20">
        <v>3.81</v>
      </c>
      <c r="BW651" s="20">
        <v>5.33</v>
      </c>
      <c r="BX651" s="20">
        <v>2</v>
      </c>
      <c r="BY651" s="20">
        <v>5.33</v>
      </c>
      <c r="BZ651" s="20">
        <v>0.13</v>
      </c>
      <c r="CA651" s="20">
        <v>0.28000000000000003</v>
      </c>
      <c r="CB651" s="20">
        <v>41</v>
      </c>
      <c r="CC651" s="20">
        <v>1.3</v>
      </c>
      <c r="CD651" s="20">
        <v>0.28000000000000003</v>
      </c>
      <c r="CE651" s="20">
        <v>0.28000000000000003</v>
      </c>
      <c r="CF651" s="20">
        <v>1.6</v>
      </c>
      <c r="CG651" s="20">
        <v>2.13</v>
      </c>
      <c r="CH651" s="20">
        <v>1.44</v>
      </c>
      <c r="CI651" s="20">
        <v>1.21</v>
      </c>
      <c r="CJ651" s="20">
        <v>165</v>
      </c>
      <c r="CK651" s="20">
        <v>0.32800000000000001</v>
      </c>
      <c r="CM651" s="20">
        <v>3.65</v>
      </c>
      <c r="CN651" s="20">
        <v>1.3</v>
      </c>
      <c r="CO651" s="20">
        <v>1.5</v>
      </c>
      <c r="CP651" s="20">
        <v>14</v>
      </c>
      <c r="CQ651" s="20">
        <v>0.60399999999999998</v>
      </c>
      <c r="CR651" s="20">
        <v>5.84</v>
      </c>
      <c r="CS651" s="20">
        <v>6.09</v>
      </c>
      <c r="CT651" s="20">
        <v>39.299999999999997</v>
      </c>
      <c r="CU651" s="20">
        <v>7.88</v>
      </c>
      <c r="CV651" s="20">
        <v>13.5</v>
      </c>
      <c r="CW651" s="20">
        <v>13</v>
      </c>
      <c r="CX651" s="20">
        <v>5.71</v>
      </c>
      <c r="CY651" s="20">
        <v>1.23</v>
      </c>
      <c r="CZ651" s="20">
        <v>0.26500000000000001</v>
      </c>
      <c r="DA651" s="20">
        <v>4.0999999999999996</v>
      </c>
      <c r="DB651" s="20">
        <v>0.14899999999999999</v>
      </c>
      <c r="DC651" s="20">
        <v>2.8</v>
      </c>
      <c r="DD651" s="20">
        <v>0.87</v>
      </c>
      <c r="DE651" s="20">
        <v>0.59</v>
      </c>
      <c r="DF651" s="20">
        <v>0.59</v>
      </c>
      <c r="DG651" s="20">
        <v>0.61399999999999999</v>
      </c>
      <c r="DH651" s="20">
        <v>7.7799999999999994E-2</v>
      </c>
      <c r="DI651" s="85">
        <v>51.375799999999998</v>
      </c>
      <c r="DJ651" s="85">
        <v>57.215800000000002</v>
      </c>
      <c r="DK651" s="20">
        <v>39.299999999999997</v>
      </c>
      <c r="DL651" s="20">
        <v>3880</v>
      </c>
      <c r="DM651" s="20">
        <v>16400</v>
      </c>
      <c r="DN651" s="20">
        <v>4190</v>
      </c>
      <c r="DO651" s="20">
        <v>470</v>
      </c>
      <c r="DP651" s="20">
        <v>495</v>
      </c>
      <c r="DQ651" s="20">
        <v>914</v>
      </c>
      <c r="DR651" s="20">
        <v>11.4</v>
      </c>
      <c r="DS651" s="20">
        <v>31300</v>
      </c>
      <c r="DT651" s="20">
        <v>849</v>
      </c>
    </row>
    <row r="652" spans="1:124" x14ac:dyDescent="0.3">
      <c r="A652" s="20" t="s">
        <v>182</v>
      </c>
      <c r="C652" s="20" t="s">
        <v>279</v>
      </c>
      <c r="D652" s="59" t="s">
        <v>1854</v>
      </c>
      <c r="G652" s="59" t="s">
        <v>1854</v>
      </c>
      <c r="K652" s="20">
        <v>35.553899999999999</v>
      </c>
      <c r="L652" s="20">
        <v>-107.7217</v>
      </c>
      <c r="M652" s="20" t="s">
        <v>357</v>
      </c>
      <c r="N652" s="59" t="s">
        <v>238</v>
      </c>
      <c r="O652" s="20" t="s">
        <v>147</v>
      </c>
      <c r="P652" s="59" t="s">
        <v>336</v>
      </c>
      <c r="Q652" s="20" t="s">
        <v>1373</v>
      </c>
      <c r="R652" s="20" t="s">
        <v>381</v>
      </c>
      <c r="T652" s="20"/>
      <c r="V652" s="20" t="s">
        <v>166</v>
      </c>
      <c r="X652" s="20" t="s">
        <v>276</v>
      </c>
      <c r="AA652" s="20" t="s">
        <v>142</v>
      </c>
      <c r="AB652" s="19" t="s">
        <v>983</v>
      </c>
      <c r="AC652" s="20">
        <v>1.07</v>
      </c>
      <c r="AS652" s="20">
        <v>112</v>
      </c>
      <c r="AZ652" s="20">
        <v>1.6</v>
      </c>
      <c r="BA652" s="20">
        <v>0.13400000000000001</v>
      </c>
      <c r="BB652" s="20">
        <v>1.78</v>
      </c>
      <c r="BC652" s="20">
        <v>93.9</v>
      </c>
      <c r="BD652" s="20">
        <v>127</v>
      </c>
      <c r="BE652" s="20">
        <v>3.17</v>
      </c>
      <c r="BF652" s="20">
        <v>2.4</v>
      </c>
      <c r="BG652" s="20">
        <v>0.55000000000000004</v>
      </c>
      <c r="BH652" s="20">
        <v>4.7E-2</v>
      </c>
      <c r="BI652" s="20">
        <v>110</v>
      </c>
      <c r="BJ652" s="20">
        <v>3.62</v>
      </c>
      <c r="BK652" s="20">
        <v>10.5</v>
      </c>
      <c r="BL652" s="20">
        <v>1.91</v>
      </c>
      <c r="BM652" s="20">
        <v>13.7</v>
      </c>
      <c r="BN652" s="20">
        <v>11.2</v>
      </c>
      <c r="BO652" s="20">
        <v>5.2</v>
      </c>
      <c r="BP652" s="20">
        <v>1.91</v>
      </c>
      <c r="BQ652" s="20">
        <v>1.4E-2</v>
      </c>
      <c r="BR652" s="20">
        <v>2.4</v>
      </c>
      <c r="BS652" s="20">
        <v>3.6</v>
      </c>
      <c r="BT652" s="20">
        <v>13.2</v>
      </c>
      <c r="BU652" s="20">
        <v>2.2599999999999998</v>
      </c>
      <c r="BV652" s="20">
        <v>7.94</v>
      </c>
      <c r="BW652" s="20">
        <v>11.5</v>
      </c>
      <c r="BX652" s="20">
        <v>3.6</v>
      </c>
      <c r="BY652" s="20">
        <v>12.9</v>
      </c>
      <c r="BZ652" s="20">
        <v>0.24</v>
      </c>
      <c r="CA652" s="20">
        <v>0.52</v>
      </c>
      <c r="CB652" s="20">
        <v>18</v>
      </c>
      <c r="CC652" s="20">
        <v>2.4</v>
      </c>
      <c r="CD652" s="20">
        <v>0.52</v>
      </c>
      <c r="CE652" s="20">
        <v>0.52</v>
      </c>
      <c r="CF652" s="20">
        <v>1.84</v>
      </c>
      <c r="CG652" s="20">
        <v>4.49</v>
      </c>
      <c r="CH652" s="20">
        <v>1.53</v>
      </c>
      <c r="CI652" s="20">
        <v>2.46</v>
      </c>
      <c r="CJ652" s="20">
        <v>216</v>
      </c>
      <c r="CK652" s="20">
        <v>0.56799999999999995</v>
      </c>
      <c r="CM652" s="20">
        <v>6.59</v>
      </c>
      <c r="CN652" s="20">
        <v>2.4</v>
      </c>
      <c r="CO652" s="20">
        <v>3.18</v>
      </c>
      <c r="CP652" s="20">
        <v>32.5</v>
      </c>
      <c r="CQ652" s="20">
        <v>0.71799999999999997</v>
      </c>
      <c r="CR652" s="20">
        <v>11.4</v>
      </c>
      <c r="CS652" s="20">
        <v>21.7</v>
      </c>
      <c r="CT652" s="20">
        <v>70.2</v>
      </c>
      <c r="CU652" s="20">
        <v>14.3</v>
      </c>
      <c r="CV652" s="20">
        <v>25.2</v>
      </c>
      <c r="CW652" s="20">
        <v>24</v>
      </c>
      <c r="CX652" s="20">
        <v>20.5</v>
      </c>
      <c r="CY652" s="20">
        <v>2.21</v>
      </c>
      <c r="CZ652" s="20">
        <v>0.39200000000000002</v>
      </c>
      <c r="DA652" s="20">
        <v>7.5</v>
      </c>
      <c r="DB652" s="20">
        <v>0.255</v>
      </c>
      <c r="DC652" s="20">
        <v>5.2</v>
      </c>
      <c r="DD652" s="20">
        <v>1.6</v>
      </c>
      <c r="DE652" s="20">
        <v>1.1000000000000001</v>
      </c>
      <c r="DF652" s="20">
        <v>1.1000000000000001</v>
      </c>
      <c r="DG652" s="20">
        <v>1.06</v>
      </c>
      <c r="DH652" s="20">
        <v>0.14299999999999999</v>
      </c>
      <c r="DI652" s="85">
        <v>104.55999999999997</v>
      </c>
      <c r="DJ652" s="85">
        <v>115.95999999999998</v>
      </c>
      <c r="DK652" s="20">
        <v>57.4</v>
      </c>
      <c r="DL652" s="20">
        <v>6050</v>
      </c>
      <c r="DM652" s="20">
        <v>28800</v>
      </c>
      <c r="DN652" s="20">
        <v>4490</v>
      </c>
      <c r="DO652" s="20">
        <v>357</v>
      </c>
      <c r="DP652" s="20">
        <v>1790</v>
      </c>
      <c r="DQ652" s="20">
        <v>1850</v>
      </c>
      <c r="DR652" s="20">
        <v>17.2</v>
      </c>
      <c r="DS652" s="20">
        <v>64300</v>
      </c>
      <c r="DT652" s="20">
        <v>1430</v>
      </c>
    </row>
    <row r="653" spans="1:124" x14ac:dyDescent="0.3">
      <c r="A653" s="20" t="s">
        <v>183</v>
      </c>
      <c r="C653" s="20" t="s">
        <v>279</v>
      </c>
      <c r="D653" s="59" t="s">
        <v>1854</v>
      </c>
      <c r="G653" s="59" t="s">
        <v>1854</v>
      </c>
      <c r="K653" s="20">
        <v>35.514699999999998</v>
      </c>
      <c r="L653" s="20">
        <v>-107.7028</v>
      </c>
      <c r="M653" s="20" t="s">
        <v>357</v>
      </c>
      <c r="N653" s="59" t="s">
        <v>238</v>
      </c>
      <c r="O653" s="20" t="s">
        <v>147</v>
      </c>
      <c r="P653" s="59" t="s">
        <v>336</v>
      </c>
      <c r="Q653" s="20" t="s">
        <v>1373</v>
      </c>
      <c r="R653" s="20" t="s">
        <v>381</v>
      </c>
      <c r="T653" s="20"/>
      <c r="V653" s="20" t="s">
        <v>184</v>
      </c>
      <c r="X653" s="20" t="s">
        <v>276</v>
      </c>
      <c r="AA653" s="20" t="s">
        <v>142</v>
      </c>
      <c r="AB653" s="19" t="s">
        <v>983</v>
      </c>
      <c r="AC653" s="20">
        <v>1.35</v>
      </c>
      <c r="AS653" s="20">
        <v>40.200000000000003</v>
      </c>
      <c r="AZ653" s="20">
        <v>1.2</v>
      </c>
      <c r="BA653" s="20">
        <v>7.9399999999999998E-2</v>
      </c>
      <c r="BB653" s="20">
        <v>2.2400000000000002</v>
      </c>
      <c r="BC653" s="20">
        <v>72.099999999999994</v>
      </c>
      <c r="BD653" s="20">
        <v>325</v>
      </c>
      <c r="BE653" s="20">
        <v>2.54</v>
      </c>
      <c r="BF653" s="20">
        <v>1.8</v>
      </c>
      <c r="BG653" s="20">
        <v>0.48099999999999998</v>
      </c>
      <c r="BH653" s="20">
        <v>3.5999999999999997E-2</v>
      </c>
      <c r="BI653" s="20">
        <v>140</v>
      </c>
      <c r="BJ653" s="20">
        <v>3.27</v>
      </c>
      <c r="BK653" s="20">
        <v>6.62</v>
      </c>
      <c r="BL653" s="20">
        <v>0.24</v>
      </c>
      <c r="BM653" s="20">
        <v>9.83</v>
      </c>
      <c r="BN653" s="20">
        <v>8.2100000000000009</v>
      </c>
      <c r="BO653" s="20">
        <v>3.81</v>
      </c>
      <c r="BP653" s="20">
        <v>1.46</v>
      </c>
      <c r="BQ653" s="20">
        <v>2.1000000000000001E-2</v>
      </c>
      <c r="BR653" s="20">
        <v>1.8</v>
      </c>
      <c r="BS653" s="20">
        <v>2.7</v>
      </c>
      <c r="BT653" s="20">
        <v>7.62</v>
      </c>
      <c r="BU653" s="20">
        <v>2.2799999999999998</v>
      </c>
      <c r="BV653" s="20">
        <v>5.31</v>
      </c>
      <c r="BW653" s="20">
        <v>8.48</v>
      </c>
      <c r="BX653" s="20">
        <v>2.7</v>
      </c>
      <c r="BY653" s="20">
        <v>8.2200000000000006</v>
      </c>
      <c r="BZ653" s="20">
        <v>0.18</v>
      </c>
      <c r="CA653" s="20">
        <v>0.39</v>
      </c>
      <c r="CB653" s="20">
        <v>17</v>
      </c>
      <c r="CC653" s="20">
        <v>1.8</v>
      </c>
      <c r="CD653" s="20">
        <v>0.39</v>
      </c>
      <c r="CE653" s="20">
        <v>0.39</v>
      </c>
      <c r="CF653" s="20">
        <v>2.1</v>
      </c>
      <c r="CG653" s="20">
        <v>3.44</v>
      </c>
      <c r="CH653" s="20">
        <v>1.37</v>
      </c>
      <c r="CI653" s="20">
        <v>1.5</v>
      </c>
      <c r="CJ653" s="20">
        <v>198</v>
      </c>
      <c r="CK653" s="20">
        <v>0.43</v>
      </c>
      <c r="CM653" s="20">
        <v>4.0199999999999996</v>
      </c>
      <c r="CN653" s="20">
        <v>1.8</v>
      </c>
      <c r="CO653" s="20">
        <v>1.8</v>
      </c>
      <c r="CP653" s="20">
        <v>18.399999999999999</v>
      </c>
      <c r="CQ653" s="20">
        <v>0.65</v>
      </c>
      <c r="CR653" s="20">
        <v>10.4</v>
      </c>
      <c r="CS653" s="20">
        <v>8.58</v>
      </c>
      <c r="CT653" s="20">
        <v>50</v>
      </c>
      <c r="CU653" s="20">
        <v>13.3</v>
      </c>
      <c r="CV653" s="20">
        <v>23.3</v>
      </c>
      <c r="CW653" s="20">
        <v>18</v>
      </c>
      <c r="CX653" s="20">
        <v>17</v>
      </c>
      <c r="CY653" s="20">
        <v>2.21</v>
      </c>
      <c r="CZ653" s="20">
        <v>0.41499999999999998</v>
      </c>
      <c r="DA653" s="20">
        <v>5.7</v>
      </c>
      <c r="DB653" s="20">
        <v>0.27900000000000003</v>
      </c>
      <c r="DC653" s="20">
        <v>3.9</v>
      </c>
      <c r="DD653" s="20">
        <v>1.2</v>
      </c>
      <c r="DE653" s="20">
        <v>0.81</v>
      </c>
      <c r="DF653" s="20">
        <v>0.81</v>
      </c>
      <c r="DG653" s="20">
        <v>1.1100000000000001</v>
      </c>
      <c r="DH653" s="20">
        <v>0.153</v>
      </c>
      <c r="DI653" s="85">
        <v>88.187000000000012</v>
      </c>
      <c r="DJ653" s="85">
        <v>98.587000000000018</v>
      </c>
      <c r="DK653" s="20">
        <v>144</v>
      </c>
      <c r="DL653" s="20">
        <v>8700</v>
      </c>
      <c r="DM653" s="20">
        <v>15700</v>
      </c>
      <c r="DN653" s="20">
        <v>9700</v>
      </c>
      <c r="DO653" s="20">
        <v>311</v>
      </c>
      <c r="DP653" s="20">
        <v>492</v>
      </c>
      <c r="DQ653" s="20">
        <v>946</v>
      </c>
      <c r="DR653" s="20">
        <v>19.899999999999999</v>
      </c>
      <c r="DS653" s="20">
        <v>45800</v>
      </c>
      <c r="DT653" s="20">
        <v>1280</v>
      </c>
    </row>
    <row r="654" spans="1:124" x14ac:dyDescent="0.3">
      <c r="A654" s="20" t="s">
        <v>185</v>
      </c>
      <c r="C654" s="20" t="s">
        <v>282</v>
      </c>
      <c r="D654" s="59" t="s">
        <v>1854</v>
      </c>
      <c r="G654" s="59" t="s">
        <v>1854</v>
      </c>
      <c r="K654" s="20">
        <v>35.9133</v>
      </c>
      <c r="L654" s="20">
        <v>-107.3925</v>
      </c>
      <c r="M654" s="20" t="s">
        <v>357</v>
      </c>
      <c r="N654" s="59" t="s">
        <v>238</v>
      </c>
      <c r="O654" s="20" t="s">
        <v>147</v>
      </c>
      <c r="P654" s="59" t="s">
        <v>336</v>
      </c>
      <c r="Q654" s="20" t="s">
        <v>1373</v>
      </c>
      <c r="R654" s="20" t="s">
        <v>381</v>
      </c>
      <c r="T654" s="20"/>
      <c r="V654" s="20" t="s">
        <v>186</v>
      </c>
      <c r="X654" s="20" t="s">
        <v>276</v>
      </c>
      <c r="AA654" s="20" t="s">
        <v>142</v>
      </c>
      <c r="AB654" s="19" t="s">
        <v>981</v>
      </c>
      <c r="AC654" s="20">
        <v>0.54200000000000004</v>
      </c>
      <c r="AS654" s="20">
        <v>30.7</v>
      </c>
      <c r="AZ654" s="20">
        <v>1.9</v>
      </c>
      <c r="BA654" s="20">
        <v>7.6999999999999999E-2</v>
      </c>
      <c r="BB654" s="20">
        <v>1.56</v>
      </c>
      <c r="BC654" s="20">
        <v>68.7</v>
      </c>
      <c r="BD654" s="20">
        <v>38.5</v>
      </c>
      <c r="BE654" s="20">
        <v>1.24</v>
      </c>
      <c r="BF654" s="20">
        <v>2.8</v>
      </c>
      <c r="BG654" s="20">
        <v>0.72</v>
      </c>
      <c r="BH654" s="20">
        <v>5.5E-2</v>
      </c>
      <c r="BI654" s="20">
        <v>110</v>
      </c>
      <c r="BJ654" s="20">
        <v>1.83</v>
      </c>
      <c r="BK654" s="20">
        <v>5.52</v>
      </c>
      <c r="BL654" s="20">
        <v>0.39600000000000002</v>
      </c>
      <c r="BM654" s="20">
        <v>22.3</v>
      </c>
      <c r="BN654" s="20">
        <v>16.5</v>
      </c>
      <c r="BO654" s="20">
        <v>1.3</v>
      </c>
      <c r="BP654" s="20">
        <v>2.92</v>
      </c>
      <c r="BQ654" s="20">
        <v>2.0400000000000001E-2</v>
      </c>
      <c r="BR654" s="20">
        <v>2.8</v>
      </c>
      <c r="BS654" s="20">
        <v>4.2</v>
      </c>
      <c r="BT654" s="20">
        <v>35.700000000000003</v>
      </c>
      <c r="BU654" s="20">
        <v>1.81</v>
      </c>
      <c r="BV654" s="20">
        <v>6.05</v>
      </c>
      <c r="BW654" s="20">
        <v>6.05</v>
      </c>
      <c r="BX654" s="20">
        <v>4.2</v>
      </c>
      <c r="BY654" s="20">
        <v>16.2</v>
      </c>
      <c r="BZ654" s="20">
        <v>0.28000000000000003</v>
      </c>
      <c r="CA654" s="20">
        <v>0.61</v>
      </c>
      <c r="CB654" s="20">
        <v>82</v>
      </c>
      <c r="CC654" s="20">
        <v>2.8</v>
      </c>
      <c r="CD654" s="20">
        <v>0.61</v>
      </c>
      <c r="CE654" s="20">
        <v>0.61</v>
      </c>
      <c r="CF654" s="20">
        <v>0.68500000000000005</v>
      </c>
      <c r="CG654" s="20">
        <v>3.61</v>
      </c>
      <c r="CH654" s="20">
        <v>2.68</v>
      </c>
      <c r="CI654" s="20">
        <v>2.31</v>
      </c>
      <c r="CJ654" s="20">
        <v>93.5</v>
      </c>
      <c r="CK654" s="20">
        <v>0.79700000000000004</v>
      </c>
      <c r="CM654" s="20">
        <v>7.97</v>
      </c>
      <c r="CN654" s="20">
        <v>2.8</v>
      </c>
      <c r="CO654" s="20">
        <v>3.38</v>
      </c>
      <c r="CP654" s="20">
        <v>23.1</v>
      </c>
      <c r="CQ654" s="20">
        <v>0.94</v>
      </c>
      <c r="CR654" s="20">
        <v>3.02</v>
      </c>
      <c r="CS654" s="20">
        <v>9.6199999999999992</v>
      </c>
      <c r="CT654" s="20">
        <v>38.5</v>
      </c>
      <c r="CU654" s="20">
        <v>18.899999999999999</v>
      </c>
      <c r="CV654" s="20">
        <v>31.1</v>
      </c>
      <c r="CW654" s="20">
        <v>28</v>
      </c>
      <c r="CX654" s="20">
        <v>8.8000000000000007</v>
      </c>
      <c r="CY654" s="20">
        <v>2.68</v>
      </c>
      <c r="CZ654" s="20">
        <v>0.46100000000000002</v>
      </c>
      <c r="DA654" s="20">
        <v>8.8000000000000007</v>
      </c>
      <c r="DB654" s="20">
        <v>0.28399999999999997</v>
      </c>
      <c r="DC654" s="20">
        <v>6.1</v>
      </c>
      <c r="DD654" s="20">
        <v>1.9</v>
      </c>
      <c r="DE654" s="20">
        <v>1.3</v>
      </c>
      <c r="DF654" s="20">
        <v>1.3</v>
      </c>
      <c r="DG654" s="20">
        <v>1.05</v>
      </c>
      <c r="DH654" s="20">
        <v>0.16900000000000001</v>
      </c>
      <c r="DI654" s="85">
        <v>110.84399999999999</v>
      </c>
      <c r="DJ654" s="85">
        <v>113.86399999999999</v>
      </c>
      <c r="DK654" s="20">
        <v>35.700000000000003</v>
      </c>
      <c r="DL654" s="20">
        <v>3000</v>
      </c>
      <c r="DM654" s="20">
        <v>52200</v>
      </c>
      <c r="DN654" s="20">
        <v>3740</v>
      </c>
      <c r="DO654" s="20">
        <v>1700</v>
      </c>
      <c r="DP654" s="20">
        <v>1180</v>
      </c>
      <c r="DQ654" s="20">
        <v>605</v>
      </c>
      <c r="DR654" s="20">
        <v>275</v>
      </c>
      <c r="DS654" s="20">
        <v>66400</v>
      </c>
      <c r="DT654" s="20">
        <v>2200</v>
      </c>
    </row>
    <row r="655" spans="1:124" x14ac:dyDescent="0.3">
      <c r="A655" s="20" t="s">
        <v>187</v>
      </c>
      <c r="C655" s="20" t="s">
        <v>282</v>
      </c>
      <c r="D655" s="59" t="s">
        <v>1854</v>
      </c>
      <c r="G655" s="59" t="s">
        <v>1854</v>
      </c>
      <c r="K655" s="20">
        <v>35.9133</v>
      </c>
      <c r="L655" s="20">
        <v>-107.3925</v>
      </c>
      <c r="M655" s="20" t="s">
        <v>357</v>
      </c>
      <c r="N655" s="59" t="s">
        <v>238</v>
      </c>
      <c r="O655" s="20" t="s">
        <v>147</v>
      </c>
      <c r="P655" s="59" t="s">
        <v>336</v>
      </c>
      <c r="Q655" s="20" t="s">
        <v>1373</v>
      </c>
      <c r="R655" s="20" t="s">
        <v>381</v>
      </c>
      <c r="T655" s="20"/>
      <c r="V655" s="20" t="s">
        <v>188</v>
      </c>
      <c r="X655" s="20" t="s">
        <v>276</v>
      </c>
      <c r="AA655" s="20" t="s">
        <v>142</v>
      </c>
      <c r="AB655" s="19" t="s">
        <v>981</v>
      </c>
      <c r="AC655" s="20">
        <v>0.48799999999999999</v>
      </c>
      <c r="AS655" s="20">
        <v>31.2</v>
      </c>
      <c r="AZ655" s="20">
        <v>2</v>
      </c>
      <c r="BA655" s="20">
        <v>0.121</v>
      </c>
      <c r="BB655" s="20">
        <v>0.63</v>
      </c>
      <c r="BC655" s="20">
        <v>70.099999999999994</v>
      </c>
      <c r="BD655" s="20">
        <v>84.2</v>
      </c>
      <c r="BE655" s="20">
        <v>1.91</v>
      </c>
      <c r="BF655" s="20">
        <v>2.9</v>
      </c>
      <c r="BG655" s="20">
        <v>0.38400000000000001</v>
      </c>
      <c r="BH655" s="20">
        <v>5.7000000000000002E-2</v>
      </c>
      <c r="BI655" s="20">
        <v>110</v>
      </c>
      <c r="BJ655" s="20">
        <v>1.72</v>
      </c>
      <c r="BK655" s="20">
        <v>7.27</v>
      </c>
      <c r="BL655" s="20">
        <v>0.436</v>
      </c>
      <c r="BM655" s="20">
        <v>23.6</v>
      </c>
      <c r="BN655" s="20">
        <v>19.899999999999999</v>
      </c>
      <c r="BO655" s="20">
        <v>1.3</v>
      </c>
      <c r="BP655" s="20">
        <v>2.76</v>
      </c>
      <c r="BQ655" s="20">
        <v>1.04E-2</v>
      </c>
      <c r="BR655" s="20">
        <v>2.9</v>
      </c>
      <c r="BS655" s="20">
        <v>4.3</v>
      </c>
      <c r="BT655" s="20">
        <v>23.8</v>
      </c>
      <c r="BU655" s="20">
        <v>1.8</v>
      </c>
      <c r="BV655" s="20">
        <v>8.14</v>
      </c>
      <c r="BW655" s="20">
        <v>7.29</v>
      </c>
      <c r="BX655" s="20">
        <v>4.3</v>
      </c>
      <c r="BY655" s="20">
        <v>30.9</v>
      </c>
      <c r="BZ655" s="20">
        <v>0.28999999999999998</v>
      </c>
      <c r="CA655" s="20">
        <v>0.62</v>
      </c>
      <c r="CB655" s="20">
        <v>84</v>
      </c>
      <c r="CC655" s="20">
        <v>2.9</v>
      </c>
      <c r="CD655" s="20">
        <v>0.62</v>
      </c>
      <c r="CE655" s="20">
        <v>0.62</v>
      </c>
      <c r="CF655" s="20">
        <v>0.93500000000000005</v>
      </c>
      <c r="CG655" s="20">
        <v>3.83</v>
      </c>
      <c r="CH655" s="20">
        <v>2.1</v>
      </c>
      <c r="CI655" s="20">
        <v>3.09</v>
      </c>
      <c r="CJ655" s="20">
        <v>95.4</v>
      </c>
      <c r="CK655" s="20">
        <v>0.95599999999999996</v>
      </c>
      <c r="CM655" s="20">
        <v>10.6</v>
      </c>
      <c r="CN655" s="20">
        <v>2.9</v>
      </c>
      <c r="CO655" s="20">
        <v>4.7</v>
      </c>
      <c r="CP655" s="20">
        <v>25</v>
      </c>
      <c r="CQ655" s="20">
        <v>1.35</v>
      </c>
      <c r="CR655" s="20">
        <v>7.57</v>
      </c>
      <c r="CS655" s="20">
        <v>22.4</v>
      </c>
      <c r="CT655" s="20">
        <v>84.2</v>
      </c>
      <c r="CU655" s="20">
        <v>21.9</v>
      </c>
      <c r="CV655" s="20">
        <v>34.9</v>
      </c>
      <c r="CW655" s="20">
        <v>29</v>
      </c>
      <c r="CX655" s="20">
        <v>19.600000000000001</v>
      </c>
      <c r="CY655" s="20">
        <v>2.8</v>
      </c>
      <c r="CZ655" s="20">
        <v>0.435</v>
      </c>
      <c r="DA655" s="20">
        <v>9</v>
      </c>
      <c r="DB655" s="20">
        <v>0.28000000000000003</v>
      </c>
      <c r="DC655" s="20">
        <v>6.2</v>
      </c>
      <c r="DD655" s="20">
        <v>2</v>
      </c>
      <c r="DE655" s="20">
        <v>1.3</v>
      </c>
      <c r="DF655" s="20">
        <v>1.3</v>
      </c>
      <c r="DG655" s="20">
        <v>1.0900000000000001</v>
      </c>
      <c r="DH655" s="20">
        <v>0.156</v>
      </c>
      <c r="DI655" s="85">
        <v>129.96100000000001</v>
      </c>
      <c r="DJ655" s="85">
        <v>137.53100000000001</v>
      </c>
      <c r="DK655" s="20">
        <v>36.5</v>
      </c>
      <c r="DL655" s="20">
        <v>3650</v>
      </c>
      <c r="DM655" s="20">
        <v>51000</v>
      </c>
      <c r="DN655" s="20">
        <v>4850</v>
      </c>
      <c r="DO655" s="20">
        <v>1850</v>
      </c>
      <c r="DP655" s="20">
        <v>1180</v>
      </c>
      <c r="DQ655" s="20">
        <v>757</v>
      </c>
      <c r="DR655" s="20">
        <v>112</v>
      </c>
      <c r="DS655" s="20">
        <v>67400</v>
      </c>
      <c r="DT655" s="20">
        <v>2070</v>
      </c>
    </row>
    <row r="656" spans="1:124" x14ac:dyDescent="0.3">
      <c r="A656" s="20" t="s">
        <v>189</v>
      </c>
      <c r="C656" s="20" t="s">
        <v>282</v>
      </c>
      <c r="D656" s="59" t="s">
        <v>1854</v>
      </c>
      <c r="G656" s="59" t="s">
        <v>1854</v>
      </c>
      <c r="K656" s="20">
        <v>35.9133</v>
      </c>
      <c r="L656" s="20">
        <v>-107.3925</v>
      </c>
      <c r="M656" s="20" t="s">
        <v>357</v>
      </c>
      <c r="N656" s="59" t="s">
        <v>238</v>
      </c>
      <c r="O656" s="20" t="s">
        <v>147</v>
      </c>
      <c r="P656" s="59" t="s">
        <v>336</v>
      </c>
      <c r="Q656" s="20" t="s">
        <v>1373</v>
      </c>
      <c r="R656" s="20" t="s">
        <v>381</v>
      </c>
      <c r="T656" s="20"/>
      <c r="V656" s="20" t="s">
        <v>188</v>
      </c>
      <c r="X656" s="20" t="s">
        <v>276</v>
      </c>
      <c r="AA656" s="20" t="s">
        <v>142</v>
      </c>
      <c r="AB656" s="19" t="s">
        <v>981</v>
      </c>
      <c r="AC656" s="20">
        <v>0.45500000000000002</v>
      </c>
      <c r="AS656" s="20">
        <v>20.7</v>
      </c>
      <c r="AZ656" s="20">
        <v>1.4</v>
      </c>
      <c r="BA656" s="20">
        <v>6.9900000000000004E-2</v>
      </c>
      <c r="BB656" s="20">
        <v>0.621</v>
      </c>
      <c r="BC656" s="20">
        <v>85.8</v>
      </c>
      <c r="BD656" s="20">
        <v>51.9</v>
      </c>
      <c r="BE656" s="20">
        <v>2.6</v>
      </c>
      <c r="BF656" s="20">
        <v>2</v>
      </c>
      <c r="BG656" s="20">
        <v>0.63</v>
      </c>
      <c r="BH656" s="20">
        <v>0.04</v>
      </c>
      <c r="BI656" s="20">
        <v>165</v>
      </c>
      <c r="BJ656" s="20">
        <v>2.2400000000000002</v>
      </c>
      <c r="BK656" s="20">
        <v>4.45</v>
      </c>
      <c r="BL656" s="20">
        <v>0.217</v>
      </c>
      <c r="BM656" s="20">
        <v>13.2</v>
      </c>
      <c r="BN656" s="20">
        <v>14</v>
      </c>
      <c r="BO656" s="20">
        <v>2</v>
      </c>
      <c r="BP656" s="20">
        <v>2.17</v>
      </c>
      <c r="BQ656" s="20">
        <v>5.1999999999999998E-3</v>
      </c>
      <c r="BR656" s="20">
        <v>2</v>
      </c>
      <c r="BS656" s="20">
        <v>3</v>
      </c>
      <c r="BT656" s="20">
        <v>9.3800000000000008</v>
      </c>
      <c r="BU656" s="20">
        <v>0.97799999999999998</v>
      </c>
      <c r="BV656" s="20">
        <v>3.99</v>
      </c>
      <c r="BW656" s="20">
        <v>4.99</v>
      </c>
      <c r="BX656" s="20">
        <v>3</v>
      </c>
      <c r="BY656" s="20">
        <v>13.4</v>
      </c>
      <c r="BZ656" s="20">
        <v>0.2</v>
      </c>
      <c r="CA656" s="20">
        <v>0.44</v>
      </c>
      <c r="CB656" s="20">
        <v>73</v>
      </c>
      <c r="CC656" s="20">
        <v>2</v>
      </c>
      <c r="CD656" s="20">
        <v>0.44</v>
      </c>
      <c r="CE656" s="20">
        <v>0.44</v>
      </c>
      <c r="CF656" s="20">
        <v>0.6</v>
      </c>
      <c r="CG656" s="20">
        <v>2.9</v>
      </c>
      <c r="CH656" s="20">
        <v>1.51</v>
      </c>
      <c r="CI656" s="20">
        <v>2.4</v>
      </c>
      <c r="CJ656" s="20">
        <v>75.900000000000006</v>
      </c>
      <c r="CK656" s="20">
        <v>0.745</v>
      </c>
      <c r="CM656" s="20">
        <v>7.86</v>
      </c>
      <c r="CN656" s="20">
        <v>2</v>
      </c>
      <c r="CO656" s="20">
        <v>3.5</v>
      </c>
      <c r="CP656" s="20">
        <v>17</v>
      </c>
      <c r="CQ656" s="20">
        <v>1.92</v>
      </c>
      <c r="CR656" s="20">
        <v>5.39</v>
      </c>
      <c r="CS656" s="20">
        <v>9.18</v>
      </c>
      <c r="CT656" s="20">
        <v>29.9</v>
      </c>
      <c r="CU656" s="20">
        <v>19.5</v>
      </c>
      <c r="CV656" s="20">
        <v>35.299999999999997</v>
      </c>
      <c r="CW656" s="20">
        <v>20</v>
      </c>
      <c r="CX656" s="20">
        <v>20</v>
      </c>
      <c r="CY656" s="20">
        <v>2.33</v>
      </c>
      <c r="CZ656" s="20">
        <v>0.52400000000000002</v>
      </c>
      <c r="DA656" s="20">
        <v>6.4</v>
      </c>
      <c r="DB656" s="20">
        <v>0.28799999999999998</v>
      </c>
      <c r="DC656" s="20">
        <v>4.4000000000000004</v>
      </c>
      <c r="DD656" s="20">
        <v>1.4</v>
      </c>
      <c r="DE656" s="20">
        <v>0.92</v>
      </c>
      <c r="DF656" s="20">
        <v>0.92</v>
      </c>
      <c r="DG656" s="20">
        <v>0.93100000000000005</v>
      </c>
      <c r="DH656" s="20">
        <v>0.104</v>
      </c>
      <c r="DI656" s="85">
        <v>113.01700000000001</v>
      </c>
      <c r="DJ656" s="85">
        <v>118.40700000000001</v>
      </c>
      <c r="DK656" s="20">
        <v>9.98</v>
      </c>
      <c r="DL656" s="20">
        <v>2850</v>
      </c>
      <c r="DM656" s="20">
        <v>35800</v>
      </c>
      <c r="DN656" s="20">
        <v>1480</v>
      </c>
      <c r="DO656" s="20">
        <v>1720</v>
      </c>
      <c r="DP656" s="20">
        <v>579</v>
      </c>
      <c r="DQ656" s="20">
        <v>619</v>
      </c>
      <c r="DR656" s="20">
        <v>20</v>
      </c>
      <c r="DS656" s="20">
        <v>51900</v>
      </c>
      <c r="DT656" s="20">
        <v>1390</v>
      </c>
    </row>
    <row r="657" spans="1:145" x14ac:dyDescent="0.3">
      <c r="A657" s="20" t="s">
        <v>190</v>
      </c>
      <c r="C657" s="20" t="s">
        <v>282</v>
      </c>
      <c r="D657" s="59" t="s">
        <v>1854</v>
      </c>
      <c r="G657" s="59" t="s">
        <v>1854</v>
      </c>
      <c r="K657" s="20">
        <v>35.9178</v>
      </c>
      <c r="L657" s="20">
        <v>-107.4111</v>
      </c>
      <c r="M657" s="20" t="s">
        <v>357</v>
      </c>
      <c r="N657" s="59" t="s">
        <v>238</v>
      </c>
      <c r="O657" s="20" t="s">
        <v>147</v>
      </c>
      <c r="P657" s="59" t="s">
        <v>336</v>
      </c>
      <c r="Q657" s="20" t="s">
        <v>1373</v>
      </c>
      <c r="R657" s="20" t="s">
        <v>381</v>
      </c>
      <c r="T657" s="20"/>
      <c r="V657" s="20" t="s">
        <v>191</v>
      </c>
      <c r="X657" s="20" t="s">
        <v>276</v>
      </c>
      <c r="AA657" s="20" t="s">
        <v>142</v>
      </c>
      <c r="AB657" s="19" t="s">
        <v>981</v>
      </c>
      <c r="AC657" s="20">
        <v>0.42299999999999999</v>
      </c>
      <c r="AS657" s="20">
        <v>51.5</v>
      </c>
      <c r="AZ657" s="20">
        <v>2.1</v>
      </c>
      <c r="BA657" s="20">
        <v>9.5000000000000001E-2</v>
      </c>
      <c r="BB657" s="20">
        <v>3.93</v>
      </c>
      <c r="BC657" s="20">
        <v>98</v>
      </c>
      <c r="BD657" s="20">
        <v>80.2</v>
      </c>
      <c r="BE657" s="20">
        <v>6.24</v>
      </c>
      <c r="BF657" s="20">
        <v>3</v>
      </c>
      <c r="BG657" s="20">
        <v>0.67</v>
      </c>
      <c r="BH657" s="20">
        <v>0.06</v>
      </c>
      <c r="BI657" s="20">
        <v>110</v>
      </c>
      <c r="BJ657" s="20">
        <v>5.47</v>
      </c>
      <c r="BK657" s="20">
        <v>4.74</v>
      </c>
      <c r="BL657" s="20">
        <v>0.78400000000000003</v>
      </c>
      <c r="BM657" s="20">
        <v>17.8</v>
      </c>
      <c r="BN657" s="20">
        <v>14.8</v>
      </c>
      <c r="BO657" s="20">
        <v>22</v>
      </c>
      <c r="BP657" s="20">
        <v>2.21</v>
      </c>
      <c r="BQ657" s="20">
        <v>5.1999999999999998E-3</v>
      </c>
      <c r="BR657" s="20">
        <v>3</v>
      </c>
      <c r="BS657" s="20">
        <v>4.5</v>
      </c>
      <c r="BT657" s="20">
        <v>19</v>
      </c>
      <c r="BU657" s="20">
        <v>2.11</v>
      </c>
      <c r="BV657" s="20">
        <v>3.56</v>
      </c>
      <c r="BW657" s="20">
        <v>9.8000000000000007</v>
      </c>
      <c r="BX657" s="20">
        <v>4.5</v>
      </c>
      <c r="BY657" s="20">
        <v>12.5</v>
      </c>
      <c r="BZ657" s="20">
        <v>0.3</v>
      </c>
      <c r="CA657" s="20">
        <v>0.66</v>
      </c>
      <c r="CB657" s="20">
        <v>93</v>
      </c>
      <c r="CC657" s="20">
        <v>3</v>
      </c>
      <c r="CD657" s="20">
        <v>0.66</v>
      </c>
      <c r="CE657" s="20">
        <v>0.66</v>
      </c>
      <c r="CF657" s="20">
        <v>2.14</v>
      </c>
      <c r="CG657" s="20">
        <v>3.07</v>
      </c>
      <c r="CH657" s="20">
        <v>1.63</v>
      </c>
      <c r="CI657" s="20">
        <v>2.4300000000000002</v>
      </c>
      <c r="CJ657" s="20">
        <v>119</v>
      </c>
      <c r="CK657" s="20">
        <v>0.48499999999999999</v>
      </c>
      <c r="CM657" s="20">
        <v>4.95</v>
      </c>
      <c r="CN657" s="20">
        <v>3</v>
      </c>
      <c r="CO657" s="20">
        <v>2.02</v>
      </c>
      <c r="CP657" s="20">
        <v>21.4</v>
      </c>
      <c r="CQ657" s="20">
        <v>0.92800000000000005</v>
      </c>
      <c r="CR657" s="20">
        <v>8.61</v>
      </c>
      <c r="CS657" s="20">
        <v>14.3</v>
      </c>
      <c r="CT657" s="20">
        <v>41.6</v>
      </c>
      <c r="CU657" s="20">
        <v>13.9</v>
      </c>
      <c r="CV657" s="20">
        <v>23.8</v>
      </c>
      <c r="CW657" s="20">
        <v>30</v>
      </c>
      <c r="CX657" s="20">
        <v>28.5</v>
      </c>
      <c r="CY657" s="20">
        <v>2.2400000000000002</v>
      </c>
      <c r="CZ657" s="20">
        <v>0.47299999999999998</v>
      </c>
      <c r="DA657" s="20">
        <v>9.6</v>
      </c>
      <c r="DB657" s="20">
        <v>0.27900000000000003</v>
      </c>
      <c r="DC657" s="20">
        <v>6.6</v>
      </c>
      <c r="DD657" s="20">
        <v>2.1</v>
      </c>
      <c r="DE657" s="20">
        <v>1.4</v>
      </c>
      <c r="DF657" s="20">
        <v>1.4</v>
      </c>
      <c r="DG657" s="20">
        <v>1.3</v>
      </c>
      <c r="DH657" s="20">
        <v>0.20599999999999999</v>
      </c>
      <c r="DI657" s="85">
        <v>121.79799999999999</v>
      </c>
      <c r="DJ657" s="85">
        <v>130.40799999999999</v>
      </c>
      <c r="DK657" s="20">
        <v>35.6</v>
      </c>
      <c r="DL657" s="20">
        <v>8190</v>
      </c>
      <c r="DM657" s="20">
        <v>34100</v>
      </c>
      <c r="DN657" s="20">
        <v>2770</v>
      </c>
      <c r="DO657" s="20">
        <v>2080</v>
      </c>
      <c r="DP657" s="20">
        <v>1690</v>
      </c>
      <c r="DQ657" s="20">
        <v>1310</v>
      </c>
      <c r="DR657" s="20">
        <v>29.7</v>
      </c>
      <c r="DS657" s="20">
        <v>91700</v>
      </c>
      <c r="DT657" s="20">
        <v>1480</v>
      </c>
    </row>
    <row r="658" spans="1:145" x14ac:dyDescent="0.3">
      <c r="A658" s="20" t="s">
        <v>192</v>
      </c>
      <c r="C658" s="20" t="s">
        <v>282</v>
      </c>
      <c r="D658" s="59" t="s">
        <v>1854</v>
      </c>
      <c r="G658" s="59" t="s">
        <v>1854</v>
      </c>
      <c r="K658" s="20">
        <v>35.9178</v>
      </c>
      <c r="L658" s="20">
        <v>-107.4111</v>
      </c>
      <c r="M658" s="20" t="s">
        <v>357</v>
      </c>
      <c r="N658" s="59" t="s">
        <v>238</v>
      </c>
      <c r="O658" s="20" t="s">
        <v>147</v>
      </c>
      <c r="P658" s="59" t="s">
        <v>336</v>
      </c>
      <c r="Q658" s="20" t="s">
        <v>1373</v>
      </c>
      <c r="R658" s="20" t="s">
        <v>381</v>
      </c>
      <c r="T658" s="20"/>
      <c r="V658" s="20" t="s">
        <v>191</v>
      </c>
      <c r="X658" s="20" t="s">
        <v>276</v>
      </c>
      <c r="AA658" s="20" t="s">
        <v>142</v>
      </c>
      <c r="AB658" s="19" t="s">
        <v>981</v>
      </c>
      <c r="AC658" s="20">
        <v>0.53300000000000003</v>
      </c>
      <c r="AS658" s="20">
        <v>21</v>
      </c>
      <c r="AZ658" s="20">
        <v>1.5</v>
      </c>
      <c r="BA658" s="20">
        <v>8.4500000000000006E-2</v>
      </c>
      <c r="BB658" s="20">
        <v>0.70699999999999996</v>
      </c>
      <c r="BC658" s="20">
        <v>69.7</v>
      </c>
      <c r="BD658" s="20">
        <v>65.5</v>
      </c>
      <c r="BE658" s="20">
        <v>2.3199999999999998</v>
      </c>
      <c r="BF658" s="20">
        <v>2.2000000000000002</v>
      </c>
      <c r="BG658" s="20">
        <v>0.35899999999999999</v>
      </c>
      <c r="BH658" s="20">
        <v>4.2999999999999997E-2</v>
      </c>
      <c r="BI658" s="20">
        <v>113</v>
      </c>
      <c r="BJ658" s="20">
        <v>3.45</v>
      </c>
      <c r="BK658" s="20">
        <v>6.77</v>
      </c>
      <c r="BL658" s="20">
        <v>0.68700000000000006</v>
      </c>
      <c r="BM658" s="20">
        <v>19.399999999999999</v>
      </c>
      <c r="BN658" s="20">
        <v>15.6</v>
      </c>
      <c r="BO658" s="20">
        <v>2.96</v>
      </c>
      <c r="BP658" s="20">
        <v>2.08</v>
      </c>
      <c r="BQ658" s="20">
        <v>1.03E-2</v>
      </c>
      <c r="BR658" s="20">
        <v>2.2000000000000002</v>
      </c>
      <c r="BS658" s="20">
        <v>3.2</v>
      </c>
      <c r="BT658" s="20">
        <v>19.600000000000001</v>
      </c>
      <c r="BU658" s="20">
        <v>2.5299999999999998</v>
      </c>
      <c r="BV658" s="20">
        <v>5.49</v>
      </c>
      <c r="BW658" s="20">
        <v>9.08</v>
      </c>
      <c r="BX658" s="20">
        <v>3.2</v>
      </c>
      <c r="BY658" s="20">
        <v>11.4</v>
      </c>
      <c r="BZ658" s="20">
        <v>0.22</v>
      </c>
      <c r="CA658" s="20">
        <v>0.47</v>
      </c>
      <c r="CB658" s="20">
        <v>62</v>
      </c>
      <c r="CC658" s="20">
        <v>2.2000000000000002</v>
      </c>
      <c r="CD658" s="20">
        <v>0.47</v>
      </c>
      <c r="CE658" s="20">
        <v>0.47</v>
      </c>
      <c r="CF658" s="20">
        <v>1.25</v>
      </c>
      <c r="CG658" s="20">
        <v>3.31</v>
      </c>
      <c r="CH658" s="20">
        <v>3.17</v>
      </c>
      <c r="CI658" s="20">
        <v>2.75</v>
      </c>
      <c r="CJ658" s="20">
        <v>88.7</v>
      </c>
      <c r="CK658" s="20">
        <v>0.61499999999999999</v>
      </c>
      <c r="CM658" s="20">
        <v>6.51</v>
      </c>
      <c r="CN658" s="20">
        <v>2.2000000000000002</v>
      </c>
      <c r="CO658" s="20">
        <v>3.44</v>
      </c>
      <c r="CP658" s="20">
        <v>23.2</v>
      </c>
      <c r="CQ658" s="20">
        <v>1.1000000000000001</v>
      </c>
      <c r="CR658" s="20">
        <v>6.55</v>
      </c>
      <c r="CS658" s="20">
        <v>7.39</v>
      </c>
      <c r="CT658" s="20">
        <v>44.4</v>
      </c>
      <c r="CU658" s="20">
        <v>14.7</v>
      </c>
      <c r="CV658" s="20">
        <v>23.5</v>
      </c>
      <c r="CW658" s="20">
        <v>22</v>
      </c>
      <c r="CX658" s="20">
        <v>19.600000000000001</v>
      </c>
      <c r="CY658" s="20">
        <v>1.89</v>
      </c>
      <c r="CZ658" s="20">
        <v>0.36099999999999999</v>
      </c>
      <c r="DA658" s="20">
        <v>6.8</v>
      </c>
      <c r="DB658" s="20">
        <v>0.19600000000000001</v>
      </c>
      <c r="DC658" s="20">
        <v>4.7</v>
      </c>
      <c r="DD658" s="20">
        <v>1.5</v>
      </c>
      <c r="DE658" s="20">
        <v>0.98</v>
      </c>
      <c r="DF658" s="20">
        <v>0.98</v>
      </c>
      <c r="DG658" s="20">
        <v>0.89200000000000002</v>
      </c>
      <c r="DH658" s="20">
        <v>0.185</v>
      </c>
      <c r="DI658" s="85">
        <v>98.28400000000002</v>
      </c>
      <c r="DJ658" s="85">
        <v>104.83400000000002</v>
      </c>
      <c r="DK658" s="20">
        <v>27.5</v>
      </c>
      <c r="DL658" s="20">
        <v>4050</v>
      </c>
      <c r="DM658" s="20">
        <v>30400</v>
      </c>
      <c r="DN658" s="20">
        <v>2580</v>
      </c>
      <c r="DO658" s="20">
        <v>1290</v>
      </c>
      <c r="DP658" s="20">
        <v>929</v>
      </c>
      <c r="DQ658" s="20">
        <v>591</v>
      </c>
      <c r="DR658" s="20">
        <v>21.1</v>
      </c>
      <c r="DS658" s="20">
        <v>59300</v>
      </c>
      <c r="DT658" s="20">
        <v>2090</v>
      </c>
    </row>
    <row r="659" spans="1:145" x14ac:dyDescent="0.3">
      <c r="A659" s="20" t="s">
        <v>193</v>
      </c>
      <c r="C659" s="20" t="s">
        <v>282</v>
      </c>
      <c r="D659" s="59" t="s">
        <v>1854</v>
      </c>
      <c r="G659" s="59" t="s">
        <v>1854</v>
      </c>
      <c r="K659" s="20">
        <v>35.9178</v>
      </c>
      <c r="L659" s="20">
        <v>-107.4111</v>
      </c>
      <c r="M659" s="20" t="s">
        <v>357</v>
      </c>
      <c r="N659" s="59" t="s">
        <v>238</v>
      </c>
      <c r="O659" s="20" t="s">
        <v>147</v>
      </c>
      <c r="P659" s="59" t="s">
        <v>336</v>
      </c>
      <c r="Q659" s="20" t="s">
        <v>1373</v>
      </c>
      <c r="R659" s="20" t="s">
        <v>381</v>
      </c>
      <c r="T659" s="20"/>
      <c r="V659" s="20" t="s">
        <v>191</v>
      </c>
      <c r="X659" s="20" t="s">
        <v>276</v>
      </c>
      <c r="AA659" s="20" t="s">
        <v>142</v>
      </c>
      <c r="AB659" s="19" t="s">
        <v>981</v>
      </c>
      <c r="AC659" s="20">
        <v>0.36199999999999999</v>
      </c>
      <c r="AS659" s="20">
        <v>62.1</v>
      </c>
      <c r="AZ659" s="20">
        <v>1.9</v>
      </c>
      <c r="BA659" s="20">
        <v>0.13300000000000001</v>
      </c>
      <c r="BB659" s="20">
        <v>0.64200000000000002</v>
      </c>
      <c r="BC659" s="20">
        <v>66.3</v>
      </c>
      <c r="BD659" s="20">
        <v>92.8</v>
      </c>
      <c r="BE659" s="20">
        <v>2.92</v>
      </c>
      <c r="BF659" s="20">
        <v>2.7</v>
      </c>
      <c r="BG659" s="20">
        <v>0.72499999999999998</v>
      </c>
      <c r="BH659" s="20">
        <v>5.3999999999999999E-2</v>
      </c>
      <c r="BI659" s="20">
        <v>110</v>
      </c>
      <c r="BJ659" s="20">
        <v>2.0699999999999998</v>
      </c>
      <c r="BK659" s="20">
        <v>5.7</v>
      </c>
      <c r="BL659" s="20">
        <v>0.373</v>
      </c>
      <c r="BM659" s="20">
        <v>16.2</v>
      </c>
      <c r="BN659" s="20">
        <v>21.5</v>
      </c>
      <c r="BO659" s="20">
        <v>2.2799999999999998</v>
      </c>
      <c r="BP659" s="20">
        <v>3.21</v>
      </c>
      <c r="BQ659" s="20">
        <v>5.1999999999999998E-3</v>
      </c>
      <c r="BR659" s="20">
        <v>2.7</v>
      </c>
      <c r="BS659" s="20">
        <v>4</v>
      </c>
      <c r="BT659" s="20">
        <v>18</v>
      </c>
      <c r="BU659" s="20">
        <v>2.65</v>
      </c>
      <c r="BV659" s="20">
        <v>6.63</v>
      </c>
      <c r="BW659" s="20">
        <v>9.5399999999999991</v>
      </c>
      <c r="BX659" s="20">
        <v>4</v>
      </c>
      <c r="BY659" s="20">
        <v>16.399999999999999</v>
      </c>
      <c r="BZ659" s="20">
        <v>0.27</v>
      </c>
      <c r="CA659" s="20">
        <v>0.59</v>
      </c>
      <c r="CB659" s="20">
        <v>83</v>
      </c>
      <c r="CC659" s="20">
        <v>2.7</v>
      </c>
      <c r="CD659" s="20">
        <v>0.59</v>
      </c>
      <c r="CE659" s="20">
        <v>0.59</v>
      </c>
      <c r="CF659" s="20">
        <v>1.41</v>
      </c>
      <c r="CG659" s="20">
        <v>4.04</v>
      </c>
      <c r="CH659" s="20">
        <v>3.14</v>
      </c>
      <c r="CI659" s="20">
        <v>2.6</v>
      </c>
      <c r="CJ659" s="20">
        <v>103</v>
      </c>
      <c r="CK659" s="20">
        <v>1.1399999999999999</v>
      </c>
      <c r="CM659" s="20">
        <v>14.9</v>
      </c>
      <c r="CN659" s="20">
        <v>2.7</v>
      </c>
      <c r="CO659" s="20">
        <v>5.43</v>
      </c>
      <c r="CP659" s="20">
        <v>26.5</v>
      </c>
      <c r="CQ659" s="20">
        <v>1.68</v>
      </c>
      <c r="CR659" s="20">
        <v>12.7</v>
      </c>
      <c r="CS659" s="20">
        <v>11.4</v>
      </c>
      <c r="CT659" s="20">
        <v>74.2</v>
      </c>
      <c r="CU659" s="20">
        <v>28</v>
      </c>
      <c r="CV659" s="20">
        <v>43.5</v>
      </c>
      <c r="CW659" s="20">
        <v>27</v>
      </c>
      <c r="CX659" s="20">
        <v>39.799999999999997</v>
      </c>
      <c r="CY659" s="20">
        <v>3.62</v>
      </c>
      <c r="CZ659" s="20">
        <v>0.53800000000000003</v>
      </c>
      <c r="DA659" s="20">
        <v>8.5</v>
      </c>
      <c r="DB659" s="20">
        <v>0.42499999999999999</v>
      </c>
      <c r="DC659" s="20">
        <v>5.9</v>
      </c>
      <c r="DD659" s="20">
        <v>1.9</v>
      </c>
      <c r="DE659" s="20">
        <v>1.3</v>
      </c>
      <c r="DF659" s="20">
        <v>1.3</v>
      </c>
      <c r="DG659" s="20">
        <v>1.84</v>
      </c>
      <c r="DH659" s="20">
        <v>0.25900000000000001</v>
      </c>
      <c r="DI659" s="85">
        <v>163.88200000000006</v>
      </c>
      <c r="DJ659" s="85">
        <v>176.58200000000005</v>
      </c>
      <c r="DK659" s="20">
        <v>20.9</v>
      </c>
      <c r="DL659" s="20">
        <v>4820</v>
      </c>
      <c r="DM659" s="20">
        <v>44400</v>
      </c>
      <c r="DN659" s="20">
        <v>2150</v>
      </c>
      <c r="DO659" s="20">
        <v>1670</v>
      </c>
      <c r="DP659" s="20">
        <v>1460</v>
      </c>
      <c r="DQ659" s="20">
        <v>1110</v>
      </c>
      <c r="DR659" s="20">
        <v>26.5</v>
      </c>
      <c r="DS659" s="20">
        <v>67100</v>
      </c>
      <c r="DT659" s="20">
        <v>1840</v>
      </c>
    </row>
    <row r="660" spans="1:145" x14ac:dyDescent="0.3">
      <c r="A660" s="20" t="s">
        <v>194</v>
      </c>
      <c r="C660" s="20" t="s">
        <v>282</v>
      </c>
      <c r="D660" s="59" t="s">
        <v>1854</v>
      </c>
      <c r="G660" s="59" t="s">
        <v>1854</v>
      </c>
      <c r="K660" s="20">
        <v>35.9178</v>
      </c>
      <c r="L660" s="20">
        <v>-107.4111</v>
      </c>
      <c r="M660" s="20" t="s">
        <v>357</v>
      </c>
      <c r="N660" s="59" t="s">
        <v>238</v>
      </c>
      <c r="O660" s="20" t="s">
        <v>147</v>
      </c>
      <c r="P660" s="59" t="s">
        <v>336</v>
      </c>
      <c r="Q660" s="20" t="s">
        <v>1373</v>
      </c>
      <c r="R660" s="20" t="s">
        <v>381</v>
      </c>
      <c r="T660" s="20"/>
      <c r="V660" s="20" t="s">
        <v>191</v>
      </c>
      <c r="X660" s="20" t="s">
        <v>276</v>
      </c>
      <c r="AA660" s="20" t="s">
        <v>142</v>
      </c>
      <c r="AB660" s="19" t="s">
        <v>981</v>
      </c>
      <c r="AC660" s="20">
        <v>0.36</v>
      </c>
      <c r="AS660" s="20">
        <v>41.2</v>
      </c>
      <c r="AZ660" s="20">
        <v>1.7</v>
      </c>
      <c r="BA660" s="20">
        <v>0.10100000000000001</v>
      </c>
      <c r="BB660" s="20">
        <v>0.51500000000000001</v>
      </c>
      <c r="BC660" s="20">
        <v>101</v>
      </c>
      <c r="BD660" s="20">
        <v>63.9</v>
      </c>
      <c r="BE660" s="20">
        <v>4.43</v>
      </c>
      <c r="BF660" s="20">
        <v>2.5</v>
      </c>
      <c r="BG660" s="20">
        <v>0.53500000000000003</v>
      </c>
      <c r="BH660" s="20">
        <v>0.05</v>
      </c>
      <c r="BI660" s="20">
        <v>110</v>
      </c>
      <c r="BJ660" s="20">
        <v>1.8</v>
      </c>
      <c r="BK660" s="20">
        <v>6.69</v>
      </c>
      <c r="BL660" s="20">
        <v>0.25700000000000001</v>
      </c>
      <c r="BM660" s="20">
        <v>14.3</v>
      </c>
      <c r="BN660" s="20">
        <v>15.5</v>
      </c>
      <c r="BO660" s="20">
        <v>4.18</v>
      </c>
      <c r="BP660" s="20">
        <v>2.1</v>
      </c>
      <c r="BQ660" s="20">
        <v>5.1999999999999998E-3</v>
      </c>
      <c r="BR660" s="20">
        <v>2.5</v>
      </c>
      <c r="BS660" s="20">
        <v>3.7</v>
      </c>
      <c r="BT660" s="20">
        <v>16</v>
      </c>
      <c r="BU660" s="20">
        <v>1.45</v>
      </c>
      <c r="BV660" s="20">
        <v>5.17</v>
      </c>
      <c r="BW660" s="20">
        <v>5.66</v>
      </c>
      <c r="BX660" s="20">
        <v>3.7</v>
      </c>
      <c r="BY660" s="20">
        <v>10.8</v>
      </c>
      <c r="BZ660" s="20">
        <v>0.25</v>
      </c>
      <c r="CA660" s="20">
        <v>0.55000000000000004</v>
      </c>
      <c r="CB660" s="20">
        <v>62</v>
      </c>
      <c r="CC660" s="20">
        <v>2.5</v>
      </c>
      <c r="CD660" s="20">
        <v>0.55000000000000004</v>
      </c>
      <c r="CE660" s="20">
        <v>0.55000000000000004</v>
      </c>
      <c r="CF660" s="20">
        <v>0.58699999999999997</v>
      </c>
      <c r="CG660" s="20">
        <v>3.61</v>
      </c>
      <c r="CH660" s="20">
        <v>2.2000000000000002</v>
      </c>
      <c r="CI660" s="20">
        <v>2.71</v>
      </c>
      <c r="CJ660" s="20">
        <v>101</v>
      </c>
      <c r="CK660" s="20">
        <v>0.60699999999999998</v>
      </c>
      <c r="CM660" s="20">
        <v>7.1</v>
      </c>
      <c r="CN660" s="20">
        <v>2.5</v>
      </c>
      <c r="CO660" s="20">
        <v>2.68</v>
      </c>
      <c r="CP660" s="20">
        <v>23.6</v>
      </c>
      <c r="CQ660" s="20">
        <v>1.41</v>
      </c>
      <c r="CR660" s="20">
        <v>9.59</v>
      </c>
      <c r="CS660" s="20">
        <v>8.36</v>
      </c>
      <c r="CT660" s="20">
        <v>56.6</v>
      </c>
      <c r="CU660" s="20">
        <v>17.2</v>
      </c>
      <c r="CV660" s="20">
        <v>27.4</v>
      </c>
      <c r="CW660" s="20">
        <v>25</v>
      </c>
      <c r="CX660" s="20">
        <v>20.7</v>
      </c>
      <c r="CY660" s="20">
        <v>2.64</v>
      </c>
      <c r="CZ660" s="20">
        <v>0.50600000000000001</v>
      </c>
      <c r="DA660" s="20">
        <v>7.9</v>
      </c>
      <c r="DB660" s="20">
        <v>0.32800000000000001</v>
      </c>
      <c r="DC660" s="20">
        <v>5.5</v>
      </c>
      <c r="DD660" s="20">
        <v>1.7</v>
      </c>
      <c r="DE660" s="20">
        <v>1.2</v>
      </c>
      <c r="DF660" s="20">
        <v>1.2</v>
      </c>
      <c r="DG660" s="20">
        <v>1.42</v>
      </c>
      <c r="DH660" s="20">
        <v>0.20599999999999999</v>
      </c>
      <c r="DI660" s="85">
        <v>112.90000000000002</v>
      </c>
      <c r="DJ660" s="85">
        <v>122.49000000000002</v>
      </c>
      <c r="DK660" s="20">
        <v>12.1</v>
      </c>
      <c r="DL660" s="20">
        <v>4060</v>
      </c>
      <c r="DM660" s="20">
        <v>36600</v>
      </c>
      <c r="DN660" s="20">
        <v>1900</v>
      </c>
      <c r="DO660" s="20">
        <v>1620</v>
      </c>
      <c r="DP660" s="20">
        <v>1230</v>
      </c>
      <c r="DQ660" s="20">
        <v>762</v>
      </c>
      <c r="DR660" s="20">
        <v>19.7</v>
      </c>
      <c r="DS660" s="20">
        <v>67400</v>
      </c>
      <c r="DT660" s="20">
        <v>1770</v>
      </c>
    </row>
    <row r="661" spans="1:145" x14ac:dyDescent="0.3">
      <c r="A661" s="20" t="s">
        <v>195</v>
      </c>
      <c r="C661" s="20" t="s">
        <v>282</v>
      </c>
      <c r="D661" s="59" t="s">
        <v>1854</v>
      </c>
      <c r="G661" s="59" t="s">
        <v>1854</v>
      </c>
      <c r="K661" s="20">
        <v>35.918599999999998</v>
      </c>
      <c r="L661" s="20">
        <v>-107.37779999999999</v>
      </c>
      <c r="M661" s="20" t="s">
        <v>357</v>
      </c>
      <c r="N661" s="59" t="s">
        <v>238</v>
      </c>
      <c r="O661" s="20" t="s">
        <v>147</v>
      </c>
      <c r="P661" s="59" t="s">
        <v>336</v>
      </c>
      <c r="Q661" s="20" t="s">
        <v>1373</v>
      </c>
      <c r="R661" s="20" t="s">
        <v>381</v>
      </c>
      <c r="T661" s="20"/>
      <c r="V661" s="20" t="s">
        <v>196</v>
      </c>
      <c r="X661" s="20" t="s">
        <v>276</v>
      </c>
      <c r="AA661" s="20" t="s">
        <v>142</v>
      </c>
      <c r="AB661" s="19" t="s">
        <v>981</v>
      </c>
      <c r="AC661" s="20">
        <v>0.61299999999999999</v>
      </c>
      <c r="AS661" s="20">
        <v>93.5</v>
      </c>
      <c r="AZ661" s="20">
        <v>1.7</v>
      </c>
      <c r="BA661" s="20">
        <v>0.11899999999999999</v>
      </c>
      <c r="BB661" s="20">
        <v>1.34</v>
      </c>
      <c r="BC661" s="20">
        <v>78.5</v>
      </c>
      <c r="BD661" s="20">
        <v>52.3</v>
      </c>
      <c r="BE661" s="20">
        <v>2</v>
      </c>
      <c r="BF661" s="20">
        <v>2.4</v>
      </c>
      <c r="BG661" s="20">
        <v>0.39500000000000002</v>
      </c>
      <c r="BH661" s="20">
        <v>4.8000000000000001E-2</v>
      </c>
      <c r="BI661" s="20">
        <v>110</v>
      </c>
      <c r="BJ661" s="20">
        <v>1.97</v>
      </c>
      <c r="BK661" s="20">
        <v>6.75</v>
      </c>
      <c r="BL661" s="20">
        <v>0.47799999999999998</v>
      </c>
      <c r="BM661" s="20">
        <v>19.5</v>
      </c>
      <c r="BN661" s="20">
        <v>19</v>
      </c>
      <c r="BO661" s="20">
        <v>2.33</v>
      </c>
      <c r="BP661" s="20">
        <v>2.48</v>
      </c>
      <c r="BQ661" s="20">
        <v>1.04E-2</v>
      </c>
      <c r="BR661" s="20">
        <v>2.4</v>
      </c>
      <c r="BS661" s="20">
        <v>3.6</v>
      </c>
      <c r="BT661" s="20">
        <v>42.8</v>
      </c>
      <c r="BU661" s="20">
        <v>2.38</v>
      </c>
      <c r="BV661" s="20">
        <v>6.66</v>
      </c>
      <c r="BW661" s="20">
        <v>9.75</v>
      </c>
      <c r="BX661" s="20">
        <v>3.6</v>
      </c>
      <c r="BY661" s="20">
        <v>17.100000000000001</v>
      </c>
      <c r="BZ661" s="20">
        <v>0.24</v>
      </c>
      <c r="CA661" s="20">
        <v>0.53</v>
      </c>
      <c r="CB661" s="20">
        <v>73</v>
      </c>
      <c r="CC661" s="20">
        <v>2.4</v>
      </c>
      <c r="CD661" s="20">
        <v>0.53</v>
      </c>
      <c r="CE661" s="20">
        <v>0.53</v>
      </c>
      <c r="CF661" s="20">
        <v>1.08</v>
      </c>
      <c r="CG661" s="20">
        <v>3.59</v>
      </c>
      <c r="CH661" s="20">
        <v>2.85</v>
      </c>
      <c r="CI661" s="20">
        <v>2.85</v>
      </c>
      <c r="CJ661" s="20">
        <v>136</v>
      </c>
      <c r="CK661" s="20">
        <v>0.68600000000000005</v>
      </c>
      <c r="CM661" s="20">
        <v>8.2100000000000009</v>
      </c>
      <c r="CN661" s="20">
        <v>2.4</v>
      </c>
      <c r="CO661" s="20">
        <v>3.74</v>
      </c>
      <c r="CP661" s="20">
        <v>30.9</v>
      </c>
      <c r="CQ661" s="20">
        <v>1.1100000000000001</v>
      </c>
      <c r="CR661" s="20">
        <v>7.37</v>
      </c>
      <c r="CS661" s="20">
        <v>15</v>
      </c>
      <c r="CT661" s="20">
        <v>76.099999999999994</v>
      </c>
      <c r="CU661" s="20">
        <v>17.7</v>
      </c>
      <c r="CV661" s="20">
        <v>28.2</v>
      </c>
      <c r="CW661" s="20">
        <v>24</v>
      </c>
      <c r="CX661" s="20">
        <v>17</v>
      </c>
      <c r="CY661" s="20">
        <v>2.1</v>
      </c>
      <c r="CZ661" s="20">
        <v>0.35599999999999998</v>
      </c>
      <c r="DA661" s="20">
        <v>7.7</v>
      </c>
      <c r="DB661" s="20">
        <v>0.216</v>
      </c>
      <c r="DC661" s="20">
        <v>5.3</v>
      </c>
      <c r="DD661" s="20">
        <v>1.7</v>
      </c>
      <c r="DE661" s="20">
        <v>1.1000000000000001</v>
      </c>
      <c r="DF661" s="20">
        <v>1.1000000000000001</v>
      </c>
      <c r="DG661" s="20">
        <v>0.67500000000000004</v>
      </c>
      <c r="DH661" s="20">
        <v>0.121</v>
      </c>
      <c r="DI661" s="85">
        <v>107.26799999999997</v>
      </c>
      <c r="DJ661" s="85">
        <v>114.63799999999998</v>
      </c>
      <c r="DK661" s="20">
        <v>57.1</v>
      </c>
      <c r="DL661" s="20">
        <v>3810</v>
      </c>
      <c r="DM661" s="20">
        <v>41000</v>
      </c>
      <c r="DN661" s="20">
        <v>4500</v>
      </c>
      <c r="DO661" s="20">
        <v>1860</v>
      </c>
      <c r="DP661" s="20">
        <v>975</v>
      </c>
      <c r="DQ661" s="20">
        <v>809</v>
      </c>
      <c r="DR661" s="20">
        <v>238</v>
      </c>
      <c r="DS661" s="20">
        <v>57400</v>
      </c>
      <c r="DT661" s="20">
        <v>2040</v>
      </c>
    </row>
    <row r="662" spans="1:145" x14ac:dyDescent="0.3">
      <c r="A662" s="20" t="s">
        <v>197</v>
      </c>
      <c r="C662" s="20" t="s">
        <v>282</v>
      </c>
      <c r="D662" s="59" t="s">
        <v>1854</v>
      </c>
      <c r="G662" s="59" t="s">
        <v>1854</v>
      </c>
      <c r="K662" s="20">
        <v>35.916699999999999</v>
      </c>
      <c r="L662" s="20">
        <v>-107.34829999999999</v>
      </c>
      <c r="M662" s="20" t="s">
        <v>357</v>
      </c>
      <c r="N662" s="59" t="s">
        <v>238</v>
      </c>
      <c r="O662" s="20" t="s">
        <v>147</v>
      </c>
      <c r="P662" s="59" t="s">
        <v>336</v>
      </c>
      <c r="Q662" s="20" t="s">
        <v>1373</v>
      </c>
      <c r="R662" s="20" t="s">
        <v>381</v>
      </c>
      <c r="T662" s="20"/>
      <c r="V662" s="20" t="s">
        <v>198</v>
      </c>
      <c r="X662" s="20" t="s">
        <v>276</v>
      </c>
      <c r="AA662" s="20" t="s">
        <v>142</v>
      </c>
      <c r="AB662" s="19" t="s">
        <v>981</v>
      </c>
      <c r="AC662" s="20">
        <v>0.78500000000000003</v>
      </c>
      <c r="AS662" s="20">
        <v>102</v>
      </c>
      <c r="AZ662" s="20">
        <v>1.6</v>
      </c>
      <c r="BA662" s="20">
        <v>0.11</v>
      </c>
      <c r="BB662" s="20">
        <v>1.46</v>
      </c>
      <c r="BC662" s="20">
        <v>75</v>
      </c>
      <c r="BD662" s="20">
        <v>49.2</v>
      </c>
      <c r="BE662" s="20">
        <v>1.78</v>
      </c>
      <c r="BF662" s="20">
        <v>2.4</v>
      </c>
      <c r="BG662" s="20">
        <v>0.89700000000000002</v>
      </c>
      <c r="BH662" s="20">
        <v>4.7E-2</v>
      </c>
      <c r="BI662" s="20">
        <v>110</v>
      </c>
      <c r="BJ662" s="20">
        <v>2.4500000000000002</v>
      </c>
      <c r="BK662" s="20">
        <v>9.07</v>
      </c>
      <c r="BL662" s="20">
        <v>0.82599999999999996</v>
      </c>
      <c r="BM662" s="20">
        <v>21.1</v>
      </c>
      <c r="BN662" s="20">
        <v>15.5</v>
      </c>
      <c r="BO662" s="20">
        <v>1.92</v>
      </c>
      <c r="BP662" s="20">
        <v>3.3</v>
      </c>
      <c r="BQ662" s="20">
        <v>5.1000000000000004E-3</v>
      </c>
      <c r="BR662" s="20">
        <v>2.4</v>
      </c>
      <c r="BS662" s="20">
        <v>3.6</v>
      </c>
      <c r="BT662" s="20">
        <v>35.200000000000003</v>
      </c>
      <c r="BU662" s="20">
        <v>1.92</v>
      </c>
      <c r="BV662" s="20">
        <v>4.22</v>
      </c>
      <c r="BW662" s="20">
        <v>5.63</v>
      </c>
      <c r="BX662" s="20">
        <v>3.6</v>
      </c>
      <c r="BY662" s="20">
        <v>16.2</v>
      </c>
      <c r="BZ662" s="20">
        <v>0.24</v>
      </c>
      <c r="CA662" s="20">
        <v>0.52</v>
      </c>
      <c r="CB662" s="20">
        <v>82</v>
      </c>
      <c r="CC662" s="20">
        <v>2.4</v>
      </c>
      <c r="CD662" s="20">
        <v>0.52</v>
      </c>
      <c r="CE662" s="20">
        <v>0.52</v>
      </c>
      <c r="CF662" s="20">
        <v>1.3</v>
      </c>
      <c r="CG662" s="20">
        <v>4.4000000000000004</v>
      </c>
      <c r="CH662" s="20">
        <v>3.21</v>
      </c>
      <c r="CI662" s="20">
        <v>3.05</v>
      </c>
      <c r="CJ662" s="20">
        <v>143</v>
      </c>
      <c r="CK662" s="20">
        <v>1.04</v>
      </c>
      <c r="CM662" s="20">
        <v>10.7</v>
      </c>
      <c r="CN662" s="20">
        <v>2.4</v>
      </c>
      <c r="CO662" s="20">
        <v>3.35</v>
      </c>
      <c r="CP662" s="20">
        <v>25.8</v>
      </c>
      <c r="CQ662" s="20">
        <v>1.36</v>
      </c>
      <c r="CR662" s="20">
        <v>4.6900000000000004</v>
      </c>
      <c r="CS662" s="20">
        <v>11.7</v>
      </c>
      <c r="CT662" s="20">
        <v>42.2</v>
      </c>
      <c r="CU662" s="20">
        <v>19.100000000000001</v>
      </c>
      <c r="CV662" s="20">
        <v>29.5</v>
      </c>
      <c r="CW662" s="20">
        <v>24</v>
      </c>
      <c r="CX662" s="20">
        <v>9.3800000000000008</v>
      </c>
      <c r="CY662" s="20">
        <v>2.4500000000000002</v>
      </c>
      <c r="CZ662" s="20">
        <v>0.439</v>
      </c>
      <c r="DA662" s="20">
        <v>7.6</v>
      </c>
      <c r="DB662" s="20">
        <v>0.252</v>
      </c>
      <c r="DC662" s="20">
        <v>5.2</v>
      </c>
      <c r="DD662" s="20">
        <v>1.6</v>
      </c>
      <c r="DE662" s="20">
        <v>1.1000000000000001</v>
      </c>
      <c r="DF662" s="20">
        <v>1.1000000000000001</v>
      </c>
      <c r="DG662" s="20">
        <v>1.1499999999999999</v>
      </c>
      <c r="DH662" s="20">
        <v>0.14499999999999999</v>
      </c>
      <c r="DI662" s="85">
        <v>103.01599999999996</v>
      </c>
      <c r="DJ662" s="85">
        <v>107.70599999999996</v>
      </c>
      <c r="DK662" s="20">
        <v>169</v>
      </c>
      <c r="DL662" s="20">
        <v>3540</v>
      </c>
      <c r="DM662" s="20">
        <v>38900</v>
      </c>
      <c r="DN662" s="20">
        <v>8230</v>
      </c>
      <c r="DO662" s="20">
        <v>1410</v>
      </c>
      <c r="DP662" s="20">
        <v>1050</v>
      </c>
      <c r="DQ662" s="20">
        <v>680</v>
      </c>
      <c r="DR662" s="20">
        <v>281</v>
      </c>
      <c r="DS662" s="20">
        <v>55300</v>
      </c>
      <c r="DT662" s="20">
        <v>2040</v>
      </c>
    </row>
    <row r="663" spans="1:145" x14ac:dyDescent="0.3">
      <c r="A663" s="20" t="s">
        <v>199</v>
      </c>
      <c r="C663" s="20" t="s">
        <v>282</v>
      </c>
      <c r="D663" s="59" t="s">
        <v>1854</v>
      </c>
      <c r="G663" s="59" t="s">
        <v>1854</v>
      </c>
      <c r="K663" s="20">
        <v>35.979399999999998</v>
      </c>
      <c r="L663" s="20">
        <v>-107.5175</v>
      </c>
      <c r="M663" s="20" t="s">
        <v>357</v>
      </c>
      <c r="N663" s="59" t="s">
        <v>238</v>
      </c>
      <c r="O663" s="20" t="s">
        <v>147</v>
      </c>
      <c r="P663" s="59" t="s">
        <v>336</v>
      </c>
      <c r="Q663" s="20" t="s">
        <v>1373</v>
      </c>
      <c r="R663" s="20" t="s">
        <v>381</v>
      </c>
      <c r="T663" s="20"/>
      <c r="V663" s="20" t="s">
        <v>200</v>
      </c>
      <c r="X663" s="20" t="s">
        <v>276</v>
      </c>
      <c r="AA663" s="20" t="s">
        <v>142</v>
      </c>
      <c r="AB663" s="19" t="s">
        <v>981</v>
      </c>
      <c r="AC663" s="20">
        <v>0.54900000000000004</v>
      </c>
      <c r="AS663" s="20">
        <v>40.700000000000003</v>
      </c>
      <c r="AZ663" s="20">
        <v>1.8</v>
      </c>
      <c r="BA663" s="20">
        <v>0.11799999999999999</v>
      </c>
      <c r="BB663" s="20">
        <v>3.4</v>
      </c>
      <c r="BC663" s="20">
        <v>83.7</v>
      </c>
      <c r="BD663" s="20">
        <v>68</v>
      </c>
      <c r="BE663" s="20">
        <v>2.04</v>
      </c>
      <c r="BF663" s="20">
        <v>2.7</v>
      </c>
      <c r="BG663" s="20">
        <v>0.437</v>
      </c>
      <c r="BH663" s="20">
        <v>5.2999999999999999E-2</v>
      </c>
      <c r="BI663" s="20">
        <v>110</v>
      </c>
      <c r="BJ663" s="20">
        <v>2.12</v>
      </c>
      <c r="BK663" s="20">
        <v>5.09</v>
      </c>
      <c r="BL663" s="20">
        <v>0.32700000000000001</v>
      </c>
      <c r="BM663" s="20">
        <v>21.7</v>
      </c>
      <c r="BN663" s="20">
        <v>17.5</v>
      </c>
      <c r="BO663" s="20">
        <v>1.7</v>
      </c>
      <c r="BP663" s="20">
        <v>2.58</v>
      </c>
      <c r="BQ663" s="20">
        <v>1.0200000000000001E-2</v>
      </c>
      <c r="BR663" s="20">
        <v>2.7</v>
      </c>
      <c r="BS663" s="20">
        <v>4</v>
      </c>
      <c r="BT663" s="20">
        <v>19.899999999999999</v>
      </c>
      <c r="BU663" s="20">
        <v>3.4</v>
      </c>
      <c r="BV663" s="20">
        <v>8.3699999999999992</v>
      </c>
      <c r="BW663" s="20">
        <v>6.54</v>
      </c>
      <c r="BX663" s="20">
        <v>4</v>
      </c>
      <c r="BY663" s="20">
        <v>15.7</v>
      </c>
      <c r="BZ663" s="20">
        <v>0.27</v>
      </c>
      <c r="CA663" s="20">
        <v>0.57999999999999996</v>
      </c>
      <c r="CB663" s="20">
        <v>62</v>
      </c>
      <c r="CC663" s="20">
        <v>2.7</v>
      </c>
      <c r="CD663" s="20">
        <v>0.57999999999999996</v>
      </c>
      <c r="CE663" s="20">
        <v>0.57999999999999996</v>
      </c>
      <c r="CF663" s="20">
        <v>0.92600000000000005</v>
      </c>
      <c r="CG663" s="20">
        <v>3.33</v>
      </c>
      <c r="CH663" s="20">
        <v>2.6</v>
      </c>
      <c r="CI663" s="20">
        <v>3.66</v>
      </c>
      <c r="CJ663" s="20">
        <v>112</v>
      </c>
      <c r="CK663" s="20">
        <v>0.85499999999999998</v>
      </c>
      <c r="CM663" s="20">
        <v>10.199999999999999</v>
      </c>
      <c r="CN663" s="20">
        <v>2.7</v>
      </c>
      <c r="CO663" s="20">
        <v>4.04</v>
      </c>
      <c r="CP663" s="20">
        <v>26.1</v>
      </c>
      <c r="CQ663" s="20">
        <v>1.17</v>
      </c>
      <c r="CR663" s="20">
        <v>8.89</v>
      </c>
      <c r="CS663" s="20">
        <v>12</v>
      </c>
      <c r="CT663" s="20">
        <v>78.400000000000006</v>
      </c>
      <c r="CU663" s="20">
        <v>17.399999999999999</v>
      </c>
      <c r="CV663" s="20">
        <v>28.6</v>
      </c>
      <c r="CW663" s="20">
        <v>27</v>
      </c>
      <c r="CX663" s="20">
        <v>25.1</v>
      </c>
      <c r="CY663" s="20">
        <v>2.2200000000000002</v>
      </c>
      <c r="CZ663" s="20">
        <v>0.372</v>
      </c>
      <c r="DA663" s="20">
        <v>8.4</v>
      </c>
      <c r="DB663" s="20">
        <v>0.23</v>
      </c>
      <c r="DC663" s="20">
        <v>5.8</v>
      </c>
      <c r="DD663" s="20">
        <v>1.8</v>
      </c>
      <c r="DE663" s="20">
        <v>1.3</v>
      </c>
      <c r="DF663" s="20">
        <v>1.3</v>
      </c>
      <c r="DG663" s="20">
        <v>0.93600000000000005</v>
      </c>
      <c r="DH663" s="20">
        <v>0.13500000000000001</v>
      </c>
      <c r="DI663" s="85">
        <v>120.593</v>
      </c>
      <c r="DJ663" s="85">
        <v>129.483</v>
      </c>
      <c r="DK663" s="20">
        <v>25.6</v>
      </c>
      <c r="DL663" s="20">
        <v>3660</v>
      </c>
      <c r="DM663" s="20">
        <v>42900</v>
      </c>
      <c r="DN663" s="20">
        <v>3950</v>
      </c>
      <c r="DO663" s="20">
        <v>1440</v>
      </c>
      <c r="DP663" s="20">
        <v>1100</v>
      </c>
      <c r="DQ663" s="20">
        <v>732</v>
      </c>
      <c r="DR663" s="20">
        <v>52.3</v>
      </c>
      <c r="DS663" s="20">
        <v>69800</v>
      </c>
      <c r="DT663" s="20">
        <v>1950</v>
      </c>
    </row>
    <row r="664" spans="1:145" x14ac:dyDescent="0.3">
      <c r="A664" s="20" t="s">
        <v>201</v>
      </c>
      <c r="C664" s="20" t="s">
        <v>282</v>
      </c>
      <c r="D664" s="59" t="s">
        <v>1854</v>
      </c>
      <c r="G664" s="59" t="s">
        <v>1854</v>
      </c>
      <c r="K664" s="20">
        <v>35.965299999999999</v>
      </c>
      <c r="L664" s="20">
        <v>-107.5081</v>
      </c>
      <c r="M664" s="20" t="s">
        <v>357</v>
      </c>
      <c r="N664" s="59" t="s">
        <v>238</v>
      </c>
      <c r="O664" s="20" t="s">
        <v>147</v>
      </c>
      <c r="P664" s="59" t="s">
        <v>336</v>
      </c>
      <c r="Q664" s="20" t="s">
        <v>1373</v>
      </c>
      <c r="R664" s="20" t="s">
        <v>381</v>
      </c>
      <c r="T664" s="20"/>
      <c r="V664" s="20" t="s">
        <v>202</v>
      </c>
      <c r="X664" s="20" t="s">
        <v>276</v>
      </c>
      <c r="AA664" s="20" t="s">
        <v>142</v>
      </c>
      <c r="AB664" s="19" t="s">
        <v>981</v>
      </c>
      <c r="AC664" s="20">
        <v>0.62</v>
      </c>
      <c r="AS664" s="20">
        <v>61</v>
      </c>
      <c r="AZ664" s="20">
        <v>2.1</v>
      </c>
      <c r="BA664" s="20">
        <v>0.16600000000000001</v>
      </c>
      <c r="BB664" s="20">
        <v>2.69</v>
      </c>
      <c r="BC664" s="20">
        <v>76.8</v>
      </c>
      <c r="BD664" s="20">
        <v>82.9</v>
      </c>
      <c r="BE664" s="20">
        <v>2.15</v>
      </c>
      <c r="BF664" s="20">
        <v>3.1</v>
      </c>
      <c r="BG664" s="20">
        <v>0.33600000000000002</v>
      </c>
      <c r="BH664" s="20">
        <v>6.2E-2</v>
      </c>
      <c r="BI664" s="20">
        <v>110</v>
      </c>
      <c r="BJ664" s="20">
        <v>2.99</v>
      </c>
      <c r="BK664" s="20">
        <v>5.9</v>
      </c>
      <c r="BL664" s="20">
        <v>0.90500000000000003</v>
      </c>
      <c r="BM664" s="20">
        <v>18.7</v>
      </c>
      <c r="BN664" s="20">
        <v>18.7</v>
      </c>
      <c r="BO664" s="20">
        <v>1.47</v>
      </c>
      <c r="BP664" s="20">
        <v>3.05</v>
      </c>
      <c r="BQ664" s="20">
        <v>2.0299999999999999E-2</v>
      </c>
      <c r="BR664" s="20">
        <v>3.1</v>
      </c>
      <c r="BS664" s="20">
        <v>4.7</v>
      </c>
      <c r="BT664" s="20">
        <v>20.9</v>
      </c>
      <c r="BU664" s="20">
        <v>3.38</v>
      </c>
      <c r="BV664" s="20">
        <v>11.4</v>
      </c>
      <c r="BW664" s="20">
        <v>8.2899999999999991</v>
      </c>
      <c r="BX664" s="20">
        <v>4.7</v>
      </c>
      <c r="BY664" s="20">
        <v>14.7</v>
      </c>
      <c r="BZ664" s="20">
        <v>0.31</v>
      </c>
      <c r="CA664" s="20">
        <v>0.68</v>
      </c>
      <c r="CB664" s="20">
        <v>72</v>
      </c>
      <c r="CC664" s="20">
        <v>3.1</v>
      </c>
      <c r="CD664" s="20">
        <v>0.68</v>
      </c>
      <c r="CE664" s="20">
        <v>0.68</v>
      </c>
      <c r="CF664" s="20">
        <v>0.89500000000000002</v>
      </c>
      <c r="CG664" s="20">
        <v>3.72</v>
      </c>
      <c r="CH664" s="20">
        <v>2.25</v>
      </c>
      <c r="CI664" s="20">
        <v>3.99</v>
      </c>
      <c r="CJ664" s="20">
        <v>147</v>
      </c>
      <c r="CK664" s="20">
        <v>0.90500000000000003</v>
      </c>
      <c r="CM664" s="20">
        <v>9.86</v>
      </c>
      <c r="CN664" s="20">
        <v>3.1</v>
      </c>
      <c r="CO664" s="20">
        <v>3.53</v>
      </c>
      <c r="CP664" s="20">
        <v>33.799999999999997</v>
      </c>
      <c r="CQ664" s="20">
        <v>1.1399999999999999</v>
      </c>
      <c r="CR664" s="20">
        <v>14.1</v>
      </c>
      <c r="CS664" s="20">
        <v>16</v>
      </c>
      <c r="CT664" s="20">
        <v>117</v>
      </c>
      <c r="CU664" s="20">
        <v>22.2</v>
      </c>
      <c r="CV664" s="20">
        <v>37.5</v>
      </c>
      <c r="CW664" s="20">
        <v>31</v>
      </c>
      <c r="CX664" s="20">
        <v>23.3</v>
      </c>
      <c r="CY664" s="20">
        <v>2.84</v>
      </c>
      <c r="CZ664" s="20">
        <v>0.495</v>
      </c>
      <c r="DA664" s="20">
        <v>9.9</v>
      </c>
      <c r="DB664" s="20">
        <v>0.307</v>
      </c>
      <c r="DC664" s="20">
        <v>6.8</v>
      </c>
      <c r="DD664" s="20">
        <v>2.1</v>
      </c>
      <c r="DE664" s="20">
        <v>1.5</v>
      </c>
      <c r="DF664" s="20">
        <v>1.5</v>
      </c>
      <c r="DG664" s="20">
        <v>1.0900000000000001</v>
      </c>
      <c r="DH664" s="20">
        <v>0.14199999999999999</v>
      </c>
      <c r="DI664" s="85">
        <v>140.67400000000001</v>
      </c>
      <c r="DJ664" s="85">
        <v>154.774</v>
      </c>
      <c r="DK664" s="20">
        <v>279</v>
      </c>
      <c r="DL664" s="20">
        <v>5070</v>
      </c>
      <c r="DM664" s="20">
        <v>48700</v>
      </c>
      <c r="DN664" s="20">
        <v>10900</v>
      </c>
      <c r="DO664" s="20">
        <v>1690</v>
      </c>
      <c r="DP664" s="20">
        <v>2180</v>
      </c>
      <c r="DQ664" s="20">
        <v>952</v>
      </c>
      <c r="DR664" s="20">
        <v>61.4</v>
      </c>
      <c r="DS664" s="20">
        <v>72100</v>
      </c>
      <c r="DT664" s="20">
        <v>2020</v>
      </c>
    </row>
    <row r="665" spans="1:145" x14ac:dyDescent="0.3">
      <c r="A665" s="20" t="s">
        <v>203</v>
      </c>
      <c r="C665" s="20" t="s">
        <v>282</v>
      </c>
      <c r="D665" s="59" t="s">
        <v>1854</v>
      </c>
      <c r="G665" s="59" t="s">
        <v>1854</v>
      </c>
      <c r="K665" s="20">
        <v>35.978299999999997</v>
      </c>
      <c r="L665" s="20">
        <v>-107.5369</v>
      </c>
      <c r="M665" s="20" t="s">
        <v>357</v>
      </c>
      <c r="N665" s="59" t="s">
        <v>238</v>
      </c>
      <c r="O665" s="20" t="s">
        <v>147</v>
      </c>
      <c r="P665" s="59" t="s">
        <v>336</v>
      </c>
      <c r="Q665" s="20" t="s">
        <v>1373</v>
      </c>
      <c r="R665" s="20" t="s">
        <v>381</v>
      </c>
      <c r="T665" s="20"/>
      <c r="V665" s="20" t="s">
        <v>204</v>
      </c>
      <c r="X665" s="20" t="s">
        <v>276</v>
      </c>
      <c r="AA665" s="20" t="s">
        <v>142</v>
      </c>
      <c r="AB665" s="19" t="s">
        <v>981</v>
      </c>
      <c r="AC665" s="20">
        <v>0.90700000000000003</v>
      </c>
      <c r="AS665" s="20">
        <v>40.799999999999997</v>
      </c>
      <c r="AZ665" s="20">
        <v>1.8</v>
      </c>
      <c r="BA665" s="20">
        <v>0.13100000000000001</v>
      </c>
      <c r="BB665" s="20">
        <v>0.93700000000000006</v>
      </c>
      <c r="BC665" s="20">
        <v>87.3</v>
      </c>
      <c r="BD665" s="20">
        <v>100</v>
      </c>
      <c r="BE665" s="20">
        <v>1.72</v>
      </c>
      <c r="BF665" s="20">
        <v>2.6</v>
      </c>
      <c r="BG665" s="20">
        <v>0.66200000000000003</v>
      </c>
      <c r="BH665" s="20">
        <v>5.1999999999999998E-2</v>
      </c>
      <c r="BI665" s="20">
        <v>110</v>
      </c>
      <c r="BJ665" s="20">
        <v>2</v>
      </c>
      <c r="BK665" s="20">
        <v>3.77</v>
      </c>
      <c r="BL665" s="20">
        <v>0.27500000000000002</v>
      </c>
      <c r="BM665" s="20">
        <v>14.1</v>
      </c>
      <c r="BN665" s="20">
        <v>19.8</v>
      </c>
      <c r="BO665" s="20">
        <v>1.2</v>
      </c>
      <c r="BP665" s="20">
        <v>2.44</v>
      </c>
      <c r="BQ665" s="20">
        <v>2.0400000000000001E-2</v>
      </c>
      <c r="BR665" s="20">
        <v>2.6</v>
      </c>
      <c r="BS665" s="20">
        <v>3.9</v>
      </c>
      <c r="BT665" s="20">
        <v>16.399999999999999</v>
      </c>
      <c r="BU665" s="20">
        <v>2.82</v>
      </c>
      <c r="BV665" s="20">
        <v>6.16</v>
      </c>
      <c r="BW665" s="20">
        <v>6.42</v>
      </c>
      <c r="BX665" s="20">
        <v>3.9</v>
      </c>
      <c r="BY665" s="20">
        <v>15.4</v>
      </c>
      <c r="BZ665" s="20">
        <v>0.26</v>
      </c>
      <c r="CA665" s="20">
        <v>0.56999999999999995</v>
      </c>
      <c r="CB665" s="20">
        <v>72</v>
      </c>
      <c r="CC665" s="20">
        <v>2.6</v>
      </c>
      <c r="CD665" s="20">
        <v>0.56999999999999995</v>
      </c>
      <c r="CE665" s="20">
        <v>0.56999999999999995</v>
      </c>
      <c r="CF665" s="20">
        <v>0.876</v>
      </c>
      <c r="CG665" s="20">
        <v>3.11</v>
      </c>
      <c r="CH665" s="20">
        <v>2</v>
      </c>
      <c r="CI665" s="20">
        <v>4.62</v>
      </c>
      <c r="CJ665" s="20">
        <v>151</v>
      </c>
      <c r="CK665" s="20">
        <v>0.78500000000000003</v>
      </c>
      <c r="CM665" s="20">
        <v>8.76</v>
      </c>
      <c r="CN665" s="20">
        <v>2.6</v>
      </c>
      <c r="CO665" s="20">
        <v>3.42</v>
      </c>
      <c r="CP665" s="20">
        <v>28.2</v>
      </c>
      <c r="CQ665" s="20">
        <v>1.21</v>
      </c>
      <c r="CR665" s="20">
        <v>9.5</v>
      </c>
      <c r="CS665" s="20">
        <v>10</v>
      </c>
      <c r="CT665" s="20">
        <v>74.5</v>
      </c>
      <c r="CU665" s="20">
        <v>17.899999999999999</v>
      </c>
      <c r="CV665" s="20">
        <v>29.1</v>
      </c>
      <c r="CW665" s="20">
        <v>26</v>
      </c>
      <c r="CX665" s="20">
        <v>9.24</v>
      </c>
      <c r="CY665" s="20">
        <v>2.2000000000000002</v>
      </c>
      <c r="CZ665" s="20">
        <v>0.39200000000000002</v>
      </c>
      <c r="DA665" s="20">
        <v>8.3000000000000007</v>
      </c>
      <c r="DB665" s="20">
        <v>0.249</v>
      </c>
      <c r="DC665" s="20">
        <v>5.7</v>
      </c>
      <c r="DD665" s="20">
        <v>1.8</v>
      </c>
      <c r="DE665" s="20">
        <v>1.2</v>
      </c>
      <c r="DF665" s="20">
        <v>1.2</v>
      </c>
      <c r="DG665" s="20">
        <v>1.01</v>
      </c>
      <c r="DH665" s="20">
        <v>0.11799999999999999</v>
      </c>
      <c r="DI665" s="85">
        <v>104.40899999999999</v>
      </c>
      <c r="DJ665" s="85">
        <v>113.90899999999999</v>
      </c>
      <c r="DK665" s="20">
        <v>187</v>
      </c>
      <c r="DL665" s="20">
        <v>4080</v>
      </c>
      <c r="DM665" s="20">
        <v>37900</v>
      </c>
      <c r="DN665" s="20">
        <v>18200</v>
      </c>
      <c r="DO665" s="20">
        <v>1900</v>
      </c>
      <c r="DP665" s="20">
        <v>1050</v>
      </c>
      <c r="DQ665" s="20">
        <v>745</v>
      </c>
      <c r="DR665" s="20">
        <v>172</v>
      </c>
      <c r="DS665" s="20">
        <v>55800</v>
      </c>
      <c r="DT665" s="20">
        <v>1560</v>
      </c>
    </row>
    <row r="666" spans="1:145" x14ac:dyDescent="0.3">
      <c r="A666" s="20" t="s">
        <v>205</v>
      </c>
      <c r="C666" s="20" t="s">
        <v>282</v>
      </c>
      <c r="D666" s="59" t="s">
        <v>1854</v>
      </c>
      <c r="G666" s="59" t="s">
        <v>1854</v>
      </c>
      <c r="K666" s="20">
        <v>36.032200000000003</v>
      </c>
      <c r="L666" s="20">
        <v>-107.6447</v>
      </c>
      <c r="M666" s="20" t="s">
        <v>357</v>
      </c>
      <c r="N666" s="59" t="s">
        <v>238</v>
      </c>
      <c r="O666" s="20" t="s">
        <v>147</v>
      </c>
      <c r="P666" s="59" t="s">
        <v>336</v>
      </c>
      <c r="Q666" s="20" t="s">
        <v>1373</v>
      </c>
      <c r="R666" s="20" t="s">
        <v>381</v>
      </c>
      <c r="T666" s="20"/>
      <c r="V666" s="20" t="s">
        <v>206</v>
      </c>
      <c r="X666" s="20" t="s">
        <v>276</v>
      </c>
      <c r="AA666" s="20" t="s">
        <v>142</v>
      </c>
      <c r="AB666" s="19" t="s">
        <v>981</v>
      </c>
      <c r="AC666" s="20">
        <v>0.99399999999999999</v>
      </c>
      <c r="AS666" s="20">
        <v>41</v>
      </c>
      <c r="AZ666" s="20">
        <v>1.6</v>
      </c>
      <c r="BA666" s="20">
        <v>0.11</v>
      </c>
      <c r="BB666" s="20">
        <v>0.85</v>
      </c>
      <c r="BC666" s="20">
        <v>86.4</v>
      </c>
      <c r="BD666" s="20">
        <v>44.4</v>
      </c>
      <c r="BE666" s="20">
        <v>1.75</v>
      </c>
      <c r="BF666" s="20">
        <v>2.4</v>
      </c>
      <c r="BG666" s="20">
        <v>0.76900000000000002</v>
      </c>
      <c r="BH666" s="20">
        <v>4.7E-2</v>
      </c>
      <c r="BI666" s="20">
        <v>110</v>
      </c>
      <c r="BJ666" s="20">
        <v>2.67</v>
      </c>
      <c r="BK666" s="20">
        <v>4.82</v>
      </c>
      <c r="BL666" s="20">
        <v>0.35899999999999999</v>
      </c>
      <c r="BM666" s="20">
        <v>17.3</v>
      </c>
      <c r="BN666" s="20">
        <v>17.5</v>
      </c>
      <c r="BO666" s="20">
        <v>1.24</v>
      </c>
      <c r="BP666" s="20">
        <v>2.5</v>
      </c>
      <c r="BQ666" s="20">
        <v>1.0200000000000001E-2</v>
      </c>
      <c r="BR666" s="20">
        <v>2.4</v>
      </c>
      <c r="BS666" s="20">
        <v>3.6</v>
      </c>
      <c r="BT666" s="20">
        <v>21.7</v>
      </c>
      <c r="BU666" s="20">
        <v>1.94</v>
      </c>
      <c r="BV666" s="20">
        <v>5.14</v>
      </c>
      <c r="BW666" s="20">
        <v>9.35</v>
      </c>
      <c r="BX666" s="20">
        <v>3.6</v>
      </c>
      <c r="BY666" s="20">
        <v>13.1</v>
      </c>
      <c r="BZ666" s="20">
        <v>0.24</v>
      </c>
      <c r="CA666" s="20">
        <v>0.52</v>
      </c>
      <c r="CB666" s="20">
        <v>62</v>
      </c>
      <c r="CC666" s="20">
        <v>2.4</v>
      </c>
      <c r="CD666" s="20">
        <v>0.52</v>
      </c>
      <c r="CE666" s="20">
        <v>0.52</v>
      </c>
      <c r="CF666" s="20">
        <v>0.77900000000000003</v>
      </c>
      <c r="CG666" s="20">
        <v>3.07</v>
      </c>
      <c r="CH666" s="20">
        <v>2.19</v>
      </c>
      <c r="CI666" s="20">
        <v>3.04</v>
      </c>
      <c r="CJ666" s="20">
        <v>110</v>
      </c>
      <c r="CK666" s="20">
        <v>0.83</v>
      </c>
      <c r="CM666" s="20">
        <v>7.58</v>
      </c>
      <c r="CN666" s="20">
        <v>2.4</v>
      </c>
      <c r="CO666" s="20">
        <v>3.09</v>
      </c>
      <c r="CP666" s="20">
        <v>23.4</v>
      </c>
      <c r="CQ666" s="20">
        <v>0.68700000000000006</v>
      </c>
      <c r="CR666" s="20">
        <v>7.94</v>
      </c>
      <c r="CS666" s="20">
        <v>21</v>
      </c>
      <c r="CT666" s="20">
        <v>51.4</v>
      </c>
      <c r="CU666" s="20">
        <v>20.399999999999999</v>
      </c>
      <c r="CV666" s="20">
        <v>33.6</v>
      </c>
      <c r="CW666" s="20">
        <v>24</v>
      </c>
      <c r="CX666" s="20">
        <v>21.7</v>
      </c>
      <c r="CY666" s="20">
        <v>2.59</v>
      </c>
      <c r="CZ666" s="20">
        <v>0.52200000000000002</v>
      </c>
      <c r="DA666" s="20">
        <v>7.5</v>
      </c>
      <c r="DB666" s="20">
        <v>0.27300000000000002</v>
      </c>
      <c r="DC666" s="20">
        <v>5.2</v>
      </c>
      <c r="DD666" s="20">
        <v>1.6</v>
      </c>
      <c r="DE666" s="20">
        <v>1.1000000000000001</v>
      </c>
      <c r="DF666" s="20">
        <v>1.1000000000000001</v>
      </c>
      <c r="DG666" s="20">
        <v>1.07</v>
      </c>
      <c r="DH666" s="20">
        <v>0.17599999999999999</v>
      </c>
      <c r="DI666" s="85">
        <v>120.83099999999999</v>
      </c>
      <c r="DJ666" s="85">
        <v>128.77099999999999</v>
      </c>
      <c r="DK666" s="20">
        <v>35</v>
      </c>
      <c r="DL666" s="20">
        <v>4980</v>
      </c>
      <c r="DM666" s="20">
        <v>39100</v>
      </c>
      <c r="DN666" s="20">
        <v>3600</v>
      </c>
      <c r="DO666" s="20">
        <v>1710</v>
      </c>
      <c r="DP666" s="20">
        <v>1240</v>
      </c>
      <c r="DQ666" s="20">
        <v>958</v>
      </c>
      <c r="DR666" s="20">
        <v>23.4</v>
      </c>
      <c r="DS666" s="20">
        <v>57600</v>
      </c>
      <c r="DT666" s="20">
        <v>1810</v>
      </c>
    </row>
    <row r="667" spans="1:145" x14ac:dyDescent="0.3">
      <c r="A667" s="20" t="s">
        <v>207</v>
      </c>
      <c r="C667" s="20" t="s">
        <v>282</v>
      </c>
      <c r="D667" s="59" t="s">
        <v>1854</v>
      </c>
      <c r="G667" s="59" t="s">
        <v>1854</v>
      </c>
      <c r="K667" s="20">
        <v>36.032200000000003</v>
      </c>
      <c r="L667" s="20">
        <v>-107.6447</v>
      </c>
      <c r="M667" s="20" t="s">
        <v>357</v>
      </c>
      <c r="N667" s="59" t="s">
        <v>238</v>
      </c>
      <c r="O667" s="20" t="s">
        <v>147</v>
      </c>
      <c r="P667" s="59" t="s">
        <v>336</v>
      </c>
      <c r="Q667" s="20" t="s">
        <v>1373</v>
      </c>
      <c r="R667" s="20" t="s">
        <v>381</v>
      </c>
      <c r="T667" s="20"/>
      <c r="V667" s="20" t="s">
        <v>206</v>
      </c>
      <c r="X667" s="20" t="s">
        <v>276</v>
      </c>
      <c r="AA667" s="20" t="s">
        <v>142</v>
      </c>
      <c r="AB667" s="19" t="s">
        <v>981</v>
      </c>
      <c r="AC667" s="20">
        <v>2.11</v>
      </c>
      <c r="AS667" s="20">
        <v>20.5</v>
      </c>
      <c r="AZ667" s="20">
        <v>1.1000000000000001</v>
      </c>
      <c r="BA667" s="20">
        <v>7.9899999999999999E-2</v>
      </c>
      <c r="BB667" s="20">
        <v>0.72</v>
      </c>
      <c r="BC667" s="20">
        <v>87.5</v>
      </c>
      <c r="BD667" s="20">
        <v>40.700000000000003</v>
      </c>
      <c r="BE667" s="20">
        <v>5.73</v>
      </c>
      <c r="BF667" s="20">
        <v>1.6</v>
      </c>
      <c r="BG667" s="20">
        <v>0.70799999999999996</v>
      </c>
      <c r="BH667" s="20">
        <v>3.1E-2</v>
      </c>
      <c r="BI667" s="20">
        <v>110</v>
      </c>
      <c r="BJ667" s="20">
        <v>3.42</v>
      </c>
      <c r="BK667" s="20">
        <v>7.39</v>
      </c>
      <c r="BL667" s="20">
        <v>0.21</v>
      </c>
      <c r="BM667" s="20">
        <v>14.3</v>
      </c>
      <c r="BN667" s="20">
        <v>10.1</v>
      </c>
      <c r="BO667" s="20">
        <v>9.35</v>
      </c>
      <c r="BP667" s="20">
        <v>1.29</v>
      </c>
      <c r="BQ667" s="20">
        <v>5.1999999999999998E-3</v>
      </c>
      <c r="BR667" s="20">
        <v>1.6</v>
      </c>
      <c r="BS667" s="20">
        <v>2.2999999999999998</v>
      </c>
      <c r="BT667" s="20">
        <v>6.64</v>
      </c>
      <c r="BU667" s="20">
        <v>2.11</v>
      </c>
      <c r="BV667" s="20">
        <v>4.53</v>
      </c>
      <c r="BW667" s="20">
        <v>9.9600000000000009</v>
      </c>
      <c r="BX667" s="20">
        <v>2.2999999999999998</v>
      </c>
      <c r="BY667" s="20">
        <v>6.94</v>
      </c>
      <c r="BZ667" s="20">
        <v>0.16</v>
      </c>
      <c r="CA667" s="20">
        <v>0.34</v>
      </c>
      <c r="CB667" s="20">
        <v>62</v>
      </c>
      <c r="CC667" s="20">
        <v>1.6</v>
      </c>
      <c r="CD667" s="20">
        <v>0.34</v>
      </c>
      <c r="CE667" s="20">
        <v>0.34</v>
      </c>
      <c r="CF667" s="20">
        <v>2.0099999999999998</v>
      </c>
      <c r="CG667" s="20">
        <v>2.91</v>
      </c>
      <c r="CH667" s="20">
        <v>1.59</v>
      </c>
      <c r="CI667" s="20">
        <v>1.46</v>
      </c>
      <c r="CJ667" s="20">
        <v>166</v>
      </c>
      <c r="CK667" s="20">
        <v>0.33900000000000002</v>
      </c>
      <c r="CM667" s="20">
        <v>3.48</v>
      </c>
      <c r="CN667" s="20">
        <v>1.6</v>
      </c>
      <c r="CO667" s="20">
        <v>1.87</v>
      </c>
      <c r="CP667" s="20">
        <v>22.6</v>
      </c>
      <c r="CQ667" s="20">
        <v>0.88300000000000001</v>
      </c>
      <c r="CR667" s="20">
        <v>16.600000000000001</v>
      </c>
      <c r="CS667" s="20">
        <v>4.22</v>
      </c>
      <c r="CT667" s="20">
        <v>42.2</v>
      </c>
      <c r="CU667" s="20">
        <v>7</v>
      </c>
      <c r="CV667" s="20">
        <v>11.8</v>
      </c>
      <c r="CW667" s="20">
        <v>16</v>
      </c>
      <c r="CX667" s="20">
        <v>7.39</v>
      </c>
      <c r="CY667" s="20">
        <v>1.74</v>
      </c>
      <c r="CZ667" s="20">
        <v>0.36899999999999999</v>
      </c>
      <c r="DA667" s="20">
        <v>4.9000000000000004</v>
      </c>
      <c r="DB667" s="20">
        <v>0.33400000000000002</v>
      </c>
      <c r="DC667" s="20">
        <v>3.4</v>
      </c>
      <c r="DD667" s="20">
        <v>1.1000000000000001</v>
      </c>
      <c r="DE667" s="20">
        <v>0.7</v>
      </c>
      <c r="DF667" s="20">
        <v>0.7</v>
      </c>
      <c r="DG667" s="20">
        <v>1.96</v>
      </c>
      <c r="DH667" s="20">
        <v>0.29799999999999999</v>
      </c>
      <c r="DI667" s="85">
        <v>57.69100000000001</v>
      </c>
      <c r="DJ667" s="85">
        <v>74.291000000000011</v>
      </c>
      <c r="DK667" s="20">
        <v>104</v>
      </c>
      <c r="DL667" s="20">
        <v>4600</v>
      </c>
      <c r="DM667" s="20">
        <v>14300</v>
      </c>
      <c r="DN667" s="20">
        <v>5910</v>
      </c>
      <c r="DO667" s="20">
        <v>1960</v>
      </c>
      <c r="DP667" s="20">
        <v>287</v>
      </c>
      <c r="DQ667" s="20">
        <v>815</v>
      </c>
      <c r="DR667" s="20">
        <v>15.1</v>
      </c>
      <c r="DS667" s="20">
        <v>41200</v>
      </c>
      <c r="DT667" s="20">
        <v>1120</v>
      </c>
    </row>
    <row r="668" spans="1:145" x14ac:dyDescent="0.3">
      <c r="A668" s="20" t="s">
        <v>208</v>
      </c>
      <c r="C668" s="20" t="s">
        <v>370</v>
      </c>
      <c r="D668" s="59" t="s">
        <v>1854</v>
      </c>
      <c r="G668" s="59" t="s">
        <v>1854</v>
      </c>
      <c r="K668" s="20">
        <v>34.951900000000002</v>
      </c>
      <c r="L668" s="20">
        <v>-108.5744</v>
      </c>
      <c r="M668" s="20" t="s">
        <v>357</v>
      </c>
      <c r="N668" s="59" t="s">
        <v>242</v>
      </c>
      <c r="O668" s="20" t="s">
        <v>147</v>
      </c>
      <c r="P668" s="59" t="s">
        <v>336</v>
      </c>
      <c r="Q668" s="20" t="s">
        <v>1373</v>
      </c>
      <c r="R668" s="20" t="s">
        <v>381</v>
      </c>
      <c r="T668" s="20"/>
      <c r="V668" s="20" t="s">
        <v>209</v>
      </c>
      <c r="X668" s="20" t="s">
        <v>249</v>
      </c>
      <c r="AA668" s="20" t="s">
        <v>142</v>
      </c>
      <c r="AB668" s="20" t="s">
        <v>982</v>
      </c>
      <c r="AC668" s="20">
        <v>0.623</v>
      </c>
      <c r="AS668" s="20">
        <v>184</v>
      </c>
      <c r="AZ668" s="20">
        <v>2.6</v>
      </c>
      <c r="BA668" s="20">
        <v>4.48E-2</v>
      </c>
      <c r="BB668" s="20">
        <v>2.5499999999999998</v>
      </c>
      <c r="BC668" s="20">
        <v>48.6</v>
      </c>
      <c r="BD668" s="20">
        <v>56</v>
      </c>
      <c r="BE668" s="20">
        <v>6.35</v>
      </c>
      <c r="BF668" s="20">
        <v>3.8</v>
      </c>
      <c r="BG668" s="20">
        <v>0.41</v>
      </c>
      <c r="BH668" s="20">
        <v>4.48E-2</v>
      </c>
      <c r="BI668" s="20">
        <v>102</v>
      </c>
      <c r="BJ668" s="20">
        <v>10</v>
      </c>
      <c r="BK668" s="20">
        <v>12</v>
      </c>
      <c r="BL668" s="20">
        <v>1.43</v>
      </c>
      <c r="BM668" s="20">
        <v>26.1</v>
      </c>
      <c r="BN668" s="20">
        <v>16.100000000000001</v>
      </c>
      <c r="BO668" s="20">
        <v>7.1</v>
      </c>
      <c r="BP668" s="20">
        <v>2.76</v>
      </c>
      <c r="BQ668" s="20">
        <v>0.245</v>
      </c>
      <c r="BR668" s="20">
        <v>2.6</v>
      </c>
      <c r="BS668" s="20">
        <v>5.7</v>
      </c>
      <c r="BT668" s="20">
        <v>13.4</v>
      </c>
      <c r="BU668" s="20">
        <v>1.1599999999999999</v>
      </c>
      <c r="BV668" s="20">
        <v>5.6</v>
      </c>
      <c r="BW668" s="20">
        <v>9.34</v>
      </c>
      <c r="BX668" s="20">
        <v>5.7</v>
      </c>
      <c r="BY668" s="20">
        <v>1.87</v>
      </c>
      <c r="BZ668" s="20">
        <v>0.38</v>
      </c>
      <c r="CA668" s="20">
        <v>0.83</v>
      </c>
      <c r="CB668" s="20">
        <v>9.19</v>
      </c>
      <c r="CC668" s="20">
        <v>3.8</v>
      </c>
      <c r="CD668" s="20">
        <v>0.83</v>
      </c>
      <c r="CE668" s="20">
        <v>0.83</v>
      </c>
      <c r="CF668" s="20">
        <v>4.18</v>
      </c>
      <c r="CG668" s="20">
        <v>5.03</v>
      </c>
      <c r="CH668" s="20">
        <v>1.97</v>
      </c>
      <c r="CI668" s="20">
        <v>1.8</v>
      </c>
      <c r="CJ668" s="20">
        <v>67.2</v>
      </c>
      <c r="CK668" s="20">
        <v>1.48</v>
      </c>
      <c r="CM668" s="20">
        <v>15.4</v>
      </c>
      <c r="CN668" s="20">
        <v>3.8</v>
      </c>
      <c r="CO668" s="20">
        <v>7.31</v>
      </c>
      <c r="CP668" s="20">
        <v>28</v>
      </c>
      <c r="CQ668" s="20">
        <v>1.1200000000000001</v>
      </c>
      <c r="CR668" s="20">
        <v>7.84</v>
      </c>
      <c r="CS668" s="20">
        <v>8.2200000000000006</v>
      </c>
      <c r="CT668" s="20">
        <v>29.5</v>
      </c>
      <c r="CU668" s="20">
        <v>24.5</v>
      </c>
      <c r="CV668" s="20">
        <v>43.9</v>
      </c>
      <c r="CW668" s="20">
        <v>26</v>
      </c>
      <c r="CX668" s="20">
        <v>12</v>
      </c>
      <c r="CY668" s="20">
        <v>2.65</v>
      </c>
      <c r="CZ668" s="20">
        <v>0.67400000000000004</v>
      </c>
      <c r="DA668" s="20">
        <v>17.600000000000001</v>
      </c>
      <c r="DB668" s="20">
        <v>0.44900000000000001</v>
      </c>
      <c r="DC668" s="20">
        <v>8.3000000000000007</v>
      </c>
      <c r="DD668" s="20">
        <v>2.6</v>
      </c>
      <c r="DE668" s="20">
        <v>1.8</v>
      </c>
      <c r="DF668" s="20">
        <v>1.8</v>
      </c>
      <c r="DG668" s="20">
        <v>2.04</v>
      </c>
      <c r="DH668" s="20">
        <v>0.26500000000000001</v>
      </c>
      <c r="DI668" s="85">
        <v>144.578</v>
      </c>
      <c r="DJ668" s="85">
        <v>152.41800000000001</v>
      </c>
      <c r="DK668" s="20">
        <v>153</v>
      </c>
      <c r="DL668" s="20">
        <v>13200</v>
      </c>
      <c r="DM668" s="20">
        <v>50100</v>
      </c>
      <c r="DN668" s="20">
        <v>8290</v>
      </c>
      <c r="DO668" s="20">
        <v>411</v>
      </c>
      <c r="DP668" s="20">
        <v>2200</v>
      </c>
      <c r="DQ668" s="20">
        <v>1420</v>
      </c>
      <c r="DR668" s="20">
        <v>380</v>
      </c>
      <c r="DS668" s="20">
        <v>105000</v>
      </c>
      <c r="DT668" s="20">
        <v>2130</v>
      </c>
    </row>
    <row r="669" spans="1:145" x14ac:dyDescent="0.3">
      <c r="A669" s="20" t="s">
        <v>210</v>
      </c>
      <c r="C669" s="20" t="s">
        <v>370</v>
      </c>
      <c r="D669" s="59" t="s">
        <v>1854</v>
      </c>
      <c r="G669" s="59" t="s">
        <v>1854</v>
      </c>
      <c r="K669" s="20">
        <v>34.951900000000002</v>
      </c>
      <c r="L669" s="20">
        <v>-108.5744</v>
      </c>
      <c r="M669" s="20" t="s">
        <v>357</v>
      </c>
      <c r="N669" s="59" t="s">
        <v>242</v>
      </c>
      <c r="O669" s="20" t="s">
        <v>147</v>
      </c>
      <c r="P669" s="59" t="s">
        <v>336</v>
      </c>
      <c r="Q669" s="20" t="s">
        <v>1373</v>
      </c>
      <c r="R669" s="20" t="s">
        <v>381</v>
      </c>
      <c r="T669" s="20"/>
      <c r="V669" s="20" t="s">
        <v>209</v>
      </c>
      <c r="X669" s="20" t="s">
        <v>249</v>
      </c>
      <c r="AA669" s="20" t="s">
        <v>142</v>
      </c>
      <c r="AB669" s="20" t="s">
        <v>982</v>
      </c>
      <c r="AC669" s="20">
        <v>0.52800000000000002</v>
      </c>
      <c r="AS669" s="20">
        <v>81.3</v>
      </c>
      <c r="AZ669" s="20">
        <v>2.7</v>
      </c>
      <c r="BA669" s="20">
        <v>7.7200000000000005E-2</v>
      </c>
      <c r="BB669" s="20">
        <v>1.52</v>
      </c>
      <c r="BC669" s="20">
        <v>38.6</v>
      </c>
      <c r="BD669" s="20">
        <v>143</v>
      </c>
      <c r="BE669" s="20">
        <v>10.4</v>
      </c>
      <c r="BF669" s="20">
        <v>3.9</v>
      </c>
      <c r="BG669" s="20">
        <v>0.27400000000000002</v>
      </c>
      <c r="BH669" s="20">
        <v>9.2700000000000005E-2</v>
      </c>
      <c r="BI669" s="20">
        <v>102</v>
      </c>
      <c r="BJ669" s="20">
        <v>6.91</v>
      </c>
      <c r="BK669" s="20">
        <v>24.4</v>
      </c>
      <c r="BL669" s="20">
        <v>0.71099999999999997</v>
      </c>
      <c r="BM669" s="20">
        <v>28.2</v>
      </c>
      <c r="BN669" s="20">
        <v>12.7</v>
      </c>
      <c r="BO669" s="20">
        <v>3.86</v>
      </c>
      <c r="BP669" s="20">
        <v>5.44</v>
      </c>
      <c r="BQ669" s="20">
        <v>0.24399999999999999</v>
      </c>
      <c r="BR669" s="20">
        <v>2.7</v>
      </c>
      <c r="BS669" s="20">
        <v>5.8</v>
      </c>
      <c r="BT669" s="20">
        <v>15.8</v>
      </c>
      <c r="BU669" s="20">
        <v>0.39</v>
      </c>
      <c r="BV669" s="20">
        <v>7.72</v>
      </c>
      <c r="BW669" s="20">
        <v>10</v>
      </c>
      <c r="BX669" s="20">
        <v>5.8</v>
      </c>
      <c r="BY669" s="20">
        <v>13.9</v>
      </c>
      <c r="BZ669" s="20">
        <v>0.39</v>
      </c>
      <c r="CA669" s="20">
        <v>0.85</v>
      </c>
      <c r="CB669" s="20">
        <v>21</v>
      </c>
      <c r="CC669" s="20">
        <v>3.9</v>
      </c>
      <c r="CD669" s="20">
        <v>0.85</v>
      </c>
      <c r="CE669" s="20">
        <v>0.85</v>
      </c>
      <c r="CF669" s="20">
        <v>2.74</v>
      </c>
      <c r="CG669" s="20">
        <v>8.9700000000000006</v>
      </c>
      <c r="CH669" s="20">
        <v>2.82</v>
      </c>
      <c r="CI669" s="20">
        <v>1.8</v>
      </c>
      <c r="CJ669" s="20">
        <v>65.7</v>
      </c>
      <c r="CK669" s="20">
        <v>1.31</v>
      </c>
      <c r="CM669" s="20">
        <v>18.600000000000001</v>
      </c>
      <c r="CN669" s="20">
        <v>3.9</v>
      </c>
      <c r="CO669" s="20">
        <v>6.23</v>
      </c>
      <c r="CP669" s="20">
        <v>69.5</v>
      </c>
      <c r="CQ669" s="20">
        <v>1.52</v>
      </c>
      <c r="CR669" s="20">
        <v>21.6</v>
      </c>
      <c r="CS669" s="20">
        <v>20.5</v>
      </c>
      <c r="CT669" s="20">
        <v>143</v>
      </c>
      <c r="CU669" s="20">
        <v>26.9</v>
      </c>
      <c r="CV669" s="20">
        <v>54.9</v>
      </c>
      <c r="CW669" s="20">
        <v>27</v>
      </c>
      <c r="CX669" s="20">
        <v>28.6</v>
      </c>
      <c r="CY669" s="20">
        <v>3.76</v>
      </c>
      <c r="CZ669" s="20">
        <v>0.94499999999999995</v>
      </c>
      <c r="DA669" s="20">
        <v>23.2</v>
      </c>
      <c r="DB669" s="20">
        <v>0.72199999999999998</v>
      </c>
      <c r="DC669" s="20">
        <v>8.5</v>
      </c>
      <c r="DD669" s="20">
        <v>2.7</v>
      </c>
      <c r="DE669" s="20">
        <v>1.8</v>
      </c>
      <c r="DF669" s="20">
        <v>1.8</v>
      </c>
      <c r="DG669" s="20">
        <v>2.4900000000000002</v>
      </c>
      <c r="DH669" s="20">
        <v>0.39600000000000002</v>
      </c>
      <c r="DI669" s="85">
        <v>183.71299999999999</v>
      </c>
      <c r="DJ669" s="85">
        <v>205.31299999999999</v>
      </c>
      <c r="DK669" s="20">
        <v>92.7</v>
      </c>
      <c r="DL669" s="20">
        <v>7880</v>
      </c>
      <c r="DM669" s="20">
        <v>48300</v>
      </c>
      <c r="DN669" s="20">
        <v>6290</v>
      </c>
      <c r="DO669" s="20">
        <v>541</v>
      </c>
      <c r="DP669" s="20">
        <v>1270</v>
      </c>
      <c r="DQ669" s="20">
        <v>850</v>
      </c>
      <c r="DR669" s="20">
        <v>390</v>
      </c>
      <c r="DS669" s="20">
        <v>116000</v>
      </c>
      <c r="DT669" s="20">
        <v>4630</v>
      </c>
    </row>
    <row r="670" spans="1:145" x14ac:dyDescent="0.3">
      <c r="A670" s="20" t="s">
        <v>211</v>
      </c>
      <c r="C670" s="20" t="s">
        <v>370</v>
      </c>
      <c r="D670" s="59" t="s">
        <v>1854</v>
      </c>
      <c r="G670" s="59" t="s">
        <v>1854</v>
      </c>
      <c r="K670" s="20">
        <v>35.202500000000001</v>
      </c>
      <c r="L670" s="20">
        <v>-108.5839</v>
      </c>
      <c r="M670" s="20" t="s">
        <v>357</v>
      </c>
      <c r="N670" s="59" t="s">
        <v>238</v>
      </c>
      <c r="O670" s="20" t="s">
        <v>147</v>
      </c>
      <c r="P670" s="59" t="s">
        <v>336</v>
      </c>
      <c r="Q670" s="20" t="s">
        <v>1373</v>
      </c>
      <c r="R670" s="20" t="s">
        <v>381</v>
      </c>
      <c r="T670" s="20"/>
      <c r="V670" s="20" t="s">
        <v>212</v>
      </c>
      <c r="X670" s="20" t="s">
        <v>249</v>
      </c>
      <c r="AA670" s="20" t="s">
        <v>142</v>
      </c>
      <c r="AB670" s="20" t="s">
        <v>982</v>
      </c>
      <c r="AC670" s="20">
        <v>1.43</v>
      </c>
      <c r="AS670" s="20">
        <v>61.2</v>
      </c>
      <c r="AZ670" s="20">
        <v>0.66</v>
      </c>
      <c r="BA670" s="20">
        <v>2.7799999999999998E-2</v>
      </c>
      <c r="BB670" s="20">
        <v>0.71499999999999997</v>
      </c>
      <c r="BC670" s="20">
        <v>48.9</v>
      </c>
      <c r="BD670" s="20">
        <v>31.7</v>
      </c>
      <c r="BE670" s="20">
        <v>2.78</v>
      </c>
      <c r="BF670" s="20">
        <v>0.96</v>
      </c>
      <c r="BG670" s="20">
        <v>0.20399999999999999</v>
      </c>
      <c r="BH670" s="20">
        <v>1.15E-2</v>
      </c>
      <c r="BI670" s="20">
        <v>102</v>
      </c>
      <c r="BJ670" s="20">
        <v>4.29</v>
      </c>
      <c r="BK670" s="20">
        <v>5.21</v>
      </c>
      <c r="BL670" s="20">
        <v>0.20399999999999999</v>
      </c>
      <c r="BM670" s="20">
        <v>9.6</v>
      </c>
      <c r="BN670" s="20">
        <v>4.03</v>
      </c>
      <c r="BO670" s="20">
        <v>4.32</v>
      </c>
      <c r="BP670" s="20">
        <v>0.71499999999999997</v>
      </c>
      <c r="BQ670" s="20">
        <v>0.27600000000000002</v>
      </c>
      <c r="BR670" s="20">
        <v>0.66</v>
      </c>
      <c r="BS670" s="20">
        <v>1.5</v>
      </c>
      <c r="BT670" s="20">
        <v>1.92</v>
      </c>
      <c r="BU670" s="20">
        <v>1.54</v>
      </c>
      <c r="BV670" s="20">
        <v>1.54</v>
      </c>
      <c r="BW670" s="20">
        <v>8.92</v>
      </c>
      <c r="BX670" s="20">
        <v>1.5</v>
      </c>
      <c r="BY670" s="20">
        <v>1.34</v>
      </c>
      <c r="BZ670" s="20">
        <v>9.6000000000000002E-2</v>
      </c>
      <c r="CA670" s="20">
        <v>0.22</v>
      </c>
      <c r="CB670" s="20">
        <v>21</v>
      </c>
      <c r="CC670" s="20">
        <v>0.96</v>
      </c>
      <c r="CD670" s="20">
        <v>0.22</v>
      </c>
      <c r="CE670" s="20">
        <v>0.22</v>
      </c>
      <c r="CF670" s="20">
        <v>1.84</v>
      </c>
      <c r="CG670" s="20">
        <v>1.96</v>
      </c>
      <c r="CH670" s="20">
        <v>1.74</v>
      </c>
      <c r="CI670" s="20">
        <v>0.45</v>
      </c>
      <c r="CJ670" s="20">
        <v>59.5</v>
      </c>
      <c r="CK670" s="20">
        <v>0.20399999999999999</v>
      </c>
      <c r="CM670" s="20">
        <v>2.5499999999999998</v>
      </c>
      <c r="CN670" s="20">
        <v>0.96</v>
      </c>
      <c r="CO670" s="20">
        <v>1.4</v>
      </c>
      <c r="CP670" s="20">
        <v>14.4</v>
      </c>
      <c r="CQ670" s="20">
        <v>0.40799999999999997</v>
      </c>
      <c r="CR670" s="20">
        <v>9.6</v>
      </c>
      <c r="CS670" s="20">
        <v>1.73</v>
      </c>
      <c r="CT670" s="20">
        <v>15.4</v>
      </c>
      <c r="CU670" s="20">
        <v>10.199999999999999</v>
      </c>
      <c r="CV670" s="20">
        <v>17.399999999999999</v>
      </c>
      <c r="CW670" s="20">
        <v>6.6</v>
      </c>
      <c r="CX670" s="20">
        <v>10.6</v>
      </c>
      <c r="CY670" s="20">
        <v>1.53</v>
      </c>
      <c r="CZ670" s="20">
        <v>0.44900000000000001</v>
      </c>
      <c r="DA670" s="20">
        <v>2.02</v>
      </c>
      <c r="DB670" s="20">
        <v>0.245</v>
      </c>
      <c r="DC670" s="20">
        <v>2.2000000000000002</v>
      </c>
      <c r="DD670" s="20">
        <v>0.66</v>
      </c>
      <c r="DE670" s="20">
        <v>0.45</v>
      </c>
      <c r="DF670" s="20">
        <v>0.45</v>
      </c>
      <c r="DG670" s="20">
        <v>0.91900000000000004</v>
      </c>
      <c r="DH670" s="20">
        <v>0.112</v>
      </c>
      <c r="DI670" s="85">
        <v>53.835000000000001</v>
      </c>
      <c r="DJ670" s="85">
        <v>63.435000000000002</v>
      </c>
      <c r="DK670" s="20">
        <v>24.9</v>
      </c>
      <c r="DL670" s="20">
        <v>3820</v>
      </c>
      <c r="DM670" s="20">
        <v>10800</v>
      </c>
      <c r="DN670" s="20">
        <v>2430</v>
      </c>
      <c r="DO670" s="20">
        <v>249</v>
      </c>
      <c r="DP670" s="20">
        <v>278</v>
      </c>
      <c r="DQ670" s="20">
        <v>278</v>
      </c>
      <c r="DR670" s="20">
        <v>96</v>
      </c>
      <c r="DS670" s="20">
        <v>27400</v>
      </c>
      <c r="DT670" s="20">
        <v>739</v>
      </c>
    </row>
    <row r="671" spans="1:145" x14ac:dyDescent="0.3">
      <c r="A671" s="19"/>
      <c r="C671" s="19"/>
      <c r="E671" s="109"/>
      <c r="F671" s="81"/>
      <c r="K671" s="19"/>
      <c r="L671" s="19"/>
      <c r="S671" s="19"/>
      <c r="T671" s="20"/>
      <c r="X671" s="82"/>
      <c r="Z671" s="83"/>
      <c r="AB671" s="19"/>
      <c r="AG671" s="84"/>
      <c r="AH671" s="84"/>
      <c r="AI671" s="84"/>
      <c r="AK671" s="84"/>
      <c r="AL671" s="84"/>
      <c r="AM671" s="84"/>
      <c r="AN671" s="84"/>
      <c r="AO671" s="84"/>
      <c r="AP671" s="84"/>
      <c r="AQ671" s="84"/>
      <c r="AT671" s="85"/>
      <c r="AU671" s="84"/>
      <c r="BB671" s="37"/>
      <c r="BD671" s="37"/>
      <c r="BJ671" s="37"/>
      <c r="BK671" s="37"/>
      <c r="BM671" s="37"/>
      <c r="BN671" s="37"/>
      <c r="BU671" s="37"/>
      <c r="BV671" s="37"/>
      <c r="BW671" s="37"/>
      <c r="BY671" s="37"/>
      <c r="CB671" s="37"/>
      <c r="CG671" s="85"/>
      <c r="CH671" s="37"/>
      <c r="CJ671" s="37"/>
      <c r="CM671" s="37"/>
      <c r="CO671" s="37"/>
      <c r="CP671" s="37"/>
      <c r="CR671" s="85"/>
      <c r="CS671" s="37"/>
      <c r="CT671" s="37"/>
      <c r="CU671" s="85"/>
      <c r="CV671" s="85"/>
      <c r="CW671" s="85"/>
      <c r="CX671" s="85"/>
      <c r="CY671" s="85"/>
      <c r="CZ671" s="85"/>
      <c r="DA671" s="85"/>
      <c r="DB671" s="85"/>
      <c r="DC671" s="85"/>
      <c r="DD671" s="85"/>
      <c r="DE671" s="85"/>
      <c r="DF671" s="85"/>
      <c r="DG671" s="85"/>
      <c r="DH671" s="85"/>
      <c r="DI671" s="87"/>
      <c r="DQ671" s="19"/>
      <c r="DU671" s="85"/>
      <c r="DX671" s="85"/>
      <c r="EA671" s="19"/>
      <c r="EB671" s="85"/>
      <c r="EF671" s="19"/>
      <c r="EI671" s="85"/>
      <c r="EO671" s="85"/>
    </row>
    <row r="672" spans="1:145" x14ac:dyDescent="0.3">
      <c r="A672" s="61" t="s">
        <v>1523</v>
      </c>
      <c r="T672" s="20"/>
      <c r="CV672" s="21"/>
      <c r="CW672" s="21"/>
      <c r="CX672" s="21"/>
      <c r="CY672" s="21"/>
      <c r="CZ672" s="21"/>
      <c r="DA672" s="21"/>
      <c r="DB672" s="21"/>
      <c r="DC672" s="21"/>
      <c r="DD672" s="21"/>
      <c r="DE672" s="21"/>
      <c r="DF672" s="21"/>
      <c r="DG672" s="21"/>
      <c r="DH672" s="21"/>
    </row>
    <row r="673" spans="1:157" x14ac:dyDescent="0.3">
      <c r="A673" s="20" t="s">
        <v>320</v>
      </c>
      <c r="B673" s="20" t="s">
        <v>978</v>
      </c>
      <c r="C673" s="20" t="s">
        <v>325</v>
      </c>
      <c r="D673" s="20" t="s">
        <v>980</v>
      </c>
      <c r="E673" s="109">
        <v>44720</v>
      </c>
      <c r="F673" s="113">
        <v>44865</v>
      </c>
      <c r="G673" s="59" t="s">
        <v>1274</v>
      </c>
      <c r="H673" s="20" t="s">
        <v>2195</v>
      </c>
      <c r="I673" s="20"/>
      <c r="J673" s="20"/>
      <c r="K673" s="20">
        <v>35.880198</v>
      </c>
      <c r="L673" s="20">
        <v>-107.49239900000001</v>
      </c>
      <c r="M673" s="20" t="s">
        <v>357</v>
      </c>
      <c r="N673" s="59" t="s">
        <v>238</v>
      </c>
      <c r="O673" s="20" t="s">
        <v>147</v>
      </c>
      <c r="P673" s="62" t="s">
        <v>1372</v>
      </c>
      <c r="S673" s="20">
        <v>0</v>
      </c>
      <c r="T673" s="19" t="s">
        <v>1519</v>
      </c>
      <c r="AA673" s="20" t="s">
        <v>142</v>
      </c>
      <c r="AB673" s="20" t="s">
        <v>1554</v>
      </c>
      <c r="AC673" s="20">
        <v>0.02</v>
      </c>
      <c r="AG673" s="20">
        <v>67.73</v>
      </c>
      <c r="AH673" s="20">
        <v>7.81</v>
      </c>
      <c r="AI673" s="20">
        <v>4.05</v>
      </c>
      <c r="AK673" s="115">
        <v>11.97</v>
      </c>
      <c r="AL673" s="20">
        <v>0.2</v>
      </c>
      <c r="AM673" s="20">
        <v>0.79</v>
      </c>
      <c r="AN673" s="20">
        <v>0.22</v>
      </c>
      <c r="AO673" s="20">
        <v>0.19</v>
      </c>
      <c r="AP673" s="20">
        <v>0.26</v>
      </c>
      <c r="AQ673" s="20">
        <v>7.0000000000000007E-2</v>
      </c>
      <c r="AR673" s="20">
        <v>2.16</v>
      </c>
      <c r="AS673" s="20">
        <v>120</v>
      </c>
      <c r="AT673" s="20">
        <v>0.02</v>
      </c>
      <c r="AW673" s="20">
        <v>0.06</v>
      </c>
      <c r="AY673" s="20">
        <v>95.45</v>
      </c>
      <c r="AZ673" s="20">
        <v>2</v>
      </c>
      <c r="BA673" s="20" t="s">
        <v>292</v>
      </c>
      <c r="BB673" s="20" t="s">
        <v>321</v>
      </c>
      <c r="BD673" s="20">
        <v>124.5</v>
      </c>
      <c r="BF673" s="20">
        <v>0.08</v>
      </c>
      <c r="BH673" s="20" t="s">
        <v>292</v>
      </c>
      <c r="BJ673" s="20">
        <v>19</v>
      </c>
      <c r="BK673" s="20">
        <v>456</v>
      </c>
      <c r="BL673" s="20">
        <v>0.46</v>
      </c>
      <c r="BM673" s="20">
        <v>3</v>
      </c>
      <c r="BN673" s="20">
        <v>7.4</v>
      </c>
      <c r="BO673" s="20">
        <v>1.8</v>
      </c>
      <c r="BP673" s="20">
        <v>596</v>
      </c>
      <c r="BQ673" s="20">
        <v>2.5000000000000001E-2</v>
      </c>
      <c r="BR673" s="20">
        <v>6.9000000000000006E-2</v>
      </c>
      <c r="BT673" s="20">
        <v>30</v>
      </c>
      <c r="BU673" s="20">
        <v>2</v>
      </c>
      <c r="BV673" s="20">
        <v>102</v>
      </c>
      <c r="BW673" s="20">
        <v>21</v>
      </c>
      <c r="BY673" s="20">
        <v>34</v>
      </c>
      <c r="CB673" s="20">
        <v>7.1</v>
      </c>
      <c r="CC673" s="20">
        <v>1E-3</v>
      </c>
      <c r="CF673" s="20">
        <v>0.12</v>
      </c>
      <c r="CG673" s="20">
        <v>5.6</v>
      </c>
      <c r="CH673" s="20" t="s">
        <v>291</v>
      </c>
      <c r="CI673" s="20">
        <v>5.6</v>
      </c>
      <c r="CJ673" s="20">
        <v>52.8</v>
      </c>
      <c r="CK673" s="20">
        <v>6.7</v>
      </c>
      <c r="CL673" s="20" t="s">
        <v>261</v>
      </c>
      <c r="CM673" s="20">
        <v>100.5</v>
      </c>
      <c r="CN673" s="20">
        <v>0.04</v>
      </c>
      <c r="CO673" s="20">
        <v>28.4</v>
      </c>
      <c r="CP673" s="20">
        <v>337</v>
      </c>
      <c r="CQ673" s="20">
        <v>4.7</v>
      </c>
      <c r="CR673" s="20">
        <v>147.5</v>
      </c>
      <c r="CS673" s="20">
        <v>102</v>
      </c>
      <c r="CT673" s="20" t="s">
        <v>300</v>
      </c>
      <c r="CU673" s="20">
        <v>442</v>
      </c>
      <c r="CV673" s="20">
        <v>873</v>
      </c>
      <c r="CW673" s="20">
        <v>78.900000000000006</v>
      </c>
      <c r="CX673" s="20">
        <v>278</v>
      </c>
      <c r="CY673" s="20">
        <v>35.9</v>
      </c>
      <c r="CZ673" s="20">
        <v>2.1</v>
      </c>
      <c r="DA673" s="20">
        <v>25</v>
      </c>
      <c r="DB673" s="20">
        <v>3.19</v>
      </c>
      <c r="DC673" s="20">
        <v>20.9</v>
      </c>
      <c r="DD673" s="20">
        <v>4.49</v>
      </c>
      <c r="DE673" s="20">
        <v>16.850000000000001</v>
      </c>
      <c r="DF673" s="20">
        <v>3.11</v>
      </c>
      <c r="DG673" s="20">
        <v>28</v>
      </c>
      <c r="DH673" s="4">
        <v>5.46</v>
      </c>
      <c r="DI673" s="85">
        <v>1816.9</v>
      </c>
      <c r="DJ673" s="85">
        <v>1964.4</v>
      </c>
    </row>
    <row r="674" spans="1:157" x14ac:dyDescent="0.3">
      <c r="A674" s="20" t="s">
        <v>322</v>
      </c>
      <c r="B674" s="20" t="s">
        <v>978</v>
      </c>
      <c r="C674" s="20" t="s">
        <v>325</v>
      </c>
      <c r="D674" s="20" t="s">
        <v>980</v>
      </c>
      <c r="E674" s="109">
        <v>44720</v>
      </c>
      <c r="F674" s="113">
        <v>44865</v>
      </c>
      <c r="G674" s="59" t="s">
        <v>1274</v>
      </c>
      <c r="H674" s="20" t="s">
        <v>2195</v>
      </c>
      <c r="I674" s="20"/>
      <c r="J674" s="20"/>
      <c r="K674" s="20">
        <v>35.855117999999997</v>
      </c>
      <c r="L674" s="20">
        <v>-107.443939</v>
      </c>
      <c r="M674" s="20" t="s">
        <v>357</v>
      </c>
      <c r="N674" s="59" t="s">
        <v>238</v>
      </c>
      <c r="O674" s="20" t="s">
        <v>147</v>
      </c>
      <c r="P674" s="62" t="s">
        <v>1372</v>
      </c>
      <c r="S674" s="20">
        <v>0</v>
      </c>
      <c r="T674" s="19" t="s">
        <v>1519</v>
      </c>
      <c r="AA674" s="20" t="s">
        <v>142</v>
      </c>
      <c r="AB674" s="20" t="s">
        <v>1554</v>
      </c>
      <c r="AC674" s="20">
        <v>0.02</v>
      </c>
      <c r="AG674" s="20">
        <v>37.32</v>
      </c>
      <c r="AH674" s="20">
        <v>23.3</v>
      </c>
      <c r="AI674" s="20">
        <v>3.2</v>
      </c>
      <c r="AK674" s="115">
        <v>21.63</v>
      </c>
      <c r="AL674" s="20">
        <v>0.79</v>
      </c>
      <c r="AM674" s="20">
        <v>1.02</v>
      </c>
      <c r="AN674" s="20">
        <v>0.48</v>
      </c>
      <c r="AO674" s="20">
        <v>0.17</v>
      </c>
      <c r="AP674" s="20">
        <v>0.34</v>
      </c>
      <c r="AQ674" s="20">
        <v>0.13</v>
      </c>
      <c r="AR674" s="20">
        <v>1.48</v>
      </c>
      <c r="AS674" s="20">
        <v>570</v>
      </c>
      <c r="AT674" s="20">
        <v>0.02</v>
      </c>
      <c r="AW674" s="20">
        <v>0.18</v>
      </c>
      <c r="AY674" s="20">
        <v>89.860000000000014</v>
      </c>
      <c r="AZ674" s="20">
        <v>3</v>
      </c>
      <c r="BA674" s="20">
        <v>0.9</v>
      </c>
      <c r="BB674" s="20" t="s">
        <v>321</v>
      </c>
      <c r="BD674" s="20">
        <v>258</v>
      </c>
      <c r="BF674" s="20">
        <v>0.19</v>
      </c>
      <c r="BH674" s="20" t="s">
        <v>292</v>
      </c>
      <c r="BJ674" s="20">
        <v>34</v>
      </c>
      <c r="BK674" s="20">
        <v>1550</v>
      </c>
      <c r="BL674" s="20">
        <v>0.44</v>
      </c>
      <c r="BM674" s="20">
        <v>1</v>
      </c>
      <c r="BN674" s="20">
        <v>7.1</v>
      </c>
      <c r="BO674" s="20">
        <v>4.2</v>
      </c>
      <c r="BP674" s="20">
        <v>1410</v>
      </c>
      <c r="BQ674" s="20">
        <v>2.4E-2</v>
      </c>
      <c r="BR674" s="20">
        <v>0.14299999999999999</v>
      </c>
      <c r="BT674" s="20">
        <v>20</v>
      </c>
      <c r="BU674" s="20">
        <v>8</v>
      </c>
      <c r="BV674" s="20">
        <v>318</v>
      </c>
      <c r="BW674" s="20">
        <v>49</v>
      </c>
      <c r="BY674" s="20">
        <v>87</v>
      </c>
      <c r="CB674" s="20">
        <v>10.8</v>
      </c>
      <c r="CC674" s="20">
        <v>2E-3</v>
      </c>
      <c r="CF674" s="20">
        <v>0.31</v>
      </c>
      <c r="CG674" s="20">
        <v>7.1</v>
      </c>
      <c r="CH674" s="20" t="s">
        <v>291</v>
      </c>
      <c r="CI674" s="20">
        <v>15.2</v>
      </c>
      <c r="CJ674" s="20">
        <v>80.2</v>
      </c>
      <c r="CK674" s="20">
        <v>19.399999999999999</v>
      </c>
      <c r="CL674" s="20" t="s">
        <v>261</v>
      </c>
      <c r="CM674" s="20">
        <v>271</v>
      </c>
      <c r="CN674" s="20">
        <v>0.23</v>
      </c>
      <c r="CO674" s="20">
        <v>71</v>
      </c>
      <c r="CP674" s="20">
        <v>720</v>
      </c>
      <c r="CQ674" s="20">
        <v>13.6</v>
      </c>
      <c r="CR674" s="20">
        <v>395</v>
      </c>
      <c r="CS674" s="20">
        <v>206</v>
      </c>
      <c r="CT674" s="20" t="s">
        <v>300</v>
      </c>
      <c r="CU674" s="20">
        <v>1880</v>
      </c>
      <c r="CV674" s="20">
        <v>3410</v>
      </c>
      <c r="CW674" s="20">
        <v>302</v>
      </c>
      <c r="CX674" s="20">
        <v>996</v>
      </c>
      <c r="CY674" s="20">
        <v>112.5</v>
      </c>
      <c r="CZ674" s="20">
        <v>5.94</v>
      </c>
      <c r="DA674" s="20">
        <v>63.6</v>
      </c>
      <c r="DB674" s="20">
        <v>8.16</v>
      </c>
      <c r="DC674" s="20">
        <v>55.7</v>
      </c>
      <c r="DD674" s="20">
        <v>12.6</v>
      </c>
      <c r="DE674" s="20">
        <v>47.7</v>
      </c>
      <c r="DF674" s="20">
        <v>8.85</v>
      </c>
      <c r="DG674" s="20">
        <v>75.8</v>
      </c>
      <c r="DH674" s="4">
        <v>14</v>
      </c>
      <c r="DI674" s="85">
        <v>6992.85</v>
      </c>
      <c r="DJ674" s="85">
        <v>7387.85</v>
      </c>
      <c r="DU674" s="159"/>
      <c r="DV674" s="159"/>
      <c r="DW674" s="159"/>
      <c r="DX674" s="159"/>
      <c r="DY674" s="159"/>
      <c r="DZ674" s="159"/>
      <c r="EA674" s="159"/>
      <c r="EB674" s="159"/>
      <c r="EC674" s="159"/>
      <c r="ED674" s="159"/>
      <c r="EE674" s="159"/>
      <c r="EF674" s="159"/>
      <c r="EG674" s="159"/>
      <c r="EH674" s="159"/>
      <c r="EI674" s="159"/>
      <c r="EJ674" s="159"/>
      <c r="EK674" s="159"/>
      <c r="EL674" s="159"/>
      <c r="EM674" s="159"/>
      <c r="EN674" s="159"/>
      <c r="EO674" s="159"/>
      <c r="EP674" s="159"/>
      <c r="EQ674" s="159"/>
      <c r="ER674" s="159"/>
      <c r="ES674" s="159"/>
      <c r="ET674" s="159"/>
      <c r="EU674" s="159"/>
      <c r="EV674" s="159"/>
      <c r="EW674" s="159"/>
      <c r="EX674" s="159"/>
      <c r="EY674" s="159"/>
      <c r="EZ674" s="159"/>
      <c r="FA674" s="159"/>
    </row>
    <row r="675" spans="1:157" x14ac:dyDescent="0.3">
      <c r="A675" s="19" t="s">
        <v>2784</v>
      </c>
      <c r="B675" s="20" t="s">
        <v>978</v>
      </c>
      <c r="C675" s="146" t="s">
        <v>325</v>
      </c>
      <c r="D675" s="20" t="s">
        <v>980</v>
      </c>
      <c r="E675" s="154">
        <v>45028</v>
      </c>
      <c r="F675" s="113">
        <v>45079</v>
      </c>
      <c r="G675" s="19" t="s">
        <v>2394</v>
      </c>
      <c r="H675" s="19" t="s">
        <v>2195</v>
      </c>
      <c r="K675" s="119">
        <v>35.850620428699997</v>
      </c>
      <c r="L675" s="119">
        <v>-107.43415795360001</v>
      </c>
      <c r="M675" s="62" t="s">
        <v>357</v>
      </c>
      <c r="N675" s="59" t="s">
        <v>238</v>
      </c>
      <c r="O675" s="20" t="s">
        <v>147</v>
      </c>
      <c r="P675" s="59" t="s">
        <v>1372</v>
      </c>
      <c r="Q675" s="160" t="s">
        <v>1549</v>
      </c>
      <c r="S675" s="19"/>
      <c r="T675" s="20"/>
      <c r="Z675" s="155" t="s">
        <v>2403</v>
      </c>
      <c r="AB675" s="146" t="s">
        <v>983</v>
      </c>
      <c r="AG675" s="19">
        <v>24.86</v>
      </c>
      <c r="AH675" s="19">
        <v>27</v>
      </c>
      <c r="AI675" s="19">
        <v>3.87</v>
      </c>
      <c r="AK675" s="19">
        <v>24.97</v>
      </c>
      <c r="AL675" s="19">
        <v>0.98</v>
      </c>
      <c r="AM675" s="19">
        <v>1.18</v>
      </c>
      <c r="AN675" s="19">
        <v>1.78</v>
      </c>
      <c r="AO675" s="19">
        <v>0.05</v>
      </c>
      <c r="AP675" s="19">
        <v>0.15</v>
      </c>
      <c r="AQ675" s="19">
        <v>0.16</v>
      </c>
      <c r="AR675" s="19">
        <v>3.59</v>
      </c>
      <c r="AS675" s="19">
        <v>500</v>
      </c>
      <c r="AT675" s="19">
        <v>0.01</v>
      </c>
      <c r="AW675" s="19">
        <v>0.41</v>
      </c>
      <c r="AY675" s="20">
        <v>89.01</v>
      </c>
      <c r="AZ675" s="19" t="s">
        <v>290</v>
      </c>
      <c r="BA675" s="19" t="s">
        <v>292</v>
      </c>
      <c r="BB675" s="19" t="s">
        <v>321</v>
      </c>
      <c r="BD675" s="19">
        <v>217</v>
      </c>
      <c r="BF675" s="19">
        <v>0.27</v>
      </c>
      <c r="BH675" s="19" t="s">
        <v>292</v>
      </c>
      <c r="BJ675" s="19">
        <v>38</v>
      </c>
      <c r="BK675" s="19">
        <v>1795</v>
      </c>
      <c r="BL675" s="19">
        <v>0.26</v>
      </c>
      <c r="BM675" s="19">
        <v>11</v>
      </c>
      <c r="BN675" s="19">
        <v>7.5</v>
      </c>
      <c r="BO675" s="19">
        <v>2.6</v>
      </c>
      <c r="BP675" s="19">
        <v>1630</v>
      </c>
      <c r="BQ675" s="19">
        <v>0.04</v>
      </c>
      <c r="BR675" s="19">
        <v>0.19900000000000001</v>
      </c>
      <c r="BT675" s="19">
        <v>20</v>
      </c>
      <c r="BU675" s="19">
        <v>6</v>
      </c>
      <c r="BV675" s="19">
        <v>382</v>
      </c>
      <c r="BW675" s="19">
        <v>54</v>
      </c>
      <c r="BY675" s="19">
        <v>137</v>
      </c>
      <c r="CB675" s="19">
        <v>6.6</v>
      </c>
      <c r="CC675" s="19">
        <v>1E-3</v>
      </c>
      <c r="CF675" s="19">
        <v>0.28999999999999998</v>
      </c>
      <c r="CG675" s="19">
        <v>11.2</v>
      </c>
      <c r="CH675" s="19">
        <v>0.5</v>
      </c>
      <c r="CI675" s="19">
        <v>17.899999999999999</v>
      </c>
      <c r="CJ675" s="19">
        <v>82.5</v>
      </c>
      <c r="CK675" s="19">
        <v>24.1</v>
      </c>
      <c r="CL675" s="19" t="s">
        <v>261</v>
      </c>
      <c r="CM675" s="19">
        <v>392</v>
      </c>
      <c r="CN675" s="19">
        <v>0.13</v>
      </c>
      <c r="CO675" s="19">
        <v>89.9</v>
      </c>
      <c r="CP675" s="19">
        <v>776</v>
      </c>
      <c r="CQ675" s="19">
        <v>17.8</v>
      </c>
      <c r="CR675" s="19">
        <v>452</v>
      </c>
      <c r="CS675" s="19">
        <v>254</v>
      </c>
      <c r="CT675" s="19" t="s">
        <v>300</v>
      </c>
      <c r="CU675" s="19">
        <v>1620</v>
      </c>
      <c r="CV675" s="19">
        <v>2960</v>
      </c>
      <c r="CW675" s="19">
        <v>291</v>
      </c>
      <c r="CX675" s="19">
        <v>919</v>
      </c>
      <c r="CY675" s="19">
        <v>115.5</v>
      </c>
      <c r="CZ675" s="19">
        <v>6.36</v>
      </c>
      <c r="DA675" s="19">
        <v>66</v>
      </c>
      <c r="DB675" s="19">
        <v>10.25</v>
      </c>
      <c r="DC675" s="19">
        <v>64.7</v>
      </c>
      <c r="DD675" s="19">
        <v>16.05</v>
      </c>
      <c r="DE675" s="19">
        <v>60</v>
      </c>
      <c r="DF675" s="19">
        <v>11.05</v>
      </c>
      <c r="DG675" s="19">
        <v>87.1</v>
      </c>
      <c r="DH675" s="16">
        <v>17.350000000000001</v>
      </c>
      <c r="DI675" s="87">
        <v>6244.3600000000006</v>
      </c>
      <c r="DJ675" s="87">
        <v>6696.3600000000006</v>
      </c>
      <c r="DO675" s="19"/>
      <c r="DP675" s="19"/>
    </row>
    <row r="676" spans="1:157" x14ac:dyDescent="0.3">
      <c r="A676" s="19" t="s">
        <v>2785</v>
      </c>
      <c r="B676" s="20" t="s">
        <v>978</v>
      </c>
      <c r="C676" s="146" t="s">
        <v>325</v>
      </c>
      <c r="D676" s="20" t="s">
        <v>980</v>
      </c>
      <c r="E676" s="154">
        <v>45028</v>
      </c>
      <c r="F676" s="113">
        <v>45079</v>
      </c>
      <c r="G676" s="19" t="s">
        <v>2394</v>
      </c>
      <c r="H676" s="19" t="s">
        <v>2195</v>
      </c>
      <c r="K676" s="119">
        <v>35.850620428699997</v>
      </c>
      <c r="L676" s="119">
        <v>-107.43415795360001</v>
      </c>
      <c r="M676" s="62" t="s">
        <v>357</v>
      </c>
      <c r="N676" s="59" t="s">
        <v>238</v>
      </c>
      <c r="O676" s="20" t="s">
        <v>147</v>
      </c>
      <c r="P676" s="59" t="s">
        <v>1372</v>
      </c>
      <c r="Q676" s="20" t="s">
        <v>1549</v>
      </c>
      <c r="S676" s="19"/>
      <c r="T676" s="20"/>
      <c r="Z676" s="155" t="s">
        <v>2404</v>
      </c>
      <c r="AB676" s="146" t="s">
        <v>983</v>
      </c>
      <c r="AG676" s="19">
        <v>83.39</v>
      </c>
      <c r="AH676" s="19">
        <v>2.8</v>
      </c>
      <c r="AI676" s="19">
        <v>5.34</v>
      </c>
      <c r="AK676" s="19">
        <v>3.56</v>
      </c>
      <c r="AL676" s="19">
        <v>0.05</v>
      </c>
      <c r="AM676" s="19">
        <v>0.34</v>
      </c>
      <c r="AN676" s="19">
        <v>0.31</v>
      </c>
      <c r="AO676" s="19">
        <v>0.56999999999999995</v>
      </c>
      <c r="AP676" s="19">
        <v>0.83</v>
      </c>
      <c r="AQ676" s="19">
        <v>0.06</v>
      </c>
      <c r="AR676" s="19">
        <v>1.8</v>
      </c>
      <c r="AS676" s="19">
        <v>250</v>
      </c>
      <c r="AT676" s="19">
        <v>0.01</v>
      </c>
      <c r="AW676" s="19">
        <v>0.12</v>
      </c>
      <c r="AY676" s="20">
        <v>99.18</v>
      </c>
      <c r="AZ676" s="19" t="s">
        <v>290</v>
      </c>
      <c r="BA676" s="19" t="s">
        <v>292</v>
      </c>
      <c r="BB676" s="19">
        <v>1</v>
      </c>
      <c r="BD676" s="19">
        <v>253</v>
      </c>
      <c r="BF676" s="19">
        <v>0.08</v>
      </c>
      <c r="BH676" s="19" t="s">
        <v>292</v>
      </c>
      <c r="BJ676" s="19">
        <v>13</v>
      </c>
      <c r="BK676" s="19">
        <v>152</v>
      </c>
      <c r="BL676" s="19">
        <v>0.89</v>
      </c>
      <c r="BM676" s="19">
        <v>4</v>
      </c>
      <c r="BN676" s="19">
        <v>7.4</v>
      </c>
      <c r="BO676" s="19">
        <v>1.5</v>
      </c>
      <c r="BP676" s="19">
        <v>113</v>
      </c>
      <c r="BQ676" s="19">
        <v>1.7000000000000001E-2</v>
      </c>
      <c r="BR676" s="19">
        <v>4.2999999999999997E-2</v>
      </c>
      <c r="BT676" s="19">
        <v>30</v>
      </c>
      <c r="BU676" s="19">
        <v>1</v>
      </c>
      <c r="BV676" s="19">
        <v>49.9</v>
      </c>
      <c r="BW676" s="19">
        <v>17</v>
      </c>
      <c r="BY676" s="19">
        <v>24</v>
      </c>
      <c r="CB676" s="19">
        <v>30.4</v>
      </c>
      <c r="CC676" s="19">
        <v>1E-3</v>
      </c>
      <c r="CF676" s="19">
        <v>0.33</v>
      </c>
      <c r="CG676" s="19">
        <v>2.2999999999999998</v>
      </c>
      <c r="CH676" s="19">
        <v>0.3</v>
      </c>
      <c r="CI676" s="19">
        <v>3.1</v>
      </c>
      <c r="CJ676" s="19">
        <v>57.9</v>
      </c>
      <c r="CK676" s="19">
        <v>3.5</v>
      </c>
      <c r="CL676" s="19" t="s">
        <v>261</v>
      </c>
      <c r="CM676" s="19">
        <v>42.1</v>
      </c>
      <c r="CN676" s="19">
        <v>0.14000000000000001</v>
      </c>
      <c r="CO676" s="19">
        <v>8.76</v>
      </c>
      <c r="CP676" s="19">
        <v>90</v>
      </c>
      <c r="CQ676" s="19">
        <v>4.2</v>
      </c>
      <c r="CR676" s="19">
        <v>60</v>
      </c>
      <c r="CS676" s="19">
        <v>48</v>
      </c>
      <c r="CT676" s="19">
        <v>4680</v>
      </c>
      <c r="CU676" s="19">
        <v>567</v>
      </c>
      <c r="CV676" s="19">
        <v>589</v>
      </c>
      <c r="CW676" s="19">
        <v>82.9</v>
      </c>
      <c r="CX676" s="19">
        <v>252</v>
      </c>
      <c r="CY676" s="19">
        <v>31</v>
      </c>
      <c r="CZ676" s="19">
        <v>2.2200000000000002</v>
      </c>
      <c r="DA676" s="19">
        <v>16.3</v>
      </c>
      <c r="DB676" s="19">
        <v>2.12</v>
      </c>
      <c r="DC676" s="19">
        <v>9.9499999999999993</v>
      </c>
      <c r="DD676" s="19">
        <v>2.2200000000000002</v>
      </c>
      <c r="DE676" s="19">
        <v>7.36</v>
      </c>
      <c r="DF676" s="19">
        <v>1.21</v>
      </c>
      <c r="DG676" s="19">
        <v>8.9</v>
      </c>
      <c r="DH676" s="16">
        <v>1.54</v>
      </c>
      <c r="DI676" s="87">
        <v>1573.72</v>
      </c>
      <c r="DJ676" s="87">
        <v>1633.72</v>
      </c>
      <c r="DO676" s="19"/>
      <c r="DP676" s="19"/>
    </row>
    <row r="677" spans="1:157" x14ac:dyDescent="0.3">
      <c r="A677" s="19" t="s">
        <v>3044</v>
      </c>
      <c r="B677" s="20" t="s">
        <v>978</v>
      </c>
      <c r="C677" s="19" t="s">
        <v>325</v>
      </c>
      <c r="D677" s="20" t="s">
        <v>980</v>
      </c>
      <c r="F677" s="113">
        <v>45118</v>
      </c>
      <c r="G677" s="59" t="s">
        <v>2455</v>
      </c>
      <c r="H677" s="19" t="s">
        <v>2195</v>
      </c>
      <c r="K677" s="141">
        <v>35.8546853</v>
      </c>
      <c r="L677" s="141">
        <v>-107.44482248</v>
      </c>
      <c r="M677" s="20" t="s">
        <v>357</v>
      </c>
      <c r="N677" s="59" t="s">
        <v>238</v>
      </c>
      <c r="O677" s="20" t="s">
        <v>147</v>
      </c>
      <c r="P677" s="59" t="s">
        <v>1372</v>
      </c>
      <c r="Q677" s="20" t="s">
        <v>1549</v>
      </c>
      <c r="Y677" s="20" t="s">
        <v>3045</v>
      </c>
      <c r="Z677" s="20" t="s">
        <v>2534</v>
      </c>
      <c r="AB677" s="20" t="s">
        <v>983</v>
      </c>
      <c r="AG677" s="19">
        <v>70.27</v>
      </c>
      <c r="AH677" s="19">
        <v>0.21</v>
      </c>
      <c r="AI677" s="19">
        <v>6.22</v>
      </c>
      <c r="AK677" s="19">
        <v>1.33</v>
      </c>
      <c r="AL677" s="19">
        <v>0.17</v>
      </c>
      <c r="AM677" s="19">
        <v>0.27</v>
      </c>
      <c r="AN677" s="19">
        <v>9.51</v>
      </c>
      <c r="AO677" s="19">
        <v>1.04</v>
      </c>
      <c r="AP677" s="19">
        <v>1.57</v>
      </c>
      <c r="AQ677" s="19">
        <v>0.02</v>
      </c>
      <c r="AR677" s="19">
        <v>8.57</v>
      </c>
      <c r="AS677" s="19">
        <v>140</v>
      </c>
      <c r="AT677" s="19">
        <v>0.02</v>
      </c>
      <c r="AW677" s="19">
        <v>2.12</v>
      </c>
      <c r="AY677" s="20">
        <v>101.31999999999998</v>
      </c>
      <c r="AZ677" s="19" t="s">
        <v>290</v>
      </c>
      <c r="BA677" s="19" t="s">
        <v>292</v>
      </c>
      <c r="BB677" s="19">
        <v>3.3</v>
      </c>
      <c r="BD677" s="19">
        <v>440</v>
      </c>
      <c r="BF677" s="19">
        <v>0.05</v>
      </c>
      <c r="BH677" s="19" t="s">
        <v>292</v>
      </c>
      <c r="BJ677" s="19">
        <v>7</v>
      </c>
      <c r="BK677" s="19">
        <v>12</v>
      </c>
      <c r="BL677" s="19">
        <v>1.46</v>
      </c>
      <c r="BM677" s="19">
        <v>6</v>
      </c>
      <c r="BN677" s="19">
        <v>7</v>
      </c>
      <c r="BO677" s="19">
        <v>0.9</v>
      </c>
      <c r="BP677" s="19">
        <v>3.88</v>
      </c>
      <c r="BQ677" s="19">
        <v>0.01</v>
      </c>
      <c r="BR677" s="19">
        <v>0.01</v>
      </c>
      <c r="BT677" s="19">
        <v>10</v>
      </c>
      <c r="BU677" s="19">
        <v>1</v>
      </c>
      <c r="BV677" s="19">
        <v>7.32</v>
      </c>
      <c r="BW677" s="19">
        <v>8</v>
      </c>
      <c r="BY677" s="19">
        <v>12</v>
      </c>
      <c r="CB677" s="19">
        <v>55.1</v>
      </c>
      <c r="CC677" s="19">
        <v>1E-3</v>
      </c>
      <c r="CF677" s="19">
        <v>0.35</v>
      </c>
      <c r="CG677" s="19">
        <v>4</v>
      </c>
      <c r="CH677" s="19">
        <v>0.3</v>
      </c>
      <c r="CI677" s="19">
        <v>0.7</v>
      </c>
      <c r="CJ677" s="19">
        <v>171.5</v>
      </c>
      <c r="CK677" s="19">
        <v>0.5</v>
      </c>
      <c r="CL677" s="19">
        <v>0.01</v>
      </c>
      <c r="CM677" s="19">
        <v>7.4</v>
      </c>
      <c r="CN677" s="19">
        <v>0.12</v>
      </c>
      <c r="CO677" s="19">
        <v>2.13</v>
      </c>
      <c r="CP677" s="19">
        <v>21</v>
      </c>
      <c r="CQ677" s="19">
        <v>1.5</v>
      </c>
      <c r="CR677" s="19">
        <v>23.1</v>
      </c>
      <c r="CS677" s="19">
        <v>54</v>
      </c>
      <c r="CT677" s="19">
        <v>145</v>
      </c>
      <c r="CU677" s="19">
        <v>32.6</v>
      </c>
      <c r="CV677" s="19">
        <v>60.7</v>
      </c>
      <c r="CW677" s="19">
        <v>6.9</v>
      </c>
      <c r="CX677" s="19">
        <v>24.2</v>
      </c>
      <c r="CY677" s="19">
        <v>4.78</v>
      </c>
      <c r="CZ677" s="19">
        <v>1</v>
      </c>
      <c r="DA677" s="19">
        <v>4.07</v>
      </c>
      <c r="DB677" s="19">
        <v>0.72</v>
      </c>
      <c r="DC677" s="19">
        <v>4.3</v>
      </c>
      <c r="DD677" s="19">
        <v>0.86</v>
      </c>
      <c r="DE677" s="19">
        <v>2.12</v>
      </c>
      <c r="DF677" s="19">
        <v>0.28000000000000003</v>
      </c>
      <c r="DG677" s="19">
        <v>1.86</v>
      </c>
      <c r="DH677" s="19">
        <v>0.27</v>
      </c>
      <c r="DI677" s="87">
        <v>144.66000000000005</v>
      </c>
      <c r="DJ677" s="87">
        <v>167.76000000000005</v>
      </c>
    </row>
    <row r="678" spans="1:157" s="19" customFormat="1" x14ac:dyDescent="0.3">
      <c r="A678" s="63" t="s">
        <v>1367</v>
      </c>
      <c r="E678" s="109"/>
      <c r="F678" s="109"/>
      <c r="G678" s="62"/>
      <c r="K678" s="62"/>
      <c r="L678" s="62"/>
      <c r="N678" s="62"/>
      <c r="P678" s="62"/>
      <c r="AK678" s="37"/>
      <c r="DI678" s="85"/>
      <c r="DJ678" s="85"/>
    </row>
    <row r="679" spans="1:157" s="19" customFormat="1" x14ac:dyDescent="0.3">
      <c r="A679" s="62" t="s">
        <v>1368</v>
      </c>
      <c r="B679" s="19" t="s">
        <v>1369</v>
      </c>
      <c r="C679" s="19" t="s">
        <v>371</v>
      </c>
      <c r="D679" s="19" t="s">
        <v>1370</v>
      </c>
      <c r="E679" s="109"/>
      <c r="F679" s="109">
        <v>42187</v>
      </c>
      <c r="G679" s="62" t="s">
        <v>1371</v>
      </c>
      <c r="H679" s="20" t="s">
        <v>2195</v>
      </c>
      <c r="I679" s="20"/>
      <c r="J679" s="20"/>
      <c r="K679" s="62">
        <v>36.6649901307565</v>
      </c>
      <c r="L679" s="62">
        <v>-106.81804254656301</v>
      </c>
      <c r="M679" s="19" t="s">
        <v>357</v>
      </c>
      <c r="N679" s="62" t="s">
        <v>241</v>
      </c>
      <c r="O679" s="19" t="s">
        <v>147</v>
      </c>
      <c r="P679" s="62" t="s">
        <v>1372</v>
      </c>
      <c r="Q679" s="19" t="s">
        <v>1373</v>
      </c>
      <c r="R679" s="19" t="s">
        <v>1374</v>
      </c>
      <c r="S679" s="19">
        <v>0</v>
      </c>
      <c r="T679" s="19" t="s">
        <v>1555</v>
      </c>
      <c r="AA679" s="20" t="s">
        <v>142</v>
      </c>
      <c r="AB679" s="19" t="s">
        <v>1556</v>
      </c>
      <c r="AG679" s="19">
        <v>60.37</v>
      </c>
      <c r="AH679" s="19">
        <v>0.08</v>
      </c>
      <c r="AI679" s="19">
        <v>3.4</v>
      </c>
      <c r="AK679" s="37">
        <v>29.23</v>
      </c>
      <c r="AL679" s="19">
        <v>0.36</v>
      </c>
      <c r="AM679" s="19">
        <v>0.28000000000000003</v>
      </c>
      <c r="AN679" s="19">
        <v>0.11</v>
      </c>
      <c r="AO679" s="19">
        <v>7.0000000000000007E-2</v>
      </c>
      <c r="AP679" s="19">
        <v>0.86</v>
      </c>
      <c r="AQ679" s="19">
        <v>0.06</v>
      </c>
      <c r="AR679" s="19">
        <v>4.9800000000000004</v>
      </c>
      <c r="AT679" s="19">
        <v>0.02</v>
      </c>
      <c r="AW679" s="19">
        <v>0.22</v>
      </c>
      <c r="AY679" s="20">
        <v>99.8</v>
      </c>
      <c r="AZ679" s="19">
        <v>2E-3</v>
      </c>
      <c r="BA679" s="19" t="s">
        <v>292</v>
      </c>
      <c r="BB679" s="19">
        <v>0.9</v>
      </c>
      <c r="BD679" s="19">
        <v>232</v>
      </c>
      <c r="BF679" s="19">
        <v>0.02</v>
      </c>
      <c r="BH679" s="19" t="s">
        <v>292</v>
      </c>
      <c r="BJ679" s="19">
        <v>4</v>
      </c>
      <c r="BK679" s="19">
        <v>10</v>
      </c>
      <c r="BL679" s="19">
        <v>0.56999999999999995</v>
      </c>
      <c r="BM679" s="19" t="s">
        <v>251</v>
      </c>
      <c r="BN679" s="19">
        <v>5.2</v>
      </c>
      <c r="BO679" s="19" t="s">
        <v>289</v>
      </c>
      <c r="BP679" s="19">
        <v>1.4</v>
      </c>
      <c r="BQ679" s="19">
        <v>1.4E-2</v>
      </c>
      <c r="BR679" s="19">
        <v>5.0000000000000001E-3</v>
      </c>
      <c r="BT679" s="19">
        <v>10</v>
      </c>
      <c r="BU679" s="19" t="s">
        <v>251</v>
      </c>
      <c r="BV679" s="19">
        <v>2</v>
      </c>
      <c r="BW679" s="19">
        <v>7</v>
      </c>
      <c r="BY679" s="19">
        <v>3</v>
      </c>
      <c r="CB679" s="19">
        <v>25.5</v>
      </c>
      <c r="CF679" s="19">
        <v>7.0000000000000007E-2</v>
      </c>
      <c r="CG679" s="19">
        <v>2.9</v>
      </c>
      <c r="CH679" s="19">
        <v>0.3</v>
      </c>
      <c r="CI679" s="19" t="s">
        <v>251</v>
      </c>
      <c r="CJ679" s="19">
        <v>32</v>
      </c>
      <c r="CK679" s="19">
        <v>0.2</v>
      </c>
      <c r="CL679" s="19" t="s">
        <v>261</v>
      </c>
      <c r="CM679" s="19">
        <v>2.44</v>
      </c>
      <c r="CN679" s="19">
        <v>0.03</v>
      </c>
      <c r="CO679" s="19">
        <v>6.78</v>
      </c>
      <c r="CP679" s="19">
        <v>20</v>
      </c>
      <c r="CQ679" s="19">
        <v>1</v>
      </c>
      <c r="CR679" s="19">
        <v>15.4</v>
      </c>
      <c r="CS679" s="19">
        <v>10</v>
      </c>
      <c r="CT679" s="19">
        <v>43</v>
      </c>
      <c r="CU679" s="19">
        <v>9.8000000000000007</v>
      </c>
      <c r="CV679" s="19">
        <v>19.899999999999999</v>
      </c>
      <c r="CW679" s="19">
        <v>2.42</v>
      </c>
      <c r="CX679" s="19">
        <v>10</v>
      </c>
      <c r="CY679" s="19">
        <v>2</v>
      </c>
      <c r="CZ679" s="19">
        <v>0.48</v>
      </c>
      <c r="DA679" s="19">
        <v>1.91</v>
      </c>
      <c r="DB679" s="19">
        <v>0.36</v>
      </c>
      <c r="DC679" s="19">
        <v>2.21</v>
      </c>
      <c r="DD679" s="19">
        <v>0.48</v>
      </c>
      <c r="DE679" s="19">
        <v>1.48</v>
      </c>
      <c r="DF679" s="19">
        <v>0.24</v>
      </c>
      <c r="DG679" s="19">
        <v>1.43</v>
      </c>
      <c r="DH679" s="19">
        <v>0.22</v>
      </c>
      <c r="DI679" s="85">
        <v>52.929999999999986</v>
      </c>
      <c r="DJ679" s="85">
        <v>68.329999999999984</v>
      </c>
    </row>
    <row r="680" spans="1:157" s="19" customFormat="1" x14ac:dyDescent="0.3">
      <c r="A680" s="62" t="s">
        <v>1375</v>
      </c>
      <c r="B680" s="19" t="s">
        <v>1369</v>
      </c>
      <c r="C680" s="19" t="s">
        <v>371</v>
      </c>
      <c r="D680" s="19" t="s">
        <v>1370</v>
      </c>
      <c r="E680" s="109"/>
      <c r="F680" s="109">
        <v>42187</v>
      </c>
      <c r="G680" s="62" t="s">
        <v>1371</v>
      </c>
      <c r="H680" s="20" t="s">
        <v>2195</v>
      </c>
      <c r="I680" s="20"/>
      <c r="J680" s="20"/>
      <c r="K680" s="62">
        <v>36.6649901307565</v>
      </c>
      <c r="L680" s="62">
        <v>-106.81804254656301</v>
      </c>
      <c r="M680" s="19" t="s">
        <v>357</v>
      </c>
      <c r="N680" s="62" t="s">
        <v>241</v>
      </c>
      <c r="O680" s="19" t="s">
        <v>147</v>
      </c>
      <c r="P680" s="62" t="s">
        <v>1372</v>
      </c>
      <c r="Q680" s="19" t="s">
        <v>1373</v>
      </c>
      <c r="R680" s="19" t="s">
        <v>1374</v>
      </c>
      <c r="S680" s="19">
        <v>0</v>
      </c>
      <c r="T680" s="19" t="s">
        <v>1555</v>
      </c>
      <c r="AA680" s="20" t="s">
        <v>142</v>
      </c>
      <c r="AB680" s="19" t="s">
        <v>1556</v>
      </c>
      <c r="AG680" s="19">
        <v>90.47</v>
      </c>
      <c r="AH680" s="19">
        <v>0.13</v>
      </c>
      <c r="AI680" s="19">
        <v>4.7300000000000004</v>
      </c>
      <c r="AK680" s="37">
        <v>0.72</v>
      </c>
      <c r="AL680" s="19">
        <v>0.01</v>
      </c>
      <c r="AM680" s="19">
        <v>0.11</v>
      </c>
      <c r="AN680" s="19">
        <v>0.06</v>
      </c>
      <c r="AO680" s="19">
        <v>0.14000000000000001</v>
      </c>
      <c r="AP680" s="19">
        <v>1.18</v>
      </c>
      <c r="AQ680" s="19">
        <v>0.02</v>
      </c>
      <c r="AR680" s="19">
        <v>1.36</v>
      </c>
      <c r="AT680" s="19">
        <v>0.01</v>
      </c>
      <c r="AW680" s="19">
        <v>0.09</v>
      </c>
      <c r="AY680" s="20">
        <v>98.93</v>
      </c>
      <c r="AZ680" s="19">
        <v>3.0000000000000001E-3</v>
      </c>
      <c r="BA680" s="19" t="s">
        <v>292</v>
      </c>
      <c r="BB680" s="19">
        <v>0.6</v>
      </c>
      <c r="BD680" s="19">
        <v>250</v>
      </c>
      <c r="BF680" s="19">
        <v>0.02</v>
      </c>
      <c r="BH680" s="19" t="s">
        <v>292</v>
      </c>
      <c r="BJ680" s="19">
        <v>1</v>
      </c>
      <c r="BK680" s="19">
        <v>10</v>
      </c>
      <c r="BL680" s="19">
        <v>0.85</v>
      </c>
      <c r="BM680" s="19">
        <v>3</v>
      </c>
      <c r="BN680" s="19">
        <v>5.4</v>
      </c>
      <c r="BO680" s="19" t="s">
        <v>289</v>
      </c>
      <c r="BP680" s="19">
        <v>1.7</v>
      </c>
      <c r="BQ680" s="19">
        <v>1.0999999999999999E-2</v>
      </c>
      <c r="BR680" s="19">
        <v>6.0000000000000001E-3</v>
      </c>
      <c r="BT680" s="19">
        <v>10</v>
      </c>
      <c r="BU680" s="19" t="s">
        <v>251</v>
      </c>
      <c r="BV680" s="19">
        <v>3.1</v>
      </c>
      <c r="BW680" s="19" t="s">
        <v>251</v>
      </c>
      <c r="BY680" s="19">
        <v>4</v>
      </c>
      <c r="CB680" s="19">
        <v>35.4</v>
      </c>
      <c r="CF680" s="19">
        <v>0.1</v>
      </c>
      <c r="CG680" s="19">
        <v>0.6</v>
      </c>
      <c r="CH680" s="19">
        <v>0.2</v>
      </c>
      <c r="CI680" s="19" t="s">
        <v>251</v>
      </c>
      <c r="CJ680" s="19">
        <v>34.5</v>
      </c>
      <c r="CK680" s="19">
        <v>0.2</v>
      </c>
      <c r="CL680" s="19" t="s">
        <v>261</v>
      </c>
      <c r="CM680" s="19">
        <v>3.29</v>
      </c>
      <c r="CN680" s="19">
        <v>0.03</v>
      </c>
      <c r="CO680" s="19">
        <v>0.89</v>
      </c>
      <c r="CP680" s="19">
        <v>21</v>
      </c>
      <c r="CQ680" s="19">
        <v>2</v>
      </c>
      <c r="CR680" s="19">
        <v>11.5</v>
      </c>
      <c r="CS680" s="19">
        <v>13</v>
      </c>
      <c r="CT680" s="19">
        <v>53</v>
      </c>
      <c r="CU680" s="19">
        <v>14.4</v>
      </c>
      <c r="CV680" s="19">
        <v>28.4</v>
      </c>
      <c r="CW680" s="19">
        <v>3.36</v>
      </c>
      <c r="CX680" s="19">
        <v>12.9</v>
      </c>
      <c r="CY680" s="19">
        <v>2.33</v>
      </c>
      <c r="CZ680" s="19">
        <v>0.43</v>
      </c>
      <c r="DA680" s="19">
        <v>1.75</v>
      </c>
      <c r="DB680" s="19">
        <v>0.3</v>
      </c>
      <c r="DC680" s="19">
        <v>1.8</v>
      </c>
      <c r="DD680" s="19">
        <v>0.38</v>
      </c>
      <c r="DE680" s="19">
        <v>1.1200000000000001</v>
      </c>
      <c r="DF680" s="19">
        <v>0.18</v>
      </c>
      <c r="DG680" s="19">
        <v>1.1499999999999999</v>
      </c>
      <c r="DH680" s="19">
        <v>0.18</v>
      </c>
      <c r="DI680" s="85">
        <v>68.680000000000007</v>
      </c>
      <c r="DJ680" s="85">
        <v>80.180000000000007</v>
      </c>
    </row>
    <row r="681" spans="1:157" s="19" customFormat="1" x14ac:dyDescent="0.3">
      <c r="A681" s="62" t="s">
        <v>1376</v>
      </c>
      <c r="B681" s="19" t="s">
        <v>1369</v>
      </c>
      <c r="C681" s="19" t="s">
        <v>371</v>
      </c>
      <c r="D681" s="19" t="s">
        <v>1370</v>
      </c>
      <c r="E681" s="109"/>
      <c r="F681" s="109">
        <v>42187</v>
      </c>
      <c r="G681" s="62" t="s">
        <v>1371</v>
      </c>
      <c r="H681" s="20" t="s">
        <v>2195</v>
      </c>
      <c r="I681" s="20"/>
      <c r="J681" s="20"/>
      <c r="K681" s="62">
        <v>36.664661479008799</v>
      </c>
      <c r="L681" s="62">
        <v>-106.818314517915</v>
      </c>
      <c r="M681" s="19" t="s">
        <v>357</v>
      </c>
      <c r="N681" s="62" t="s">
        <v>241</v>
      </c>
      <c r="O681" s="19" t="s">
        <v>147</v>
      </c>
      <c r="P681" s="62" t="s">
        <v>1372</v>
      </c>
      <c r="Q681" s="19" t="s">
        <v>1373</v>
      </c>
      <c r="R681" s="19" t="s">
        <v>1374</v>
      </c>
      <c r="S681" s="19">
        <v>0</v>
      </c>
      <c r="T681" s="19" t="s">
        <v>1555</v>
      </c>
      <c r="AA681" s="20" t="s">
        <v>142</v>
      </c>
      <c r="AB681" s="19" t="s">
        <v>1556</v>
      </c>
      <c r="AG681" s="19">
        <v>39.46</v>
      </c>
      <c r="AH681" s="19">
        <v>13.8</v>
      </c>
      <c r="AI681" s="19">
        <v>4.5</v>
      </c>
      <c r="AK681" s="37">
        <v>32.08</v>
      </c>
      <c r="AL681" s="19">
        <v>0.71</v>
      </c>
      <c r="AM681" s="19">
        <v>0.4</v>
      </c>
      <c r="AN681" s="19">
        <v>0.13</v>
      </c>
      <c r="AO681" s="19">
        <v>0.09</v>
      </c>
      <c r="AP681" s="19">
        <v>0.46</v>
      </c>
      <c r="AQ681" s="19">
        <v>0.22</v>
      </c>
      <c r="AR681" s="19">
        <v>6.05</v>
      </c>
      <c r="AT681" s="19" t="s">
        <v>261</v>
      </c>
      <c r="AW681" s="19">
        <v>0.28000000000000003</v>
      </c>
      <c r="AY681" s="20">
        <v>97.899999999999991</v>
      </c>
      <c r="AZ681" s="19">
        <v>3.2000000000000001E-2</v>
      </c>
      <c r="BA681" s="19" t="s">
        <v>292</v>
      </c>
      <c r="BB681" s="19">
        <v>0.5</v>
      </c>
      <c r="BD681" s="19">
        <v>417</v>
      </c>
      <c r="BF681" s="19">
        <v>0.35</v>
      </c>
      <c r="BH681" s="19">
        <v>0.6</v>
      </c>
      <c r="BJ681" s="19">
        <v>34</v>
      </c>
      <c r="BK681" s="19">
        <v>590</v>
      </c>
      <c r="BL681" s="19">
        <v>0.51</v>
      </c>
      <c r="BM681" s="19">
        <v>29</v>
      </c>
      <c r="BN681" s="19">
        <v>21.2</v>
      </c>
      <c r="BO681" s="19" t="s">
        <v>289</v>
      </c>
      <c r="BP681" s="19">
        <v>455</v>
      </c>
      <c r="BQ681" s="19">
        <v>0.12</v>
      </c>
      <c r="BR681" s="19">
        <v>0.20499999999999999</v>
      </c>
      <c r="BT681" s="19">
        <v>30</v>
      </c>
      <c r="BU681" s="19">
        <v>1</v>
      </c>
      <c r="BV681" s="19">
        <v>214</v>
      </c>
      <c r="BW681" s="19">
        <v>36</v>
      </c>
      <c r="BY681" s="19">
        <v>41</v>
      </c>
      <c r="CB681" s="19">
        <v>13.3</v>
      </c>
      <c r="CF681" s="19">
        <v>0.48</v>
      </c>
      <c r="CG681" s="19">
        <v>16</v>
      </c>
      <c r="CH681" s="19">
        <v>1.6</v>
      </c>
      <c r="CI681" s="19">
        <v>20</v>
      </c>
      <c r="CJ681" s="19">
        <v>173</v>
      </c>
      <c r="CK681" s="19">
        <v>13.9</v>
      </c>
      <c r="CL681" s="19" t="s">
        <v>261</v>
      </c>
      <c r="CM681" s="19">
        <v>258</v>
      </c>
      <c r="CN681" s="19">
        <v>0.05</v>
      </c>
      <c r="CO681" s="19">
        <v>45.7</v>
      </c>
      <c r="CP681" s="19">
        <v>1240</v>
      </c>
      <c r="CQ681" s="19">
        <v>10</v>
      </c>
      <c r="CR681" s="19">
        <v>182.5</v>
      </c>
      <c r="CS681" s="19">
        <v>330</v>
      </c>
      <c r="CT681" s="19" t="s">
        <v>1377</v>
      </c>
      <c r="CU681" s="19">
        <v>490</v>
      </c>
      <c r="CV681" s="19">
        <v>860</v>
      </c>
      <c r="CW681" s="19">
        <v>91.4</v>
      </c>
      <c r="CX681" s="19">
        <v>315</v>
      </c>
      <c r="CY681" s="19">
        <v>51.5</v>
      </c>
      <c r="CZ681" s="19">
        <v>3.2</v>
      </c>
      <c r="DA681" s="19">
        <v>37.700000000000003</v>
      </c>
      <c r="DB681" s="19">
        <v>5.74</v>
      </c>
      <c r="DC681" s="19">
        <v>32.4</v>
      </c>
      <c r="DD681" s="19">
        <v>6.88</v>
      </c>
      <c r="DE681" s="19">
        <v>22</v>
      </c>
      <c r="DF681" s="19">
        <v>3.83</v>
      </c>
      <c r="DG681" s="19">
        <v>30.1</v>
      </c>
      <c r="DH681" s="16">
        <v>5.64</v>
      </c>
      <c r="DI681" s="85">
        <v>1955.3900000000003</v>
      </c>
      <c r="DJ681" s="85">
        <v>2137.8900000000003</v>
      </c>
    </row>
    <row r="682" spans="1:157" s="19" customFormat="1" x14ac:dyDescent="0.3">
      <c r="A682" s="62" t="s">
        <v>1378</v>
      </c>
      <c r="B682" s="19" t="s">
        <v>1369</v>
      </c>
      <c r="C682" s="19" t="s">
        <v>371</v>
      </c>
      <c r="D682" s="19" t="s">
        <v>1370</v>
      </c>
      <c r="E682" s="109"/>
      <c r="F682" s="109">
        <v>42187</v>
      </c>
      <c r="G682" s="62" t="s">
        <v>1371</v>
      </c>
      <c r="H682" s="20" t="s">
        <v>2195</v>
      </c>
      <c r="I682" s="20"/>
      <c r="J682" s="20"/>
      <c r="K682" s="62">
        <v>36.666708293491098</v>
      </c>
      <c r="L682" s="62">
        <v>-106.81768018669899</v>
      </c>
      <c r="M682" s="19" t="s">
        <v>357</v>
      </c>
      <c r="N682" s="62" t="s">
        <v>241</v>
      </c>
      <c r="O682" s="19" t="s">
        <v>147</v>
      </c>
      <c r="P682" s="62" t="s">
        <v>1372</v>
      </c>
      <c r="Q682" s="19" t="s">
        <v>1373</v>
      </c>
      <c r="R682" s="19" t="s">
        <v>1374</v>
      </c>
      <c r="S682" s="19">
        <v>0</v>
      </c>
      <c r="T682" s="19" t="s">
        <v>1555</v>
      </c>
      <c r="AA682" s="20" t="s">
        <v>142</v>
      </c>
      <c r="AB682" s="19" t="s">
        <v>1556</v>
      </c>
      <c r="AG682" s="19">
        <v>63.38</v>
      </c>
      <c r="AH682" s="19">
        <v>0.36</v>
      </c>
      <c r="AI682" s="19">
        <v>3.99</v>
      </c>
      <c r="AK682" s="37">
        <v>26.45</v>
      </c>
      <c r="AL682" s="19">
        <v>0.22</v>
      </c>
      <c r="AM682" s="19">
        <v>0.08</v>
      </c>
      <c r="AN682" s="19">
        <v>0.06</v>
      </c>
      <c r="AO682" s="19">
        <v>0.34</v>
      </c>
      <c r="AP682" s="19">
        <v>0.84</v>
      </c>
      <c r="AQ682" s="19">
        <v>0.11</v>
      </c>
      <c r="AR682" s="19">
        <v>4</v>
      </c>
      <c r="AT682" s="19" t="s">
        <v>261</v>
      </c>
      <c r="AW682" s="19">
        <v>0.21</v>
      </c>
      <c r="AY682" s="20">
        <v>99.830000000000013</v>
      </c>
      <c r="AZ682" s="19">
        <v>2E-3</v>
      </c>
      <c r="BA682" s="19" t="s">
        <v>292</v>
      </c>
      <c r="BB682" s="19">
        <v>2.8</v>
      </c>
      <c r="BD682" s="19">
        <v>194</v>
      </c>
      <c r="BF682" s="19">
        <v>0.04</v>
      </c>
      <c r="BH682" s="19" t="s">
        <v>292</v>
      </c>
      <c r="BJ682" s="19">
        <v>16</v>
      </c>
      <c r="BK682" s="19">
        <v>30</v>
      </c>
      <c r="BL682" s="19">
        <v>0.7</v>
      </c>
      <c r="BM682" s="19">
        <v>2</v>
      </c>
      <c r="BN682" s="19">
        <v>5.5</v>
      </c>
      <c r="BO682" s="19">
        <v>5</v>
      </c>
      <c r="BP682" s="19">
        <v>4.9000000000000004</v>
      </c>
      <c r="BQ682" s="19">
        <v>4.2000000000000003E-2</v>
      </c>
      <c r="BR682" s="19">
        <v>3.1E-2</v>
      </c>
      <c r="BT682" s="19">
        <v>10</v>
      </c>
      <c r="BU682" s="19" t="s">
        <v>251</v>
      </c>
      <c r="BV682" s="19">
        <v>8.5</v>
      </c>
      <c r="BW682" s="19">
        <v>10</v>
      </c>
      <c r="BY682" s="19">
        <v>5</v>
      </c>
      <c r="CB682" s="19">
        <v>26</v>
      </c>
      <c r="CF682" s="19">
        <v>0.28000000000000003</v>
      </c>
      <c r="CG682" s="19">
        <v>15.8</v>
      </c>
      <c r="CH682" s="19">
        <v>0.6</v>
      </c>
      <c r="CI682" s="19">
        <v>1</v>
      </c>
      <c r="CJ682" s="19">
        <v>52.2</v>
      </c>
      <c r="CK682" s="19">
        <v>0.6</v>
      </c>
      <c r="CL682" s="19">
        <v>0.01</v>
      </c>
      <c r="CM682" s="19">
        <v>9.99</v>
      </c>
      <c r="CN682" s="19">
        <v>0.04</v>
      </c>
      <c r="CO682" s="19">
        <v>2.62</v>
      </c>
      <c r="CP682" s="19">
        <v>114</v>
      </c>
      <c r="CQ682" s="19">
        <v>1</v>
      </c>
      <c r="CR682" s="19">
        <v>25.1</v>
      </c>
      <c r="CS682" s="19">
        <v>55</v>
      </c>
      <c r="CT682" s="19">
        <v>179</v>
      </c>
      <c r="CU682" s="19">
        <v>34</v>
      </c>
      <c r="CV682" s="19">
        <v>64.8</v>
      </c>
      <c r="CW682" s="19">
        <v>7.13</v>
      </c>
      <c r="CX682" s="19">
        <v>26.9</v>
      </c>
      <c r="CY682" s="19">
        <v>5.03</v>
      </c>
      <c r="CZ682" s="19">
        <v>0.75</v>
      </c>
      <c r="DA682" s="19">
        <v>4.0199999999999996</v>
      </c>
      <c r="DB682" s="19">
        <v>0.66</v>
      </c>
      <c r="DC682" s="19">
        <v>4.18</v>
      </c>
      <c r="DD682" s="19">
        <v>0.92</v>
      </c>
      <c r="DE682" s="19">
        <v>2.98</v>
      </c>
      <c r="DF682" s="19">
        <v>0.46</v>
      </c>
      <c r="DG682" s="19">
        <v>2.69</v>
      </c>
      <c r="DH682" s="19">
        <v>0.41</v>
      </c>
      <c r="DI682" s="85">
        <v>154.92999999999998</v>
      </c>
      <c r="DJ682" s="85">
        <v>180.02999999999997</v>
      </c>
    </row>
    <row r="683" spans="1:157" s="19" customFormat="1" x14ac:dyDescent="0.3">
      <c r="A683" s="62" t="s">
        <v>1379</v>
      </c>
      <c r="B683" s="19" t="s">
        <v>1369</v>
      </c>
      <c r="C683" s="19" t="s">
        <v>371</v>
      </c>
      <c r="D683" s="19" t="s">
        <v>1370</v>
      </c>
      <c r="E683" s="109"/>
      <c r="F683" s="109">
        <v>42187</v>
      </c>
      <c r="G683" s="62" t="s">
        <v>1371</v>
      </c>
      <c r="H683" s="20" t="s">
        <v>2195</v>
      </c>
      <c r="I683" s="20"/>
      <c r="J683" s="20"/>
      <c r="K683" s="62">
        <v>36.667095224665303</v>
      </c>
      <c r="L683" s="62">
        <v>-106.820083623051</v>
      </c>
      <c r="M683" s="19" t="s">
        <v>357</v>
      </c>
      <c r="N683" s="62" t="s">
        <v>241</v>
      </c>
      <c r="O683" s="19" t="s">
        <v>147</v>
      </c>
      <c r="P683" s="62" t="s">
        <v>1372</v>
      </c>
      <c r="Q683" s="19" t="s">
        <v>1373</v>
      </c>
      <c r="R683" s="19" t="s">
        <v>1374</v>
      </c>
      <c r="S683" s="19">
        <v>0</v>
      </c>
      <c r="T683" s="19" t="s">
        <v>1555</v>
      </c>
      <c r="AA683" s="20" t="s">
        <v>142</v>
      </c>
      <c r="AB683" s="19" t="s">
        <v>1556</v>
      </c>
      <c r="AG683" s="19">
        <v>62.44</v>
      </c>
      <c r="AH683" s="19">
        <v>0.61</v>
      </c>
      <c r="AI683" s="19">
        <v>4.38</v>
      </c>
      <c r="AK683" s="37">
        <v>25.2</v>
      </c>
      <c r="AL683" s="19">
        <v>0.27</v>
      </c>
      <c r="AM683" s="19">
        <v>0.22</v>
      </c>
      <c r="AN683" s="19">
        <v>0.1</v>
      </c>
      <c r="AO683" s="19">
        <v>0.25</v>
      </c>
      <c r="AP683" s="19">
        <v>0.87</v>
      </c>
      <c r="AQ683" s="19">
        <v>0.1</v>
      </c>
      <c r="AR683" s="19">
        <v>5.24</v>
      </c>
      <c r="AT683" s="19" t="s">
        <v>261</v>
      </c>
      <c r="AW683" s="19">
        <v>0.19</v>
      </c>
      <c r="AY683" s="20">
        <v>99.679999999999978</v>
      </c>
      <c r="AZ683" s="19">
        <v>4.0000000000000001E-3</v>
      </c>
      <c r="BA683" s="19" t="s">
        <v>292</v>
      </c>
      <c r="BB683" s="19">
        <v>3.7</v>
      </c>
      <c r="BD683" s="19">
        <v>343</v>
      </c>
      <c r="BF683" s="19">
        <v>0.06</v>
      </c>
      <c r="BH683" s="19" t="s">
        <v>292</v>
      </c>
      <c r="BJ683" s="19">
        <v>21</v>
      </c>
      <c r="BK683" s="19">
        <v>50</v>
      </c>
      <c r="BL683" s="19">
        <v>0.72</v>
      </c>
      <c r="BM683" s="19">
        <v>3</v>
      </c>
      <c r="BN683" s="19">
        <v>9</v>
      </c>
      <c r="BO683" s="19" t="s">
        <v>289</v>
      </c>
      <c r="BP683" s="19">
        <v>8.8000000000000007</v>
      </c>
      <c r="BQ683" s="19">
        <v>2.5000000000000001E-2</v>
      </c>
      <c r="BR683" s="19">
        <v>3.4000000000000002E-2</v>
      </c>
      <c r="BT683" s="19">
        <v>10</v>
      </c>
      <c r="BU683" s="19" t="s">
        <v>251</v>
      </c>
      <c r="BV683" s="19">
        <v>13.8</v>
      </c>
      <c r="BW683" s="19">
        <v>22</v>
      </c>
      <c r="BY683" s="19">
        <v>8</v>
      </c>
      <c r="CB683" s="19">
        <v>27.1</v>
      </c>
      <c r="CF683" s="19">
        <v>0.28999999999999998</v>
      </c>
      <c r="CG683" s="19">
        <v>14.2</v>
      </c>
      <c r="CH683" s="19">
        <v>0.8</v>
      </c>
      <c r="CI683" s="19">
        <v>2</v>
      </c>
      <c r="CJ683" s="19">
        <v>76.599999999999994</v>
      </c>
      <c r="CK683" s="19">
        <v>1.1000000000000001</v>
      </c>
      <c r="CL683" s="19">
        <v>0.01</v>
      </c>
      <c r="CM683" s="19">
        <v>10.7</v>
      </c>
      <c r="CN683" s="19">
        <v>0.04</v>
      </c>
      <c r="CO683" s="19">
        <v>3.96</v>
      </c>
      <c r="CP683" s="19">
        <v>190</v>
      </c>
      <c r="CQ683" s="19">
        <v>2</v>
      </c>
      <c r="CR683" s="19">
        <v>31.6</v>
      </c>
      <c r="CS683" s="19">
        <v>79</v>
      </c>
      <c r="CT683" s="19">
        <v>351</v>
      </c>
      <c r="CU683" s="19">
        <v>81</v>
      </c>
      <c r="CV683" s="19">
        <v>141</v>
      </c>
      <c r="CW683" s="19">
        <v>17.100000000000001</v>
      </c>
      <c r="CX683" s="19">
        <v>63.1</v>
      </c>
      <c r="CY683" s="19">
        <v>10.25</v>
      </c>
      <c r="CZ683" s="19">
        <v>1.24</v>
      </c>
      <c r="DA683" s="19">
        <v>6.49</v>
      </c>
      <c r="DB683" s="19">
        <v>1.08</v>
      </c>
      <c r="DC683" s="19">
        <v>6.09</v>
      </c>
      <c r="DD683" s="19">
        <v>1.24</v>
      </c>
      <c r="DE683" s="19">
        <v>3.74</v>
      </c>
      <c r="DF683" s="19">
        <v>0.55000000000000004</v>
      </c>
      <c r="DG683" s="19">
        <v>3.75</v>
      </c>
      <c r="DH683" s="19">
        <v>0.57999999999999996</v>
      </c>
      <c r="DI683" s="85">
        <v>337.21</v>
      </c>
      <c r="DJ683" s="85">
        <v>368.81</v>
      </c>
    </row>
    <row r="684" spans="1:157" s="19" customFormat="1" x14ac:dyDescent="0.3">
      <c r="A684" s="62" t="s">
        <v>1380</v>
      </c>
      <c r="B684" s="19" t="s">
        <v>1369</v>
      </c>
      <c r="C684" s="19" t="s">
        <v>371</v>
      </c>
      <c r="D684" s="19" t="s">
        <v>1370</v>
      </c>
      <c r="E684" s="109"/>
      <c r="F684" s="109">
        <v>42187</v>
      </c>
      <c r="G684" s="62" t="s">
        <v>1371</v>
      </c>
      <c r="H684" s="20" t="s">
        <v>2195</v>
      </c>
      <c r="I684" s="20"/>
      <c r="J684" s="20"/>
      <c r="K684" s="62">
        <v>36.666444802736997</v>
      </c>
      <c r="L684" s="62">
        <v>-106.81958720254801</v>
      </c>
      <c r="M684" s="19" t="s">
        <v>357</v>
      </c>
      <c r="N684" s="62" t="s">
        <v>241</v>
      </c>
      <c r="O684" s="19" t="s">
        <v>147</v>
      </c>
      <c r="P684" s="62" t="s">
        <v>1372</v>
      </c>
      <c r="Q684" s="19" t="s">
        <v>1373</v>
      </c>
      <c r="R684" s="19" t="s">
        <v>1374</v>
      </c>
      <c r="S684" s="19">
        <v>0</v>
      </c>
      <c r="T684" s="19" t="s">
        <v>1555</v>
      </c>
      <c r="AA684" s="20" t="s">
        <v>142</v>
      </c>
      <c r="AB684" s="19" t="s">
        <v>1556</v>
      </c>
      <c r="AG684" s="19">
        <v>60.295000000000002</v>
      </c>
      <c r="AH684" s="19">
        <v>0.5</v>
      </c>
      <c r="AI684" s="19">
        <v>4.125</v>
      </c>
      <c r="AK684" s="37">
        <v>30.8</v>
      </c>
      <c r="AL684" s="19">
        <v>0.185</v>
      </c>
      <c r="AM684" s="19">
        <v>0.1</v>
      </c>
      <c r="AN684" s="19">
        <v>0.11</v>
      </c>
      <c r="AO684" s="19">
        <v>0.29499999999999998</v>
      </c>
      <c r="AP684" s="19">
        <v>0.74</v>
      </c>
      <c r="AQ684" s="19">
        <v>0.1</v>
      </c>
      <c r="AR684" s="19">
        <v>2.62</v>
      </c>
      <c r="AT684" s="19" t="s">
        <v>261</v>
      </c>
      <c r="AW684" s="19">
        <v>0.20500000000000002</v>
      </c>
      <c r="AY684" s="20">
        <v>99.86999999999999</v>
      </c>
      <c r="AZ684" s="19">
        <v>3.0000000000000001E-3</v>
      </c>
      <c r="BA684" s="19" t="s">
        <v>292</v>
      </c>
      <c r="BB684" s="19">
        <v>3.9</v>
      </c>
      <c r="BD684" s="19">
        <v>207.5</v>
      </c>
      <c r="BF684" s="19">
        <v>0.04</v>
      </c>
      <c r="BH684" s="19" t="s">
        <v>292</v>
      </c>
      <c r="BJ684" s="19">
        <v>20.5</v>
      </c>
      <c r="BK684" s="19">
        <v>40</v>
      </c>
      <c r="BL684" s="19">
        <v>0.82499999999999996</v>
      </c>
      <c r="BM684" s="19">
        <v>6.5</v>
      </c>
      <c r="BN684" s="19">
        <v>6.35</v>
      </c>
      <c r="BO684" s="19" t="s">
        <v>289</v>
      </c>
      <c r="BP684" s="19">
        <v>5.4</v>
      </c>
      <c r="BQ684" s="19">
        <v>2.0500000000000001E-2</v>
      </c>
      <c r="BR684" s="19">
        <v>4.8000000000000001E-2</v>
      </c>
      <c r="BT684" s="19">
        <v>10</v>
      </c>
      <c r="BU684" s="19" t="s">
        <v>251</v>
      </c>
      <c r="BV684" s="19">
        <v>11.65</v>
      </c>
      <c r="BW684" s="19">
        <v>21.5</v>
      </c>
      <c r="BY684" s="19">
        <v>12</v>
      </c>
      <c r="CB684" s="19">
        <v>24.15</v>
      </c>
      <c r="CF684" s="19">
        <v>0.36499999999999999</v>
      </c>
      <c r="CG684" s="19">
        <v>26.6</v>
      </c>
      <c r="CH684" s="19">
        <v>0.85000000000000009</v>
      </c>
      <c r="CI684" s="19">
        <v>1</v>
      </c>
      <c r="CJ684" s="19">
        <v>64.7</v>
      </c>
      <c r="CK684" s="19">
        <v>1</v>
      </c>
      <c r="CL684" s="19" t="s">
        <v>261</v>
      </c>
      <c r="CM684" s="19">
        <v>10</v>
      </c>
      <c r="CN684" s="19">
        <v>0.04</v>
      </c>
      <c r="CO684" s="19">
        <v>4.085</v>
      </c>
      <c r="CP684" s="19">
        <v>114</v>
      </c>
      <c r="CQ684" s="19">
        <v>1</v>
      </c>
      <c r="CR684" s="19">
        <v>23.85</v>
      </c>
      <c r="CS684" s="19">
        <v>106</v>
      </c>
      <c r="CT684" s="19">
        <v>196.5</v>
      </c>
      <c r="CU684" s="19">
        <v>40.200000000000003</v>
      </c>
      <c r="CV684" s="19">
        <v>83.9</v>
      </c>
      <c r="CW684" s="19">
        <v>9.59</v>
      </c>
      <c r="CX684" s="19">
        <v>37.299999999999997</v>
      </c>
      <c r="CY684" s="19">
        <v>7.1150000000000002</v>
      </c>
      <c r="CZ684" s="19">
        <v>1.1099999999999999</v>
      </c>
      <c r="DA684" s="19">
        <v>5.8250000000000002</v>
      </c>
      <c r="DB684" s="19">
        <v>0.99</v>
      </c>
      <c r="DC684" s="19">
        <v>5.62</v>
      </c>
      <c r="DD684" s="19">
        <v>1.0950000000000002</v>
      </c>
      <c r="DE684" s="19">
        <v>2.9299999999999997</v>
      </c>
      <c r="DF684" s="19">
        <v>0.48</v>
      </c>
      <c r="DG684" s="19">
        <v>3.0300000000000002</v>
      </c>
      <c r="DH684" s="19">
        <v>0.43</v>
      </c>
      <c r="DI684" s="85">
        <v>199.61500000000004</v>
      </c>
      <c r="DJ684" s="85">
        <v>223.46500000000003</v>
      </c>
    </row>
    <row r="685" spans="1:157" s="19" customFormat="1" x14ac:dyDescent="0.3">
      <c r="A685" s="62" t="s">
        <v>1381</v>
      </c>
      <c r="B685" s="19" t="s">
        <v>1369</v>
      </c>
      <c r="C685" s="19" t="s">
        <v>371</v>
      </c>
      <c r="D685" s="19" t="s">
        <v>1370</v>
      </c>
      <c r="E685" s="109"/>
      <c r="F685" s="109">
        <v>42187</v>
      </c>
      <c r="G685" s="62" t="s">
        <v>1371</v>
      </c>
      <c r="H685" s="20" t="s">
        <v>2195</v>
      </c>
      <c r="I685" s="20"/>
      <c r="J685" s="20"/>
      <c r="K685" s="62">
        <v>36.664933166338599</v>
      </c>
      <c r="L685" s="62">
        <v>-106.815277728496</v>
      </c>
      <c r="M685" s="19" t="s">
        <v>357</v>
      </c>
      <c r="N685" s="62" t="s">
        <v>241</v>
      </c>
      <c r="O685" s="19" t="s">
        <v>147</v>
      </c>
      <c r="P685" s="62" t="s">
        <v>1372</v>
      </c>
      <c r="Q685" s="19" t="s">
        <v>1373</v>
      </c>
      <c r="R685" s="19" t="s">
        <v>1374</v>
      </c>
      <c r="S685" s="19">
        <v>0</v>
      </c>
      <c r="T685" s="19" t="s">
        <v>1555</v>
      </c>
      <c r="AA685" s="20" t="s">
        <v>142</v>
      </c>
      <c r="AB685" s="19" t="s">
        <v>1556</v>
      </c>
      <c r="AG685" s="19">
        <v>83.88</v>
      </c>
      <c r="AH685" s="19">
        <v>0.31</v>
      </c>
      <c r="AI685" s="19">
        <v>5.41</v>
      </c>
      <c r="AK685" s="37">
        <v>5.23</v>
      </c>
      <c r="AL685" s="19">
        <v>0.04</v>
      </c>
      <c r="AM685" s="19">
        <v>0.18</v>
      </c>
      <c r="AN685" s="19">
        <v>0.2</v>
      </c>
      <c r="AO685" s="19">
        <v>0.63</v>
      </c>
      <c r="AP685" s="19">
        <v>1.46</v>
      </c>
      <c r="AQ685" s="19">
        <v>0.06</v>
      </c>
      <c r="AR685" s="19">
        <v>2.12</v>
      </c>
      <c r="AT685" s="19">
        <v>0.02</v>
      </c>
      <c r="AW685" s="19">
        <v>0.06</v>
      </c>
      <c r="AY685" s="20">
        <v>99.52000000000001</v>
      </c>
      <c r="AZ685" s="19">
        <v>1E-3</v>
      </c>
      <c r="BA685" s="19" t="s">
        <v>292</v>
      </c>
      <c r="BB685" s="19">
        <v>11.2</v>
      </c>
      <c r="BD685" s="19">
        <v>452</v>
      </c>
      <c r="BF685" s="19">
        <v>0.03</v>
      </c>
      <c r="BH685" s="19" t="s">
        <v>292</v>
      </c>
      <c r="BJ685" s="19">
        <v>5</v>
      </c>
      <c r="BK685" s="19">
        <v>20</v>
      </c>
      <c r="BL685" s="19">
        <v>1.56</v>
      </c>
      <c r="BM685" s="19">
        <v>4</v>
      </c>
      <c r="BN685" s="19">
        <v>7.9</v>
      </c>
      <c r="BO685" s="19" t="s">
        <v>289</v>
      </c>
      <c r="BP685" s="19">
        <v>5.4</v>
      </c>
      <c r="BQ685" s="19">
        <v>3.2000000000000001E-2</v>
      </c>
      <c r="BR685" s="19">
        <v>0.01</v>
      </c>
      <c r="BT685" s="19">
        <v>10</v>
      </c>
      <c r="BU685" s="19" t="s">
        <v>251</v>
      </c>
      <c r="BV685" s="19">
        <v>6.7</v>
      </c>
      <c r="BW685" s="19">
        <v>4</v>
      </c>
      <c r="BY685" s="19">
        <v>5</v>
      </c>
      <c r="CB685" s="19">
        <v>44.8</v>
      </c>
      <c r="CF685" s="19">
        <v>0.78</v>
      </c>
      <c r="CG685" s="19">
        <v>1.9</v>
      </c>
      <c r="CH685" s="19">
        <v>0.4</v>
      </c>
      <c r="CI685" s="19">
        <v>1</v>
      </c>
      <c r="CJ685" s="19">
        <v>58.7</v>
      </c>
      <c r="CK685" s="19">
        <v>0.5</v>
      </c>
      <c r="CL685" s="19" t="s">
        <v>261</v>
      </c>
      <c r="CM685" s="19">
        <v>5.64</v>
      </c>
      <c r="CN685" s="19">
        <v>0.28999999999999998</v>
      </c>
      <c r="CO685" s="19">
        <v>1.67</v>
      </c>
      <c r="CP685" s="19">
        <v>39</v>
      </c>
      <c r="CQ685" s="19">
        <v>1</v>
      </c>
      <c r="CR685" s="19">
        <v>13.5</v>
      </c>
      <c r="CS685" s="19">
        <v>39</v>
      </c>
      <c r="CT685" s="19">
        <v>194</v>
      </c>
      <c r="CU685" s="19">
        <v>17.3</v>
      </c>
      <c r="CV685" s="19">
        <v>32.5</v>
      </c>
      <c r="CW685" s="19">
        <v>3.67</v>
      </c>
      <c r="CX685" s="19">
        <v>14.2</v>
      </c>
      <c r="CY685" s="19">
        <v>2.74</v>
      </c>
      <c r="CZ685" s="19">
        <v>0.51</v>
      </c>
      <c r="DA685" s="19">
        <v>1.98</v>
      </c>
      <c r="DB685" s="19">
        <v>0.38</v>
      </c>
      <c r="DC685" s="19">
        <v>2.09</v>
      </c>
      <c r="DD685" s="19">
        <v>0.47</v>
      </c>
      <c r="DE685" s="19">
        <v>1.4</v>
      </c>
      <c r="DF685" s="19">
        <v>0.23</v>
      </c>
      <c r="DG685" s="19">
        <v>1.51</v>
      </c>
      <c r="DH685" s="19">
        <v>0.23</v>
      </c>
      <c r="DI685" s="85">
        <v>79.210000000000022</v>
      </c>
      <c r="DJ685" s="85">
        <v>92.710000000000022</v>
      </c>
    </row>
    <row r="686" spans="1:157" s="19" customFormat="1" x14ac:dyDescent="0.3">
      <c r="A686" s="62" t="s">
        <v>1382</v>
      </c>
      <c r="B686" s="19" t="s">
        <v>1369</v>
      </c>
      <c r="C686" s="19" t="s">
        <v>371</v>
      </c>
      <c r="D686" s="19" t="s">
        <v>1370</v>
      </c>
      <c r="E686" s="109"/>
      <c r="F686" s="109">
        <v>42187</v>
      </c>
      <c r="G686" s="62" t="s">
        <v>1371</v>
      </c>
      <c r="H686" s="20" t="s">
        <v>2195</v>
      </c>
      <c r="I686" s="20"/>
      <c r="J686" s="20"/>
      <c r="K686" s="62">
        <v>36.664417003052399</v>
      </c>
      <c r="L686" s="62">
        <v>-106.81543342529299</v>
      </c>
      <c r="M686" s="19" t="s">
        <v>357</v>
      </c>
      <c r="N686" s="62" t="s">
        <v>241</v>
      </c>
      <c r="O686" s="19" t="s">
        <v>147</v>
      </c>
      <c r="P686" s="62" t="s">
        <v>1372</v>
      </c>
      <c r="Q686" s="19" t="s">
        <v>1373</v>
      </c>
      <c r="R686" s="19" t="s">
        <v>1374</v>
      </c>
      <c r="S686" s="19">
        <v>0</v>
      </c>
      <c r="T686" s="19" t="s">
        <v>1555</v>
      </c>
      <c r="AA686" s="20" t="s">
        <v>142</v>
      </c>
      <c r="AB686" s="19" t="s">
        <v>1556</v>
      </c>
      <c r="AG686" s="19">
        <v>37.93</v>
      </c>
      <c r="AH686" s="19">
        <v>11.6</v>
      </c>
      <c r="AI686" s="19">
        <v>4.34</v>
      </c>
      <c r="AK686" s="37">
        <v>35.630000000000003</v>
      </c>
      <c r="AL686" s="19">
        <v>0.79</v>
      </c>
      <c r="AM686" s="19">
        <v>0.3</v>
      </c>
      <c r="AN686" s="19">
        <v>0.13</v>
      </c>
      <c r="AO686" s="19">
        <v>0.16</v>
      </c>
      <c r="AP686" s="19">
        <v>0.47</v>
      </c>
      <c r="AQ686" s="19">
        <v>0.25</v>
      </c>
      <c r="AR686" s="19">
        <v>6.73</v>
      </c>
      <c r="AT686" s="19">
        <v>0.01</v>
      </c>
      <c r="AW686" s="19">
        <v>0.27</v>
      </c>
      <c r="AY686" s="20">
        <v>98.33</v>
      </c>
      <c r="AZ686" s="19">
        <v>3.0000000000000001E-3</v>
      </c>
      <c r="BA686" s="19" t="s">
        <v>292</v>
      </c>
      <c r="BB686" s="19">
        <v>0.7</v>
      </c>
      <c r="BD686" s="19">
        <v>374</v>
      </c>
      <c r="BF686" s="19">
        <v>0.24</v>
      </c>
      <c r="BH686" s="19">
        <v>0.5</v>
      </c>
      <c r="BJ686" s="19">
        <v>34</v>
      </c>
      <c r="BK686" s="19">
        <v>390</v>
      </c>
      <c r="BL686" s="19">
        <v>0.48</v>
      </c>
      <c r="BM686" s="19">
        <v>22</v>
      </c>
      <c r="BN686" s="19">
        <v>15.7</v>
      </c>
      <c r="BO686" s="19" t="s">
        <v>289</v>
      </c>
      <c r="BP686" s="19">
        <v>357</v>
      </c>
      <c r="BQ686" s="19">
        <v>6.2E-2</v>
      </c>
      <c r="BR686" s="19">
        <v>0.2</v>
      </c>
      <c r="BT686" s="19">
        <v>10</v>
      </c>
      <c r="BU686" s="19">
        <v>1</v>
      </c>
      <c r="BV686" s="19">
        <v>207</v>
      </c>
      <c r="BW686" s="19">
        <v>36</v>
      </c>
      <c r="BY686" s="19">
        <v>31</v>
      </c>
      <c r="CB686" s="19">
        <v>14.2</v>
      </c>
      <c r="CF686" s="19">
        <v>0.32</v>
      </c>
      <c r="CG686" s="19">
        <v>18.600000000000001</v>
      </c>
      <c r="CH686" s="19">
        <v>2.6</v>
      </c>
      <c r="CI686" s="19">
        <v>14</v>
      </c>
      <c r="CJ686" s="19">
        <v>189.5</v>
      </c>
      <c r="CK686" s="19">
        <v>14.4</v>
      </c>
      <c r="CL686" s="19" t="s">
        <v>261</v>
      </c>
      <c r="CM686" s="19">
        <v>178</v>
      </c>
      <c r="CN686" s="19">
        <v>0.03</v>
      </c>
      <c r="CO686" s="19">
        <v>34.200000000000003</v>
      </c>
      <c r="CP686" s="19">
        <v>715</v>
      </c>
      <c r="CQ686" s="19">
        <v>10</v>
      </c>
      <c r="CR686" s="19">
        <v>203</v>
      </c>
      <c r="CS686" s="19">
        <v>198</v>
      </c>
      <c r="CT686" s="19" t="s">
        <v>1377</v>
      </c>
      <c r="CU686" s="19">
        <v>547</v>
      </c>
      <c r="CV686" s="19">
        <v>1020</v>
      </c>
      <c r="CW686" s="19">
        <v>101.5</v>
      </c>
      <c r="CX686" s="19">
        <v>351</v>
      </c>
      <c r="CY686" s="19">
        <v>55.4</v>
      </c>
      <c r="CZ686" s="19">
        <v>4.5999999999999996</v>
      </c>
      <c r="DA686" s="19">
        <v>38.799999999999997</v>
      </c>
      <c r="DB686" s="19">
        <v>5.95</v>
      </c>
      <c r="DC686" s="19">
        <v>36.4</v>
      </c>
      <c r="DD686" s="19">
        <v>7.68</v>
      </c>
      <c r="DE686" s="19">
        <v>24.4</v>
      </c>
      <c r="DF686" s="19">
        <v>4.1100000000000003</v>
      </c>
      <c r="DG686" s="19">
        <v>30.5</v>
      </c>
      <c r="DH686" s="16">
        <v>5.36</v>
      </c>
      <c r="DI686" s="85">
        <v>2232.7000000000003</v>
      </c>
      <c r="DJ686" s="85">
        <v>2435.7000000000003</v>
      </c>
    </row>
    <row r="687" spans="1:157" s="19" customFormat="1" x14ac:dyDescent="0.3">
      <c r="A687" s="62" t="s">
        <v>1383</v>
      </c>
      <c r="B687" s="19" t="s">
        <v>1369</v>
      </c>
      <c r="C687" s="19" t="s">
        <v>371</v>
      </c>
      <c r="D687" s="19" t="s">
        <v>1370</v>
      </c>
      <c r="E687" s="109"/>
      <c r="F687" s="109">
        <v>42187</v>
      </c>
      <c r="G687" s="62" t="s">
        <v>1371</v>
      </c>
      <c r="H687" s="20" t="s">
        <v>2195</v>
      </c>
      <c r="I687" s="20"/>
      <c r="J687" s="20"/>
      <c r="K687" s="62">
        <v>36.663035820080999</v>
      </c>
      <c r="L687" s="62">
        <v>-106.815568798318</v>
      </c>
      <c r="M687" s="19" t="s">
        <v>357</v>
      </c>
      <c r="N687" s="62" t="s">
        <v>241</v>
      </c>
      <c r="O687" s="19" t="s">
        <v>147</v>
      </c>
      <c r="P687" s="62" t="s">
        <v>1372</v>
      </c>
      <c r="Q687" s="19" t="s">
        <v>1373</v>
      </c>
      <c r="R687" s="19" t="s">
        <v>1374</v>
      </c>
      <c r="S687" s="19">
        <v>0</v>
      </c>
      <c r="T687" s="19" t="s">
        <v>1555</v>
      </c>
      <c r="AA687" s="20" t="s">
        <v>142</v>
      </c>
      <c r="AB687" s="19" t="s">
        <v>1556</v>
      </c>
      <c r="AG687" s="19">
        <v>55.68</v>
      </c>
      <c r="AH687" s="19">
        <v>0.21</v>
      </c>
      <c r="AI687" s="19">
        <v>2.5</v>
      </c>
      <c r="AK687" s="37">
        <v>34.409999999999997</v>
      </c>
      <c r="AL687" s="19">
        <v>0.71</v>
      </c>
      <c r="AM687" s="19">
        <v>0.27</v>
      </c>
      <c r="AN687" s="19">
        <v>0.14000000000000001</v>
      </c>
      <c r="AO687" s="19">
        <v>0.13</v>
      </c>
      <c r="AP687" s="19">
        <v>0.57999999999999996</v>
      </c>
      <c r="AQ687" s="19">
        <v>0.1</v>
      </c>
      <c r="AR687" s="19">
        <v>5.49</v>
      </c>
      <c r="AT687" s="19">
        <v>0.01</v>
      </c>
      <c r="AW687" s="19">
        <v>0.21</v>
      </c>
      <c r="AY687" s="20">
        <v>100.21999999999997</v>
      </c>
      <c r="AZ687" s="19">
        <v>1E-3</v>
      </c>
      <c r="BA687" s="19" t="s">
        <v>292</v>
      </c>
      <c r="BB687" s="19">
        <v>3</v>
      </c>
      <c r="BD687" s="19">
        <v>237</v>
      </c>
      <c r="BF687" s="19">
        <v>0.02</v>
      </c>
      <c r="BH687" s="19" t="s">
        <v>292</v>
      </c>
      <c r="BJ687" s="19">
        <v>16</v>
      </c>
      <c r="BK687" s="19">
        <v>20</v>
      </c>
      <c r="BL687" s="19">
        <v>0.47</v>
      </c>
      <c r="BM687" s="19" t="s">
        <v>251</v>
      </c>
      <c r="BN687" s="19">
        <v>5</v>
      </c>
      <c r="BO687" s="19" t="s">
        <v>289</v>
      </c>
      <c r="BP687" s="19">
        <v>3.2</v>
      </c>
      <c r="BQ687" s="19">
        <v>1.4999999999999999E-2</v>
      </c>
      <c r="BR687" s="19">
        <v>0.01</v>
      </c>
      <c r="BT687" s="19" t="s">
        <v>293</v>
      </c>
      <c r="BU687" s="19" t="s">
        <v>251</v>
      </c>
      <c r="BV687" s="19">
        <v>4.9000000000000004</v>
      </c>
      <c r="BW687" s="19">
        <v>12</v>
      </c>
      <c r="BY687" s="19">
        <v>4</v>
      </c>
      <c r="CB687" s="19">
        <v>17.399999999999999</v>
      </c>
      <c r="CF687" s="19">
        <v>0.2</v>
      </c>
      <c r="CG687" s="19">
        <v>8.3000000000000007</v>
      </c>
      <c r="CH687" s="19">
        <v>0.4</v>
      </c>
      <c r="CI687" s="19">
        <v>1</v>
      </c>
      <c r="CJ687" s="19">
        <v>65.3</v>
      </c>
      <c r="CK687" s="19">
        <v>0.4</v>
      </c>
      <c r="CL687" s="19" t="s">
        <v>261</v>
      </c>
      <c r="CM687" s="19">
        <v>4.5199999999999996</v>
      </c>
      <c r="CN687" s="19">
        <v>0.05</v>
      </c>
      <c r="CO687" s="19">
        <v>5.55</v>
      </c>
      <c r="CP687" s="19">
        <v>81</v>
      </c>
      <c r="CQ687" s="19">
        <v>1</v>
      </c>
      <c r="CR687" s="19">
        <v>13.7</v>
      </c>
      <c r="CS687" s="19">
        <v>20</v>
      </c>
      <c r="CT687" s="19">
        <v>110</v>
      </c>
      <c r="CU687" s="19">
        <v>31.2</v>
      </c>
      <c r="CV687" s="19">
        <v>91.5</v>
      </c>
      <c r="CW687" s="19">
        <v>9.09</v>
      </c>
      <c r="CX687" s="19">
        <v>38.299999999999997</v>
      </c>
      <c r="CY687" s="19">
        <v>7.16</v>
      </c>
      <c r="CZ687" s="19">
        <v>0.83</v>
      </c>
      <c r="DA687" s="19">
        <v>3.47</v>
      </c>
      <c r="DB687" s="19">
        <v>0.53</v>
      </c>
      <c r="DC687" s="19">
        <v>2.77</v>
      </c>
      <c r="DD687" s="19">
        <v>0.5</v>
      </c>
      <c r="DE687" s="19">
        <v>1.56</v>
      </c>
      <c r="DF687" s="19">
        <v>0.24</v>
      </c>
      <c r="DG687" s="19">
        <v>1.47</v>
      </c>
      <c r="DH687" s="19">
        <v>0.23</v>
      </c>
      <c r="DI687" s="85">
        <v>188.85</v>
      </c>
      <c r="DJ687" s="85">
        <v>202.54999999999998</v>
      </c>
    </row>
    <row r="688" spans="1:157" s="19" customFormat="1" x14ac:dyDescent="0.3">
      <c r="A688" s="62" t="s">
        <v>1384</v>
      </c>
      <c r="B688" s="19" t="s">
        <v>1369</v>
      </c>
      <c r="C688" s="19" t="s">
        <v>371</v>
      </c>
      <c r="D688" s="19" t="s">
        <v>1370</v>
      </c>
      <c r="E688" s="109"/>
      <c r="F688" s="109"/>
      <c r="G688" s="62"/>
      <c r="K688" s="62">
        <v>36.670275566208197</v>
      </c>
      <c r="L688" s="62">
        <v>-106.820773931422</v>
      </c>
      <c r="M688" s="19" t="s">
        <v>357</v>
      </c>
      <c r="N688" s="62" t="s">
        <v>241</v>
      </c>
      <c r="O688" s="19" t="s">
        <v>147</v>
      </c>
      <c r="P688" s="62" t="s">
        <v>1372</v>
      </c>
      <c r="Q688" s="19" t="s">
        <v>1373</v>
      </c>
      <c r="R688" s="19" t="s">
        <v>1374</v>
      </c>
      <c r="S688" s="19">
        <v>0</v>
      </c>
      <c r="T688" s="19" t="s">
        <v>1555</v>
      </c>
      <c r="AA688" s="20" t="s">
        <v>142</v>
      </c>
      <c r="AB688" s="19" t="s">
        <v>1556</v>
      </c>
      <c r="AG688" s="19">
        <v>74.459999999999994</v>
      </c>
      <c r="AH688" s="19">
        <v>0.48</v>
      </c>
      <c r="AI688" s="19">
        <v>12.49</v>
      </c>
      <c r="AK688" s="37">
        <v>3.98</v>
      </c>
      <c r="AL688" s="19">
        <v>0.03</v>
      </c>
      <c r="AM688" s="19">
        <v>0.65</v>
      </c>
      <c r="AN688" s="19">
        <v>0.34</v>
      </c>
      <c r="AO688" s="19">
        <v>2.37</v>
      </c>
      <c r="AP688" s="19">
        <v>2.77</v>
      </c>
      <c r="AQ688" s="19">
        <v>0.11</v>
      </c>
      <c r="AR688" s="19">
        <v>2.3199999999999998</v>
      </c>
      <c r="AT688" s="19">
        <v>0.01</v>
      </c>
      <c r="AW688" s="19">
        <v>7.0000000000000007E-2</v>
      </c>
      <c r="AY688" s="20">
        <v>100</v>
      </c>
      <c r="AZ688" s="19">
        <v>0.03</v>
      </c>
      <c r="BA688" s="19" t="s">
        <v>292</v>
      </c>
      <c r="BB688" s="19">
        <v>2.6</v>
      </c>
      <c r="BD688" s="19">
        <v>649</v>
      </c>
      <c r="BF688" s="19">
        <v>0.09</v>
      </c>
      <c r="BH688" s="19" t="s">
        <v>292</v>
      </c>
      <c r="BJ688" s="19">
        <v>8</v>
      </c>
      <c r="BK688" s="19">
        <v>30</v>
      </c>
      <c r="BL688" s="19">
        <v>2.4900000000000002</v>
      </c>
      <c r="BM688" s="19">
        <v>12</v>
      </c>
      <c r="BN688" s="19">
        <v>12.3</v>
      </c>
      <c r="BO688" s="19" t="s">
        <v>289</v>
      </c>
      <c r="BP688" s="19">
        <v>6.2</v>
      </c>
      <c r="BQ688" s="19">
        <v>1.6E-2</v>
      </c>
      <c r="BT688" s="19">
        <v>20</v>
      </c>
      <c r="BU688" s="19" t="s">
        <v>251</v>
      </c>
      <c r="BV688" s="19">
        <v>9.4</v>
      </c>
      <c r="BW688" s="19">
        <v>11</v>
      </c>
      <c r="BY688" s="19">
        <v>17</v>
      </c>
      <c r="CB688" s="19">
        <v>84.4</v>
      </c>
      <c r="CF688" s="19">
        <v>0.17</v>
      </c>
      <c r="CG688" s="19">
        <v>3.7</v>
      </c>
      <c r="CH688" s="19">
        <v>0.4</v>
      </c>
      <c r="CI688" s="19">
        <v>1</v>
      </c>
      <c r="CJ688" s="19">
        <v>108.5</v>
      </c>
      <c r="CK688" s="19">
        <v>0.7</v>
      </c>
      <c r="CL688" s="19">
        <v>0.01</v>
      </c>
      <c r="CM688" s="19">
        <v>8.58</v>
      </c>
      <c r="CN688" s="19">
        <v>7.0000000000000007E-2</v>
      </c>
      <c r="CO688" s="19">
        <v>2.44</v>
      </c>
      <c r="CP688" s="19">
        <v>61</v>
      </c>
      <c r="CQ688" s="19">
        <v>1</v>
      </c>
      <c r="CR688" s="19">
        <v>18.5</v>
      </c>
      <c r="CS688" s="19">
        <v>53</v>
      </c>
      <c r="CT688" s="19">
        <v>245</v>
      </c>
      <c r="CU688" s="19">
        <v>27.2</v>
      </c>
      <c r="CV688" s="19">
        <v>52.8</v>
      </c>
      <c r="CW688" s="19">
        <v>6.16</v>
      </c>
      <c r="CX688" s="19">
        <v>23.4</v>
      </c>
      <c r="CY688" s="19">
        <v>4.43</v>
      </c>
      <c r="CZ688" s="19">
        <v>0.96</v>
      </c>
      <c r="DA688" s="19">
        <v>3.48</v>
      </c>
      <c r="DB688" s="19">
        <v>0.54</v>
      </c>
      <c r="DC688" s="19">
        <v>3.11</v>
      </c>
      <c r="DD688" s="19">
        <v>0.67</v>
      </c>
      <c r="DE688" s="19">
        <v>1.79</v>
      </c>
      <c r="DF688" s="19">
        <v>0.3</v>
      </c>
      <c r="DG688" s="19">
        <v>2.04</v>
      </c>
      <c r="DH688" s="19">
        <v>0.31</v>
      </c>
      <c r="DI688" s="85">
        <v>127.19000000000003</v>
      </c>
      <c r="DJ688" s="85">
        <v>145.69000000000003</v>
      </c>
    </row>
    <row r="689" spans="1:114" s="19" customFormat="1" x14ac:dyDescent="0.3">
      <c r="A689" s="62" t="s">
        <v>1385</v>
      </c>
      <c r="B689" s="19" t="s">
        <v>1369</v>
      </c>
      <c r="C689" s="19" t="s">
        <v>371</v>
      </c>
      <c r="D689" s="19" t="s">
        <v>1370</v>
      </c>
      <c r="E689" s="109"/>
      <c r="F689" s="109"/>
      <c r="G689" s="62"/>
      <c r="K689" s="62">
        <v>36.661017549641997</v>
      </c>
      <c r="L689" s="62">
        <v>-106.82435958782401</v>
      </c>
      <c r="M689" s="19" t="s">
        <v>357</v>
      </c>
      <c r="N689" s="62" t="s">
        <v>241</v>
      </c>
      <c r="O689" s="19" t="s">
        <v>147</v>
      </c>
      <c r="P689" s="62" t="s">
        <v>1372</v>
      </c>
      <c r="Q689" s="19" t="s">
        <v>1373</v>
      </c>
      <c r="R689" s="19" t="s">
        <v>1374</v>
      </c>
      <c r="S689" s="19">
        <v>0</v>
      </c>
      <c r="T689" s="19" t="s">
        <v>1555</v>
      </c>
      <c r="AA689" s="20" t="s">
        <v>142</v>
      </c>
      <c r="AB689" s="19" t="s">
        <v>1556</v>
      </c>
      <c r="AG689" s="19">
        <v>85.42</v>
      </c>
      <c r="AH689" s="19">
        <v>0.33</v>
      </c>
      <c r="AI689" s="19">
        <v>7.46</v>
      </c>
      <c r="AK689" s="37">
        <v>0.96</v>
      </c>
      <c r="AL689" s="19">
        <v>0.01</v>
      </c>
      <c r="AM689" s="19">
        <v>0.11</v>
      </c>
      <c r="AN689" s="19">
        <v>0.03</v>
      </c>
      <c r="AO689" s="19">
        <v>7.0000000000000007E-2</v>
      </c>
      <c r="AP689" s="19">
        <v>1</v>
      </c>
      <c r="AQ689" s="19">
        <v>0.01</v>
      </c>
      <c r="AR689" s="19">
        <v>4.03</v>
      </c>
      <c r="AT689" s="19">
        <v>0.03</v>
      </c>
      <c r="AW689" s="19">
        <v>1.38</v>
      </c>
      <c r="AY689" s="20">
        <v>99.429999999999993</v>
      </c>
      <c r="AZ689" s="19">
        <v>5.0000000000000001E-3</v>
      </c>
      <c r="BA689" s="19" t="s">
        <v>292</v>
      </c>
      <c r="BB689" s="19">
        <v>0.8</v>
      </c>
      <c r="BD689" s="19">
        <v>219</v>
      </c>
      <c r="BF689" s="19">
        <v>0.09</v>
      </c>
      <c r="BH689" s="19" t="s">
        <v>292</v>
      </c>
      <c r="BJ689" s="19">
        <v>2</v>
      </c>
      <c r="BK689" s="19">
        <v>20</v>
      </c>
      <c r="BL689" s="19">
        <v>1.6</v>
      </c>
      <c r="BM689" s="19">
        <v>11</v>
      </c>
      <c r="BN689" s="19">
        <v>7.8</v>
      </c>
      <c r="BO689" s="19">
        <v>6</v>
      </c>
      <c r="BP689" s="19">
        <v>3.7</v>
      </c>
      <c r="BQ689" s="19">
        <v>1.4999999999999999E-2</v>
      </c>
      <c r="BT689" s="19">
        <v>20</v>
      </c>
      <c r="BU689" s="19" t="s">
        <v>251</v>
      </c>
      <c r="BV689" s="19">
        <v>6.4</v>
      </c>
      <c r="BW689" s="19">
        <v>7</v>
      </c>
      <c r="BY689" s="19">
        <v>13</v>
      </c>
      <c r="CB689" s="19">
        <v>32.5</v>
      </c>
      <c r="CF689" s="19">
        <v>0.13</v>
      </c>
      <c r="CG689" s="19">
        <v>0.9</v>
      </c>
      <c r="CH689" s="19">
        <v>0.5</v>
      </c>
      <c r="CI689" s="19">
        <v>1</v>
      </c>
      <c r="CJ689" s="19">
        <v>26.1</v>
      </c>
      <c r="CK689" s="19">
        <v>0.5</v>
      </c>
      <c r="CL689" s="19">
        <v>0.01</v>
      </c>
      <c r="CM689" s="19">
        <v>5.61</v>
      </c>
      <c r="CN689" s="19">
        <v>0.05</v>
      </c>
      <c r="CO689" s="19">
        <v>1.51</v>
      </c>
      <c r="CP689" s="19">
        <v>27</v>
      </c>
      <c r="CQ689" s="19">
        <v>1</v>
      </c>
      <c r="CR689" s="19">
        <v>8.1999999999999993</v>
      </c>
      <c r="CS689" s="19">
        <v>24</v>
      </c>
      <c r="CT689" s="19">
        <v>145</v>
      </c>
      <c r="CU689" s="19">
        <v>14</v>
      </c>
      <c r="CV689" s="19">
        <v>26.7</v>
      </c>
      <c r="CW689" s="19">
        <v>2.95</v>
      </c>
      <c r="CX689" s="19">
        <v>10.8</v>
      </c>
      <c r="CY689" s="19">
        <v>1.61</v>
      </c>
      <c r="CZ689" s="19">
        <v>0.32</v>
      </c>
      <c r="DA689" s="19">
        <v>1.64</v>
      </c>
      <c r="DB689" s="19">
        <v>0.21</v>
      </c>
      <c r="DC689" s="19">
        <v>1.46</v>
      </c>
      <c r="DD689" s="19">
        <v>0.28000000000000003</v>
      </c>
      <c r="DE689" s="19">
        <v>0.84</v>
      </c>
      <c r="DF689" s="19">
        <v>0.14000000000000001</v>
      </c>
      <c r="DG689" s="19">
        <v>1.03</v>
      </c>
      <c r="DH689" s="19">
        <v>0.16</v>
      </c>
      <c r="DI689" s="85">
        <v>62.140000000000008</v>
      </c>
      <c r="DJ689" s="85">
        <v>70.34</v>
      </c>
    </row>
    <row r="690" spans="1:114" s="19" customFormat="1" x14ac:dyDescent="0.3">
      <c r="A690" s="62" t="s">
        <v>1386</v>
      </c>
      <c r="B690" s="19" t="s">
        <v>1369</v>
      </c>
      <c r="C690" s="19" t="s">
        <v>371</v>
      </c>
      <c r="D690" s="19" t="s">
        <v>1370</v>
      </c>
      <c r="E690" s="109"/>
      <c r="F690" s="109"/>
      <c r="G690" s="62"/>
      <c r="K690" s="62">
        <v>36.661017549641997</v>
      </c>
      <c r="L690" s="62">
        <v>-106.82435958782401</v>
      </c>
      <c r="M690" s="19" t="s">
        <v>357</v>
      </c>
      <c r="N690" s="62" t="s">
        <v>241</v>
      </c>
      <c r="O690" s="19" t="s">
        <v>147</v>
      </c>
      <c r="P690" s="62" t="s">
        <v>1372</v>
      </c>
      <c r="Q690" s="19" t="s">
        <v>1373</v>
      </c>
      <c r="R690" s="19" t="s">
        <v>1374</v>
      </c>
      <c r="S690" s="19">
        <v>0</v>
      </c>
      <c r="T690" s="19" t="s">
        <v>1555</v>
      </c>
      <c r="AA690" s="20" t="s">
        <v>142</v>
      </c>
      <c r="AB690" s="19" t="s">
        <v>1556</v>
      </c>
      <c r="AG690" s="19">
        <v>58.66</v>
      </c>
      <c r="AH690" s="19">
        <v>0.51</v>
      </c>
      <c r="AI690" s="19">
        <v>2.7</v>
      </c>
      <c r="AK690" s="37">
        <v>0.3</v>
      </c>
      <c r="AL690" s="19">
        <v>0.01</v>
      </c>
      <c r="AM690" s="19" t="s">
        <v>261</v>
      </c>
      <c r="AN690" s="19">
        <v>0.04</v>
      </c>
      <c r="AO690" s="19">
        <v>0.1</v>
      </c>
      <c r="AP690" s="19">
        <v>0.11</v>
      </c>
      <c r="AQ690" s="19">
        <v>0.01</v>
      </c>
      <c r="AR690" s="19">
        <v>37.049999999999997</v>
      </c>
      <c r="AT690" s="19">
        <v>0.31</v>
      </c>
      <c r="AW690" s="19">
        <v>26.6</v>
      </c>
      <c r="AY690" s="20">
        <v>99.489999999999981</v>
      </c>
      <c r="AZ690" s="19">
        <v>5.0000000000000001E-3</v>
      </c>
      <c r="BA690" s="19" t="s">
        <v>292</v>
      </c>
      <c r="BB690" s="19">
        <v>0.3</v>
      </c>
      <c r="BD690" s="19">
        <v>51.4</v>
      </c>
      <c r="BF690" s="19">
        <v>0.22</v>
      </c>
      <c r="BH690" s="19" t="s">
        <v>292</v>
      </c>
      <c r="BJ690" s="19">
        <v>6</v>
      </c>
      <c r="BK690" s="19">
        <v>20</v>
      </c>
      <c r="BL690" s="19">
        <v>0.21</v>
      </c>
      <c r="BM690" s="19">
        <v>18</v>
      </c>
      <c r="BN690" s="19">
        <v>7.6</v>
      </c>
      <c r="BO690" s="19" t="s">
        <v>289</v>
      </c>
      <c r="BP690" s="19">
        <v>4.4000000000000004</v>
      </c>
      <c r="BQ690" s="19">
        <v>2.5000000000000001E-2</v>
      </c>
      <c r="BT690" s="19">
        <v>10</v>
      </c>
      <c r="BU690" s="19" t="s">
        <v>251</v>
      </c>
      <c r="BV690" s="19">
        <v>8.3000000000000007</v>
      </c>
      <c r="BW690" s="19">
        <v>9</v>
      </c>
      <c r="BY690" s="19">
        <v>10</v>
      </c>
      <c r="CB690" s="19">
        <v>3.8</v>
      </c>
      <c r="CF690" s="19">
        <v>0.27</v>
      </c>
      <c r="CG690" s="19">
        <v>1.5</v>
      </c>
      <c r="CH690" s="19">
        <v>2.2999999999999998</v>
      </c>
      <c r="CI690" s="19">
        <v>1</v>
      </c>
      <c r="CJ690" s="19">
        <v>26</v>
      </c>
      <c r="CK690" s="19">
        <v>0.4</v>
      </c>
      <c r="CL690" s="19">
        <v>0.01</v>
      </c>
      <c r="CM690" s="19">
        <v>5.96</v>
      </c>
      <c r="CN690" s="19" t="s">
        <v>333</v>
      </c>
      <c r="CO690" s="19">
        <v>1.87</v>
      </c>
      <c r="CP690" s="19">
        <v>30</v>
      </c>
      <c r="CQ690" s="19">
        <v>2</v>
      </c>
      <c r="CR690" s="19">
        <v>19.7</v>
      </c>
      <c r="CS690" s="19">
        <v>6</v>
      </c>
      <c r="CT690" s="19">
        <v>175</v>
      </c>
      <c r="CU690" s="19">
        <v>13.7</v>
      </c>
      <c r="CV690" s="19">
        <v>31.5</v>
      </c>
      <c r="CW690" s="19">
        <v>4.01</v>
      </c>
      <c r="CX690" s="19">
        <v>16.600000000000001</v>
      </c>
      <c r="CY690" s="19">
        <v>3.21</v>
      </c>
      <c r="CZ690" s="19">
        <v>0.72</v>
      </c>
      <c r="DA690" s="19">
        <v>3.17</v>
      </c>
      <c r="DB690" s="19">
        <v>0.42</v>
      </c>
      <c r="DC690" s="19">
        <v>2.73</v>
      </c>
      <c r="DD690" s="19">
        <v>0.64</v>
      </c>
      <c r="DE690" s="19">
        <v>1.89</v>
      </c>
      <c r="DF690" s="19">
        <v>0.28999999999999998</v>
      </c>
      <c r="DG690" s="19">
        <v>2.12</v>
      </c>
      <c r="DH690" s="19">
        <v>0.33</v>
      </c>
      <c r="DI690" s="85">
        <v>81.330000000000013</v>
      </c>
      <c r="DJ690" s="85">
        <v>101.03000000000002</v>
      </c>
    </row>
    <row r="691" spans="1:114" s="19" customFormat="1" x14ac:dyDescent="0.3">
      <c r="A691" s="62" t="s">
        <v>1387</v>
      </c>
      <c r="B691" s="19" t="s">
        <v>1369</v>
      </c>
      <c r="C691" s="19" t="s">
        <v>371</v>
      </c>
      <c r="D691" s="19" t="s">
        <v>1370</v>
      </c>
      <c r="E691" s="109"/>
      <c r="F691" s="109"/>
      <c r="G691" s="62"/>
      <c r="K691" s="62">
        <v>36.664995766158498</v>
      </c>
      <c r="L691" s="62">
        <v>-106.817673469314</v>
      </c>
      <c r="M691" s="19" t="s">
        <v>357</v>
      </c>
      <c r="N691" s="62" t="s">
        <v>241</v>
      </c>
      <c r="O691" s="19" t="s">
        <v>147</v>
      </c>
      <c r="P691" s="62" t="s">
        <v>1372</v>
      </c>
      <c r="Q691" s="19" t="s">
        <v>1373</v>
      </c>
      <c r="R691" s="19" t="s">
        <v>1374</v>
      </c>
      <c r="S691" s="19">
        <v>0</v>
      </c>
      <c r="T691" s="19" t="s">
        <v>1555</v>
      </c>
      <c r="AA691" s="20" t="s">
        <v>142</v>
      </c>
      <c r="AB691" s="19" t="s">
        <v>1556</v>
      </c>
      <c r="AG691" s="19">
        <v>77.02</v>
      </c>
      <c r="AH691" s="19">
        <v>0.48</v>
      </c>
      <c r="AI691" s="19">
        <v>10.220000000000001</v>
      </c>
      <c r="AK691" s="37">
        <v>3.98</v>
      </c>
      <c r="AL691" s="19">
        <v>0.05</v>
      </c>
      <c r="AM691" s="19">
        <v>0.48</v>
      </c>
      <c r="AN691" s="19">
        <v>0.28000000000000003</v>
      </c>
      <c r="AO691" s="19">
        <v>1.7</v>
      </c>
      <c r="AP691" s="19">
        <v>2.2599999999999998</v>
      </c>
      <c r="AQ691" s="19">
        <v>0.11</v>
      </c>
      <c r="AR691" s="19">
        <v>2.41</v>
      </c>
      <c r="AT691" s="19">
        <v>0.01</v>
      </c>
      <c r="AW691" s="19">
        <v>0.11</v>
      </c>
      <c r="AY691" s="20">
        <v>98.990000000000009</v>
      </c>
      <c r="AZ691" s="19">
        <v>2E-3</v>
      </c>
      <c r="BA691" s="19" t="s">
        <v>292</v>
      </c>
      <c r="BB691" s="19">
        <v>2.2000000000000002</v>
      </c>
      <c r="BD691" s="19">
        <v>577</v>
      </c>
      <c r="BF691" s="19">
        <v>0.06</v>
      </c>
      <c r="BH691" s="19" t="s">
        <v>292</v>
      </c>
      <c r="BJ691" s="19">
        <v>7</v>
      </c>
      <c r="BK691" s="19">
        <v>40</v>
      </c>
      <c r="BL691" s="19">
        <v>2.36</v>
      </c>
      <c r="BM691" s="19">
        <v>8</v>
      </c>
      <c r="BN691" s="19">
        <v>11.1</v>
      </c>
      <c r="BO691" s="19" t="s">
        <v>289</v>
      </c>
      <c r="BP691" s="19">
        <v>6.7</v>
      </c>
      <c r="BQ691" s="19">
        <v>2.1999999999999999E-2</v>
      </c>
      <c r="BT691" s="19">
        <v>20</v>
      </c>
      <c r="BU691" s="19" t="s">
        <v>251</v>
      </c>
      <c r="BV691" s="19">
        <v>9.1</v>
      </c>
      <c r="BW691" s="19">
        <v>10</v>
      </c>
      <c r="BY691" s="19">
        <v>14</v>
      </c>
      <c r="CB691" s="19">
        <v>70.7</v>
      </c>
      <c r="CF691" s="19">
        <v>0.13</v>
      </c>
      <c r="CG691" s="19">
        <v>5</v>
      </c>
      <c r="CH691" s="19">
        <v>0.2</v>
      </c>
      <c r="CI691" s="19">
        <v>1</v>
      </c>
      <c r="CJ691" s="19">
        <v>90.1</v>
      </c>
      <c r="CK691" s="19">
        <v>0.7</v>
      </c>
      <c r="CL691" s="19">
        <v>0.01</v>
      </c>
      <c r="CM691" s="19">
        <v>8.4600000000000009</v>
      </c>
      <c r="CN691" s="19">
        <v>0.06</v>
      </c>
      <c r="CO691" s="19">
        <v>2.48</v>
      </c>
      <c r="CP691" s="19">
        <v>70</v>
      </c>
      <c r="CQ691" s="19">
        <v>1</v>
      </c>
      <c r="CR691" s="19">
        <v>16.8</v>
      </c>
      <c r="CS691" s="19">
        <v>49</v>
      </c>
      <c r="CT691" s="19">
        <v>261</v>
      </c>
      <c r="CU691" s="19">
        <v>28.7</v>
      </c>
      <c r="CV691" s="19">
        <v>56.8</v>
      </c>
      <c r="CW691" s="19">
        <v>6.48</v>
      </c>
      <c r="CX691" s="19">
        <v>23.4</v>
      </c>
      <c r="CY691" s="19">
        <v>4.1399999999999997</v>
      </c>
      <c r="CZ691" s="19">
        <v>0.91</v>
      </c>
      <c r="DA691" s="19">
        <v>3.22</v>
      </c>
      <c r="DB691" s="19">
        <v>0.5</v>
      </c>
      <c r="DC691" s="19">
        <v>2.85</v>
      </c>
      <c r="DD691" s="19">
        <v>0.6</v>
      </c>
      <c r="DE691" s="19">
        <v>1.83</v>
      </c>
      <c r="DF691" s="19">
        <v>0.28999999999999998</v>
      </c>
      <c r="DG691" s="19">
        <v>1.97</v>
      </c>
      <c r="DH691" s="19">
        <v>0.28999999999999998</v>
      </c>
      <c r="DI691" s="85">
        <v>131.97999999999996</v>
      </c>
      <c r="DJ691" s="85">
        <v>148.77999999999997</v>
      </c>
    </row>
    <row r="692" spans="1:114" s="19" customFormat="1" x14ac:dyDescent="0.3">
      <c r="A692" s="62" t="s">
        <v>1388</v>
      </c>
      <c r="B692" s="19" t="s">
        <v>1369</v>
      </c>
      <c r="C692" s="19" t="s">
        <v>371</v>
      </c>
      <c r="D692" s="19" t="s">
        <v>1370</v>
      </c>
      <c r="E692" s="109"/>
      <c r="F692" s="109"/>
      <c r="G692" s="62"/>
      <c r="K692" s="62">
        <v>36.663954491892</v>
      </c>
      <c r="L692" s="62">
        <v>-106.80672945475401</v>
      </c>
      <c r="M692" s="19" t="s">
        <v>357</v>
      </c>
      <c r="N692" s="62" t="s">
        <v>241</v>
      </c>
      <c r="O692" s="19" t="s">
        <v>147</v>
      </c>
      <c r="P692" s="62" t="s">
        <v>1372</v>
      </c>
      <c r="Q692" s="19" t="s">
        <v>1373</v>
      </c>
      <c r="R692" s="19" t="s">
        <v>1374</v>
      </c>
      <c r="S692" s="19">
        <v>0</v>
      </c>
      <c r="T692" s="19" t="s">
        <v>1555</v>
      </c>
      <c r="AA692" s="20" t="s">
        <v>142</v>
      </c>
      <c r="AB692" s="19" t="s">
        <v>1556</v>
      </c>
      <c r="AG692" s="19">
        <v>62.12</v>
      </c>
      <c r="AH692" s="19">
        <v>0.31</v>
      </c>
      <c r="AI692" s="19">
        <v>10.52</v>
      </c>
      <c r="AK692" s="37">
        <v>17.14</v>
      </c>
      <c r="AL692" s="19">
        <v>0.26</v>
      </c>
      <c r="AM692" s="19">
        <v>0.35</v>
      </c>
      <c r="AN692" s="19">
        <v>0.2</v>
      </c>
      <c r="AO692" s="19">
        <v>1.71</v>
      </c>
      <c r="AP692" s="19">
        <v>2.68</v>
      </c>
      <c r="AQ692" s="19">
        <v>0.16</v>
      </c>
      <c r="AR692" s="19">
        <v>4.34</v>
      </c>
      <c r="AT692" s="19">
        <v>0.04</v>
      </c>
      <c r="AW692" s="19">
        <v>0.16</v>
      </c>
      <c r="AY692" s="20">
        <v>99.79</v>
      </c>
      <c r="AZ692" s="19" t="s">
        <v>1389</v>
      </c>
      <c r="BA692" s="19" t="s">
        <v>292</v>
      </c>
      <c r="BB692" s="19">
        <v>3</v>
      </c>
      <c r="BD692" s="19">
        <v>696</v>
      </c>
      <c r="BF692" s="19">
        <v>0.06</v>
      </c>
      <c r="BH692" s="19" t="s">
        <v>292</v>
      </c>
      <c r="BJ692" s="19">
        <v>23</v>
      </c>
      <c r="BK692" s="19">
        <v>20</v>
      </c>
      <c r="BL692" s="19">
        <v>2.08</v>
      </c>
      <c r="BM692" s="19">
        <v>16</v>
      </c>
      <c r="BN692" s="19">
        <v>9.6999999999999993</v>
      </c>
      <c r="BO692" s="19" t="s">
        <v>289</v>
      </c>
      <c r="BP692" s="19">
        <v>3.6</v>
      </c>
      <c r="BQ692" s="19">
        <v>2.4E-2</v>
      </c>
      <c r="BT692" s="19">
        <v>20</v>
      </c>
      <c r="BU692" s="19" t="s">
        <v>251</v>
      </c>
      <c r="BV692" s="19">
        <v>6.7</v>
      </c>
      <c r="BW692" s="19">
        <v>33</v>
      </c>
      <c r="BY692" s="19">
        <v>15</v>
      </c>
      <c r="CB692" s="19">
        <v>80.099999999999994</v>
      </c>
      <c r="CF692" s="19">
        <v>0.38</v>
      </c>
      <c r="CG692" s="19">
        <v>11</v>
      </c>
      <c r="CH692" s="19">
        <v>1.2</v>
      </c>
      <c r="CI692" s="19">
        <v>1</v>
      </c>
      <c r="CJ692" s="19">
        <v>91.2</v>
      </c>
      <c r="CK692" s="19">
        <v>0.5</v>
      </c>
      <c r="CL692" s="19">
        <v>0.02</v>
      </c>
      <c r="CM692" s="19">
        <v>7.46</v>
      </c>
      <c r="CN692" s="19">
        <v>0.08</v>
      </c>
      <c r="CO692" s="19">
        <v>2.78</v>
      </c>
      <c r="CP692" s="19">
        <v>80</v>
      </c>
      <c r="CQ692" s="19">
        <v>1</v>
      </c>
      <c r="CR692" s="19">
        <v>29.1</v>
      </c>
      <c r="CS692" s="19">
        <v>129</v>
      </c>
      <c r="CT692" s="19">
        <v>133</v>
      </c>
      <c r="CU692" s="19">
        <v>26.7</v>
      </c>
      <c r="CV692" s="19">
        <v>52</v>
      </c>
      <c r="CW692" s="19">
        <v>6.59</v>
      </c>
      <c r="CX692" s="19">
        <v>26.6</v>
      </c>
      <c r="CY692" s="19">
        <v>5.89</v>
      </c>
      <c r="CZ692" s="19">
        <v>1.42</v>
      </c>
      <c r="DA692" s="19">
        <v>6.19</v>
      </c>
      <c r="DB692" s="19">
        <v>0.96</v>
      </c>
      <c r="DC692" s="19">
        <v>5.42</v>
      </c>
      <c r="DD692" s="19">
        <v>1.02</v>
      </c>
      <c r="DE692" s="19">
        <v>2.88</v>
      </c>
      <c r="DF692" s="19">
        <v>0.41</v>
      </c>
      <c r="DG692" s="19">
        <v>2.91</v>
      </c>
      <c r="DH692" s="19">
        <v>0.45</v>
      </c>
      <c r="DI692" s="85">
        <v>139.44</v>
      </c>
      <c r="DJ692" s="85">
        <v>168.54</v>
      </c>
    </row>
    <row r="693" spans="1:114" s="19" customFormat="1" x14ac:dyDescent="0.3">
      <c r="A693" s="62" t="s">
        <v>1390</v>
      </c>
      <c r="B693" s="19" t="s">
        <v>1369</v>
      </c>
      <c r="C693" s="19" t="s">
        <v>371</v>
      </c>
      <c r="D693" s="19" t="s">
        <v>1370</v>
      </c>
      <c r="E693" s="109">
        <v>42261</v>
      </c>
      <c r="F693" s="109">
        <v>42261</v>
      </c>
      <c r="G693" s="62" t="s">
        <v>1391</v>
      </c>
      <c r="H693" s="20" t="s">
        <v>2195</v>
      </c>
      <c r="I693" s="20"/>
      <c r="J693" s="20"/>
      <c r="K693" s="62">
        <v>36.666733276107699</v>
      </c>
      <c r="L693" s="62">
        <v>-106.817815035507</v>
      </c>
      <c r="M693" s="19" t="s">
        <v>357</v>
      </c>
      <c r="N693" s="62" t="s">
        <v>241</v>
      </c>
      <c r="O693" s="19" t="s">
        <v>147</v>
      </c>
      <c r="P693" s="62" t="s">
        <v>1372</v>
      </c>
      <c r="Q693" s="19" t="s">
        <v>1373</v>
      </c>
      <c r="R693" s="19" t="s">
        <v>381</v>
      </c>
      <c r="S693" s="19">
        <v>-1</v>
      </c>
      <c r="T693" s="19" t="s">
        <v>1555</v>
      </c>
      <c r="Z693" s="19" t="s">
        <v>1392</v>
      </c>
      <c r="AA693" s="20" t="s">
        <v>142</v>
      </c>
      <c r="AB693" s="19" t="s">
        <v>1556</v>
      </c>
      <c r="AG693" s="19">
        <v>66.209999999999994</v>
      </c>
      <c r="AH693" s="19">
        <v>2.2200000000000002</v>
      </c>
      <c r="AI693" s="19">
        <v>4.8</v>
      </c>
      <c r="AK693" s="37">
        <v>20.55</v>
      </c>
      <c r="AL693" s="19">
        <v>0.33</v>
      </c>
      <c r="AM693" s="19">
        <v>0.1</v>
      </c>
      <c r="AN693" s="19">
        <v>0.09</v>
      </c>
      <c r="AO693" s="19">
        <v>0.35</v>
      </c>
      <c r="AP693" s="19">
        <v>0.79</v>
      </c>
      <c r="AQ693" s="19">
        <v>0.11</v>
      </c>
      <c r="AR693" s="19">
        <v>3.56</v>
      </c>
      <c r="AT693" s="19" t="s">
        <v>261</v>
      </c>
      <c r="AW693" s="19">
        <v>0.21</v>
      </c>
      <c r="AY693" s="20">
        <v>99.109999999999985</v>
      </c>
      <c r="AZ693" s="19">
        <v>2E-3</v>
      </c>
      <c r="BA693" s="19">
        <v>2.4</v>
      </c>
      <c r="BB693" s="19">
        <v>1.3</v>
      </c>
      <c r="BD693" s="19">
        <v>324</v>
      </c>
      <c r="BF693" s="19">
        <v>0.11</v>
      </c>
      <c r="BH693" s="19" t="s">
        <v>292</v>
      </c>
      <c r="BJ693" s="19">
        <v>26</v>
      </c>
      <c r="BK693" s="19">
        <v>100</v>
      </c>
      <c r="BL693" s="19">
        <v>0.75</v>
      </c>
      <c r="BM693" s="19">
        <v>16</v>
      </c>
      <c r="BN693" s="19">
        <v>8.1</v>
      </c>
      <c r="BO693" s="19" t="s">
        <v>289</v>
      </c>
      <c r="BP693" s="19">
        <v>54.7</v>
      </c>
      <c r="BQ693" s="19">
        <v>5.0999999999999997E-2</v>
      </c>
      <c r="BR693" s="19">
        <v>6.9000000000000006E-2</v>
      </c>
      <c r="BT693" s="19">
        <v>10</v>
      </c>
      <c r="BU693" s="19" t="s">
        <v>251</v>
      </c>
      <c r="BV693" s="19">
        <v>45.9</v>
      </c>
      <c r="BW693" s="19">
        <v>19</v>
      </c>
      <c r="BY693" s="19">
        <v>7</v>
      </c>
      <c r="CB693" s="19">
        <v>27.5</v>
      </c>
      <c r="CF693" s="19">
        <v>0.19</v>
      </c>
      <c r="CG693" s="19">
        <v>20.100000000000001</v>
      </c>
      <c r="CH693" s="19">
        <v>0.9</v>
      </c>
      <c r="CI693" s="19">
        <v>4</v>
      </c>
      <c r="CJ693" s="19">
        <v>97.6</v>
      </c>
      <c r="CK693" s="19">
        <v>3.1</v>
      </c>
      <c r="CL693" s="19">
        <v>0.01</v>
      </c>
      <c r="CM693" s="19">
        <v>32.799999999999997</v>
      </c>
      <c r="CN693" s="19">
        <v>0.11</v>
      </c>
      <c r="CO693" s="19">
        <v>8.1199999999999992</v>
      </c>
      <c r="CP693" s="19">
        <v>183</v>
      </c>
      <c r="CQ693" s="19">
        <v>16</v>
      </c>
      <c r="CR693" s="19">
        <v>67.400000000000006</v>
      </c>
      <c r="CS693" s="19">
        <v>107</v>
      </c>
      <c r="CT693" s="19">
        <v>2400</v>
      </c>
      <c r="CU693" s="19">
        <v>119</v>
      </c>
      <c r="CV693" s="19">
        <v>228</v>
      </c>
      <c r="CW693" s="19">
        <v>23.9</v>
      </c>
      <c r="CX693" s="19">
        <v>84.1</v>
      </c>
      <c r="CY693" s="19">
        <v>14.45</v>
      </c>
      <c r="CZ693" s="19">
        <v>1.76</v>
      </c>
      <c r="DA693" s="19">
        <v>12.35</v>
      </c>
      <c r="DB693" s="19">
        <v>1.96</v>
      </c>
      <c r="DC693" s="19">
        <v>12.6</v>
      </c>
      <c r="DD693" s="19">
        <v>2.6</v>
      </c>
      <c r="DE693" s="19">
        <v>7.51</v>
      </c>
      <c r="DF693" s="19">
        <v>1.2</v>
      </c>
      <c r="DG693" s="19">
        <v>8.94</v>
      </c>
      <c r="DH693" s="16">
        <v>1.48</v>
      </c>
      <c r="DI693" s="85">
        <v>519.85</v>
      </c>
      <c r="DJ693" s="85">
        <v>587.25</v>
      </c>
    </row>
    <row r="694" spans="1:114" s="19" customFormat="1" x14ac:dyDescent="0.3">
      <c r="A694" s="62" t="s">
        <v>1393</v>
      </c>
      <c r="B694" s="19" t="s">
        <v>1369</v>
      </c>
      <c r="C694" s="19" t="s">
        <v>371</v>
      </c>
      <c r="D694" s="19" t="s">
        <v>1370</v>
      </c>
      <c r="E694" s="109">
        <v>42261</v>
      </c>
      <c r="F694" s="109">
        <v>42261</v>
      </c>
      <c r="G694" s="62" t="s">
        <v>1391</v>
      </c>
      <c r="H694" s="20" t="s">
        <v>2195</v>
      </c>
      <c r="I694" s="20"/>
      <c r="J694" s="20"/>
      <c r="K694" s="62">
        <v>36.666733276107699</v>
      </c>
      <c r="L694" s="62">
        <v>-106.817815035507</v>
      </c>
      <c r="M694" s="19" t="s">
        <v>357</v>
      </c>
      <c r="N694" s="62" t="s">
        <v>241</v>
      </c>
      <c r="O694" s="19" t="s">
        <v>147</v>
      </c>
      <c r="P694" s="62" t="s">
        <v>1372</v>
      </c>
      <c r="Q694" s="19" t="s">
        <v>1373</v>
      </c>
      <c r="R694" s="19" t="s">
        <v>381</v>
      </c>
      <c r="S694" s="19">
        <v>-12.4</v>
      </c>
      <c r="T694" s="19" t="s">
        <v>1555</v>
      </c>
      <c r="Z694" s="19" t="s">
        <v>1394</v>
      </c>
      <c r="AA694" s="20" t="s">
        <v>142</v>
      </c>
      <c r="AB694" s="19" t="s">
        <v>1556</v>
      </c>
      <c r="AG694" s="19">
        <v>75.98</v>
      </c>
      <c r="AH694" s="19">
        <v>0.12</v>
      </c>
      <c r="AI694" s="19">
        <v>5.98</v>
      </c>
      <c r="AK694" s="37">
        <v>12.48</v>
      </c>
      <c r="AL694" s="19">
        <v>0.11</v>
      </c>
      <c r="AM694" s="19">
        <v>0.17</v>
      </c>
      <c r="AN694" s="19">
        <v>0.13</v>
      </c>
      <c r="AO694" s="19">
        <v>0.37</v>
      </c>
      <c r="AP694" s="19">
        <v>1.53</v>
      </c>
      <c r="AQ694" s="19">
        <v>0.02</v>
      </c>
      <c r="AR694" s="19">
        <v>3.41</v>
      </c>
      <c r="AT694" s="19">
        <v>0.01</v>
      </c>
      <c r="AW694" s="19">
        <v>7.0000000000000007E-2</v>
      </c>
      <c r="AY694" s="20">
        <v>100.30000000000001</v>
      </c>
      <c r="AZ694" s="19">
        <v>1E-3</v>
      </c>
      <c r="BA694" s="19" t="s">
        <v>292</v>
      </c>
      <c r="BB694" s="19">
        <v>0.7</v>
      </c>
      <c r="BD694" s="19">
        <v>357</v>
      </c>
      <c r="BF694" s="19">
        <v>0.02</v>
      </c>
      <c r="BH694" s="19" t="s">
        <v>292</v>
      </c>
      <c r="BJ694" s="19">
        <v>23</v>
      </c>
      <c r="BK694" s="19">
        <v>20</v>
      </c>
      <c r="BL694" s="19">
        <v>1.1499999999999999</v>
      </c>
      <c r="BM694" s="19">
        <v>4</v>
      </c>
      <c r="BN694" s="19">
        <v>10</v>
      </c>
      <c r="BO694" s="19" t="s">
        <v>289</v>
      </c>
      <c r="BP694" s="19">
        <v>1.8</v>
      </c>
      <c r="BQ694" s="19">
        <v>1.0999999999999999E-2</v>
      </c>
      <c r="BR694" s="19">
        <v>8.9999999999999993E-3</v>
      </c>
      <c r="BT694" s="19">
        <v>30</v>
      </c>
      <c r="BU694" s="19" t="s">
        <v>251</v>
      </c>
      <c r="BV694" s="19">
        <v>3.2</v>
      </c>
      <c r="BW694" s="19">
        <v>30</v>
      </c>
      <c r="BY694" s="19">
        <v>5</v>
      </c>
      <c r="CB694" s="19">
        <v>48.5</v>
      </c>
      <c r="CF694" s="19">
        <v>0.06</v>
      </c>
      <c r="CG694" s="19">
        <v>9.9</v>
      </c>
      <c r="CH694" s="19">
        <v>0.4</v>
      </c>
      <c r="CI694" s="19">
        <v>1</v>
      </c>
      <c r="CJ694" s="19">
        <v>47</v>
      </c>
      <c r="CK694" s="19">
        <v>0.2</v>
      </c>
      <c r="CL694" s="19">
        <v>0.01</v>
      </c>
      <c r="CM694" s="19">
        <v>3.91</v>
      </c>
      <c r="CN694" s="19">
        <v>0.05</v>
      </c>
      <c r="CO694" s="19">
        <v>1.68</v>
      </c>
      <c r="CP694" s="19">
        <v>32</v>
      </c>
      <c r="CQ694" s="19">
        <v>1</v>
      </c>
      <c r="CR694" s="19">
        <v>25.5</v>
      </c>
      <c r="CS694" s="19">
        <v>100</v>
      </c>
      <c r="CT694" s="19">
        <v>62</v>
      </c>
      <c r="CU694" s="19">
        <v>16.399999999999999</v>
      </c>
      <c r="CV694" s="19">
        <v>29.6</v>
      </c>
      <c r="CW694" s="19">
        <v>3.83</v>
      </c>
      <c r="CX694" s="19">
        <v>15.9</v>
      </c>
      <c r="CY694" s="19">
        <v>4.22</v>
      </c>
      <c r="CZ694" s="19">
        <v>0.96</v>
      </c>
      <c r="DA694" s="19">
        <v>4.78</v>
      </c>
      <c r="DB694" s="19">
        <v>0.71</v>
      </c>
      <c r="DC694" s="19">
        <v>4.7300000000000004</v>
      </c>
      <c r="DD694" s="19">
        <v>0.98</v>
      </c>
      <c r="DE694" s="19">
        <v>2.63</v>
      </c>
      <c r="DF694" s="19">
        <v>0.39</v>
      </c>
      <c r="DG694" s="19">
        <v>2.79</v>
      </c>
      <c r="DH694" s="19">
        <v>0.4</v>
      </c>
      <c r="DI694" s="85">
        <v>88.320000000000007</v>
      </c>
      <c r="DJ694" s="85">
        <v>113.82000000000001</v>
      </c>
    </row>
    <row r="695" spans="1:114" s="19" customFormat="1" x14ac:dyDescent="0.3">
      <c r="A695" s="62" t="s">
        <v>2359</v>
      </c>
      <c r="B695" s="19" t="s">
        <v>1369</v>
      </c>
      <c r="C695" s="19" t="s">
        <v>371</v>
      </c>
      <c r="D695" s="19" t="s">
        <v>1370</v>
      </c>
      <c r="E695" s="109">
        <v>42261</v>
      </c>
      <c r="F695" s="109">
        <v>42261</v>
      </c>
      <c r="G695" s="62" t="s">
        <v>1391</v>
      </c>
      <c r="H695" s="20" t="s">
        <v>2195</v>
      </c>
      <c r="I695" s="20"/>
      <c r="J695" s="20"/>
      <c r="K695" s="62">
        <v>36.665785242029401</v>
      </c>
      <c r="L695" s="62">
        <v>-106.818508784429</v>
      </c>
      <c r="M695" s="19" t="s">
        <v>357</v>
      </c>
      <c r="N695" s="62" t="s">
        <v>241</v>
      </c>
      <c r="O695" s="19" t="s">
        <v>147</v>
      </c>
      <c r="P695" s="62" t="s">
        <v>1372</v>
      </c>
      <c r="Q695" s="19" t="s">
        <v>1373</v>
      </c>
      <c r="R695" s="19" t="s">
        <v>381</v>
      </c>
      <c r="S695" s="19">
        <v>-0.8</v>
      </c>
      <c r="T695" s="19" t="s">
        <v>1555</v>
      </c>
      <c r="Z695" s="19" t="s">
        <v>1395</v>
      </c>
      <c r="AA695" s="20" t="s">
        <v>142</v>
      </c>
      <c r="AB695" s="19" t="s">
        <v>1556</v>
      </c>
      <c r="AG695" s="19">
        <v>67.69</v>
      </c>
      <c r="AH695" s="19">
        <v>1</v>
      </c>
      <c r="AI695" s="19">
        <v>17.59</v>
      </c>
      <c r="AK695" s="37">
        <v>2.38</v>
      </c>
      <c r="AL695" s="19">
        <v>0.03</v>
      </c>
      <c r="AM695" s="19">
        <v>0.86</v>
      </c>
      <c r="AN695" s="19">
        <v>0.71</v>
      </c>
      <c r="AO695" s="19">
        <v>0.8</v>
      </c>
      <c r="AP695" s="19">
        <v>2.46</v>
      </c>
      <c r="AQ695" s="19">
        <v>0.04</v>
      </c>
      <c r="AR695" s="19">
        <v>6.48</v>
      </c>
      <c r="AT695" s="19" t="s">
        <v>261</v>
      </c>
      <c r="AW695" s="19">
        <v>0.71</v>
      </c>
      <c r="AY695" s="20">
        <v>100.03999999999999</v>
      </c>
      <c r="AZ695" s="19">
        <v>3.0000000000000001E-3</v>
      </c>
      <c r="BA695" s="19" t="s">
        <v>292</v>
      </c>
      <c r="BB695" s="19">
        <v>2.5</v>
      </c>
      <c r="BD695" s="19">
        <v>564</v>
      </c>
      <c r="BF695" s="19">
        <v>0.24</v>
      </c>
      <c r="BH695" s="19" t="s">
        <v>292</v>
      </c>
      <c r="BJ695" s="19">
        <v>6</v>
      </c>
      <c r="BK695" s="19">
        <v>60</v>
      </c>
      <c r="BL695" s="19">
        <v>11.95</v>
      </c>
      <c r="BM695" s="19">
        <v>21</v>
      </c>
      <c r="BN695" s="19">
        <v>23.6</v>
      </c>
      <c r="BO695" s="19" t="s">
        <v>289</v>
      </c>
      <c r="BP695" s="19">
        <v>7.5</v>
      </c>
      <c r="BQ695" s="19">
        <v>7.0999999999999994E-2</v>
      </c>
      <c r="BR695" s="19">
        <v>4.3999999999999997E-2</v>
      </c>
      <c r="BT695" s="19">
        <v>30</v>
      </c>
      <c r="BU695" s="19">
        <v>1</v>
      </c>
      <c r="BV695" s="19">
        <v>19.2</v>
      </c>
      <c r="BW695" s="19">
        <v>14</v>
      </c>
      <c r="BY695" s="19">
        <v>18</v>
      </c>
      <c r="CB695" s="19">
        <v>101</v>
      </c>
      <c r="CF695" s="19">
        <v>0.28000000000000003</v>
      </c>
      <c r="CG695" s="19">
        <v>5.4</v>
      </c>
      <c r="CH695" s="19">
        <v>0.3</v>
      </c>
      <c r="CI695" s="19">
        <v>3</v>
      </c>
      <c r="CJ695" s="19">
        <v>99.2</v>
      </c>
      <c r="CK695" s="19">
        <v>1.3</v>
      </c>
      <c r="CL695" s="19">
        <v>0.01</v>
      </c>
      <c r="CM695" s="19">
        <v>14.25</v>
      </c>
      <c r="CN695" s="19">
        <v>0.13</v>
      </c>
      <c r="CO695" s="19">
        <v>3.98</v>
      </c>
      <c r="CP695" s="19">
        <v>120</v>
      </c>
      <c r="CQ695" s="19">
        <v>3</v>
      </c>
      <c r="CR695" s="19">
        <v>26.6</v>
      </c>
      <c r="CS695" s="19">
        <v>58</v>
      </c>
      <c r="CT695" s="19">
        <v>297</v>
      </c>
      <c r="CU695" s="19">
        <v>37.9</v>
      </c>
      <c r="CV695" s="19">
        <v>70.400000000000006</v>
      </c>
      <c r="CW695" s="19">
        <v>7.94</v>
      </c>
      <c r="CX695" s="19">
        <v>29.3</v>
      </c>
      <c r="CY695" s="19">
        <v>5.79</v>
      </c>
      <c r="CZ695" s="19">
        <v>1.07</v>
      </c>
      <c r="DA695" s="19">
        <v>4.91</v>
      </c>
      <c r="DB695" s="19">
        <v>0.84</v>
      </c>
      <c r="DC695" s="19">
        <v>4.91</v>
      </c>
      <c r="DD695" s="19">
        <v>1.01</v>
      </c>
      <c r="DE695" s="19">
        <v>2.83</v>
      </c>
      <c r="DF695" s="19">
        <v>0.47</v>
      </c>
      <c r="DG695" s="19">
        <v>3.28</v>
      </c>
      <c r="DH695" s="19">
        <v>0.44</v>
      </c>
      <c r="DI695" s="85">
        <v>171.09</v>
      </c>
      <c r="DJ695" s="85">
        <v>197.69</v>
      </c>
    </row>
    <row r="696" spans="1:114" s="19" customFormat="1" x14ac:dyDescent="0.3">
      <c r="A696" s="62" t="s">
        <v>2360</v>
      </c>
      <c r="B696" s="19" t="s">
        <v>1369</v>
      </c>
      <c r="C696" s="19" t="s">
        <v>371</v>
      </c>
      <c r="D696" s="19" t="s">
        <v>1370</v>
      </c>
      <c r="E696" s="109">
        <v>42261</v>
      </c>
      <c r="F696" s="109">
        <v>42261</v>
      </c>
      <c r="G696" s="62" t="s">
        <v>1391</v>
      </c>
      <c r="H696" s="20" t="s">
        <v>2195</v>
      </c>
      <c r="I696" s="20"/>
      <c r="J696" s="20"/>
      <c r="K696" s="62">
        <v>36.665785242029401</v>
      </c>
      <c r="L696" s="62">
        <v>-106.818508784429</v>
      </c>
      <c r="M696" s="19" t="s">
        <v>357</v>
      </c>
      <c r="N696" s="62" t="s">
        <v>241</v>
      </c>
      <c r="O696" s="19" t="s">
        <v>147</v>
      </c>
      <c r="P696" s="62" t="s">
        <v>1372</v>
      </c>
      <c r="Q696" s="19" t="s">
        <v>1373</v>
      </c>
      <c r="R696" s="19" t="s">
        <v>381</v>
      </c>
      <c r="S696" s="19">
        <v>-9.1999999999999993</v>
      </c>
      <c r="T696" s="19" t="s">
        <v>1555</v>
      </c>
      <c r="Z696" s="19" t="s">
        <v>1396</v>
      </c>
      <c r="AA696" s="20" t="s">
        <v>142</v>
      </c>
      <c r="AB696" s="19" t="s">
        <v>1556</v>
      </c>
      <c r="AG696" s="19">
        <v>87.23</v>
      </c>
      <c r="AH696" s="19">
        <v>2.19</v>
      </c>
      <c r="AI696" s="19">
        <v>3.84</v>
      </c>
      <c r="AK696" s="37">
        <v>0.95</v>
      </c>
      <c r="AL696" s="19">
        <v>0.02</v>
      </c>
      <c r="AM696" s="19">
        <v>0.1</v>
      </c>
      <c r="AN696" s="19">
        <v>0.59</v>
      </c>
      <c r="AO696" s="19">
        <v>0.06</v>
      </c>
      <c r="AP696" s="19">
        <v>0.2</v>
      </c>
      <c r="AQ696" s="19">
        <v>0.02</v>
      </c>
      <c r="AR696" s="19">
        <v>4.1900000000000004</v>
      </c>
      <c r="AT696" s="19" t="s">
        <v>261</v>
      </c>
      <c r="AW696" s="19">
        <v>1.63</v>
      </c>
      <c r="AY696" s="20">
        <v>99.39</v>
      </c>
      <c r="AZ696" s="19">
        <v>2E-3</v>
      </c>
      <c r="BA696" s="19" t="s">
        <v>292</v>
      </c>
      <c r="BB696" s="19">
        <v>0.1</v>
      </c>
      <c r="BD696" s="19">
        <v>169.5</v>
      </c>
      <c r="BF696" s="19">
        <v>0.25</v>
      </c>
      <c r="BH696" s="19" t="s">
        <v>292</v>
      </c>
      <c r="BJ696" s="19">
        <v>7</v>
      </c>
      <c r="BK696" s="19">
        <v>60</v>
      </c>
      <c r="BL696" s="19">
        <v>1.21</v>
      </c>
      <c r="BM696" s="19">
        <v>12</v>
      </c>
      <c r="BN696" s="19">
        <v>8.1999999999999993</v>
      </c>
      <c r="BO696" s="19">
        <v>13</v>
      </c>
      <c r="BP696" s="19">
        <v>16.5</v>
      </c>
      <c r="BQ696" s="19">
        <v>5.8000000000000003E-2</v>
      </c>
      <c r="BR696" s="19">
        <v>3.3000000000000002E-2</v>
      </c>
      <c r="BT696" s="19">
        <v>20</v>
      </c>
      <c r="BU696" s="19">
        <v>2</v>
      </c>
      <c r="BV696" s="19">
        <v>45.5</v>
      </c>
      <c r="BW696" s="19">
        <v>9</v>
      </c>
      <c r="BY696" s="19">
        <v>19</v>
      </c>
      <c r="CB696" s="19">
        <v>9</v>
      </c>
      <c r="CF696" s="19">
        <v>0.82</v>
      </c>
      <c r="CG696" s="19">
        <v>7.4</v>
      </c>
      <c r="CH696" s="19">
        <v>0.5</v>
      </c>
      <c r="CI696" s="19">
        <v>5</v>
      </c>
      <c r="CJ696" s="19">
        <v>38.4</v>
      </c>
      <c r="CK696" s="19">
        <v>3.3</v>
      </c>
      <c r="CL696" s="19">
        <v>0.01</v>
      </c>
      <c r="CM696" s="19">
        <v>18.05</v>
      </c>
      <c r="CN696" s="19">
        <v>0.05</v>
      </c>
      <c r="CO696" s="19">
        <v>4.16</v>
      </c>
      <c r="CP696" s="19">
        <v>125</v>
      </c>
      <c r="CQ696" s="19">
        <v>3</v>
      </c>
      <c r="CR696" s="19">
        <v>33.5</v>
      </c>
      <c r="CS696" s="19">
        <v>15</v>
      </c>
      <c r="CT696" s="19">
        <v>720</v>
      </c>
      <c r="CU696" s="19">
        <v>25.4</v>
      </c>
      <c r="CV696" s="19">
        <v>50.8</v>
      </c>
      <c r="CW696" s="19">
        <v>5.25</v>
      </c>
      <c r="CX696" s="19">
        <v>19.2</v>
      </c>
      <c r="CY696" s="19">
        <v>4.34</v>
      </c>
      <c r="CZ696" s="19">
        <v>0.68</v>
      </c>
      <c r="DA696" s="19">
        <v>4.8</v>
      </c>
      <c r="DB696" s="19">
        <v>0.83</v>
      </c>
      <c r="DC696" s="19">
        <v>6.23</v>
      </c>
      <c r="DD696" s="19">
        <v>1.32</v>
      </c>
      <c r="DE696" s="19">
        <v>3.54</v>
      </c>
      <c r="DF696" s="19">
        <v>0.63</v>
      </c>
      <c r="DG696" s="19">
        <v>4.49</v>
      </c>
      <c r="DH696" s="19">
        <v>0.68</v>
      </c>
      <c r="DI696" s="85">
        <v>128.19</v>
      </c>
      <c r="DJ696" s="85">
        <v>161.69</v>
      </c>
    </row>
    <row r="697" spans="1:114" s="19" customFormat="1" x14ac:dyDescent="0.3">
      <c r="A697" s="62" t="s">
        <v>2361</v>
      </c>
      <c r="B697" s="19" t="s">
        <v>1369</v>
      </c>
      <c r="C697" s="19" t="s">
        <v>371</v>
      </c>
      <c r="D697" s="19" t="s">
        <v>1370</v>
      </c>
      <c r="E697" s="109">
        <v>42261</v>
      </c>
      <c r="F697" s="109">
        <v>42261</v>
      </c>
      <c r="G697" s="62" t="s">
        <v>1391</v>
      </c>
      <c r="H697" s="20" t="s">
        <v>2195</v>
      </c>
      <c r="I697" s="20"/>
      <c r="J697" s="20"/>
      <c r="K697" s="62">
        <v>36.664750218521803</v>
      </c>
      <c r="L697" s="62">
        <v>-106.818406111025</v>
      </c>
      <c r="M697" s="19" t="s">
        <v>357</v>
      </c>
      <c r="N697" s="62" t="s">
        <v>241</v>
      </c>
      <c r="O697" s="19" t="s">
        <v>147</v>
      </c>
      <c r="P697" s="62" t="s">
        <v>1372</v>
      </c>
      <c r="Q697" s="19" t="s">
        <v>1373</v>
      </c>
      <c r="R697" s="19" t="s">
        <v>381</v>
      </c>
      <c r="S697" s="19">
        <v>-1</v>
      </c>
      <c r="T697" s="19" t="s">
        <v>1555</v>
      </c>
      <c r="Z697" s="19" t="s">
        <v>1392</v>
      </c>
      <c r="AA697" s="20" t="s">
        <v>142</v>
      </c>
      <c r="AB697" s="19" t="s">
        <v>1556</v>
      </c>
      <c r="AG697" s="19">
        <v>45.67</v>
      </c>
      <c r="AH697" s="19">
        <v>15</v>
      </c>
      <c r="AI697" s="19">
        <v>5.57</v>
      </c>
      <c r="AK697" s="37">
        <v>22.54</v>
      </c>
      <c r="AL697" s="19">
        <v>0.69</v>
      </c>
      <c r="AM697" s="19">
        <v>0.33</v>
      </c>
      <c r="AN697" s="19">
        <v>0.16</v>
      </c>
      <c r="AO697" s="19">
        <v>0.2</v>
      </c>
      <c r="AP697" s="19">
        <v>0.6</v>
      </c>
      <c r="AQ697" s="19">
        <v>0.26</v>
      </c>
      <c r="AR697" s="19">
        <v>5.38</v>
      </c>
      <c r="AT697" s="19" t="s">
        <v>261</v>
      </c>
      <c r="AW697" s="19">
        <v>0.2</v>
      </c>
      <c r="AY697" s="20">
        <v>96.399999999999991</v>
      </c>
      <c r="AZ697" s="19">
        <v>3.0000000000000001E-3</v>
      </c>
      <c r="BA697" s="19" t="s">
        <v>292</v>
      </c>
      <c r="BB697" s="19">
        <v>0.7</v>
      </c>
      <c r="BD697" s="19">
        <v>417</v>
      </c>
      <c r="BF697" s="19">
        <v>0.36</v>
      </c>
      <c r="BH697" s="19" t="s">
        <v>292</v>
      </c>
      <c r="BJ697" s="19">
        <v>23</v>
      </c>
      <c r="BK697" s="19">
        <v>590</v>
      </c>
      <c r="BL697" s="19">
        <v>0.73</v>
      </c>
      <c r="BM697" s="19">
        <v>32</v>
      </c>
      <c r="BN697" s="19">
        <v>19.7</v>
      </c>
      <c r="BO697" s="19" t="s">
        <v>289</v>
      </c>
      <c r="BP697" s="19">
        <v>462</v>
      </c>
      <c r="BQ697" s="19">
        <v>9.1999999999999998E-2</v>
      </c>
      <c r="BR697" s="19">
        <v>0.248</v>
      </c>
      <c r="BT697" s="19">
        <v>20</v>
      </c>
      <c r="BU697" s="19">
        <v>2</v>
      </c>
      <c r="BV697" s="19">
        <v>260</v>
      </c>
      <c r="BW697" s="19">
        <v>28</v>
      </c>
      <c r="BY697" s="19">
        <v>43</v>
      </c>
      <c r="CB697" s="19">
        <v>20.8</v>
      </c>
      <c r="CF697" s="19">
        <v>0.45</v>
      </c>
      <c r="CG697" s="19">
        <v>16.399999999999999</v>
      </c>
      <c r="CH697" s="19">
        <v>2.2000000000000002</v>
      </c>
      <c r="CI697" s="19">
        <v>18</v>
      </c>
      <c r="CJ697" s="19">
        <v>227</v>
      </c>
      <c r="CK697" s="19">
        <v>16.7</v>
      </c>
      <c r="CL697" s="19">
        <v>0.01</v>
      </c>
      <c r="CM697" s="19">
        <v>218</v>
      </c>
      <c r="CN697" s="19">
        <v>0.05</v>
      </c>
      <c r="CO697" s="19">
        <v>41.7</v>
      </c>
      <c r="CP697" s="19">
        <v>967</v>
      </c>
      <c r="CQ697" s="19">
        <v>13</v>
      </c>
      <c r="CR697" s="19">
        <v>243</v>
      </c>
      <c r="CS697" s="19">
        <v>237</v>
      </c>
      <c r="CT697" s="19" t="s">
        <v>1377</v>
      </c>
      <c r="CU697" s="19">
        <v>677</v>
      </c>
      <c r="CV697" s="19">
        <v>1225</v>
      </c>
      <c r="CW697" s="19">
        <v>120.5</v>
      </c>
      <c r="CX697" s="19">
        <v>405</v>
      </c>
      <c r="CY697" s="19">
        <v>66.2</v>
      </c>
      <c r="CZ697" s="19">
        <v>5.81</v>
      </c>
      <c r="DA697" s="19">
        <v>51.1</v>
      </c>
      <c r="DB697" s="19">
        <v>7.51</v>
      </c>
      <c r="DC697" s="19">
        <v>46.2</v>
      </c>
      <c r="DD697" s="19">
        <v>9.4700000000000006</v>
      </c>
      <c r="DE697" s="19">
        <v>28.5</v>
      </c>
      <c r="DF697" s="19">
        <v>4.7300000000000004</v>
      </c>
      <c r="DG697" s="19">
        <v>38.5</v>
      </c>
      <c r="DH697" s="19">
        <v>6.8</v>
      </c>
      <c r="DI697" s="85">
        <v>2692.3199999999997</v>
      </c>
      <c r="DJ697" s="85">
        <v>2935.3199999999997</v>
      </c>
    </row>
    <row r="698" spans="1:114" s="19" customFormat="1" x14ac:dyDescent="0.3">
      <c r="A698" s="62" t="s">
        <v>2362</v>
      </c>
      <c r="B698" s="19" t="s">
        <v>1369</v>
      </c>
      <c r="C698" s="19" t="s">
        <v>371</v>
      </c>
      <c r="D698" s="19" t="s">
        <v>1370</v>
      </c>
      <c r="E698" s="109">
        <v>42261</v>
      </c>
      <c r="F698" s="109">
        <v>42261</v>
      </c>
      <c r="G698" s="62" t="s">
        <v>1391</v>
      </c>
      <c r="H698" s="20" t="s">
        <v>2195</v>
      </c>
      <c r="I698" s="20"/>
      <c r="J698" s="20"/>
      <c r="K698" s="62">
        <v>36.664750218521803</v>
      </c>
      <c r="L698" s="62">
        <v>-106.818406111025</v>
      </c>
      <c r="M698" s="19" t="s">
        <v>357</v>
      </c>
      <c r="N698" s="62" t="s">
        <v>241</v>
      </c>
      <c r="O698" s="19" t="s">
        <v>147</v>
      </c>
      <c r="P698" s="62" t="s">
        <v>1372</v>
      </c>
      <c r="Q698" s="19" t="s">
        <v>1373</v>
      </c>
      <c r="R698" s="19" t="s">
        <v>381</v>
      </c>
      <c r="S698" s="19">
        <v>-1</v>
      </c>
      <c r="T698" s="19" t="s">
        <v>1555</v>
      </c>
      <c r="Z698" s="19" t="s">
        <v>1397</v>
      </c>
      <c r="AA698" s="20" t="s">
        <v>142</v>
      </c>
      <c r="AB698" s="19" t="s">
        <v>1556</v>
      </c>
      <c r="AG698" s="19">
        <v>52.43</v>
      </c>
      <c r="AH698" s="19">
        <v>10.35</v>
      </c>
      <c r="AI698" s="19">
        <v>5.88</v>
      </c>
      <c r="AK698" s="37">
        <v>21.4</v>
      </c>
      <c r="AL698" s="19">
        <v>0.56999999999999995</v>
      </c>
      <c r="AM698" s="19">
        <v>0.39</v>
      </c>
      <c r="AN698" s="19">
        <v>0.15</v>
      </c>
      <c r="AO698" s="19">
        <v>0.21</v>
      </c>
      <c r="AP698" s="19">
        <v>0.64</v>
      </c>
      <c r="AQ698" s="19">
        <v>0.22</v>
      </c>
      <c r="AR698" s="19">
        <v>5.42</v>
      </c>
      <c r="AT698" s="19" t="s">
        <v>261</v>
      </c>
      <c r="AW698" s="19">
        <v>0.25</v>
      </c>
      <c r="AY698" s="20">
        <v>97.66</v>
      </c>
      <c r="AZ698" s="19">
        <v>7.0000000000000001E-3</v>
      </c>
      <c r="BA698" s="19" t="s">
        <v>292</v>
      </c>
      <c r="BB698" s="19">
        <v>0.9</v>
      </c>
      <c r="BD698" s="19">
        <v>419</v>
      </c>
      <c r="BF698" s="19">
        <v>0.28999999999999998</v>
      </c>
      <c r="BH698" s="19" t="s">
        <v>292</v>
      </c>
      <c r="BJ698" s="19">
        <v>24</v>
      </c>
      <c r="BK698" s="19">
        <v>370</v>
      </c>
      <c r="BL698" s="19">
        <v>0.82</v>
      </c>
      <c r="BM698" s="19">
        <v>19</v>
      </c>
      <c r="BN698" s="19">
        <v>18.399999999999999</v>
      </c>
      <c r="BO698" s="19" t="s">
        <v>289</v>
      </c>
      <c r="BP698" s="19">
        <v>286</v>
      </c>
      <c r="BQ698" s="19">
        <v>6.3E-2</v>
      </c>
      <c r="BR698" s="19">
        <v>0.193</v>
      </c>
      <c r="BT698" s="19">
        <v>30</v>
      </c>
      <c r="BU698" s="19">
        <v>2</v>
      </c>
      <c r="BV698" s="19">
        <v>200</v>
      </c>
      <c r="BW698" s="19">
        <v>27</v>
      </c>
      <c r="BY698" s="19">
        <v>33</v>
      </c>
      <c r="CB698" s="19">
        <v>22.3</v>
      </c>
      <c r="CF698" s="19">
        <v>0.35</v>
      </c>
      <c r="CG698" s="19">
        <v>19.899999999999999</v>
      </c>
      <c r="CH698" s="19">
        <v>2.4</v>
      </c>
      <c r="CI698" s="19">
        <v>15</v>
      </c>
      <c r="CJ698" s="19">
        <v>213</v>
      </c>
      <c r="CK698" s="19">
        <v>13.6</v>
      </c>
      <c r="CL698" s="19">
        <v>0.01</v>
      </c>
      <c r="CM698" s="19">
        <v>147</v>
      </c>
      <c r="CN698" s="19">
        <v>7.0000000000000007E-2</v>
      </c>
      <c r="CO698" s="19">
        <v>29.5</v>
      </c>
      <c r="CP698" s="19">
        <v>715</v>
      </c>
      <c r="CQ698" s="19">
        <v>11</v>
      </c>
      <c r="CR698" s="19">
        <v>186</v>
      </c>
      <c r="CS698" s="19">
        <v>241</v>
      </c>
      <c r="CT698" s="19" t="s">
        <v>1377</v>
      </c>
      <c r="CU698" s="19">
        <v>550</v>
      </c>
      <c r="CV698" s="19">
        <v>1015</v>
      </c>
      <c r="CW698" s="19">
        <v>98.6</v>
      </c>
      <c r="CX698" s="19">
        <v>341</v>
      </c>
      <c r="CY698" s="19">
        <v>55</v>
      </c>
      <c r="CZ698" s="19">
        <v>5.34</v>
      </c>
      <c r="DA698" s="19">
        <v>41.5</v>
      </c>
      <c r="DB698" s="19">
        <v>5.87</v>
      </c>
      <c r="DC698" s="19">
        <v>36.9</v>
      </c>
      <c r="DD698" s="19">
        <v>7.37</v>
      </c>
      <c r="DE698" s="19">
        <v>21.6</v>
      </c>
      <c r="DF698" s="19">
        <v>3.52</v>
      </c>
      <c r="DG698" s="19">
        <v>27.9</v>
      </c>
      <c r="DH698" s="16">
        <v>4.66</v>
      </c>
      <c r="DI698" s="85">
        <v>2214.2599999999998</v>
      </c>
      <c r="DJ698" s="85">
        <v>2400.2599999999998</v>
      </c>
    </row>
    <row r="699" spans="1:114" s="19" customFormat="1" x14ac:dyDescent="0.3">
      <c r="A699" s="62" t="s">
        <v>2363</v>
      </c>
      <c r="B699" s="19" t="s">
        <v>1369</v>
      </c>
      <c r="C699" s="19" t="s">
        <v>371</v>
      </c>
      <c r="D699" s="19" t="s">
        <v>1370</v>
      </c>
      <c r="E699" s="109">
        <v>42261</v>
      </c>
      <c r="F699" s="109">
        <v>42261</v>
      </c>
      <c r="G699" s="62" t="s">
        <v>1391</v>
      </c>
      <c r="H699" s="20" t="s">
        <v>2195</v>
      </c>
      <c r="I699" s="20"/>
      <c r="J699" s="20"/>
      <c r="K699" s="62">
        <v>36.664750218521803</v>
      </c>
      <c r="L699" s="62">
        <v>-106.818406111025</v>
      </c>
      <c r="M699" s="19" t="s">
        <v>357</v>
      </c>
      <c r="N699" s="62" t="s">
        <v>241</v>
      </c>
      <c r="O699" s="19" t="s">
        <v>147</v>
      </c>
      <c r="P699" s="62" t="s">
        <v>1372</v>
      </c>
      <c r="Q699" s="19" t="s">
        <v>1373</v>
      </c>
      <c r="R699" s="19" t="s">
        <v>381</v>
      </c>
      <c r="S699" s="19">
        <v>-2</v>
      </c>
      <c r="T699" s="19" t="s">
        <v>1555</v>
      </c>
      <c r="Z699" s="19" t="s">
        <v>1398</v>
      </c>
      <c r="AA699" s="20" t="s">
        <v>142</v>
      </c>
      <c r="AB699" s="19" t="s">
        <v>1556</v>
      </c>
      <c r="AG699" s="19">
        <v>56.57</v>
      </c>
      <c r="AH699" s="19">
        <v>4.91</v>
      </c>
      <c r="AI699" s="19">
        <v>4.0599999999999996</v>
      </c>
      <c r="AK699" s="37">
        <v>26.57</v>
      </c>
      <c r="AL699" s="19">
        <v>0.52</v>
      </c>
      <c r="AM699" s="19">
        <v>0.35</v>
      </c>
      <c r="AN699" s="19">
        <v>0.09</v>
      </c>
      <c r="AO699" s="19">
        <v>0.16</v>
      </c>
      <c r="AP699" s="19">
        <v>0.56000000000000005</v>
      </c>
      <c r="AQ699" s="19">
        <v>0.17</v>
      </c>
      <c r="AR699" s="19">
        <v>5.35</v>
      </c>
      <c r="AT699" s="19" t="s">
        <v>261</v>
      </c>
      <c r="AW699" s="19">
        <v>0.18</v>
      </c>
      <c r="AY699" s="20">
        <v>99.31</v>
      </c>
      <c r="AZ699" s="19">
        <v>4.0000000000000001E-3</v>
      </c>
      <c r="BA699" s="19" t="s">
        <v>292</v>
      </c>
      <c r="BB699" s="19">
        <v>0.9</v>
      </c>
      <c r="BD699" s="19">
        <v>285</v>
      </c>
      <c r="BF699" s="19">
        <v>0.17</v>
      </c>
      <c r="BH699" s="19" t="s">
        <v>292</v>
      </c>
      <c r="BJ699" s="19">
        <v>31</v>
      </c>
      <c r="BK699" s="19">
        <v>190</v>
      </c>
      <c r="BL699" s="19">
        <v>0.73</v>
      </c>
      <c r="BM699" s="19">
        <v>10</v>
      </c>
      <c r="BN699" s="19">
        <v>10.5</v>
      </c>
      <c r="BO699" s="19" t="s">
        <v>289</v>
      </c>
      <c r="BP699" s="19">
        <v>110.5</v>
      </c>
      <c r="BQ699" s="19">
        <v>6.2E-2</v>
      </c>
      <c r="BR699" s="19">
        <v>0.10299999999999999</v>
      </c>
      <c r="BT699" s="19">
        <v>20</v>
      </c>
      <c r="BU699" s="19">
        <v>1</v>
      </c>
      <c r="BV699" s="19">
        <v>89</v>
      </c>
      <c r="BW699" s="19">
        <v>24</v>
      </c>
      <c r="BY699" s="19">
        <v>18</v>
      </c>
      <c r="CB699" s="19">
        <v>18.600000000000001</v>
      </c>
      <c r="CF699" s="19">
        <v>0.23</v>
      </c>
      <c r="CG699" s="19">
        <v>14.5</v>
      </c>
      <c r="CH699" s="19">
        <v>1.4</v>
      </c>
      <c r="CI699" s="19">
        <v>7</v>
      </c>
      <c r="CJ699" s="19">
        <v>160</v>
      </c>
      <c r="CK699" s="19">
        <v>6.2</v>
      </c>
      <c r="CL699" s="19" t="s">
        <v>261</v>
      </c>
      <c r="CM699" s="19">
        <v>74.400000000000006</v>
      </c>
      <c r="CN699" s="19">
        <v>7.0000000000000007E-2</v>
      </c>
      <c r="CO699" s="19">
        <v>16.149999999999999</v>
      </c>
      <c r="CP699" s="19">
        <v>369</v>
      </c>
      <c r="CQ699" s="19">
        <v>7</v>
      </c>
      <c r="CR699" s="19">
        <v>93.9</v>
      </c>
      <c r="CS699" s="19">
        <v>137</v>
      </c>
      <c r="CT699" s="19">
        <v>4880</v>
      </c>
      <c r="CU699" s="19">
        <v>247</v>
      </c>
      <c r="CV699" s="19">
        <v>529</v>
      </c>
      <c r="CW699" s="19">
        <v>51.3</v>
      </c>
      <c r="CX699" s="19">
        <v>178.5</v>
      </c>
      <c r="CY699" s="19">
        <v>31.2</v>
      </c>
      <c r="CZ699" s="19">
        <v>3.47</v>
      </c>
      <c r="DA699" s="19">
        <v>24.4</v>
      </c>
      <c r="DB699" s="19">
        <v>3.54</v>
      </c>
      <c r="DC699" s="19">
        <v>20.5</v>
      </c>
      <c r="DD699" s="19">
        <v>3.93</v>
      </c>
      <c r="DE699" s="19">
        <v>10.9</v>
      </c>
      <c r="DF699" s="19">
        <v>1.66</v>
      </c>
      <c r="DG699" s="19">
        <v>13.5</v>
      </c>
      <c r="DH699" s="16">
        <v>2.0699999999999998</v>
      </c>
      <c r="DI699" s="85">
        <v>1120.9700000000003</v>
      </c>
      <c r="DJ699" s="85">
        <v>1214.8700000000003</v>
      </c>
    </row>
    <row r="700" spans="1:114" s="19" customFormat="1" x14ac:dyDescent="0.3">
      <c r="A700" s="62" t="s">
        <v>2364</v>
      </c>
      <c r="B700" s="19" t="s">
        <v>1369</v>
      </c>
      <c r="C700" s="19" t="s">
        <v>371</v>
      </c>
      <c r="D700" s="19" t="s">
        <v>1370</v>
      </c>
      <c r="E700" s="109">
        <v>42261</v>
      </c>
      <c r="F700" s="109">
        <v>42261</v>
      </c>
      <c r="G700" s="62" t="s">
        <v>1391</v>
      </c>
      <c r="H700" s="20" t="s">
        <v>2195</v>
      </c>
      <c r="I700" s="20"/>
      <c r="J700" s="20"/>
      <c r="K700" s="62">
        <v>36.668345188926402</v>
      </c>
      <c r="L700" s="62">
        <v>-106.81732708960701</v>
      </c>
      <c r="M700" s="19" t="s">
        <v>357</v>
      </c>
      <c r="N700" s="62" t="s">
        <v>241</v>
      </c>
      <c r="O700" s="19" t="s">
        <v>147</v>
      </c>
      <c r="P700" s="62" t="s">
        <v>1372</v>
      </c>
      <c r="Q700" s="19" t="s">
        <v>1373</v>
      </c>
      <c r="R700" s="19" t="s">
        <v>381</v>
      </c>
      <c r="S700" s="19">
        <v>-43.8</v>
      </c>
      <c r="T700" s="19" t="s">
        <v>1555</v>
      </c>
      <c r="Z700" s="19" t="s">
        <v>1399</v>
      </c>
      <c r="AA700" s="20" t="s">
        <v>142</v>
      </c>
      <c r="AB700" s="19" t="s">
        <v>1556</v>
      </c>
      <c r="AG700" s="19">
        <v>65.14</v>
      </c>
      <c r="AH700" s="19">
        <v>0.62</v>
      </c>
      <c r="AI700" s="19">
        <v>14.27</v>
      </c>
      <c r="AK700" s="37">
        <v>7.36</v>
      </c>
      <c r="AL700" s="19">
        <v>0.03</v>
      </c>
      <c r="AM700" s="19">
        <v>1.25</v>
      </c>
      <c r="AN700" s="19">
        <v>0.53</v>
      </c>
      <c r="AO700" s="19">
        <v>2.27</v>
      </c>
      <c r="AP700" s="19">
        <v>3</v>
      </c>
      <c r="AQ700" s="19">
        <v>0.17</v>
      </c>
      <c r="AR700" s="19">
        <v>5.26</v>
      </c>
      <c r="AT700" s="19">
        <v>0.85</v>
      </c>
      <c r="AW700" s="19">
        <v>1.05</v>
      </c>
      <c r="AY700" s="20">
        <v>99.9</v>
      </c>
      <c r="AZ700" s="19">
        <v>2E-3</v>
      </c>
      <c r="BA700" s="19" t="s">
        <v>292</v>
      </c>
      <c r="BB700" s="19">
        <v>50.8</v>
      </c>
      <c r="BD700" s="19">
        <v>642</v>
      </c>
      <c r="BF700" s="19">
        <v>0.13</v>
      </c>
      <c r="BH700" s="19" t="s">
        <v>292</v>
      </c>
      <c r="BJ700" s="19">
        <v>24</v>
      </c>
      <c r="BK700" s="19">
        <v>40</v>
      </c>
      <c r="BL700" s="19">
        <v>3.8</v>
      </c>
      <c r="BM700" s="19">
        <v>17</v>
      </c>
      <c r="BN700" s="19">
        <v>17.899999999999999</v>
      </c>
      <c r="BO700" s="19" t="s">
        <v>289</v>
      </c>
      <c r="BP700" s="19">
        <v>5.8</v>
      </c>
      <c r="BQ700" s="19">
        <v>0.183</v>
      </c>
      <c r="BR700" s="19">
        <v>3.2000000000000001E-2</v>
      </c>
      <c r="BT700" s="19">
        <v>30</v>
      </c>
      <c r="BU700" s="19" t="s">
        <v>251</v>
      </c>
      <c r="BV700" s="19">
        <v>11.9</v>
      </c>
      <c r="BW700" s="19">
        <v>27</v>
      </c>
      <c r="BY700" s="19">
        <v>20</v>
      </c>
      <c r="CB700" s="19">
        <v>97</v>
      </c>
      <c r="CF700" s="19">
        <v>2.4500000000000002</v>
      </c>
      <c r="CG700" s="19">
        <v>5.5</v>
      </c>
      <c r="CH700" s="19">
        <v>1.1000000000000001</v>
      </c>
      <c r="CI700" s="19">
        <v>2</v>
      </c>
      <c r="CJ700" s="19">
        <v>126.5</v>
      </c>
      <c r="CK700" s="19">
        <v>0.8</v>
      </c>
      <c r="CL700" s="19">
        <v>0.02</v>
      </c>
      <c r="CM700" s="19">
        <v>9.89</v>
      </c>
      <c r="CN700" s="19">
        <v>0.3</v>
      </c>
      <c r="CO700" s="19">
        <v>3.09</v>
      </c>
      <c r="CP700" s="19">
        <v>93</v>
      </c>
      <c r="CQ700" s="19">
        <v>2</v>
      </c>
      <c r="CR700" s="19">
        <v>22.6</v>
      </c>
      <c r="CS700" s="19">
        <v>76</v>
      </c>
      <c r="CT700" s="19">
        <v>222</v>
      </c>
      <c r="CU700" s="19">
        <v>34.5</v>
      </c>
      <c r="CV700" s="19">
        <v>65.2</v>
      </c>
      <c r="CW700" s="19">
        <v>7.46</v>
      </c>
      <c r="CX700" s="19">
        <v>28.5</v>
      </c>
      <c r="CY700" s="19">
        <v>5.79</v>
      </c>
      <c r="CZ700" s="19">
        <v>1.1200000000000001</v>
      </c>
      <c r="DA700" s="19">
        <v>4.88</v>
      </c>
      <c r="DB700" s="19">
        <v>0.71</v>
      </c>
      <c r="DC700" s="19">
        <v>4.2</v>
      </c>
      <c r="DD700" s="19">
        <v>0.81</v>
      </c>
      <c r="DE700" s="19">
        <v>2.35</v>
      </c>
      <c r="DF700" s="19">
        <v>0.36</v>
      </c>
      <c r="DG700" s="19">
        <v>2.74</v>
      </c>
      <c r="DH700" s="19">
        <v>0.4</v>
      </c>
      <c r="DI700" s="85">
        <v>159.02000000000001</v>
      </c>
      <c r="DJ700" s="85">
        <v>181.62</v>
      </c>
    </row>
    <row r="701" spans="1:114" s="19" customFormat="1" x14ac:dyDescent="0.3">
      <c r="A701" s="62" t="s">
        <v>2365</v>
      </c>
      <c r="B701" s="19" t="s">
        <v>1369</v>
      </c>
      <c r="C701" s="19" t="s">
        <v>371</v>
      </c>
      <c r="D701" s="19" t="s">
        <v>1370</v>
      </c>
      <c r="E701" s="109">
        <v>42261</v>
      </c>
      <c r="F701" s="109">
        <v>42261</v>
      </c>
      <c r="G701" s="62" t="s">
        <v>1391</v>
      </c>
      <c r="H701" s="20" t="s">
        <v>2195</v>
      </c>
      <c r="I701" s="20"/>
      <c r="J701" s="20"/>
      <c r="K701" s="62">
        <v>36.664918357189698</v>
      </c>
      <c r="L701" s="62">
        <v>-106.815657778394</v>
      </c>
      <c r="M701" s="19" t="s">
        <v>357</v>
      </c>
      <c r="N701" s="62" t="s">
        <v>241</v>
      </c>
      <c r="O701" s="19" t="s">
        <v>147</v>
      </c>
      <c r="P701" s="62" t="s">
        <v>1372</v>
      </c>
      <c r="Q701" s="19" t="s">
        <v>1373</v>
      </c>
      <c r="R701" s="19" t="s">
        <v>381</v>
      </c>
      <c r="S701" s="19">
        <v>-2.8</v>
      </c>
      <c r="T701" s="19" t="s">
        <v>1555</v>
      </c>
      <c r="Z701" s="19" t="s">
        <v>1400</v>
      </c>
      <c r="AA701" s="20" t="s">
        <v>142</v>
      </c>
      <c r="AB701" s="19" t="s">
        <v>1556</v>
      </c>
      <c r="AG701" s="19">
        <v>82.98</v>
      </c>
      <c r="AH701" s="19">
        <v>1.79</v>
      </c>
      <c r="AI701" s="19">
        <v>6.4</v>
      </c>
      <c r="AK701" s="37">
        <v>3.96</v>
      </c>
      <c r="AL701" s="19">
        <v>0.05</v>
      </c>
      <c r="AM701" s="19">
        <v>0.2</v>
      </c>
      <c r="AN701" s="19">
        <v>0.15</v>
      </c>
      <c r="AO701" s="19">
        <v>0.44</v>
      </c>
      <c r="AP701" s="19">
        <v>1.03</v>
      </c>
      <c r="AQ701" s="19">
        <v>0.08</v>
      </c>
      <c r="AR701" s="19">
        <v>2.41</v>
      </c>
      <c r="AT701" s="19" t="s">
        <v>261</v>
      </c>
      <c r="AW701" s="19">
        <v>7.0000000000000007E-2</v>
      </c>
      <c r="AY701" s="20">
        <v>99.490000000000009</v>
      </c>
      <c r="AZ701" s="19">
        <v>2E-3</v>
      </c>
      <c r="BA701" s="19" t="s">
        <v>292</v>
      </c>
      <c r="BB701" s="19">
        <v>1.6</v>
      </c>
      <c r="BD701" s="19">
        <v>328</v>
      </c>
      <c r="BF701" s="19">
        <v>0.11</v>
      </c>
      <c r="BH701" s="19" t="s">
        <v>292</v>
      </c>
      <c r="BJ701" s="19">
        <v>7</v>
      </c>
      <c r="BK701" s="19">
        <v>80</v>
      </c>
      <c r="BL701" s="19">
        <v>0.91</v>
      </c>
      <c r="BM701" s="19">
        <v>6</v>
      </c>
      <c r="BN701" s="19">
        <v>12</v>
      </c>
      <c r="BO701" s="19" t="s">
        <v>289</v>
      </c>
      <c r="BP701" s="19">
        <v>32.6</v>
      </c>
      <c r="BQ701" s="19">
        <v>2.3E-2</v>
      </c>
      <c r="BR701" s="19">
        <v>5.7000000000000002E-2</v>
      </c>
      <c r="BT701" s="19">
        <v>20</v>
      </c>
      <c r="BU701" s="19">
        <v>1</v>
      </c>
      <c r="BV701" s="19">
        <v>41.5</v>
      </c>
      <c r="BW701" s="19">
        <v>13</v>
      </c>
      <c r="BY701" s="19">
        <v>9</v>
      </c>
      <c r="CB701" s="19">
        <v>34.4</v>
      </c>
      <c r="CF701" s="19">
        <v>0.2</v>
      </c>
      <c r="CG701" s="19">
        <v>8.6</v>
      </c>
      <c r="CH701" s="19">
        <v>0.7</v>
      </c>
      <c r="CI701" s="19">
        <v>4</v>
      </c>
      <c r="CJ701" s="19">
        <v>131</v>
      </c>
      <c r="CK701" s="19">
        <v>3</v>
      </c>
      <c r="CL701" s="19">
        <v>0.01</v>
      </c>
      <c r="CM701" s="19">
        <v>28.1</v>
      </c>
      <c r="CN701" s="19">
        <v>0.05</v>
      </c>
      <c r="CO701" s="19">
        <v>5.43</v>
      </c>
      <c r="CP701" s="19">
        <v>155</v>
      </c>
      <c r="CQ701" s="19">
        <v>5</v>
      </c>
      <c r="CR701" s="19">
        <v>44.4</v>
      </c>
      <c r="CS701" s="19">
        <v>102</v>
      </c>
      <c r="CT701" s="19">
        <v>1460</v>
      </c>
      <c r="CU701" s="19">
        <v>141.5</v>
      </c>
      <c r="CV701" s="19">
        <v>276</v>
      </c>
      <c r="CW701" s="19">
        <v>30.9</v>
      </c>
      <c r="CX701" s="19">
        <v>110</v>
      </c>
      <c r="CY701" s="19">
        <v>17.149999999999999</v>
      </c>
      <c r="CZ701" s="19">
        <v>2.1</v>
      </c>
      <c r="DA701" s="19">
        <v>11</v>
      </c>
      <c r="DB701" s="19">
        <v>1.6</v>
      </c>
      <c r="DC701" s="19">
        <v>9.5399999999999991</v>
      </c>
      <c r="DD701" s="19">
        <v>1.76</v>
      </c>
      <c r="DE701" s="19">
        <v>5.0599999999999996</v>
      </c>
      <c r="DF701" s="19">
        <v>0.79</v>
      </c>
      <c r="DG701" s="19">
        <v>6.12</v>
      </c>
      <c r="DH701" s="19">
        <v>0.9</v>
      </c>
      <c r="DI701" s="85">
        <v>614.41999999999985</v>
      </c>
      <c r="DJ701" s="85">
        <v>658.81999999999982</v>
      </c>
    </row>
    <row r="702" spans="1:114" s="19" customFormat="1" x14ac:dyDescent="0.3">
      <c r="A702" s="62" t="s">
        <v>2366</v>
      </c>
      <c r="B702" s="19" t="s">
        <v>1369</v>
      </c>
      <c r="C702" s="19" t="s">
        <v>371</v>
      </c>
      <c r="D702" s="19" t="s">
        <v>1370</v>
      </c>
      <c r="E702" s="109">
        <v>42261</v>
      </c>
      <c r="F702" s="109">
        <v>42261</v>
      </c>
      <c r="G702" s="62" t="s">
        <v>1391</v>
      </c>
      <c r="H702" s="20" t="s">
        <v>2195</v>
      </c>
      <c r="I702" s="20"/>
      <c r="J702" s="20"/>
      <c r="K702" s="62">
        <v>36.664918357189698</v>
      </c>
      <c r="L702" s="62">
        <v>-106.815657778394</v>
      </c>
      <c r="M702" s="19" t="s">
        <v>357</v>
      </c>
      <c r="N702" s="62" t="s">
        <v>241</v>
      </c>
      <c r="O702" s="19" t="s">
        <v>147</v>
      </c>
      <c r="P702" s="62" t="s">
        <v>1372</v>
      </c>
      <c r="Q702" s="19" t="s">
        <v>1373</v>
      </c>
      <c r="R702" s="19" t="s">
        <v>381</v>
      </c>
      <c r="S702" s="19">
        <v>-4.8</v>
      </c>
      <c r="T702" s="19" t="s">
        <v>1555</v>
      </c>
      <c r="Z702" s="19" t="s">
        <v>1401</v>
      </c>
      <c r="AA702" s="20" t="s">
        <v>142</v>
      </c>
      <c r="AB702" s="19" t="s">
        <v>1556</v>
      </c>
      <c r="AG702" s="19">
        <v>88.79</v>
      </c>
      <c r="AH702" s="19">
        <v>0.63</v>
      </c>
      <c r="AI702" s="19">
        <v>5.69</v>
      </c>
      <c r="AK702" s="37">
        <v>0.85</v>
      </c>
      <c r="AL702" s="19">
        <v>0.01</v>
      </c>
      <c r="AM702" s="19">
        <v>0.11</v>
      </c>
      <c r="AN702" s="19">
        <v>0.09</v>
      </c>
      <c r="AO702" s="19">
        <v>0.63</v>
      </c>
      <c r="AP702" s="19">
        <v>1.34</v>
      </c>
      <c r="AQ702" s="19">
        <v>0.03</v>
      </c>
      <c r="AR702" s="19">
        <v>1.35</v>
      </c>
      <c r="AT702" s="19" t="s">
        <v>261</v>
      </c>
      <c r="AW702" s="19">
        <v>0.11</v>
      </c>
      <c r="AY702" s="20">
        <v>99.52</v>
      </c>
      <c r="AZ702" s="19">
        <v>1E-3</v>
      </c>
      <c r="BA702" s="19" t="s">
        <v>292</v>
      </c>
      <c r="BB702" s="19">
        <v>1.5</v>
      </c>
      <c r="BD702" s="19">
        <v>298</v>
      </c>
      <c r="BF702" s="19">
        <v>0.05</v>
      </c>
      <c r="BH702" s="19" t="s">
        <v>292</v>
      </c>
      <c r="BJ702" s="19">
        <v>3</v>
      </c>
      <c r="BK702" s="19">
        <v>30</v>
      </c>
      <c r="BL702" s="19">
        <v>1.07</v>
      </c>
      <c r="BM702" s="19">
        <v>4</v>
      </c>
      <c r="BN702" s="19">
        <v>8</v>
      </c>
      <c r="BO702" s="19" t="s">
        <v>289</v>
      </c>
      <c r="BP702" s="19">
        <v>10</v>
      </c>
      <c r="BQ702" s="19">
        <v>0.02</v>
      </c>
      <c r="BR702" s="19">
        <v>2.5000000000000001E-2</v>
      </c>
      <c r="BT702" s="19">
        <v>10</v>
      </c>
      <c r="BU702" s="19" t="s">
        <v>251</v>
      </c>
      <c r="BV702" s="19">
        <v>15.2</v>
      </c>
      <c r="BW702" s="19">
        <v>4</v>
      </c>
      <c r="BY702" s="19">
        <v>5</v>
      </c>
      <c r="CB702" s="19">
        <v>43.1</v>
      </c>
      <c r="CF702" s="19">
        <v>0.16</v>
      </c>
      <c r="CG702" s="19">
        <v>1.6</v>
      </c>
      <c r="CH702" s="19">
        <v>0.2</v>
      </c>
      <c r="CI702" s="19">
        <v>2</v>
      </c>
      <c r="CJ702" s="19">
        <v>74.2</v>
      </c>
      <c r="CK702" s="19">
        <v>1.1000000000000001</v>
      </c>
      <c r="CL702" s="19" t="s">
        <v>261</v>
      </c>
      <c r="CM702" s="19">
        <v>11.55</v>
      </c>
      <c r="CN702" s="19">
        <v>0.03</v>
      </c>
      <c r="CO702" s="19">
        <v>2.0099999999999998</v>
      </c>
      <c r="CP702" s="19">
        <v>63</v>
      </c>
      <c r="CQ702" s="19">
        <v>2</v>
      </c>
      <c r="CR702" s="19">
        <v>20.399999999999999</v>
      </c>
      <c r="CS702" s="19">
        <v>24</v>
      </c>
      <c r="CT702" s="19">
        <v>418</v>
      </c>
      <c r="CU702" s="19">
        <v>51.7</v>
      </c>
      <c r="CV702" s="19">
        <v>99.3</v>
      </c>
      <c r="CW702" s="19">
        <v>10.85</v>
      </c>
      <c r="CX702" s="19">
        <v>37.9</v>
      </c>
      <c r="CY702" s="19">
        <v>6</v>
      </c>
      <c r="CZ702" s="19">
        <v>0.87</v>
      </c>
      <c r="DA702" s="19">
        <v>4.51</v>
      </c>
      <c r="DB702" s="19">
        <v>0.69</v>
      </c>
      <c r="DC702" s="19">
        <v>4.17</v>
      </c>
      <c r="DD702" s="19">
        <v>0.76</v>
      </c>
      <c r="DE702" s="19">
        <v>2.3199999999999998</v>
      </c>
      <c r="DF702" s="19">
        <v>0.28000000000000003</v>
      </c>
      <c r="DG702" s="19">
        <v>2.5099999999999998</v>
      </c>
      <c r="DH702" s="19">
        <v>0.38</v>
      </c>
      <c r="DI702" s="85">
        <v>222.23999999999995</v>
      </c>
      <c r="DJ702" s="85">
        <v>242.63999999999996</v>
      </c>
    </row>
    <row r="703" spans="1:114" s="19" customFormat="1" x14ac:dyDescent="0.3">
      <c r="A703" s="62" t="s">
        <v>2367</v>
      </c>
      <c r="B703" s="19" t="s">
        <v>1369</v>
      </c>
      <c r="C703" s="19" t="s">
        <v>371</v>
      </c>
      <c r="D703" s="19" t="s">
        <v>1370</v>
      </c>
      <c r="E703" s="109">
        <v>42261</v>
      </c>
      <c r="F703" s="109">
        <v>42261</v>
      </c>
      <c r="G703" s="62" t="s">
        <v>1391</v>
      </c>
      <c r="H703" s="20" t="s">
        <v>2195</v>
      </c>
      <c r="I703" s="20"/>
      <c r="J703" s="20"/>
      <c r="K703" s="62">
        <v>36.664918357189698</v>
      </c>
      <c r="L703" s="62">
        <v>-106.815657778394</v>
      </c>
      <c r="M703" s="19" t="s">
        <v>357</v>
      </c>
      <c r="N703" s="62" t="s">
        <v>241</v>
      </c>
      <c r="O703" s="19" t="s">
        <v>147</v>
      </c>
      <c r="P703" s="62" t="s">
        <v>1372</v>
      </c>
      <c r="Q703" s="19" t="s">
        <v>1373</v>
      </c>
      <c r="R703" s="19" t="s">
        <v>381</v>
      </c>
      <c r="S703" s="19">
        <v>-7.3</v>
      </c>
      <c r="T703" s="19" t="s">
        <v>1555</v>
      </c>
      <c r="Z703" s="19" t="s">
        <v>1402</v>
      </c>
      <c r="AA703" s="20" t="s">
        <v>142</v>
      </c>
      <c r="AB703" s="19" t="s">
        <v>1556</v>
      </c>
      <c r="AG703" s="19">
        <v>84.4</v>
      </c>
      <c r="AH703" s="19">
        <v>2.41</v>
      </c>
      <c r="AI703" s="19">
        <v>6.23</v>
      </c>
      <c r="AK703" s="37">
        <v>2.76</v>
      </c>
      <c r="AL703" s="19">
        <v>0.06</v>
      </c>
      <c r="AM703" s="19">
        <v>0.18</v>
      </c>
      <c r="AN703" s="19">
        <v>0.12</v>
      </c>
      <c r="AO703" s="19">
        <v>0.41</v>
      </c>
      <c r="AP703" s="19">
        <v>0.9</v>
      </c>
      <c r="AQ703" s="19">
        <v>0.08</v>
      </c>
      <c r="AR703" s="19">
        <v>2.0099999999999998</v>
      </c>
      <c r="AT703" s="19" t="s">
        <v>261</v>
      </c>
      <c r="AW703" s="19">
        <v>0.05</v>
      </c>
      <c r="AY703" s="20">
        <v>99.560000000000031</v>
      </c>
      <c r="AZ703" s="19">
        <v>2E-3</v>
      </c>
      <c r="BA703" s="19">
        <v>1.2</v>
      </c>
      <c r="BB703" s="19">
        <v>2</v>
      </c>
      <c r="BD703" s="19">
        <v>269</v>
      </c>
      <c r="BF703" s="19">
        <v>0.15</v>
      </c>
      <c r="BH703" s="19" t="s">
        <v>292</v>
      </c>
      <c r="BJ703" s="19">
        <v>13</v>
      </c>
      <c r="BK703" s="19">
        <v>100</v>
      </c>
      <c r="BL703" s="19">
        <v>0.99</v>
      </c>
      <c r="BM703" s="19">
        <v>6</v>
      </c>
      <c r="BN703" s="19">
        <v>11</v>
      </c>
      <c r="BO703" s="19" t="s">
        <v>289</v>
      </c>
      <c r="BP703" s="19">
        <v>21.1</v>
      </c>
      <c r="BQ703" s="19">
        <v>1.9E-2</v>
      </c>
      <c r="BR703" s="19">
        <v>0.08</v>
      </c>
      <c r="BT703" s="19">
        <v>20</v>
      </c>
      <c r="BU703" s="19">
        <v>1</v>
      </c>
      <c r="BV703" s="19">
        <v>59.4</v>
      </c>
      <c r="BW703" s="19">
        <v>16</v>
      </c>
      <c r="BY703" s="19">
        <v>13</v>
      </c>
      <c r="CB703" s="19">
        <v>29.3</v>
      </c>
      <c r="CF703" s="19">
        <v>0.18</v>
      </c>
      <c r="CG703" s="19">
        <v>5.7</v>
      </c>
      <c r="CH703" s="19">
        <v>0.8</v>
      </c>
      <c r="CI703" s="19">
        <v>5</v>
      </c>
      <c r="CJ703" s="19">
        <v>129</v>
      </c>
      <c r="CK703" s="19">
        <v>4.2</v>
      </c>
      <c r="CL703" s="19">
        <v>0.01</v>
      </c>
      <c r="CM703" s="19">
        <v>33.799999999999997</v>
      </c>
      <c r="CN703" s="19">
        <v>0.04</v>
      </c>
      <c r="CO703" s="19">
        <v>5.62</v>
      </c>
      <c r="CP703" s="19">
        <v>192</v>
      </c>
      <c r="CQ703" s="19">
        <v>9</v>
      </c>
      <c r="CR703" s="19">
        <v>48.2</v>
      </c>
      <c r="CS703" s="19">
        <v>94</v>
      </c>
      <c r="CT703" s="19">
        <v>929</v>
      </c>
      <c r="CU703" s="19">
        <v>161</v>
      </c>
      <c r="CV703" s="19">
        <v>315</v>
      </c>
      <c r="CW703" s="19">
        <v>34.200000000000003</v>
      </c>
      <c r="CX703" s="19">
        <v>119</v>
      </c>
      <c r="CY703" s="19">
        <v>19.55</v>
      </c>
      <c r="CZ703" s="19">
        <v>2.57</v>
      </c>
      <c r="DA703" s="19">
        <v>14.25</v>
      </c>
      <c r="DB703" s="19">
        <v>1.93</v>
      </c>
      <c r="DC703" s="19">
        <v>10.85</v>
      </c>
      <c r="DD703" s="19">
        <v>1.96</v>
      </c>
      <c r="DE703" s="19">
        <v>4.78</v>
      </c>
      <c r="DF703" s="19">
        <v>0.72</v>
      </c>
      <c r="DG703" s="19">
        <v>5.14</v>
      </c>
      <c r="DH703" s="19">
        <v>0.74</v>
      </c>
      <c r="DI703" s="85">
        <v>691.69</v>
      </c>
      <c r="DJ703" s="85">
        <v>739.8900000000001</v>
      </c>
    </row>
    <row r="704" spans="1:114" s="19" customFormat="1" x14ac:dyDescent="0.3">
      <c r="A704" s="62" t="s">
        <v>2368</v>
      </c>
      <c r="B704" s="19" t="s">
        <v>1369</v>
      </c>
      <c r="C704" s="19" t="s">
        <v>371</v>
      </c>
      <c r="D704" s="19" t="s">
        <v>1370</v>
      </c>
      <c r="E704" s="109">
        <v>42261</v>
      </c>
      <c r="F704" s="109">
        <v>42261</v>
      </c>
      <c r="G704" s="62" t="s">
        <v>1391</v>
      </c>
      <c r="H704" s="20" t="s">
        <v>2195</v>
      </c>
      <c r="I704" s="20"/>
      <c r="J704" s="20"/>
      <c r="K704" s="62">
        <v>36.666403573623199</v>
      </c>
      <c r="L704" s="62">
        <v>-106.81579337056699</v>
      </c>
      <c r="M704" s="19" t="s">
        <v>357</v>
      </c>
      <c r="N704" s="62" t="s">
        <v>241</v>
      </c>
      <c r="O704" s="19" t="s">
        <v>147</v>
      </c>
      <c r="P704" s="62" t="s">
        <v>1372</v>
      </c>
      <c r="Q704" s="19" t="s">
        <v>1373</v>
      </c>
      <c r="R704" s="19" t="s">
        <v>381</v>
      </c>
      <c r="S704" s="19">
        <v>-0.8</v>
      </c>
      <c r="T704" s="19" t="s">
        <v>1555</v>
      </c>
      <c r="Z704" s="19" t="s">
        <v>1395</v>
      </c>
      <c r="AA704" s="20" t="s">
        <v>142</v>
      </c>
      <c r="AB704" s="19" t="s">
        <v>1556</v>
      </c>
      <c r="AG704" s="19">
        <v>77.73</v>
      </c>
      <c r="AH704" s="19">
        <v>0.53</v>
      </c>
      <c r="AI704" s="19">
        <v>5.83</v>
      </c>
      <c r="AK704" s="37">
        <v>10.91</v>
      </c>
      <c r="AL704" s="19">
        <v>0.14000000000000001</v>
      </c>
      <c r="AM704" s="19">
        <v>0.11</v>
      </c>
      <c r="AN704" s="19">
        <v>0.12</v>
      </c>
      <c r="AO704" s="19">
        <v>0.74</v>
      </c>
      <c r="AP704" s="19">
        <v>1.28</v>
      </c>
      <c r="AQ704" s="19">
        <v>0.09</v>
      </c>
      <c r="AR704" s="19">
        <v>2.29</v>
      </c>
      <c r="AT704" s="19" t="s">
        <v>261</v>
      </c>
      <c r="AW704" s="19">
        <v>0.3</v>
      </c>
      <c r="AY704" s="20">
        <v>99.77000000000001</v>
      </c>
      <c r="AZ704" s="19">
        <v>1E-3</v>
      </c>
      <c r="BA704" s="19">
        <v>0.9</v>
      </c>
      <c r="BB704" s="19">
        <v>2.2000000000000002</v>
      </c>
      <c r="BD704" s="19">
        <v>316</v>
      </c>
      <c r="BF704" s="19">
        <v>0.08</v>
      </c>
      <c r="BH704" s="19" t="s">
        <v>292</v>
      </c>
      <c r="BJ704" s="19">
        <v>11</v>
      </c>
      <c r="BK704" s="19">
        <v>30</v>
      </c>
      <c r="BL704" s="19">
        <v>1.3</v>
      </c>
      <c r="BM704" s="19">
        <v>24</v>
      </c>
      <c r="BN704" s="19">
        <v>7.4</v>
      </c>
      <c r="BO704" s="19" t="s">
        <v>289</v>
      </c>
      <c r="BP704" s="19">
        <v>8.4</v>
      </c>
      <c r="BQ704" s="19">
        <v>0.02</v>
      </c>
      <c r="BR704" s="19">
        <v>0.02</v>
      </c>
      <c r="BT704" s="19">
        <v>10</v>
      </c>
      <c r="BU704" s="19">
        <v>1</v>
      </c>
      <c r="BV704" s="19">
        <v>12</v>
      </c>
      <c r="BW704" s="19">
        <v>9</v>
      </c>
      <c r="BY704" s="19">
        <v>12</v>
      </c>
      <c r="CB704" s="19">
        <v>43.6</v>
      </c>
      <c r="CF704" s="19">
        <v>0.43</v>
      </c>
      <c r="CG704" s="19">
        <v>2.9</v>
      </c>
      <c r="CH704" s="19">
        <v>0.7</v>
      </c>
      <c r="CI704" s="19">
        <v>1</v>
      </c>
      <c r="CJ704" s="19">
        <v>50.9</v>
      </c>
      <c r="CK704" s="19">
        <v>0.8</v>
      </c>
      <c r="CL704" s="19">
        <v>0.02</v>
      </c>
      <c r="CM704" s="19">
        <v>9.61</v>
      </c>
      <c r="CN704" s="19">
        <v>7.0000000000000007E-2</v>
      </c>
      <c r="CO704" s="19">
        <v>2.94</v>
      </c>
      <c r="CP704" s="19">
        <v>38</v>
      </c>
      <c r="CQ704" s="19">
        <v>6</v>
      </c>
      <c r="CR704" s="19">
        <v>17.3</v>
      </c>
      <c r="CS704" s="19">
        <v>36</v>
      </c>
      <c r="CT704" s="19">
        <v>362</v>
      </c>
      <c r="CU704" s="19">
        <v>25.5</v>
      </c>
      <c r="CV704" s="19">
        <v>55.3</v>
      </c>
      <c r="CW704" s="19">
        <v>5.75</v>
      </c>
      <c r="CX704" s="19">
        <v>21.4</v>
      </c>
      <c r="CY704" s="19">
        <v>4.3</v>
      </c>
      <c r="CZ704" s="19">
        <v>0.69</v>
      </c>
      <c r="DA704" s="19">
        <v>3.27</v>
      </c>
      <c r="DB704" s="19">
        <v>0.54</v>
      </c>
      <c r="DC704" s="19">
        <v>3.38</v>
      </c>
      <c r="DD704" s="19">
        <v>0.67</v>
      </c>
      <c r="DE704" s="19">
        <v>1.91</v>
      </c>
      <c r="DF704" s="19">
        <v>0.27</v>
      </c>
      <c r="DG704" s="19">
        <v>1.88</v>
      </c>
      <c r="DH704" s="19">
        <v>0.3</v>
      </c>
      <c r="DI704" s="85">
        <v>125.15999999999997</v>
      </c>
      <c r="DJ704" s="85">
        <v>142.45999999999998</v>
      </c>
    </row>
    <row r="705" spans="1:114" s="19" customFormat="1" x14ac:dyDescent="0.3">
      <c r="A705" s="62" t="s">
        <v>2369</v>
      </c>
      <c r="B705" s="19" t="s">
        <v>1369</v>
      </c>
      <c r="C705" s="19" t="s">
        <v>371</v>
      </c>
      <c r="D705" s="19" t="s">
        <v>1370</v>
      </c>
      <c r="E705" s="109">
        <v>42261</v>
      </c>
      <c r="F705" s="109">
        <v>42261</v>
      </c>
      <c r="G705" s="62" t="s">
        <v>1391</v>
      </c>
      <c r="H705" s="20" t="s">
        <v>2195</v>
      </c>
      <c r="I705" s="20"/>
      <c r="J705" s="20"/>
      <c r="K705" s="62">
        <v>36.666403573623199</v>
      </c>
      <c r="L705" s="62">
        <v>-106.81579337056699</v>
      </c>
      <c r="M705" s="19" t="s">
        <v>357</v>
      </c>
      <c r="N705" s="62" t="s">
        <v>241</v>
      </c>
      <c r="O705" s="19" t="s">
        <v>147</v>
      </c>
      <c r="P705" s="62" t="s">
        <v>1372</v>
      </c>
      <c r="Q705" s="19" t="s">
        <v>1373</v>
      </c>
      <c r="R705" s="19" t="s">
        <v>381</v>
      </c>
      <c r="S705" s="19">
        <v>-0.8</v>
      </c>
      <c r="T705" s="19" t="s">
        <v>1555</v>
      </c>
      <c r="Z705" s="19" t="s">
        <v>1403</v>
      </c>
      <c r="AA705" s="20" t="s">
        <v>142</v>
      </c>
      <c r="AB705" s="19" t="s">
        <v>1556</v>
      </c>
      <c r="AG705" s="19">
        <v>96.13</v>
      </c>
      <c r="AH705" s="19">
        <v>0.34</v>
      </c>
      <c r="AI705" s="19">
        <v>1.45</v>
      </c>
      <c r="AK705" s="37">
        <v>0.69</v>
      </c>
      <c r="AL705" s="19">
        <v>0.01</v>
      </c>
      <c r="AM705" s="19">
        <v>0.03</v>
      </c>
      <c r="AN705" s="19">
        <v>0.08</v>
      </c>
      <c r="AO705" s="19">
        <v>0.01</v>
      </c>
      <c r="AP705" s="19">
        <v>0.11</v>
      </c>
      <c r="AQ705" s="19">
        <v>0.01</v>
      </c>
      <c r="AR705" s="19">
        <v>0.78</v>
      </c>
      <c r="AT705" s="19" t="s">
        <v>261</v>
      </c>
      <c r="AW705" s="19">
        <v>0.13</v>
      </c>
      <c r="AY705" s="20">
        <v>99.640000000000015</v>
      </c>
      <c r="AZ705" s="19" t="s">
        <v>1389</v>
      </c>
      <c r="BA705" s="19" t="s">
        <v>292</v>
      </c>
      <c r="BB705" s="19">
        <v>0.2</v>
      </c>
      <c r="BD705" s="19">
        <v>46.8</v>
      </c>
      <c r="BF705" s="19">
        <v>0.05</v>
      </c>
      <c r="BH705" s="19" t="s">
        <v>292</v>
      </c>
      <c r="BJ705" s="19">
        <v>1</v>
      </c>
      <c r="BK705" s="19">
        <v>20</v>
      </c>
      <c r="BL705" s="19">
        <v>0.51</v>
      </c>
      <c r="BM705" s="19">
        <v>4</v>
      </c>
      <c r="BN705" s="19">
        <v>3</v>
      </c>
      <c r="BO705" s="19" t="s">
        <v>289</v>
      </c>
      <c r="BP705" s="19">
        <v>4.2</v>
      </c>
      <c r="BQ705" s="19">
        <v>7.0000000000000001E-3</v>
      </c>
      <c r="BR705" s="19">
        <v>8.9999999999999993E-3</v>
      </c>
      <c r="BT705" s="19">
        <v>10</v>
      </c>
      <c r="BU705" s="19" t="s">
        <v>251</v>
      </c>
      <c r="BV705" s="19">
        <v>7.3</v>
      </c>
      <c r="BW705" s="19">
        <v>2</v>
      </c>
      <c r="BY705" s="19">
        <v>5</v>
      </c>
      <c r="CB705" s="19">
        <v>5.2</v>
      </c>
      <c r="CF705" s="19">
        <v>0.14000000000000001</v>
      </c>
      <c r="CG705" s="19">
        <v>1.1000000000000001</v>
      </c>
      <c r="CH705" s="19" t="s">
        <v>291</v>
      </c>
      <c r="CI705" s="19">
        <v>1</v>
      </c>
      <c r="CJ705" s="19">
        <v>12.3</v>
      </c>
      <c r="CK705" s="19">
        <v>0.5</v>
      </c>
      <c r="CL705" s="19" t="s">
        <v>261</v>
      </c>
      <c r="CM705" s="19">
        <v>3.86</v>
      </c>
      <c r="CN705" s="19">
        <v>0.02</v>
      </c>
      <c r="CO705" s="19">
        <v>1.22</v>
      </c>
      <c r="CP705" s="19">
        <v>18</v>
      </c>
      <c r="CQ705" s="19">
        <v>2</v>
      </c>
      <c r="CR705" s="19">
        <v>9.1</v>
      </c>
      <c r="CS705" s="19">
        <v>5</v>
      </c>
      <c r="CT705" s="19">
        <v>173</v>
      </c>
      <c r="CU705" s="19">
        <v>8.4</v>
      </c>
      <c r="CV705" s="19">
        <v>14.6</v>
      </c>
      <c r="CW705" s="19">
        <v>1.63</v>
      </c>
      <c r="CX705" s="19">
        <v>6.2</v>
      </c>
      <c r="CY705" s="19">
        <v>1.37</v>
      </c>
      <c r="CZ705" s="19">
        <v>0.2</v>
      </c>
      <c r="DA705" s="19">
        <v>1.1599999999999999</v>
      </c>
      <c r="DB705" s="19">
        <v>0.21</v>
      </c>
      <c r="DC705" s="19">
        <v>1.38</v>
      </c>
      <c r="DD705" s="19">
        <v>0.33</v>
      </c>
      <c r="DE705" s="19">
        <v>0.94</v>
      </c>
      <c r="DF705" s="19">
        <v>0.15</v>
      </c>
      <c r="DG705" s="19">
        <v>1.05</v>
      </c>
      <c r="DH705" s="19">
        <v>0.16</v>
      </c>
      <c r="DI705" s="85">
        <v>37.779999999999987</v>
      </c>
      <c r="DJ705" s="85">
        <v>46.879999999999988</v>
      </c>
    </row>
    <row r="706" spans="1:114" s="19" customFormat="1" x14ac:dyDescent="0.3">
      <c r="A706" s="62" t="s">
        <v>2370</v>
      </c>
      <c r="B706" s="19" t="s">
        <v>1369</v>
      </c>
      <c r="C706" s="19" t="s">
        <v>371</v>
      </c>
      <c r="D706" s="19" t="s">
        <v>1370</v>
      </c>
      <c r="E706" s="109">
        <v>42261</v>
      </c>
      <c r="F706" s="109">
        <v>42261</v>
      </c>
      <c r="G706" s="62" t="s">
        <v>1391</v>
      </c>
      <c r="H706" s="20" t="s">
        <v>2195</v>
      </c>
      <c r="I706" s="20"/>
      <c r="J706" s="20"/>
      <c r="K706" s="62">
        <v>36.666403573623199</v>
      </c>
      <c r="L706" s="62">
        <v>-106.81579337056699</v>
      </c>
      <c r="M706" s="19" t="s">
        <v>357</v>
      </c>
      <c r="N706" s="62" t="s">
        <v>241</v>
      </c>
      <c r="O706" s="19" t="s">
        <v>147</v>
      </c>
      <c r="P706" s="62" t="s">
        <v>1372</v>
      </c>
      <c r="Q706" s="19" t="s">
        <v>1373</v>
      </c>
      <c r="R706" s="19" t="s">
        <v>381</v>
      </c>
      <c r="S706" s="19">
        <v>-0.6</v>
      </c>
      <c r="T706" s="19" t="s">
        <v>1555</v>
      </c>
      <c r="Z706" s="19" t="s">
        <v>1404</v>
      </c>
      <c r="AA706" s="20" t="s">
        <v>142</v>
      </c>
      <c r="AB706" s="19" t="s">
        <v>1556</v>
      </c>
      <c r="AG706" s="19">
        <v>90.38</v>
      </c>
      <c r="AH706" s="19">
        <v>0.39</v>
      </c>
      <c r="AI706" s="19">
        <v>5.74</v>
      </c>
      <c r="AK706" s="37">
        <v>0.57999999999999996</v>
      </c>
      <c r="AL706" s="19">
        <v>0.01</v>
      </c>
      <c r="AM706" s="19">
        <v>0.06</v>
      </c>
      <c r="AN706" s="19">
        <v>0.1</v>
      </c>
      <c r="AO706" s="19">
        <v>0.03</v>
      </c>
      <c r="AP706" s="19">
        <v>0.31</v>
      </c>
      <c r="AQ706" s="19">
        <v>0.02</v>
      </c>
      <c r="AR706" s="19">
        <v>2.31</v>
      </c>
      <c r="AT706" s="19">
        <v>0.01</v>
      </c>
      <c r="AW706" s="19">
        <v>0.23</v>
      </c>
      <c r="AY706" s="20">
        <v>99.929999999999993</v>
      </c>
      <c r="AZ706" s="19">
        <v>1E-3</v>
      </c>
      <c r="BA706" s="19" t="s">
        <v>292</v>
      </c>
      <c r="BB706" s="19">
        <v>0.1</v>
      </c>
      <c r="BD706" s="19">
        <v>74.5</v>
      </c>
      <c r="BF706" s="19">
        <v>0.11</v>
      </c>
      <c r="BH706" s="19" t="s">
        <v>292</v>
      </c>
      <c r="BJ706" s="19">
        <v>1</v>
      </c>
      <c r="BK706" s="19">
        <v>30</v>
      </c>
      <c r="BL706" s="19">
        <v>0.71</v>
      </c>
      <c r="BM706" s="19">
        <v>6</v>
      </c>
      <c r="BN706" s="19">
        <v>7</v>
      </c>
      <c r="BO706" s="19" t="s">
        <v>289</v>
      </c>
      <c r="BP706" s="19">
        <v>4.8</v>
      </c>
      <c r="BQ706" s="19">
        <v>0.01</v>
      </c>
      <c r="BR706" s="19">
        <v>0.02</v>
      </c>
      <c r="BT706" s="19">
        <v>30</v>
      </c>
      <c r="BU706" s="19" t="s">
        <v>251</v>
      </c>
      <c r="BV706" s="19">
        <v>8.4</v>
      </c>
      <c r="BW706" s="19">
        <v>2</v>
      </c>
      <c r="BY706" s="19">
        <v>7</v>
      </c>
      <c r="CB706" s="19">
        <v>10.9</v>
      </c>
      <c r="CF706" s="19">
        <v>0.1</v>
      </c>
      <c r="CG706" s="19">
        <v>1.5</v>
      </c>
      <c r="CH706" s="19">
        <v>0.3</v>
      </c>
      <c r="CI706" s="19">
        <v>1</v>
      </c>
      <c r="CJ706" s="19">
        <v>19.2</v>
      </c>
      <c r="CK706" s="19">
        <v>0.6</v>
      </c>
      <c r="CL706" s="19">
        <v>0.01</v>
      </c>
      <c r="CM706" s="19">
        <v>6.34</v>
      </c>
      <c r="CN706" s="19">
        <v>0.04</v>
      </c>
      <c r="CO706" s="19">
        <v>1.73</v>
      </c>
      <c r="CP706" s="19">
        <v>30</v>
      </c>
      <c r="CQ706" s="19">
        <v>2</v>
      </c>
      <c r="CR706" s="19">
        <v>13.3</v>
      </c>
      <c r="CS706" s="19">
        <v>5</v>
      </c>
      <c r="CT706" s="19">
        <v>196</v>
      </c>
      <c r="CU706" s="19">
        <v>16.2</v>
      </c>
      <c r="CV706" s="19">
        <v>29.3</v>
      </c>
      <c r="CW706" s="19">
        <v>3.51</v>
      </c>
      <c r="CX706" s="19">
        <v>13.4</v>
      </c>
      <c r="CY706" s="19">
        <v>2.42</v>
      </c>
      <c r="CZ706" s="19">
        <v>0.45</v>
      </c>
      <c r="DA706" s="19">
        <v>2.13</v>
      </c>
      <c r="DB706" s="19">
        <v>0.35</v>
      </c>
      <c r="DC706" s="19">
        <v>2.5299999999999998</v>
      </c>
      <c r="DD706" s="19">
        <v>0.44</v>
      </c>
      <c r="DE706" s="19">
        <v>1.36</v>
      </c>
      <c r="DF706" s="19">
        <v>0.22</v>
      </c>
      <c r="DG706" s="19">
        <v>1.41</v>
      </c>
      <c r="DH706" s="19">
        <v>0.24</v>
      </c>
      <c r="DI706" s="85">
        <v>73.95999999999998</v>
      </c>
      <c r="DJ706" s="85">
        <v>87.259999999999977</v>
      </c>
    </row>
    <row r="707" spans="1:114" s="19" customFormat="1" x14ac:dyDescent="0.3">
      <c r="A707" s="62" t="s">
        <v>2371</v>
      </c>
      <c r="B707" s="19" t="s">
        <v>1369</v>
      </c>
      <c r="C707" s="19" t="s">
        <v>371</v>
      </c>
      <c r="D707" s="19" t="s">
        <v>1370</v>
      </c>
      <c r="E707" s="109">
        <v>42261</v>
      </c>
      <c r="F707" s="109">
        <v>42261</v>
      </c>
      <c r="G707" s="62" t="s">
        <v>1391</v>
      </c>
      <c r="H707" s="20" t="s">
        <v>2195</v>
      </c>
      <c r="I707" s="20"/>
      <c r="J707" s="20"/>
      <c r="K707" s="62">
        <v>36.666403573623199</v>
      </c>
      <c r="L707" s="62">
        <v>-106.81579337056699</v>
      </c>
      <c r="M707" s="19" t="s">
        <v>357</v>
      </c>
      <c r="N707" s="62" t="s">
        <v>241</v>
      </c>
      <c r="O707" s="19" t="s">
        <v>147</v>
      </c>
      <c r="P707" s="62" t="s">
        <v>1372</v>
      </c>
      <c r="Q707" s="19" t="s">
        <v>1373</v>
      </c>
      <c r="R707" s="19" t="s">
        <v>381</v>
      </c>
      <c r="S707" s="19">
        <v>-6.9</v>
      </c>
      <c r="T707" s="19" t="s">
        <v>1555</v>
      </c>
      <c r="Z707" s="19" t="s">
        <v>1405</v>
      </c>
      <c r="AA707" s="20" t="s">
        <v>142</v>
      </c>
      <c r="AB707" s="19" t="s">
        <v>1556</v>
      </c>
      <c r="AG707" s="19">
        <v>89.73</v>
      </c>
      <c r="AH707" s="19">
        <v>0.7</v>
      </c>
      <c r="AI707" s="19">
        <v>5.47</v>
      </c>
      <c r="AK707" s="37">
        <v>1.65</v>
      </c>
      <c r="AL707" s="19">
        <v>0.02</v>
      </c>
      <c r="AM707" s="19">
        <v>0.14000000000000001</v>
      </c>
      <c r="AN707" s="19">
        <v>0.11</v>
      </c>
      <c r="AO707" s="19">
        <v>0.46</v>
      </c>
      <c r="AP707" s="19">
        <v>0.93</v>
      </c>
      <c r="AQ707" s="19">
        <v>0.04</v>
      </c>
      <c r="AR707" s="19">
        <v>1.2</v>
      </c>
      <c r="AT707" s="19">
        <v>0.01</v>
      </c>
      <c r="AW707" s="19">
        <v>0.08</v>
      </c>
      <c r="AY707" s="20">
        <v>100.45000000000002</v>
      </c>
      <c r="AZ707" s="19">
        <v>1E-3</v>
      </c>
      <c r="BA707" s="19" t="s">
        <v>292</v>
      </c>
      <c r="BB707" s="19">
        <v>0.4</v>
      </c>
      <c r="BD707" s="19">
        <v>207</v>
      </c>
      <c r="BF707" s="19">
        <v>7.0000000000000007E-2</v>
      </c>
      <c r="BH707" s="19" t="s">
        <v>292</v>
      </c>
      <c r="BJ707" s="19">
        <v>2</v>
      </c>
      <c r="BK707" s="19">
        <v>30</v>
      </c>
      <c r="BL707" s="19">
        <v>1.05</v>
      </c>
      <c r="BM707" s="19">
        <v>3</v>
      </c>
      <c r="BN707" s="19">
        <v>6.8</v>
      </c>
      <c r="BO707" s="19">
        <v>5</v>
      </c>
      <c r="BP707" s="19">
        <v>7.5</v>
      </c>
      <c r="BQ707" s="19">
        <v>0.01</v>
      </c>
      <c r="BR707" s="19">
        <v>3.3000000000000002E-2</v>
      </c>
      <c r="BT707" s="19">
        <v>10</v>
      </c>
      <c r="BU707" s="19" t="s">
        <v>251</v>
      </c>
      <c r="BV707" s="19">
        <v>16.600000000000001</v>
      </c>
      <c r="BW707" s="19">
        <v>5</v>
      </c>
      <c r="BY707" s="19">
        <v>8</v>
      </c>
      <c r="CB707" s="19">
        <v>31.3</v>
      </c>
      <c r="CF707" s="19">
        <v>0.13</v>
      </c>
      <c r="CG707" s="19">
        <v>1.8</v>
      </c>
      <c r="CH707" s="19">
        <v>0.2</v>
      </c>
      <c r="CI707" s="19">
        <v>2</v>
      </c>
      <c r="CJ707" s="19">
        <v>66.2</v>
      </c>
      <c r="CK707" s="19">
        <v>1.2</v>
      </c>
      <c r="CL707" s="19">
        <v>0.01</v>
      </c>
      <c r="CM707" s="19">
        <v>9.15</v>
      </c>
      <c r="CN707" s="19">
        <v>7.0000000000000007E-2</v>
      </c>
      <c r="CO707" s="19">
        <v>1.98</v>
      </c>
      <c r="CP707" s="19">
        <v>45</v>
      </c>
      <c r="CQ707" s="19">
        <v>2</v>
      </c>
      <c r="CR707" s="19">
        <v>16.100000000000001</v>
      </c>
      <c r="CS707" s="19">
        <v>23</v>
      </c>
      <c r="CT707" s="19">
        <v>286</v>
      </c>
      <c r="CU707" s="19">
        <v>39.799999999999997</v>
      </c>
      <c r="CV707" s="19">
        <v>80.400000000000006</v>
      </c>
      <c r="CW707" s="19">
        <v>9.11</v>
      </c>
      <c r="CX707" s="19">
        <v>32.5</v>
      </c>
      <c r="CY707" s="19">
        <v>5.82</v>
      </c>
      <c r="CZ707" s="19">
        <v>0.9</v>
      </c>
      <c r="DA707" s="19">
        <v>4.46</v>
      </c>
      <c r="DB707" s="19">
        <v>0.57999999999999996</v>
      </c>
      <c r="DC707" s="19">
        <v>3.61</v>
      </c>
      <c r="DD707" s="19">
        <v>0.71</v>
      </c>
      <c r="DE707" s="19">
        <v>1.68</v>
      </c>
      <c r="DF707" s="19">
        <v>0.25</v>
      </c>
      <c r="DG707" s="19">
        <v>1.73</v>
      </c>
      <c r="DH707" s="19">
        <v>0.24</v>
      </c>
      <c r="DI707" s="85">
        <v>181.79000000000005</v>
      </c>
      <c r="DJ707" s="85">
        <v>197.89000000000004</v>
      </c>
    </row>
    <row r="708" spans="1:114" s="19" customFormat="1" x14ac:dyDescent="0.3">
      <c r="A708" s="62" t="s">
        <v>2372</v>
      </c>
      <c r="B708" s="19" t="s">
        <v>1369</v>
      </c>
      <c r="C708" s="19" t="s">
        <v>371</v>
      </c>
      <c r="D708" s="19" t="s">
        <v>1370</v>
      </c>
      <c r="E708" s="109">
        <v>42261</v>
      </c>
      <c r="F708" s="109">
        <v>42261</v>
      </c>
      <c r="G708" s="62" t="s">
        <v>1391</v>
      </c>
      <c r="H708" s="20" t="s">
        <v>2195</v>
      </c>
      <c r="I708" s="20"/>
      <c r="J708" s="20"/>
      <c r="K708" s="62">
        <v>36.663356450075597</v>
      </c>
      <c r="L708" s="62">
        <v>-106.815822465495</v>
      </c>
      <c r="M708" s="19" t="s">
        <v>357</v>
      </c>
      <c r="N708" s="62" t="s">
        <v>241</v>
      </c>
      <c r="O708" s="19" t="s">
        <v>147</v>
      </c>
      <c r="P708" s="62" t="s">
        <v>1372</v>
      </c>
      <c r="Q708" s="19" t="s">
        <v>1373</v>
      </c>
      <c r="R708" s="19" t="s">
        <v>381</v>
      </c>
      <c r="S708" s="19">
        <v>-3.3</v>
      </c>
      <c r="T708" s="19" t="s">
        <v>1555</v>
      </c>
      <c r="Z708" s="19" t="s">
        <v>1406</v>
      </c>
      <c r="AA708" s="20" t="s">
        <v>142</v>
      </c>
      <c r="AB708" s="19" t="s">
        <v>1556</v>
      </c>
      <c r="AG708" s="19">
        <v>81.97</v>
      </c>
      <c r="AH708" s="19">
        <v>4.7</v>
      </c>
      <c r="AI708" s="19">
        <v>5.16</v>
      </c>
      <c r="AK708" s="37">
        <v>3.73</v>
      </c>
      <c r="AL708" s="19">
        <v>0.1</v>
      </c>
      <c r="AM708" s="19">
        <v>0.17</v>
      </c>
      <c r="AN708" s="19">
        <v>0.14000000000000001</v>
      </c>
      <c r="AO708" s="19">
        <v>0.23</v>
      </c>
      <c r="AP708" s="19">
        <v>0.77</v>
      </c>
      <c r="AQ708" s="19">
        <v>0.11</v>
      </c>
      <c r="AR708" s="19">
        <v>2.06</v>
      </c>
      <c r="AT708" s="19">
        <v>0.01</v>
      </c>
      <c r="AW708" s="19">
        <v>0.09</v>
      </c>
      <c r="AY708" s="20">
        <v>99.14</v>
      </c>
      <c r="AZ708" s="19">
        <v>3.0000000000000001E-3</v>
      </c>
      <c r="BA708" s="19" t="s">
        <v>292</v>
      </c>
      <c r="BB708" s="19">
        <v>1</v>
      </c>
      <c r="BD708" s="19">
        <v>265</v>
      </c>
      <c r="BF708" s="19">
        <v>0.2</v>
      </c>
      <c r="BH708" s="19" t="s">
        <v>292</v>
      </c>
      <c r="BJ708" s="19">
        <v>14</v>
      </c>
      <c r="BK708" s="19">
        <v>190</v>
      </c>
      <c r="BL708" s="19">
        <v>0.85</v>
      </c>
      <c r="BM708" s="19">
        <v>12</v>
      </c>
      <c r="BN708" s="19">
        <v>12.1</v>
      </c>
      <c r="BO708" s="19" t="s">
        <v>289</v>
      </c>
      <c r="BP708" s="19">
        <v>115.5</v>
      </c>
      <c r="BQ708" s="19">
        <v>7.1999999999999995E-2</v>
      </c>
      <c r="BR708" s="19">
        <v>0.108</v>
      </c>
      <c r="BT708" s="19">
        <v>20</v>
      </c>
      <c r="BU708" s="19">
        <v>2</v>
      </c>
      <c r="BV708" s="19">
        <v>87.1</v>
      </c>
      <c r="BW708" s="19">
        <v>15</v>
      </c>
      <c r="BY708" s="19">
        <v>20</v>
      </c>
      <c r="CB708" s="19">
        <v>26.2</v>
      </c>
      <c r="CF708" s="19">
        <v>0.28000000000000003</v>
      </c>
      <c r="CG708" s="19">
        <v>6.4</v>
      </c>
      <c r="CH708" s="19">
        <v>1.1000000000000001</v>
      </c>
      <c r="CI708" s="19">
        <v>7</v>
      </c>
      <c r="CJ708" s="19">
        <v>156.5</v>
      </c>
      <c r="CK708" s="19">
        <v>6.3</v>
      </c>
      <c r="CL708" s="19">
        <v>0.01</v>
      </c>
      <c r="CM708" s="19">
        <v>72.8</v>
      </c>
      <c r="CN708" s="19">
        <v>0.04</v>
      </c>
      <c r="CO708" s="19">
        <v>11.7</v>
      </c>
      <c r="CP708" s="19">
        <v>290</v>
      </c>
      <c r="CQ708" s="19">
        <v>6</v>
      </c>
      <c r="CR708" s="19">
        <v>92.1</v>
      </c>
      <c r="CS708" s="19">
        <v>150</v>
      </c>
      <c r="CT708" s="19">
        <v>5290</v>
      </c>
      <c r="CU708" s="19">
        <v>236</v>
      </c>
      <c r="CV708" s="19">
        <v>483</v>
      </c>
      <c r="CW708" s="19">
        <v>47.8</v>
      </c>
      <c r="CX708" s="19">
        <v>161</v>
      </c>
      <c r="CY708" s="19">
        <v>25.5</v>
      </c>
      <c r="CZ708" s="19">
        <v>2.65</v>
      </c>
      <c r="DA708" s="19">
        <v>19.149999999999999</v>
      </c>
      <c r="DB708" s="19">
        <v>2.93</v>
      </c>
      <c r="DC708" s="19">
        <v>17.399999999999999</v>
      </c>
      <c r="DD708" s="19">
        <v>3.39</v>
      </c>
      <c r="DE708" s="19">
        <v>9.68</v>
      </c>
      <c r="DF708" s="19">
        <v>1.56</v>
      </c>
      <c r="DG708" s="19">
        <v>11.95</v>
      </c>
      <c r="DH708" s="16">
        <v>1.95</v>
      </c>
      <c r="DI708" s="85">
        <v>1023.9599999999998</v>
      </c>
      <c r="DJ708" s="85">
        <v>1116.0599999999997</v>
      </c>
    </row>
    <row r="709" spans="1:114" s="19" customFormat="1" x14ac:dyDescent="0.3">
      <c r="A709" s="62" t="s">
        <v>2373</v>
      </c>
      <c r="B709" s="19" t="s">
        <v>1369</v>
      </c>
      <c r="C709" s="19" t="s">
        <v>371</v>
      </c>
      <c r="D709" s="19" t="s">
        <v>1370</v>
      </c>
      <c r="E709" s="109">
        <v>42261</v>
      </c>
      <c r="F709" s="109">
        <v>42261</v>
      </c>
      <c r="G709" s="62" t="s">
        <v>1391</v>
      </c>
      <c r="H709" s="20" t="s">
        <v>2195</v>
      </c>
      <c r="I709" s="20"/>
      <c r="J709" s="20"/>
      <c r="K709" s="62">
        <v>36.663356450075597</v>
      </c>
      <c r="L709" s="62">
        <v>-106.815822465495</v>
      </c>
      <c r="M709" s="19" t="s">
        <v>357</v>
      </c>
      <c r="N709" s="62" t="s">
        <v>241</v>
      </c>
      <c r="O709" s="19" t="s">
        <v>147</v>
      </c>
      <c r="P709" s="62" t="s">
        <v>1372</v>
      </c>
      <c r="Q709" s="19" t="s">
        <v>1373</v>
      </c>
      <c r="R709" s="19" t="s">
        <v>381</v>
      </c>
      <c r="S709" s="19">
        <v>-3.9</v>
      </c>
      <c r="T709" s="19" t="s">
        <v>1555</v>
      </c>
      <c r="Z709" s="19" t="s">
        <v>1407</v>
      </c>
      <c r="AA709" s="20" t="s">
        <v>142</v>
      </c>
      <c r="AB709" s="19" t="s">
        <v>1556</v>
      </c>
      <c r="AG709" s="19">
        <v>72.430000000000007</v>
      </c>
      <c r="AH709" s="19">
        <v>0.41</v>
      </c>
      <c r="AI709" s="19">
        <v>3.81</v>
      </c>
      <c r="AK709" s="37">
        <v>19.059999999999999</v>
      </c>
      <c r="AL709" s="19">
        <v>0.34</v>
      </c>
      <c r="AM709" s="19">
        <v>0.12</v>
      </c>
      <c r="AN709" s="19">
        <v>0.11</v>
      </c>
      <c r="AO709" s="19">
        <v>0.26</v>
      </c>
      <c r="AP709" s="19">
        <v>0.81</v>
      </c>
      <c r="AQ709" s="19">
        <v>7.0000000000000007E-2</v>
      </c>
      <c r="AR709" s="19">
        <v>3</v>
      </c>
      <c r="AT709" s="19">
        <v>0.01</v>
      </c>
      <c r="AW709" s="19">
        <v>0.1</v>
      </c>
      <c r="AY709" s="20">
        <v>100.42000000000002</v>
      </c>
      <c r="AZ709" s="19">
        <v>2E-3</v>
      </c>
      <c r="BA709" s="19" t="s">
        <v>292</v>
      </c>
      <c r="BB709" s="19">
        <v>3.3</v>
      </c>
      <c r="BD709" s="19">
        <v>341</v>
      </c>
      <c r="BF709" s="19">
        <v>0.04</v>
      </c>
      <c r="BH709" s="19" t="s">
        <v>292</v>
      </c>
      <c r="BJ709" s="19">
        <v>22</v>
      </c>
      <c r="BK709" s="19">
        <v>30</v>
      </c>
      <c r="BL709" s="19">
        <v>0.81</v>
      </c>
      <c r="BM709" s="19">
        <v>3</v>
      </c>
      <c r="BN709" s="19">
        <v>6.6</v>
      </c>
      <c r="BO709" s="19" t="s">
        <v>289</v>
      </c>
      <c r="BP709" s="19">
        <v>4</v>
      </c>
      <c r="BQ709" s="19">
        <v>1.7000000000000001E-2</v>
      </c>
      <c r="BR709" s="19">
        <v>1.7000000000000001E-2</v>
      </c>
      <c r="BT709" s="19">
        <v>10</v>
      </c>
      <c r="BU709" s="19">
        <v>1</v>
      </c>
      <c r="BV709" s="19">
        <v>8.6</v>
      </c>
      <c r="BW709" s="19">
        <v>16</v>
      </c>
      <c r="BY709" s="19">
        <v>4</v>
      </c>
      <c r="CB709" s="19">
        <v>26.9</v>
      </c>
      <c r="CF709" s="19">
        <v>0.2</v>
      </c>
      <c r="CG709" s="19">
        <v>10.9</v>
      </c>
      <c r="CH709" s="19">
        <v>0.5</v>
      </c>
      <c r="CI709" s="19">
        <v>1</v>
      </c>
      <c r="CJ709" s="19">
        <v>66.400000000000006</v>
      </c>
      <c r="CK709" s="19">
        <v>0.6</v>
      </c>
      <c r="CL709" s="19">
        <v>0.01</v>
      </c>
      <c r="CM709" s="19">
        <v>8.83</v>
      </c>
      <c r="CN709" s="19">
        <v>0.11</v>
      </c>
      <c r="CO709" s="19">
        <v>3.71</v>
      </c>
      <c r="CP709" s="19">
        <v>124</v>
      </c>
      <c r="CQ709" s="19">
        <v>1</v>
      </c>
      <c r="CR709" s="19">
        <v>25.3</v>
      </c>
      <c r="CS709" s="19">
        <v>51</v>
      </c>
      <c r="CT709" s="19">
        <v>157</v>
      </c>
      <c r="CU709" s="19">
        <v>46.3</v>
      </c>
      <c r="CV709" s="19">
        <v>94.8</v>
      </c>
      <c r="CW709" s="19">
        <v>9.91</v>
      </c>
      <c r="CX709" s="19">
        <v>35.6</v>
      </c>
      <c r="CY709" s="19">
        <v>5.85</v>
      </c>
      <c r="CZ709" s="19">
        <v>0.84</v>
      </c>
      <c r="DA709" s="19">
        <v>4.74</v>
      </c>
      <c r="DB709" s="19">
        <v>0.78</v>
      </c>
      <c r="DC709" s="19">
        <v>5.36</v>
      </c>
      <c r="DD709" s="19">
        <v>0.98</v>
      </c>
      <c r="DE709" s="19">
        <v>2.74</v>
      </c>
      <c r="DF709" s="19">
        <v>0.43</v>
      </c>
      <c r="DG709" s="19">
        <v>3.04</v>
      </c>
      <c r="DH709" s="19">
        <v>0.41</v>
      </c>
      <c r="DI709" s="85">
        <v>211.78</v>
      </c>
      <c r="DJ709" s="85">
        <v>237.08</v>
      </c>
    </row>
    <row r="710" spans="1:114" s="19" customFormat="1" x14ac:dyDescent="0.3">
      <c r="A710" s="62" t="s">
        <v>2374</v>
      </c>
      <c r="B710" s="19" t="s">
        <v>1369</v>
      </c>
      <c r="C710" s="19" t="s">
        <v>371</v>
      </c>
      <c r="D710" s="19" t="s">
        <v>1370</v>
      </c>
      <c r="E710" s="109">
        <v>42261</v>
      </c>
      <c r="F710" s="109">
        <v>42261</v>
      </c>
      <c r="G710" s="62" t="s">
        <v>1391</v>
      </c>
      <c r="H710" s="20" t="s">
        <v>2195</v>
      </c>
      <c r="I710" s="20"/>
      <c r="J710" s="20"/>
      <c r="K710" s="62">
        <v>36.667469043548301</v>
      </c>
      <c r="L710" s="62">
        <v>-106.81567295686</v>
      </c>
      <c r="M710" s="19" t="s">
        <v>357</v>
      </c>
      <c r="N710" s="62" t="s">
        <v>241</v>
      </c>
      <c r="O710" s="19" t="s">
        <v>147</v>
      </c>
      <c r="P710" s="62" t="s">
        <v>1372</v>
      </c>
      <c r="Q710" s="19" t="s">
        <v>1373</v>
      </c>
      <c r="R710" s="19" t="s">
        <v>381</v>
      </c>
      <c r="S710" s="19">
        <v>-1</v>
      </c>
      <c r="T710" s="19" t="s">
        <v>1555</v>
      </c>
      <c r="Z710" s="19" t="s">
        <v>1392</v>
      </c>
      <c r="AA710" s="20" t="s">
        <v>142</v>
      </c>
      <c r="AB710" s="19" t="s">
        <v>1556</v>
      </c>
      <c r="AG710" s="19">
        <v>91.36</v>
      </c>
      <c r="AH710" s="19">
        <v>0.33</v>
      </c>
      <c r="AI710" s="19">
        <v>4.16</v>
      </c>
      <c r="AK710" s="37">
        <v>1.59</v>
      </c>
      <c r="AL710" s="19">
        <v>0.01</v>
      </c>
      <c r="AM710" s="19">
        <v>0.09</v>
      </c>
      <c r="AN710" s="19">
        <v>0.08</v>
      </c>
      <c r="AO710" s="19">
        <v>0.1</v>
      </c>
      <c r="AP710" s="19">
        <v>0.78</v>
      </c>
      <c r="AQ710" s="19">
        <v>0.02</v>
      </c>
      <c r="AR710" s="19">
        <v>1.52</v>
      </c>
      <c r="AT710" s="19">
        <v>0.01</v>
      </c>
      <c r="AW710" s="19">
        <v>0.17</v>
      </c>
      <c r="AY710" s="20">
        <v>100.03999999999999</v>
      </c>
      <c r="AZ710" s="19">
        <v>1E-3</v>
      </c>
      <c r="BA710" s="19">
        <v>1.4</v>
      </c>
      <c r="BB710" s="19">
        <v>0.9</v>
      </c>
      <c r="BD710" s="19">
        <v>149.5</v>
      </c>
      <c r="BF710" s="19">
        <v>0.06</v>
      </c>
      <c r="BH710" s="19" t="s">
        <v>292</v>
      </c>
      <c r="BJ710" s="19">
        <v>2</v>
      </c>
      <c r="BK710" s="19">
        <v>30</v>
      </c>
      <c r="BL710" s="19">
        <v>1.06</v>
      </c>
      <c r="BM710" s="19">
        <v>6</v>
      </c>
      <c r="BN710" s="19">
        <v>6.2</v>
      </c>
      <c r="BO710" s="19">
        <v>6</v>
      </c>
      <c r="BP710" s="19">
        <v>4.0999999999999996</v>
      </c>
      <c r="BQ710" s="19">
        <v>8.0000000000000002E-3</v>
      </c>
      <c r="BR710" s="19">
        <v>0.01</v>
      </c>
      <c r="BT710" s="19">
        <v>20</v>
      </c>
      <c r="BU710" s="19" t="s">
        <v>251</v>
      </c>
      <c r="BV710" s="19">
        <v>7</v>
      </c>
      <c r="BW710" s="19">
        <v>3</v>
      </c>
      <c r="BY710" s="19">
        <v>4</v>
      </c>
      <c r="CB710" s="19">
        <v>26.4</v>
      </c>
      <c r="CF710" s="19">
        <v>0.17</v>
      </c>
      <c r="CG710" s="19">
        <v>1.3</v>
      </c>
      <c r="CH710" s="19">
        <v>0.4</v>
      </c>
      <c r="CI710" s="19">
        <v>1</v>
      </c>
      <c r="CJ710" s="19">
        <v>27.4</v>
      </c>
      <c r="CK710" s="19">
        <v>0.4</v>
      </c>
      <c r="CL710" s="19">
        <v>0.01</v>
      </c>
      <c r="CM710" s="19">
        <v>4.72</v>
      </c>
      <c r="CN710" s="19">
        <v>0.03</v>
      </c>
      <c r="CO710" s="19">
        <v>1.4</v>
      </c>
      <c r="CP710" s="19">
        <v>33</v>
      </c>
      <c r="CQ710" s="19">
        <v>14</v>
      </c>
      <c r="CR710" s="19">
        <v>9.1</v>
      </c>
      <c r="CS710" s="19">
        <v>14</v>
      </c>
      <c r="CT710" s="19">
        <v>160</v>
      </c>
      <c r="CU710" s="19">
        <v>14.2</v>
      </c>
      <c r="CV710" s="19">
        <v>26.7</v>
      </c>
      <c r="CW710" s="19">
        <v>3</v>
      </c>
      <c r="CX710" s="19">
        <v>10.5</v>
      </c>
      <c r="CY710" s="19">
        <v>1.94</v>
      </c>
      <c r="CZ710" s="19">
        <v>0.32</v>
      </c>
      <c r="DA710" s="19">
        <v>1.66</v>
      </c>
      <c r="DB710" s="19">
        <v>0.25</v>
      </c>
      <c r="DC710" s="19">
        <v>1.69</v>
      </c>
      <c r="DD710" s="19">
        <v>0.35</v>
      </c>
      <c r="DE710" s="19">
        <v>0.94</v>
      </c>
      <c r="DF710" s="19">
        <v>0.16</v>
      </c>
      <c r="DG710" s="19">
        <v>1.17</v>
      </c>
      <c r="DH710" s="19">
        <v>0.18</v>
      </c>
      <c r="DI710" s="85">
        <v>63.059999999999988</v>
      </c>
      <c r="DJ710" s="85">
        <v>72.159999999999982</v>
      </c>
    </row>
    <row r="711" spans="1:114" s="19" customFormat="1" x14ac:dyDescent="0.3">
      <c r="A711" s="62" t="s">
        <v>2375</v>
      </c>
      <c r="B711" s="19" t="s">
        <v>1369</v>
      </c>
      <c r="C711" s="19" t="s">
        <v>371</v>
      </c>
      <c r="D711" s="19" t="s">
        <v>1370</v>
      </c>
      <c r="E711" s="109">
        <v>42261</v>
      </c>
      <c r="F711" s="109">
        <v>42261</v>
      </c>
      <c r="G711" s="62" t="s">
        <v>1391</v>
      </c>
      <c r="H711" s="20" t="s">
        <v>2195</v>
      </c>
      <c r="I711" s="20"/>
      <c r="J711" s="20"/>
      <c r="K711" s="62">
        <v>36.667469043548301</v>
      </c>
      <c r="L711" s="62">
        <v>-106.81567295686</v>
      </c>
      <c r="M711" s="19" t="s">
        <v>357</v>
      </c>
      <c r="N711" s="62" t="s">
        <v>241</v>
      </c>
      <c r="O711" s="19" t="s">
        <v>147</v>
      </c>
      <c r="P711" s="62" t="s">
        <v>1372</v>
      </c>
      <c r="Q711" s="19" t="s">
        <v>1373</v>
      </c>
      <c r="R711" s="19" t="s">
        <v>381</v>
      </c>
      <c r="S711" s="19">
        <v>-2.5</v>
      </c>
      <c r="T711" s="19" t="s">
        <v>1555</v>
      </c>
      <c r="Z711" s="19" t="s">
        <v>1408</v>
      </c>
      <c r="AA711" s="20" t="s">
        <v>142</v>
      </c>
      <c r="AB711" s="19" t="s">
        <v>1556</v>
      </c>
      <c r="AG711" s="19">
        <v>87.54</v>
      </c>
      <c r="AH711" s="19">
        <v>0.32</v>
      </c>
      <c r="AI711" s="19">
        <v>5.69</v>
      </c>
      <c r="AK711" s="37">
        <v>2.52</v>
      </c>
      <c r="AL711" s="19">
        <v>0.01</v>
      </c>
      <c r="AM711" s="19">
        <v>0.16</v>
      </c>
      <c r="AN711" s="19">
        <v>0.13</v>
      </c>
      <c r="AO711" s="19">
        <v>0.37</v>
      </c>
      <c r="AP711" s="19">
        <v>1.05</v>
      </c>
      <c r="AQ711" s="19">
        <v>0.04</v>
      </c>
      <c r="AR711" s="19">
        <v>2.0099999999999998</v>
      </c>
      <c r="AT711" s="19">
        <v>0.02</v>
      </c>
      <c r="AW711" s="19">
        <v>0.13</v>
      </c>
      <c r="AY711" s="20">
        <v>99.84</v>
      </c>
      <c r="AZ711" s="19" t="s">
        <v>1389</v>
      </c>
      <c r="BA711" s="19">
        <v>0.7</v>
      </c>
      <c r="BB711" s="19">
        <v>1.1000000000000001</v>
      </c>
      <c r="BD711" s="19">
        <v>223</v>
      </c>
      <c r="BF711" s="19">
        <v>0.04</v>
      </c>
      <c r="BH711" s="19" t="s">
        <v>292</v>
      </c>
      <c r="BJ711" s="19">
        <v>1</v>
      </c>
      <c r="BK711" s="19">
        <v>20</v>
      </c>
      <c r="BL711" s="19">
        <v>1.24</v>
      </c>
      <c r="BM711" s="19">
        <v>5</v>
      </c>
      <c r="BN711" s="19">
        <v>7.4</v>
      </c>
      <c r="BO711" s="19">
        <v>5</v>
      </c>
      <c r="BP711" s="19">
        <v>3</v>
      </c>
      <c r="BQ711" s="19">
        <v>2.1000000000000001E-2</v>
      </c>
      <c r="BR711" s="19">
        <v>1.9E-2</v>
      </c>
      <c r="BT711" s="19">
        <v>10</v>
      </c>
      <c r="BU711" s="19" t="s">
        <v>251</v>
      </c>
      <c r="BV711" s="19">
        <v>7.6</v>
      </c>
      <c r="BW711" s="19">
        <v>5</v>
      </c>
      <c r="BY711" s="19">
        <v>6</v>
      </c>
      <c r="CB711" s="19">
        <v>35.5</v>
      </c>
      <c r="CF711" s="19">
        <v>0.25</v>
      </c>
      <c r="CG711" s="19">
        <v>2.2000000000000002</v>
      </c>
      <c r="CH711" s="19">
        <v>0.2</v>
      </c>
      <c r="CI711" s="19">
        <v>1</v>
      </c>
      <c r="CJ711" s="19">
        <v>42.9</v>
      </c>
      <c r="CK711" s="19">
        <v>0.5</v>
      </c>
      <c r="CL711" s="19" t="s">
        <v>261</v>
      </c>
      <c r="CM711" s="19">
        <v>5.1100000000000003</v>
      </c>
      <c r="CN711" s="19">
        <v>0.04</v>
      </c>
      <c r="CO711" s="19">
        <v>1.26</v>
      </c>
      <c r="CP711" s="19">
        <v>36</v>
      </c>
      <c r="CQ711" s="19">
        <v>5</v>
      </c>
      <c r="CR711" s="19">
        <v>10.199999999999999</v>
      </c>
      <c r="CS711" s="19">
        <v>23</v>
      </c>
      <c r="CT711" s="19">
        <v>118</v>
      </c>
      <c r="CU711" s="19">
        <v>19</v>
      </c>
      <c r="CV711" s="19">
        <v>35.799999999999997</v>
      </c>
      <c r="CW711" s="19">
        <v>3.99</v>
      </c>
      <c r="CX711" s="19">
        <v>14.8</v>
      </c>
      <c r="CY711" s="19">
        <v>2.68</v>
      </c>
      <c r="CZ711" s="19">
        <v>0.48</v>
      </c>
      <c r="DA711" s="19">
        <v>2.1</v>
      </c>
      <c r="DB711" s="19">
        <v>0.37</v>
      </c>
      <c r="DC711" s="19">
        <v>2.21</v>
      </c>
      <c r="DD711" s="19">
        <v>0.4</v>
      </c>
      <c r="DE711" s="19">
        <v>1.1100000000000001</v>
      </c>
      <c r="DF711" s="19">
        <v>0.15</v>
      </c>
      <c r="DG711" s="19">
        <v>1.1599999999999999</v>
      </c>
      <c r="DH711" s="19">
        <v>0.15</v>
      </c>
      <c r="DI711" s="85">
        <v>84.40000000000002</v>
      </c>
      <c r="DJ711" s="85">
        <v>94.600000000000023</v>
      </c>
    </row>
    <row r="712" spans="1:114" s="19" customFormat="1" x14ac:dyDescent="0.3">
      <c r="A712" s="62" t="s">
        <v>2376</v>
      </c>
      <c r="B712" s="19" t="s">
        <v>1369</v>
      </c>
      <c r="C712" s="19" t="s">
        <v>371</v>
      </c>
      <c r="D712" s="19" t="s">
        <v>1370</v>
      </c>
      <c r="E712" s="109">
        <v>42261</v>
      </c>
      <c r="F712" s="109">
        <v>42261</v>
      </c>
      <c r="G712" s="62" t="s">
        <v>1391</v>
      </c>
      <c r="H712" s="20" t="s">
        <v>2195</v>
      </c>
      <c r="I712" s="20"/>
      <c r="J712" s="20"/>
      <c r="K712" s="62">
        <v>36.668795821004899</v>
      </c>
      <c r="L712" s="62">
        <v>-106.81555868042</v>
      </c>
      <c r="M712" s="19" t="s">
        <v>357</v>
      </c>
      <c r="N712" s="62" t="s">
        <v>241</v>
      </c>
      <c r="O712" s="19" t="s">
        <v>147</v>
      </c>
      <c r="P712" s="62" t="s">
        <v>1372</v>
      </c>
      <c r="Q712" s="19" t="s">
        <v>1373</v>
      </c>
      <c r="R712" s="19" t="s">
        <v>381</v>
      </c>
      <c r="S712" s="19">
        <v>-3</v>
      </c>
      <c r="T712" s="19" t="s">
        <v>1555</v>
      </c>
      <c r="Z712" s="19" t="s">
        <v>1409</v>
      </c>
      <c r="AA712" s="20" t="s">
        <v>142</v>
      </c>
      <c r="AB712" s="19" t="s">
        <v>1556</v>
      </c>
      <c r="AG712" s="19">
        <v>81.25</v>
      </c>
      <c r="AH712" s="19">
        <v>0.57999999999999996</v>
      </c>
      <c r="AI712" s="19">
        <v>8.23</v>
      </c>
      <c r="AK712" s="37">
        <v>4.3</v>
      </c>
      <c r="AL712" s="19">
        <v>0.03</v>
      </c>
      <c r="AM712" s="19">
        <v>0.35</v>
      </c>
      <c r="AN712" s="19">
        <v>0.35</v>
      </c>
      <c r="AO712" s="19">
        <v>0.38</v>
      </c>
      <c r="AP712" s="19">
        <v>0.96</v>
      </c>
      <c r="AQ712" s="19">
        <v>0.04</v>
      </c>
      <c r="AR712" s="19">
        <v>4.09</v>
      </c>
      <c r="AT712" s="19">
        <v>0.02</v>
      </c>
      <c r="AW712" s="19">
        <v>0.55000000000000004</v>
      </c>
      <c r="AY712" s="20">
        <v>100.55999999999999</v>
      </c>
      <c r="AZ712" s="19">
        <v>1E-3</v>
      </c>
      <c r="BA712" s="19" t="s">
        <v>292</v>
      </c>
      <c r="BB712" s="19">
        <v>12</v>
      </c>
      <c r="BD712" s="19">
        <v>247</v>
      </c>
      <c r="BF712" s="19">
        <v>0.13</v>
      </c>
      <c r="BH712" s="19" t="s">
        <v>292</v>
      </c>
      <c r="BJ712" s="19">
        <v>7</v>
      </c>
      <c r="BK712" s="19">
        <v>40</v>
      </c>
      <c r="BL712" s="19">
        <v>2.68</v>
      </c>
      <c r="BM712" s="19">
        <v>8</v>
      </c>
      <c r="BN712" s="19">
        <v>11.7</v>
      </c>
      <c r="BO712" s="19">
        <v>46</v>
      </c>
      <c r="BP712" s="19">
        <v>5.7</v>
      </c>
      <c r="BQ712" s="19">
        <v>0.11899999999999999</v>
      </c>
      <c r="BR712" s="19">
        <v>3.9E-2</v>
      </c>
      <c r="BT712" s="19">
        <v>20</v>
      </c>
      <c r="BU712" s="19">
        <v>2</v>
      </c>
      <c r="BV712" s="19">
        <v>13</v>
      </c>
      <c r="BW712" s="19">
        <v>9</v>
      </c>
      <c r="BY712" s="19">
        <v>13</v>
      </c>
      <c r="CB712" s="19">
        <v>37.299999999999997</v>
      </c>
      <c r="CF712" s="19">
        <v>0.82</v>
      </c>
      <c r="CG712" s="19">
        <v>3.4</v>
      </c>
      <c r="CH712" s="19">
        <v>0.7</v>
      </c>
      <c r="CI712" s="19">
        <v>2</v>
      </c>
      <c r="CJ712" s="19">
        <v>57.7</v>
      </c>
      <c r="CK712" s="19">
        <v>0.9</v>
      </c>
      <c r="CL712" s="19">
        <v>0.03</v>
      </c>
      <c r="CM712" s="19">
        <v>9.51</v>
      </c>
      <c r="CN712" s="19">
        <v>0.3</v>
      </c>
      <c r="CO712" s="19">
        <v>2.97</v>
      </c>
      <c r="CP712" s="19">
        <v>80</v>
      </c>
      <c r="CQ712" s="19">
        <v>2</v>
      </c>
      <c r="CR712" s="19">
        <v>15.3</v>
      </c>
      <c r="CS712" s="19">
        <v>34</v>
      </c>
      <c r="CT712" s="19">
        <v>226</v>
      </c>
      <c r="CU712" s="19">
        <v>25.5</v>
      </c>
      <c r="CV712" s="19">
        <v>51.3</v>
      </c>
      <c r="CW712" s="19">
        <v>5.95</v>
      </c>
      <c r="CX712" s="19">
        <v>22.1</v>
      </c>
      <c r="CY712" s="19">
        <v>3.89</v>
      </c>
      <c r="CZ712" s="19">
        <v>0.69</v>
      </c>
      <c r="DA712" s="19">
        <v>3.32</v>
      </c>
      <c r="DB712" s="19">
        <v>0.5</v>
      </c>
      <c r="DC712" s="19">
        <v>3.06</v>
      </c>
      <c r="DD712" s="19">
        <v>0.61</v>
      </c>
      <c r="DE712" s="19">
        <v>1.53</v>
      </c>
      <c r="DF712" s="19">
        <v>0.27</v>
      </c>
      <c r="DG712" s="19">
        <v>1.59</v>
      </c>
      <c r="DH712" s="19">
        <v>0.22</v>
      </c>
      <c r="DI712" s="85">
        <v>120.52999999999999</v>
      </c>
      <c r="DJ712" s="85">
        <v>135.82999999999998</v>
      </c>
    </row>
    <row r="713" spans="1:114" s="19" customFormat="1" x14ac:dyDescent="0.3">
      <c r="A713" s="62" t="s">
        <v>1529</v>
      </c>
      <c r="B713" s="19" t="s">
        <v>1369</v>
      </c>
      <c r="C713" s="19" t="s">
        <v>371</v>
      </c>
      <c r="D713" s="19" t="s">
        <v>1370</v>
      </c>
      <c r="E713" s="109">
        <v>42261</v>
      </c>
      <c r="F713" s="109">
        <v>42261</v>
      </c>
      <c r="G713" s="62" t="s">
        <v>1391</v>
      </c>
      <c r="H713" s="20" t="s">
        <v>2195</v>
      </c>
      <c r="I713" s="20"/>
      <c r="J713" s="20"/>
      <c r="K713" s="62">
        <v>36.671649681968297</v>
      </c>
      <c r="L713" s="62">
        <v>-106.814607530694</v>
      </c>
      <c r="M713" s="19" t="s">
        <v>357</v>
      </c>
      <c r="N713" s="62" t="s">
        <v>241</v>
      </c>
      <c r="O713" s="19" t="s">
        <v>147</v>
      </c>
      <c r="P713" s="62" t="s">
        <v>1372</v>
      </c>
      <c r="Q713" s="19" t="s">
        <v>1373</v>
      </c>
      <c r="R713" s="19" t="s">
        <v>381</v>
      </c>
      <c r="S713" s="19">
        <v>-0.8</v>
      </c>
      <c r="T713" s="19" t="s">
        <v>1555</v>
      </c>
      <c r="Z713" s="19" t="s">
        <v>1410</v>
      </c>
      <c r="AA713" s="20" t="s">
        <v>142</v>
      </c>
      <c r="AB713" s="19" t="s">
        <v>1556</v>
      </c>
      <c r="AG713" s="19">
        <v>87.18</v>
      </c>
      <c r="AH713" s="19">
        <v>0.28999999999999998</v>
      </c>
      <c r="AI713" s="19">
        <v>5.93</v>
      </c>
      <c r="AK713" s="37">
        <v>1.46</v>
      </c>
      <c r="AL713" s="19">
        <v>0.01</v>
      </c>
      <c r="AM713" s="19">
        <v>0.1</v>
      </c>
      <c r="AN713" s="19">
        <v>0.09</v>
      </c>
      <c r="AO713" s="19">
        <v>0.17</v>
      </c>
      <c r="AP713" s="19">
        <v>1.19</v>
      </c>
      <c r="AQ713" s="19">
        <v>0.02</v>
      </c>
      <c r="AR713" s="19">
        <v>3.14</v>
      </c>
      <c r="AT713" s="19">
        <v>0.02</v>
      </c>
      <c r="AW713" s="19">
        <v>1.08</v>
      </c>
      <c r="AY713" s="20">
        <v>99.58</v>
      </c>
      <c r="AZ713" s="19">
        <v>1E-3</v>
      </c>
      <c r="BA713" s="19" t="s">
        <v>292</v>
      </c>
      <c r="BB713" s="19">
        <v>3.5</v>
      </c>
      <c r="BD713" s="19">
        <v>220</v>
      </c>
      <c r="BF713" s="19">
        <v>0.04</v>
      </c>
      <c r="BH713" s="19" t="s">
        <v>292</v>
      </c>
      <c r="BJ713" s="19">
        <v>1</v>
      </c>
      <c r="BK713" s="19">
        <v>20</v>
      </c>
      <c r="BL713" s="19">
        <v>1.03</v>
      </c>
      <c r="BM713" s="19">
        <v>5</v>
      </c>
      <c r="BN713" s="19">
        <v>7.7</v>
      </c>
      <c r="BO713" s="19" t="s">
        <v>289</v>
      </c>
      <c r="BP713" s="19">
        <v>3</v>
      </c>
      <c r="BQ713" s="19">
        <v>2.1999999999999999E-2</v>
      </c>
      <c r="BR713" s="19">
        <v>1.6E-2</v>
      </c>
      <c r="BT713" s="19">
        <v>10</v>
      </c>
      <c r="BU713" s="19" t="s">
        <v>251</v>
      </c>
      <c r="BV713" s="19">
        <v>6.1</v>
      </c>
      <c r="BW713" s="19">
        <v>4</v>
      </c>
      <c r="BY713" s="19">
        <v>5</v>
      </c>
      <c r="CB713" s="19">
        <v>36.4</v>
      </c>
      <c r="CF713" s="19">
        <v>0.24</v>
      </c>
      <c r="CG713" s="19">
        <v>1.2</v>
      </c>
      <c r="CH713" s="19">
        <v>0.3</v>
      </c>
      <c r="CI713" s="19">
        <v>1</v>
      </c>
      <c r="CJ713" s="19">
        <v>34</v>
      </c>
      <c r="CK713" s="19">
        <v>0.4</v>
      </c>
      <c r="CL713" s="19" t="s">
        <v>261</v>
      </c>
      <c r="CM713" s="19">
        <v>5.27</v>
      </c>
      <c r="CN713" s="19">
        <v>0.03</v>
      </c>
      <c r="CO713" s="19">
        <v>1.31</v>
      </c>
      <c r="CP713" s="19">
        <v>26</v>
      </c>
      <c r="CQ713" s="19">
        <v>1</v>
      </c>
      <c r="CR713" s="19">
        <v>8.6</v>
      </c>
      <c r="CS713" s="19">
        <v>9</v>
      </c>
      <c r="CT713" s="19">
        <v>119</v>
      </c>
      <c r="CU713" s="19">
        <v>17.899999999999999</v>
      </c>
      <c r="CV713" s="19">
        <v>35</v>
      </c>
      <c r="CW713" s="19">
        <v>3.91</v>
      </c>
      <c r="CX713" s="19">
        <v>13.9</v>
      </c>
      <c r="CY713" s="19">
        <v>3.03</v>
      </c>
      <c r="CZ713" s="19">
        <v>0.56000000000000005</v>
      </c>
      <c r="DA713" s="19">
        <v>2.15</v>
      </c>
      <c r="DB713" s="19">
        <v>0.31</v>
      </c>
      <c r="DC713" s="19">
        <v>1.86</v>
      </c>
      <c r="DD713" s="19">
        <v>0.33</v>
      </c>
      <c r="DE713" s="19">
        <v>0.89</v>
      </c>
      <c r="DF713" s="19">
        <v>0.13</v>
      </c>
      <c r="DG713" s="19">
        <v>0.9</v>
      </c>
      <c r="DH713" s="19">
        <v>0.15</v>
      </c>
      <c r="DI713" s="85">
        <v>81.020000000000024</v>
      </c>
      <c r="DJ713" s="85">
        <v>89.620000000000019</v>
      </c>
    </row>
    <row r="714" spans="1:114" s="19" customFormat="1" x14ac:dyDescent="0.3">
      <c r="A714" s="62" t="s">
        <v>2377</v>
      </c>
      <c r="B714" s="19" t="s">
        <v>1369</v>
      </c>
      <c r="C714" s="19" t="s">
        <v>371</v>
      </c>
      <c r="D714" s="19" t="s">
        <v>1370</v>
      </c>
      <c r="E714" s="109">
        <v>42261</v>
      </c>
      <c r="F714" s="109">
        <v>42261</v>
      </c>
      <c r="G714" s="62" t="s">
        <v>1391</v>
      </c>
      <c r="H714" s="20" t="s">
        <v>2195</v>
      </c>
      <c r="I714" s="20"/>
      <c r="J714" s="20"/>
      <c r="K714" s="62">
        <v>36.671649681968297</v>
      </c>
      <c r="L714" s="62">
        <v>-106.814607530694</v>
      </c>
      <c r="M714" s="19" t="s">
        <v>357</v>
      </c>
      <c r="N714" s="62" t="s">
        <v>241</v>
      </c>
      <c r="O714" s="19" t="s">
        <v>147</v>
      </c>
      <c r="P714" s="62" t="s">
        <v>1372</v>
      </c>
      <c r="Q714" s="19" t="s">
        <v>1373</v>
      </c>
      <c r="R714" s="19" t="s">
        <v>381</v>
      </c>
      <c r="S714" s="19">
        <v>-1.8</v>
      </c>
      <c r="T714" s="19" t="s">
        <v>1555</v>
      </c>
      <c r="Z714" s="19" t="s">
        <v>1411</v>
      </c>
      <c r="AA714" s="20" t="s">
        <v>142</v>
      </c>
      <c r="AB714" s="19" t="s">
        <v>1556</v>
      </c>
      <c r="AG714" s="19">
        <v>85.55</v>
      </c>
      <c r="AH714" s="19">
        <v>0.28000000000000003</v>
      </c>
      <c r="AI714" s="19">
        <v>6.51</v>
      </c>
      <c r="AK714" s="37">
        <v>3.02</v>
      </c>
      <c r="AL714" s="19">
        <v>0.02</v>
      </c>
      <c r="AM714" s="19">
        <v>0.15</v>
      </c>
      <c r="AN714" s="19">
        <v>0.1</v>
      </c>
      <c r="AO714" s="19">
        <v>0.51</v>
      </c>
      <c r="AP714" s="19">
        <v>1.45</v>
      </c>
      <c r="AQ714" s="19">
        <v>0.02</v>
      </c>
      <c r="AR714" s="19">
        <v>1.97</v>
      </c>
      <c r="AT714" s="19">
        <v>0.01</v>
      </c>
      <c r="AW714" s="19">
        <v>0.09</v>
      </c>
      <c r="AY714" s="20">
        <v>99.58</v>
      </c>
      <c r="AZ714" s="19" t="s">
        <v>1389</v>
      </c>
      <c r="BA714" s="19" t="s">
        <v>292</v>
      </c>
      <c r="BB714" s="19">
        <v>2.1</v>
      </c>
      <c r="BD714" s="19">
        <v>287</v>
      </c>
      <c r="BF714" s="19">
        <v>0.04</v>
      </c>
      <c r="BH714" s="19" t="s">
        <v>292</v>
      </c>
      <c r="BJ714" s="19">
        <v>4</v>
      </c>
      <c r="BK714" s="19">
        <v>20</v>
      </c>
      <c r="BL714" s="19">
        <v>1.18</v>
      </c>
      <c r="BM714" s="19">
        <v>3</v>
      </c>
      <c r="BN714" s="19">
        <v>7.6</v>
      </c>
      <c r="BO714" s="19" t="s">
        <v>289</v>
      </c>
      <c r="BP714" s="19">
        <v>2.8</v>
      </c>
      <c r="BQ714" s="19">
        <v>1.9E-2</v>
      </c>
      <c r="BR714" s="19">
        <v>1.2999999999999999E-2</v>
      </c>
      <c r="BT714" s="19">
        <v>10</v>
      </c>
      <c r="BU714" s="19" t="s">
        <v>251</v>
      </c>
      <c r="BV714" s="19">
        <v>6.4</v>
      </c>
      <c r="BW714" s="19">
        <v>5</v>
      </c>
      <c r="BY714" s="19">
        <v>5</v>
      </c>
      <c r="CB714" s="19">
        <v>45.1</v>
      </c>
      <c r="CF714" s="19">
        <v>0.16</v>
      </c>
      <c r="CG714" s="19">
        <v>1.7</v>
      </c>
      <c r="CH714" s="19" t="s">
        <v>291</v>
      </c>
      <c r="CI714" s="19">
        <v>1</v>
      </c>
      <c r="CJ714" s="19">
        <v>43.6</v>
      </c>
      <c r="CK714" s="19">
        <v>0.4</v>
      </c>
      <c r="CL714" s="19">
        <v>0.01</v>
      </c>
      <c r="CM714" s="19">
        <v>4.49</v>
      </c>
      <c r="CN714" s="19">
        <v>0.08</v>
      </c>
      <c r="CO714" s="19">
        <v>1.25</v>
      </c>
      <c r="CP714" s="19">
        <v>25</v>
      </c>
      <c r="CQ714" s="19">
        <v>1</v>
      </c>
      <c r="CR714" s="19">
        <v>9</v>
      </c>
      <c r="CS714" s="19">
        <v>31</v>
      </c>
      <c r="CT714" s="19">
        <v>108</v>
      </c>
      <c r="CU714" s="19">
        <v>16.7</v>
      </c>
      <c r="CV714" s="19">
        <v>32.299999999999997</v>
      </c>
      <c r="CW714" s="19">
        <v>3.54</v>
      </c>
      <c r="CX714" s="19">
        <v>12.8</v>
      </c>
      <c r="CY714" s="19">
        <v>2.57</v>
      </c>
      <c r="CZ714" s="19">
        <v>0.51</v>
      </c>
      <c r="DA714" s="19">
        <v>1.9</v>
      </c>
      <c r="DB714" s="19">
        <v>0.33</v>
      </c>
      <c r="DC714" s="19">
        <v>1.9</v>
      </c>
      <c r="DD714" s="19">
        <v>0.37</v>
      </c>
      <c r="DE714" s="19">
        <v>0.98</v>
      </c>
      <c r="DF714" s="19">
        <v>0.16</v>
      </c>
      <c r="DG714" s="19">
        <v>1.07</v>
      </c>
      <c r="DH714" s="19">
        <v>0.15</v>
      </c>
      <c r="DI714" s="85">
        <v>75.280000000000015</v>
      </c>
      <c r="DJ714" s="85">
        <v>84.280000000000015</v>
      </c>
    </row>
    <row r="715" spans="1:114" s="19" customFormat="1" x14ac:dyDescent="0.3">
      <c r="A715" s="62" t="s">
        <v>1412</v>
      </c>
      <c r="B715" s="19" t="s">
        <v>1369</v>
      </c>
      <c r="C715" s="19" t="s">
        <v>371</v>
      </c>
      <c r="D715" s="19" t="s">
        <v>1370</v>
      </c>
      <c r="E715" s="109">
        <v>42261</v>
      </c>
      <c r="F715" s="109">
        <v>42261</v>
      </c>
      <c r="G715" s="62" t="s">
        <v>1391</v>
      </c>
      <c r="H715" s="20" t="s">
        <v>2195</v>
      </c>
      <c r="I715" s="20"/>
      <c r="J715" s="20"/>
      <c r="K715" s="62">
        <v>36.663531574733398</v>
      </c>
      <c r="L715" s="62">
        <v>-106.81556925696501</v>
      </c>
      <c r="M715" s="19" t="s">
        <v>357</v>
      </c>
      <c r="N715" s="62" t="s">
        <v>241</v>
      </c>
      <c r="O715" s="19" t="s">
        <v>147</v>
      </c>
      <c r="P715" s="62" t="s">
        <v>1372</v>
      </c>
      <c r="Q715" s="19" t="s">
        <v>1373</v>
      </c>
      <c r="R715" s="19" t="s">
        <v>1374</v>
      </c>
      <c r="S715" s="19">
        <v>0</v>
      </c>
      <c r="T715" s="19" t="s">
        <v>1555</v>
      </c>
      <c r="AA715" s="20" t="s">
        <v>142</v>
      </c>
      <c r="AB715" s="19" t="s">
        <v>1556</v>
      </c>
      <c r="AG715" s="19">
        <v>37.49</v>
      </c>
      <c r="AH715" s="19">
        <v>7.33</v>
      </c>
      <c r="AI715" s="19">
        <v>13</v>
      </c>
      <c r="AK715" s="37">
        <v>41.87</v>
      </c>
      <c r="AL715" s="19">
        <v>0.5</v>
      </c>
      <c r="AM715" s="19">
        <v>0.2</v>
      </c>
      <c r="AN715" s="19">
        <v>0.09</v>
      </c>
      <c r="AO715" s="19">
        <v>0.09</v>
      </c>
      <c r="AP715" s="19">
        <v>0.41</v>
      </c>
      <c r="AQ715" s="19">
        <v>0.22</v>
      </c>
      <c r="AR715" s="19">
        <v>7.11</v>
      </c>
      <c r="AT715" s="19">
        <v>0.01</v>
      </c>
      <c r="AW715" s="19">
        <v>0.32</v>
      </c>
      <c r="AY715" s="20">
        <v>108.31</v>
      </c>
      <c r="AZ715" s="19">
        <v>2E-3</v>
      </c>
      <c r="BA715" s="19" t="s">
        <v>292</v>
      </c>
      <c r="BB715" s="19">
        <v>1.4</v>
      </c>
      <c r="BD715" s="19">
        <v>323</v>
      </c>
      <c r="BF715" s="19">
        <v>0.19</v>
      </c>
      <c r="BH715" s="19" t="s">
        <v>292</v>
      </c>
      <c r="BJ715" s="19">
        <v>32</v>
      </c>
      <c r="BK715" s="19">
        <v>260</v>
      </c>
      <c r="BL715" s="19">
        <v>0.42</v>
      </c>
      <c r="BM715" s="19">
        <v>19</v>
      </c>
      <c r="BN715" s="19">
        <v>10.6</v>
      </c>
      <c r="BO715" s="19" t="s">
        <v>289</v>
      </c>
      <c r="BP715" s="19">
        <v>180</v>
      </c>
      <c r="BQ715" s="19">
        <v>0.05</v>
      </c>
      <c r="BR715" s="19">
        <v>0.13400000000000001</v>
      </c>
      <c r="BT715" s="19">
        <v>10</v>
      </c>
      <c r="BU715" s="19">
        <v>3</v>
      </c>
      <c r="BV715" s="19">
        <v>130</v>
      </c>
      <c r="BW715" s="19">
        <v>31</v>
      </c>
      <c r="BY715" s="19">
        <v>22</v>
      </c>
      <c r="CB715" s="19">
        <v>13.1</v>
      </c>
      <c r="CF715" s="19">
        <v>0.35</v>
      </c>
      <c r="CG715" s="19">
        <v>25.9</v>
      </c>
      <c r="CH715" s="19">
        <v>1.9</v>
      </c>
      <c r="CI715" s="19">
        <v>9</v>
      </c>
      <c r="CJ715" s="19">
        <v>103</v>
      </c>
      <c r="CK715" s="19">
        <v>8.6999999999999993</v>
      </c>
      <c r="CL715" s="19">
        <v>0.01</v>
      </c>
      <c r="CM715" s="19">
        <v>95.6</v>
      </c>
      <c r="CN715" s="19">
        <v>0.05</v>
      </c>
      <c r="CO715" s="19">
        <v>22.4</v>
      </c>
      <c r="CP715" s="19">
        <v>546</v>
      </c>
      <c r="CQ715" s="19">
        <v>7</v>
      </c>
      <c r="CR715" s="19">
        <v>116</v>
      </c>
      <c r="CS715" s="19">
        <v>221</v>
      </c>
      <c r="CT715" s="19">
        <v>7940</v>
      </c>
      <c r="CU715" s="19">
        <v>287</v>
      </c>
      <c r="CV715" s="19">
        <v>514</v>
      </c>
      <c r="CW715" s="19">
        <v>50.7</v>
      </c>
      <c r="CX715" s="19">
        <v>167</v>
      </c>
      <c r="CY715" s="19">
        <v>26.4</v>
      </c>
      <c r="CZ715" s="19">
        <v>2.52</v>
      </c>
      <c r="DA715" s="19">
        <v>19.8</v>
      </c>
      <c r="DB715" s="19">
        <v>3.33</v>
      </c>
      <c r="DC715" s="19">
        <v>21.9</v>
      </c>
      <c r="DD715" s="19">
        <v>4.62</v>
      </c>
      <c r="DE715" s="19">
        <v>15.05</v>
      </c>
      <c r="DF715" s="19">
        <v>2.39</v>
      </c>
      <c r="DG715" s="19">
        <v>18.7</v>
      </c>
      <c r="DH715" s="19">
        <v>3.11</v>
      </c>
      <c r="DI715" s="85">
        <v>1136.52</v>
      </c>
      <c r="DJ715" s="85">
        <v>1252.52</v>
      </c>
    </row>
    <row r="716" spans="1:114" s="19" customFormat="1" x14ac:dyDescent="0.3">
      <c r="A716" s="62" t="s">
        <v>1413</v>
      </c>
      <c r="B716" s="19" t="s">
        <v>1369</v>
      </c>
      <c r="C716" s="19" t="s">
        <v>371</v>
      </c>
      <c r="D716" s="19" t="s">
        <v>1370</v>
      </c>
      <c r="E716" s="109">
        <v>42261</v>
      </c>
      <c r="F716" s="109">
        <v>42261</v>
      </c>
      <c r="G716" s="62" t="s">
        <v>1391</v>
      </c>
      <c r="H716" s="20" t="s">
        <v>2195</v>
      </c>
      <c r="I716" s="20"/>
      <c r="J716" s="20"/>
      <c r="K716" s="62">
        <v>36.663356450075597</v>
      </c>
      <c r="L716" s="62">
        <v>-106.815822465495</v>
      </c>
      <c r="M716" s="19" t="s">
        <v>357</v>
      </c>
      <c r="N716" s="62" t="s">
        <v>241</v>
      </c>
      <c r="O716" s="19" t="s">
        <v>147</v>
      </c>
      <c r="P716" s="62" t="s">
        <v>1372</v>
      </c>
      <c r="Q716" s="19" t="s">
        <v>1373</v>
      </c>
      <c r="R716" s="19" t="s">
        <v>1374</v>
      </c>
      <c r="S716" s="19">
        <v>0</v>
      </c>
      <c r="T716" s="19" t="s">
        <v>1555</v>
      </c>
      <c r="AA716" s="20" t="s">
        <v>142</v>
      </c>
      <c r="AB716" s="19" t="s">
        <v>1556</v>
      </c>
      <c r="AG716" s="19">
        <v>64.100000000000009</v>
      </c>
      <c r="AH716" s="19">
        <v>6.88</v>
      </c>
      <c r="AI716" s="19">
        <v>13</v>
      </c>
      <c r="AK716" s="37">
        <v>15.88</v>
      </c>
      <c r="AL716" s="19">
        <v>0.32500000000000001</v>
      </c>
      <c r="AM716" s="19">
        <v>0.22499999999999998</v>
      </c>
      <c r="AN716" s="19">
        <v>0.16</v>
      </c>
      <c r="AO716" s="19">
        <v>0.22</v>
      </c>
      <c r="AP716" s="19">
        <v>0.74</v>
      </c>
      <c r="AQ716" s="19">
        <v>0.16</v>
      </c>
      <c r="AR716" s="19">
        <v>4.25</v>
      </c>
      <c r="AT716" s="19">
        <v>0.01</v>
      </c>
      <c r="AW716" s="19">
        <v>0.185</v>
      </c>
      <c r="AY716" s="20">
        <v>105.93999999999998</v>
      </c>
      <c r="AZ716" s="19">
        <v>5.0000000000000001E-3</v>
      </c>
      <c r="BA716" s="19" t="s">
        <v>292</v>
      </c>
      <c r="BB716" s="19">
        <v>0.95000000000000007</v>
      </c>
      <c r="BD716" s="19">
        <v>426.5</v>
      </c>
      <c r="BF716" s="19">
        <v>0.21000000000000002</v>
      </c>
      <c r="BH716" s="19" t="s">
        <v>292</v>
      </c>
      <c r="BJ716" s="19">
        <v>23.5</v>
      </c>
      <c r="BK716" s="19">
        <v>270</v>
      </c>
      <c r="BL716" s="19">
        <v>0.82499999999999996</v>
      </c>
      <c r="BM716" s="19">
        <v>18.5</v>
      </c>
      <c r="BN716" s="19">
        <v>15.899999999999999</v>
      </c>
      <c r="BO716" s="19" t="s">
        <v>289</v>
      </c>
      <c r="BP716" s="19">
        <v>175.25</v>
      </c>
      <c r="BQ716" s="19">
        <v>5.2000000000000005E-2</v>
      </c>
      <c r="BR716" s="19">
        <v>0.121</v>
      </c>
      <c r="BT716" s="19">
        <v>20</v>
      </c>
      <c r="BU716" s="19">
        <v>2</v>
      </c>
      <c r="BV716" s="19">
        <v>124</v>
      </c>
      <c r="BW716" s="19">
        <v>24.5</v>
      </c>
      <c r="BY716" s="19">
        <v>25</v>
      </c>
      <c r="CB716" s="19">
        <v>24.1</v>
      </c>
      <c r="CF716" s="19">
        <v>0.35</v>
      </c>
      <c r="CG716" s="19">
        <v>14.3</v>
      </c>
      <c r="CH716" s="19">
        <v>1.85</v>
      </c>
      <c r="CI716" s="19">
        <v>10</v>
      </c>
      <c r="CJ716" s="19">
        <v>170</v>
      </c>
      <c r="CK716" s="19">
        <v>8.3500000000000014</v>
      </c>
      <c r="CL716" s="19">
        <v>0.01</v>
      </c>
      <c r="CM716" s="19">
        <v>101.05</v>
      </c>
      <c r="CN716" s="19">
        <v>0.06</v>
      </c>
      <c r="CO716" s="19">
        <v>18.975000000000001</v>
      </c>
      <c r="CP716" s="19">
        <v>518</v>
      </c>
      <c r="CQ716" s="19">
        <v>7.5</v>
      </c>
      <c r="CR716" s="19">
        <v>127</v>
      </c>
      <c r="CS716" s="19">
        <v>268.5</v>
      </c>
      <c r="CT716" s="19">
        <v>7600</v>
      </c>
      <c r="CU716" s="19">
        <v>373</v>
      </c>
      <c r="CV716" s="19">
        <v>713</v>
      </c>
      <c r="CW716" s="19">
        <v>70.150000000000006</v>
      </c>
      <c r="CX716" s="19">
        <v>241.25</v>
      </c>
      <c r="CY716" s="19">
        <v>36.9</v>
      </c>
      <c r="CZ716" s="19">
        <v>3.62</v>
      </c>
      <c r="DA716" s="19">
        <v>27.25</v>
      </c>
      <c r="DB716" s="19">
        <v>3.9</v>
      </c>
      <c r="DC716" s="19">
        <v>24</v>
      </c>
      <c r="DD716" s="19">
        <v>4.875</v>
      </c>
      <c r="DE716" s="19">
        <v>14.074999999999999</v>
      </c>
      <c r="DF716" s="19">
        <v>2.1950000000000003</v>
      </c>
      <c r="DG716" s="19">
        <v>18.024999999999999</v>
      </c>
      <c r="DH716" s="16">
        <v>2.915</v>
      </c>
      <c r="DI716" s="85">
        <v>1535.1550000000002</v>
      </c>
      <c r="DJ716" s="85">
        <v>1662.1550000000002</v>
      </c>
    </row>
    <row r="717" spans="1:114" s="19" customFormat="1" x14ac:dyDescent="0.3">
      <c r="A717" s="62" t="s">
        <v>1414</v>
      </c>
      <c r="B717" s="19" t="s">
        <v>1369</v>
      </c>
      <c r="C717" s="19" t="s">
        <v>371</v>
      </c>
      <c r="D717" s="19" t="s">
        <v>1370</v>
      </c>
      <c r="E717" s="109">
        <v>42277</v>
      </c>
      <c r="F717" s="109">
        <v>42277</v>
      </c>
      <c r="G717" s="62" t="s">
        <v>1415</v>
      </c>
      <c r="H717" s="20" t="s">
        <v>2195</v>
      </c>
      <c r="I717" s="20"/>
      <c r="J717" s="20"/>
      <c r="K717" s="62">
        <v>36.672074228803098</v>
      </c>
      <c r="L717" s="62">
        <v>-106.80506191101399</v>
      </c>
      <c r="M717" s="19" t="s">
        <v>357</v>
      </c>
      <c r="N717" s="62" t="s">
        <v>241</v>
      </c>
      <c r="O717" s="19" t="s">
        <v>147</v>
      </c>
      <c r="P717" s="62" t="s">
        <v>1372</v>
      </c>
      <c r="Q717" s="19" t="s">
        <v>1373</v>
      </c>
      <c r="R717" s="19" t="s">
        <v>1374</v>
      </c>
      <c r="S717" s="19">
        <v>0</v>
      </c>
      <c r="T717" s="19" t="s">
        <v>1555</v>
      </c>
      <c r="AA717" s="20" t="s">
        <v>142</v>
      </c>
      <c r="AB717" s="19" t="s">
        <v>1556</v>
      </c>
      <c r="AG717" s="19">
        <v>48.04</v>
      </c>
      <c r="AH717" s="19">
        <v>0.22</v>
      </c>
      <c r="AI717" s="19">
        <v>13</v>
      </c>
      <c r="AK717" s="37">
        <v>34.590000000000003</v>
      </c>
      <c r="AL717" s="19">
        <v>0.54</v>
      </c>
      <c r="AM717" s="19">
        <v>0.74</v>
      </c>
      <c r="AN717" s="19">
        <v>0.22</v>
      </c>
      <c r="AO717" s="19">
        <v>0.99</v>
      </c>
      <c r="AP717" s="19">
        <v>1.62</v>
      </c>
      <c r="AQ717" s="19">
        <v>0.17</v>
      </c>
      <c r="AR717" s="19">
        <v>6.57</v>
      </c>
      <c r="AT717" s="19">
        <v>0.02</v>
      </c>
      <c r="AW717" s="19">
        <v>0.21</v>
      </c>
      <c r="AY717" s="20">
        <v>106.69999999999999</v>
      </c>
      <c r="AZ717" s="19">
        <v>8.9999999999999993E-3</v>
      </c>
      <c r="BA717" s="19" t="s">
        <v>292</v>
      </c>
      <c r="BB717" s="19">
        <v>2.2000000000000002</v>
      </c>
      <c r="BD717" s="19">
        <v>437</v>
      </c>
      <c r="BF717" s="19">
        <v>0.04</v>
      </c>
      <c r="BH717" s="19">
        <v>0.5</v>
      </c>
      <c r="BJ717" s="19">
        <v>4</v>
      </c>
      <c r="BK717" s="19">
        <v>20</v>
      </c>
      <c r="BL717" s="19">
        <v>1.82</v>
      </c>
      <c r="BM717" s="19">
        <v>3</v>
      </c>
      <c r="BN717" s="19">
        <v>8.1999999999999993</v>
      </c>
      <c r="BO717" s="19" t="s">
        <v>289</v>
      </c>
      <c r="BP717" s="19">
        <v>2.1</v>
      </c>
      <c r="BQ717" s="19">
        <v>1.9E-2</v>
      </c>
      <c r="BR717" s="19">
        <v>1.2E-2</v>
      </c>
      <c r="BT717" s="19">
        <v>10</v>
      </c>
      <c r="BU717" s="19">
        <v>2</v>
      </c>
      <c r="BV717" s="19">
        <v>4.7</v>
      </c>
      <c r="BW717" s="19">
        <v>6</v>
      </c>
      <c r="BY717" s="19">
        <v>11</v>
      </c>
      <c r="CB717" s="19">
        <v>51.9</v>
      </c>
      <c r="CF717" s="19">
        <v>0.17</v>
      </c>
      <c r="CG717" s="19">
        <v>5.8</v>
      </c>
      <c r="CH717" s="19">
        <v>0.8</v>
      </c>
      <c r="CI717" s="19">
        <v>1</v>
      </c>
      <c r="CJ717" s="19">
        <v>66.3</v>
      </c>
      <c r="CK717" s="19">
        <v>0.2</v>
      </c>
      <c r="CL717" s="19" t="s">
        <v>261</v>
      </c>
      <c r="CM717" s="19">
        <v>4.58</v>
      </c>
      <c r="CN717" s="19">
        <v>0.06</v>
      </c>
      <c r="CO717" s="19">
        <v>1.73</v>
      </c>
      <c r="CP717" s="19">
        <v>65</v>
      </c>
      <c r="CQ717" s="19">
        <v>1</v>
      </c>
      <c r="CR717" s="19">
        <v>16.5</v>
      </c>
      <c r="CS717" s="19">
        <v>28</v>
      </c>
      <c r="CT717" s="19">
        <v>78</v>
      </c>
      <c r="CU717" s="19">
        <v>15.2</v>
      </c>
      <c r="CV717" s="19">
        <v>28.5</v>
      </c>
      <c r="CW717" s="19">
        <v>3.41</v>
      </c>
      <c r="CX717" s="19">
        <v>12.2</v>
      </c>
      <c r="CY717" s="19">
        <v>2.7</v>
      </c>
      <c r="CZ717" s="19">
        <v>0.67</v>
      </c>
      <c r="DA717" s="19">
        <v>2.56</v>
      </c>
      <c r="DB717" s="19">
        <v>0.4</v>
      </c>
      <c r="DC717" s="19">
        <v>2.4500000000000002</v>
      </c>
      <c r="DD717" s="19">
        <v>0.56000000000000005</v>
      </c>
      <c r="DE717" s="19">
        <v>1.7</v>
      </c>
      <c r="DF717" s="19">
        <v>0.25</v>
      </c>
      <c r="DG717" s="19">
        <v>1.71</v>
      </c>
      <c r="DH717" s="19">
        <v>0.26</v>
      </c>
      <c r="DI717" s="85">
        <v>72.570000000000022</v>
      </c>
      <c r="DJ717" s="85">
        <v>89.070000000000022</v>
      </c>
    </row>
    <row r="718" spans="1:114" s="19" customFormat="1" x14ac:dyDescent="0.3">
      <c r="A718" s="62" t="s">
        <v>1416</v>
      </c>
      <c r="B718" s="19" t="s">
        <v>1369</v>
      </c>
      <c r="C718" s="19" t="s">
        <v>371</v>
      </c>
      <c r="D718" s="19" t="s">
        <v>1370</v>
      </c>
      <c r="E718" s="109">
        <v>42277</v>
      </c>
      <c r="F718" s="109">
        <v>42277</v>
      </c>
      <c r="G718" s="62" t="s">
        <v>1415</v>
      </c>
      <c r="H718" s="20" t="s">
        <v>2195</v>
      </c>
      <c r="I718" s="20"/>
      <c r="J718" s="20"/>
      <c r="K718" s="62">
        <v>36.665500091801398</v>
      </c>
      <c r="L718" s="62">
        <v>-106.81652175377</v>
      </c>
      <c r="M718" s="19" t="s">
        <v>357</v>
      </c>
      <c r="N718" s="62" t="s">
        <v>241</v>
      </c>
      <c r="O718" s="19" t="s">
        <v>147</v>
      </c>
      <c r="P718" s="62" t="s">
        <v>1372</v>
      </c>
      <c r="Q718" s="19" t="s">
        <v>1373</v>
      </c>
      <c r="R718" s="19" t="s">
        <v>1374</v>
      </c>
      <c r="S718" s="19">
        <v>0</v>
      </c>
      <c r="T718" s="19" t="s">
        <v>1555</v>
      </c>
      <c r="AA718" s="20" t="s">
        <v>142</v>
      </c>
      <c r="AB718" s="19" t="s">
        <v>1556</v>
      </c>
      <c r="AG718" s="19">
        <v>55.28</v>
      </c>
      <c r="AH718" s="19">
        <v>0.85</v>
      </c>
      <c r="AI718" s="19">
        <v>13</v>
      </c>
      <c r="AK718" s="37">
        <v>34.17</v>
      </c>
      <c r="AL718" s="19">
        <v>0.38</v>
      </c>
      <c r="AM718" s="19">
        <v>0.1</v>
      </c>
      <c r="AN718" s="19">
        <v>0.1</v>
      </c>
      <c r="AO718" s="19">
        <v>0.2</v>
      </c>
      <c r="AP718" s="19">
        <v>0.7</v>
      </c>
      <c r="AQ718" s="19">
        <v>0.14000000000000001</v>
      </c>
      <c r="AR718" s="19">
        <v>3.7</v>
      </c>
      <c r="AT718" s="19">
        <v>0.02</v>
      </c>
      <c r="AW718" s="19">
        <v>0.16</v>
      </c>
      <c r="AY718" s="20">
        <v>108.61999999999999</v>
      </c>
      <c r="AZ718" s="19">
        <v>5.0000000000000001E-3</v>
      </c>
      <c r="BA718" s="19" t="s">
        <v>292</v>
      </c>
      <c r="BB718" s="19">
        <v>4</v>
      </c>
      <c r="BD718" s="19">
        <v>281</v>
      </c>
      <c r="BF718" s="19">
        <v>0.06</v>
      </c>
      <c r="BH718" s="19">
        <v>0.6</v>
      </c>
      <c r="BJ718" s="19">
        <v>27</v>
      </c>
      <c r="BK718" s="19">
        <v>50</v>
      </c>
      <c r="BL718" s="19">
        <v>0.59</v>
      </c>
      <c r="BM718" s="19">
        <v>3</v>
      </c>
      <c r="BN718" s="19">
        <v>6.5</v>
      </c>
      <c r="BO718" s="19" t="s">
        <v>289</v>
      </c>
      <c r="BP718" s="19">
        <v>10.7</v>
      </c>
      <c r="BQ718" s="19">
        <v>1.9E-2</v>
      </c>
      <c r="BR718" s="19">
        <v>0.04</v>
      </c>
      <c r="BT718" s="19">
        <v>10</v>
      </c>
      <c r="BU718" s="19">
        <v>2</v>
      </c>
      <c r="BV718" s="19">
        <v>20</v>
      </c>
      <c r="BW718" s="19">
        <v>23</v>
      </c>
      <c r="BY718" s="19">
        <v>12</v>
      </c>
      <c r="CB718" s="19">
        <v>22.5</v>
      </c>
      <c r="CF718" s="19">
        <v>0.28000000000000003</v>
      </c>
      <c r="CG718" s="19">
        <v>12.5</v>
      </c>
      <c r="CH718" s="19">
        <v>1.4</v>
      </c>
      <c r="CI718" s="19">
        <v>2</v>
      </c>
      <c r="CJ718" s="19">
        <v>58.3</v>
      </c>
      <c r="CK718" s="19">
        <v>1.3</v>
      </c>
      <c r="CL718" s="19">
        <v>0.01</v>
      </c>
      <c r="CM718" s="19">
        <v>14.1</v>
      </c>
      <c r="CN718" s="19">
        <v>0.03</v>
      </c>
      <c r="CO718" s="19">
        <v>3.76</v>
      </c>
      <c r="CP718" s="19">
        <v>144</v>
      </c>
      <c r="CQ718" s="19">
        <v>2</v>
      </c>
      <c r="CR718" s="19">
        <v>34.5</v>
      </c>
      <c r="CS718" s="19">
        <v>117</v>
      </c>
      <c r="CT718" s="19">
        <v>442</v>
      </c>
      <c r="CU718" s="19">
        <v>64.7</v>
      </c>
      <c r="CV718" s="19">
        <v>120</v>
      </c>
      <c r="CW718" s="19">
        <v>14</v>
      </c>
      <c r="CX718" s="19">
        <v>49.4</v>
      </c>
      <c r="CY718" s="19">
        <v>9.08</v>
      </c>
      <c r="CZ718" s="19">
        <v>1.22</v>
      </c>
      <c r="DA718" s="19">
        <v>6.42</v>
      </c>
      <c r="DB718" s="19">
        <v>1.05</v>
      </c>
      <c r="DC718" s="19">
        <v>6.62</v>
      </c>
      <c r="DD718" s="19">
        <v>1.36</v>
      </c>
      <c r="DE718" s="19">
        <v>4.21</v>
      </c>
      <c r="DF718" s="19">
        <v>0.62</v>
      </c>
      <c r="DG718" s="19">
        <v>4.28</v>
      </c>
      <c r="DH718" s="19">
        <v>0.65</v>
      </c>
      <c r="DI718" s="85">
        <v>283.61</v>
      </c>
      <c r="DJ718" s="85">
        <v>318.11</v>
      </c>
    </row>
    <row r="719" spans="1:114" s="19" customFormat="1" x14ac:dyDescent="0.3">
      <c r="A719" s="62" t="s">
        <v>1417</v>
      </c>
      <c r="B719" s="19" t="s">
        <v>1369</v>
      </c>
      <c r="C719" s="19" t="s">
        <v>371</v>
      </c>
      <c r="D719" s="19" t="s">
        <v>1370</v>
      </c>
      <c r="E719" s="109">
        <v>42277</v>
      </c>
      <c r="F719" s="109">
        <v>42277</v>
      </c>
      <c r="G719" s="62" t="s">
        <v>1415</v>
      </c>
      <c r="H719" s="20" t="s">
        <v>2195</v>
      </c>
      <c r="I719" s="20"/>
      <c r="J719" s="20"/>
      <c r="K719" s="62">
        <v>36.664208331827297</v>
      </c>
      <c r="L719" s="62">
        <v>-106.816703962739</v>
      </c>
      <c r="M719" s="19" t="s">
        <v>357</v>
      </c>
      <c r="N719" s="62" t="s">
        <v>241</v>
      </c>
      <c r="O719" s="19" t="s">
        <v>147</v>
      </c>
      <c r="P719" s="62" t="s">
        <v>1372</v>
      </c>
      <c r="Q719" s="19" t="s">
        <v>1373</v>
      </c>
      <c r="R719" s="19" t="s">
        <v>1374</v>
      </c>
      <c r="S719" s="19">
        <v>0</v>
      </c>
      <c r="T719" s="19" t="s">
        <v>1555</v>
      </c>
      <c r="AA719" s="20" t="s">
        <v>142</v>
      </c>
      <c r="AB719" s="19" t="s">
        <v>1556</v>
      </c>
      <c r="AG719" s="19">
        <v>27.71</v>
      </c>
      <c r="AH719" s="19">
        <v>9.49</v>
      </c>
      <c r="AI719" s="19">
        <v>13</v>
      </c>
      <c r="AK719" s="37">
        <v>47.77</v>
      </c>
      <c r="AL719" s="19">
        <v>0.73</v>
      </c>
      <c r="AM719" s="19">
        <v>0.52</v>
      </c>
      <c r="AN719" s="19">
        <v>0.15</v>
      </c>
      <c r="AO719" s="19">
        <v>0.09</v>
      </c>
      <c r="AP719" s="19">
        <v>0.36</v>
      </c>
      <c r="AQ719" s="19">
        <v>0.2</v>
      </c>
      <c r="AR719" s="19">
        <v>7.17</v>
      </c>
      <c r="AT719" s="19">
        <v>0.01</v>
      </c>
      <c r="AW719" s="19">
        <v>0.28000000000000003</v>
      </c>
      <c r="AY719" s="20">
        <v>107.19000000000001</v>
      </c>
      <c r="AZ719" s="19">
        <v>1E-3</v>
      </c>
      <c r="BA719" s="19">
        <v>1.2</v>
      </c>
      <c r="BB719" s="19">
        <v>1.4</v>
      </c>
      <c r="BD719" s="19">
        <v>302</v>
      </c>
      <c r="BF719" s="19">
        <v>0.24</v>
      </c>
      <c r="BH719" s="19">
        <v>1.3</v>
      </c>
      <c r="BJ719" s="19">
        <v>46</v>
      </c>
      <c r="BK719" s="19">
        <v>400</v>
      </c>
      <c r="BL719" s="19">
        <v>0.41</v>
      </c>
      <c r="BM719" s="19">
        <v>15</v>
      </c>
      <c r="BN719" s="19">
        <v>16.100000000000001</v>
      </c>
      <c r="BO719" s="19" t="s">
        <v>289</v>
      </c>
      <c r="BP719" s="19">
        <v>263</v>
      </c>
      <c r="BQ719" s="19">
        <v>7.6999999999999999E-2</v>
      </c>
      <c r="BR719" s="19">
        <v>0.14699999999999999</v>
      </c>
      <c r="BT719" s="19">
        <v>10</v>
      </c>
      <c r="BU719" s="19">
        <v>2</v>
      </c>
      <c r="BV719" s="19">
        <v>179</v>
      </c>
      <c r="BW719" s="19">
        <v>38</v>
      </c>
      <c r="BY719" s="19">
        <v>38</v>
      </c>
      <c r="CB719" s="19">
        <v>12.1</v>
      </c>
      <c r="CF719" s="19">
        <v>0.41</v>
      </c>
      <c r="CG719" s="19">
        <v>14.8</v>
      </c>
      <c r="CH719" s="19">
        <v>2.6</v>
      </c>
      <c r="CI719" s="19">
        <v>11</v>
      </c>
      <c r="CJ719" s="19">
        <v>105</v>
      </c>
      <c r="CK719" s="19">
        <v>10.7</v>
      </c>
      <c r="CL719" s="19">
        <v>0.01</v>
      </c>
      <c r="CM719" s="19">
        <v>138.5</v>
      </c>
      <c r="CN719" s="19">
        <v>0.04</v>
      </c>
      <c r="CO719" s="19">
        <v>31.2</v>
      </c>
      <c r="CP719" s="19">
        <v>591</v>
      </c>
      <c r="CQ719" s="19">
        <v>7</v>
      </c>
      <c r="CR719" s="19">
        <v>174</v>
      </c>
      <c r="CS719" s="19">
        <v>231</v>
      </c>
      <c r="CT719" s="19" t="s">
        <v>1377</v>
      </c>
      <c r="CU719" s="19">
        <v>475</v>
      </c>
      <c r="CV719" s="19">
        <v>868</v>
      </c>
      <c r="CW719" s="19">
        <v>85.4</v>
      </c>
      <c r="CX719" s="19">
        <v>267</v>
      </c>
      <c r="CY719" s="19">
        <v>40.4</v>
      </c>
      <c r="CZ719" s="19">
        <v>3.54</v>
      </c>
      <c r="DA719" s="19">
        <v>27</v>
      </c>
      <c r="DB719" s="19">
        <v>4.2699999999999996</v>
      </c>
      <c r="DC719" s="19">
        <v>27.8</v>
      </c>
      <c r="DD719" s="19">
        <v>6.18</v>
      </c>
      <c r="DE719" s="19">
        <v>20.399999999999999</v>
      </c>
      <c r="DF719" s="19">
        <v>3.44</v>
      </c>
      <c r="DG719" s="19">
        <v>25.6</v>
      </c>
      <c r="DH719" s="19">
        <v>4.55</v>
      </c>
      <c r="DI719" s="85">
        <v>1858.5800000000002</v>
      </c>
      <c r="DJ719" s="85">
        <v>2032.5800000000002</v>
      </c>
    </row>
    <row r="720" spans="1:114" s="19" customFormat="1" x14ac:dyDescent="0.3">
      <c r="A720" s="62" t="s">
        <v>1418</v>
      </c>
      <c r="B720" s="19" t="s">
        <v>1369</v>
      </c>
      <c r="C720" s="19" t="s">
        <v>371</v>
      </c>
      <c r="D720" s="19" t="s">
        <v>1370</v>
      </c>
      <c r="E720" s="109">
        <v>42277</v>
      </c>
      <c r="F720" s="109">
        <v>42277</v>
      </c>
      <c r="G720" s="62" t="s">
        <v>1415</v>
      </c>
      <c r="H720" s="20" t="s">
        <v>2195</v>
      </c>
      <c r="I720" s="20"/>
      <c r="J720" s="20"/>
      <c r="K720" s="62">
        <v>36.663681654188302</v>
      </c>
      <c r="L720" s="62">
        <v>-106.81636713003201</v>
      </c>
      <c r="M720" s="19" t="s">
        <v>357</v>
      </c>
      <c r="N720" s="62" t="s">
        <v>241</v>
      </c>
      <c r="O720" s="19" t="s">
        <v>147</v>
      </c>
      <c r="P720" s="62" t="s">
        <v>1372</v>
      </c>
      <c r="Q720" s="19" t="s">
        <v>1373</v>
      </c>
      <c r="R720" s="19" t="s">
        <v>1374</v>
      </c>
      <c r="S720" s="19">
        <v>0</v>
      </c>
      <c r="T720" s="19" t="s">
        <v>1555</v>
      </c>
      <c r="AA720" s="20" t="s">
        <v>142</v>
      </c>
      <c r="AB720" s="19" t="s">
        <v>1556</v>
      </c>
      <c r="AG720" s="19">
        <v>55.79</v>
      </c>
      <c r="AH720" s="19">
        <v>0.45</v>
      </c>
      <c r="AI720" s="19">
        <v>13</v>
      </c>
      <c r="AK720" s="37">
        <v>33.090000000000003</v>
      </c>
      <c r="AL720" s="19">
        <v>0.75</v>
      </c>
      <c r="AM720" s="19">
        <v>0.27</v>
      </c>
      <c r="AN720" s="19">
        <v>0.1</v>
      </c>
      <c r="AO720" s="19">
        <v>0.16</v>
      </c>
      <c r="AP720" s="19">
        <v>0.59</v>
      </c>
      <c r="AQ720" s="19">
        <v>0.11</v>
      </c>
      <c r="AR720" s="19">
        <v>4.78</v>
      </c>
      <c r="AT720" s="19">
        <v>0.01</v>
      </c>
      <c r="AW720" s="19">
        <v>0.14000000000000001</v>
      </c>
      <c r="AY720" s="20">
        <v>109.09</v>
      </c>
      <c r="AZ720" s="19">
        <v>2E-3</v>
      </c>
      <c r="BA720" s="19" t="s">
        <v>292</v>
      </c>
      <c r="BB720" s="19">
        <v>2.9</v>
      </c>
      <c r="BD720" s="19">
        <v>333</v>
      </c>
      <c r="BF720" s="19">
        <v>0.03</v>
      </c>
      <c r="BH720" s="19">
        <v>0.7</v>
      </c>
      <c r="BJ720" s="19">
        <v>17</v>
      </c>
      <c r="BK720" s="19">
        <v>40</v>
      </c>
      <c r="BL720" s="19">
        <v>0.48</v>
      </c>
      <c r="BM720" s="19">
        <v>2</v>
      </c>
      <c r="BN720" s="19">
        <v>6.3</v>
      </c>
      <c r="BO720" s="19" t="s">
        <v>289</v>
      </c>
      <c r="BP720" s="19">
        <v>7.4</v>
      </c>
      <c r="BQ720" s="19">
        <v>1.7000000000000001E-2</v>
      </c>
      <c r="BR720" s="19">
        <v>1.2E-2</v>
      </c>
      <c r="BT720" s="19">
        <v>10</v>
      </c>
      <c r="BU720" s="19">
        <v>1</v>
      </c>
      <c r="BV720" s="19">
        <v>9.6999999999999993</v>
      </c>
      <c r="BW720" s="19">
        <v>16</v>
      </c>
      <c r="BY720" s="19">
        <v>6</v>
      </c>
      <c r="CB720" s="19">
        <v>18.8</v>
      </c>
      <c r="CF720" s="19">
        <v>0.13</v>
      </c>
      <c r="CG720" s="19">
        <v>11.2</v>
      </c>
      <c r="CH720" s="19">
        <v>0.7</v>
      </c>
      <c r="CI720" s="19">
        <v>1</v>
      </c>
      <c r="CJ720" s="19">
        <v>77.2</v>
      </c>
      <c r="CK720" s="19">
        <v>0.6</v>
      </c>
      <c r="CL720" s="19">
        <v>0.01</v>
      </c>
      <c r="CM720" s="19">
        <v>8.39</v>
      </c>
      <c r="CN720" s="19">
        <v>0.05</v>
      </c>
      <c r="CO720" s="19">
        <v>6.92</v>
      </c>
      <c r="CP720" s="19">
        <v>161</v>
      </c>
      <c r="CQ720" s="19">
        <v>1</v>
      </c>
      <c r="CR720" s="19">
        <v>21</v>
      </c>
      <c r="CS720" s="19">
        <v>29</v>
      </c>
      <c r="CT720" s="19">
        <v>309</v>
      </c>
      <c r="CU720" s="19">
        <v>64.8</v>
      </c>
      <c r="CV720" s="19">
        <v>104</v>
      </c>
      <c r="CW720" s="19">
        <v>17.25</v>
      </c>
      <c r="CX720" s="19">
        <v>67.900000000000006</v>
      </c>
      <c r="CY720" s="19">
        <v>9.06</v>
      </c>
      <c r="CZ720" s="19">
        <v>1.04</v>
      </c>
      <c r="DA720" s="19">
        <v>5.13</v>
      </c>
      <c r="DB720" s="19">
        <v>0.73</v>
      </c>
      <c r="DC720" s="19">
        <v>4.25</v>
      </c>
      <c r="DD720" s="19">
        <v>0.86</v>
      </c>
      <c r="DE720" s="19">
        <v>2.6</v>
      </c>
      <c r="DF720" s="19">
        <v>0.4</v>
      </c>
      <c r="DG720" s="19">
        <v>2.81</v>
      </c>
      <c r="DH720" s="19">
        <v>0.41</v>
      </c>
      <c r="DI720" s="85">
        <v>281.24000000000007</v>
      </c>
      <c r="DJ720" s="85">
        <v>302.24000000000007</v>
      </c>
    </row>
    <row r="721" spans="1:114" s="19" customFormat="1" x14ac:dyDescent="0.3">
      <c r="A721" s="62" t="s">
        <v>1419</v>
      </c>
      <c r="B721" s="19" t="s">
        <v>1369</v>
      </c>
      <c r="C721" s="19" t="s">
        <v>371</v>
      </c>
      <c r="D721" s="19" t="s">
        <v>1370</v>
      </c>
      <c r="E721" s="109">
        <v>42277</v>
      </c>
      <c r="F721" s="109">
        <v>42277</v>
      </c>
      <c r="G721" s="62" t="s">
        <v>1415</v>
      </c>
      <c r="H721" s="20" t="s">
        <v>2195</v>
      </c>
      <c r="I721" s="20"/>
      <c r="J721" s="20"/>
      <c r="K721" s="62">
        <v>36.6668459466079</v>
      </c>
      <c r="L721" s="62">
        <v>-106.815747823412</v>
      </c>
      <c r="M721" s="19" t="s">
        <v>357</v>
      </c>
      <c r="N721" s="62" t="s">
        <v>241</v>
      </c>
      <c r="O721" s="19" t="s">
        <v>147</v>
      </c>
      <c r="P721" s="62" t="s">
        <v>1372</v>
      </c>
      <c r="Q721" s="19" t="s">
        <v>1373</v>
      </c>
      <c r="R721" s="19" t="s">
        <v>1374</v>
      </c>
      <c r="S721" s="19">
        <v>0</v>
      </c>
      <c r="T721" s="19" t="s">
        <v>1555</v>
      </c>
      <c r="AA721" s="20" t="s">
        <v>142</v>
      </c>
      <c r="AB721" s="19" t="s">
        <v>1556</v>
      </c>
      <c r="AG721" s="19">
        <v>43.9</v>
      </c>
      <c r="AH721" s="19">
        <v>0.24</v>
      </c>
      <c r="AI721" s="19">
        <v>13</v>
      </c>
      <c r="AK721" s="37">
        <v>39.78</v>
      </c>
      <c r="AL721" s="19">
        <v>0.44</v>
      </c>
      <c r="AM721" s="19">
        <v>0.13</v>
      </c>
      <c r="AN721" s="19">
        <v>0.14000000000000001</v>
      </c>
      <c r="AO721" s="19">
        <v>1.0900000000000001</v>
      </c>
      <c r="AP721" s="19">
        <v>1.82</v>
      </c>
      <c r="AQ721" s="19">
        <v>0.18</v>
      </c>
      <c r="AR721" s="19">
        <v>5.0199999999999996</v>
      </c>
      <c r="AT721" s="19">
        <v>0.06</v>
      </c>
      <c r="AW721" s="19">
        <v>0.17</v>
      </c>
      <c r="AY721" s="20">
        <v>105.74</v>
      </c>
      <c r="AZ721" s="19" t="s">
        <v>1389</v>
      </c>
      <c r="BA721" s="19" t="s">
        <v>292</v>
      </c>
      <c r="BB721" s="19">
        <v>5</v>
      </c>
      <c r="BD721" s="19">
        <v>479</v>
      </c>
      <c r="BF721" s="19">
        <v>0.06</v>
      </c>
      <c r="BH721" s="19">
        <v>0.5</v>
      </c>
      <c r="BJ721" s="19">
        <v>11</v>
      </c>
      <c r="BK721" s="19">
        <v>20</v>
      </c>
      <c r="BL721" s="19">
        <v>1.4</v>
      </c>
      <c r="BM721" s="19">
        <v>8</v>
      </c>
      <c r="BN721" s="19">
        <v>7.3</v>
      </c>
      <c r="BO721" s="19" t="s">
        <v>289</v>
      </c>
      <c r="BP721" s="19">
        <v>2.4</v>
      </c>
      <c r="BQ721" s="19">
        <v>0.03</v>
      </c>
      <c r="BR721" s="19">
        <v>1.2999999999999999E-2</v>
      </c>
      <c r="BT721" s="19" t="s">
        <v>293</v>
      </c>
      <c r="BU721" s="19">
        <v>1</v>
      </c>
      <c r="BV721" s="19">
        <v>5.3</v>
      </c>
      <c r="BW721" s="19">
        <v>17</v>
      </c>
      <c r="BY721" s="19">
        <v>17</v>
      </c>
      <c r="CB721" s="19">
        <v>56.6</v>
      </c>
      <c r="CF721" s="19">
        <v>0.61</v>
      </c>
      <c r="CG721" s="19">
        <v>3.7</v>
      </c>
      <c r="CH721" s="19">
        <v>1.9</v>
      </c>
      <c r="CI721" s="19">
        <v>1</v>
      </c>
      <c r="CJ721" s="19">
        <v>61.9</v>
      </c>
      <c r="CK721" s="19">
        <v>0.3</v>
      </c>
      <c r="CL721" s="19">
        <v>0.02</v>
      </c>
      <c r="CM721" s="19">
        <v>6.43</v>
      </c>
      <c r="CN721" s="19">
        <v>0.05</v>
      </c>
      <c r="CO721" s="19">
        <v>2.2599999999999998</v>
      </c>
      <c r="CP721" s="19">
        <v>54</v>
      </c>
      <c r="CQ721" s="19">
        <v>2</v>
      </c>
      <c r="CR721" s="19">
        <v>13.8</v>
      </c>
      <c r="CS721" s="19">
        <v>45</v>
      </c>
      <c r="CT721" s="19">
        <v>90</v>
      </c>
      <c r="CU721" s="19">
        <v>19.399999999999999</v>
      </c>
      <c r="CV721" s="19">
        <v>37.799999999999997</v>
      </c>
      <c r="CW721" s="19">
        <v>4.45</v>
      </c>
      <c r="CX721" s="19">
        <v>16.3</v>
      </c>
      <c r="CY721" s="19">
        <v>3.25</v>
      </c>
      <c r="CZ721" s="19">
        <v>0.7</v>
      </c>
      <c r="DA721" s="19">
        <v>2.64</v>
      </c>
      <c r="DB721" s="19">
        <v>0.41</v>
      </c>
      <c r="DC721" s="19">
        <v>2.2799999999999998</v>
      </c>
      <c r="DD721" s="19">
        <v>0.49</v>
      </c>
      <c r="DE721" s="19">
        <v>1.43</v>
      </c>
      <c r="DF721" s="19">
        <v>0.21</v>
      </c>
      <c r="DG721" s="19">
        <v>1.49</v>
      </c>
      <c r="DH721" s="19">
        <v>0.21</v>
      </c>
      <c r="DI721" s="85">
        <v>91.059999999999988</v>
      </c>
      <c r="DJ721" s="85">
        <v>104.85999999999999</v>
      </c>
    </row>
    <row r="722" spans="1:114" s="19" customFormat="1" x14ac:dyDescent="0.3">
      <c r="A722" s="62" t="s">
        <v>1420</v>
      </c>
      <c r="B722" s="19" t="s">
        <v>1369</v>
      </c>
      <c r="C722" s="19" t="s">
        <v>371</v>
      </c>
      <c r="D722" s="19" t="s">
        <v>1370</v>
      </c>
      <c r="E722" s="109">
        <v>42277</v>
      </c>
      <c r="F722" s="109">
        <v>42277</v>
      </c>
      <c r="G722" s="62" t="s">
        <v>1415</v>
      </c>
      <c r="H722" s="20" t="s">
        <v>2195</v>
      </c>
      <c r="I722" s="20"/>
      <c r="J722" s="20"/>
      <c r="K722" s="62">
        <v>36.664924494602097</v>
      </c>
      <c r="L722" s="62">
        <v>-106.818208824889</v>
      </c>
      <c r="M722" s="19" t="s">
        <v>357</v>
      </c>
      <c r="N722" s="62" t="s">
        <v>241</v>
      </c>
      <c r="O722" s="19" t="s">
        <v>147</v>
      </c>
      <c r="P722" s="62" t="s">
        <v>1372</v>
      </c>
      <c r="Q722" s="19" t="s">
        <v>1373</v>
      </c>
      <c r="R722" s="19" t="s">
        <v>1374</v>
      </c>
      <c r="S722" s="19">
        <v>0</v>
      </c>
      <c r="T722" s="19" t="s">
        <v>1555</v>
      </c>
      <c r="AA722" s="20" t="s">
        <v>142</v>
      </c>
      <c r="AB722" s="19" t="s">
        <v>1556</v>
      </c>
      <c r="AG722" s="19">
        <v>46.01</v>
      </c>
      <c r="AH722" s="19">
        <v>3.2</v>
      </c>
      <c r="AI722" s="19">
        <v>13</v>
      </c>
      <c r="AK722" s="37">
        <v>36.83</v>
      </c>
      <c r="AL722" s="19">
        <v>0.59</v>
      </c>
      <c r="AM722" s="19">
        <v>0.43</v>
      </c>
      <c r="AN722" s="19">
        <v>0.1</v>
      </c>
      <c r="AO722" s="19">
        <v>0.14000000000000001</v>
      </c>
      <c r="AP722" s="19">
        <v>0.6</v>
      </c>
      <c r="AQ722" s="19">
        <v>0.17</v>
      </c>
      <c r="AR722" s="19">
        <v>6.46</v>
      </c>
      <c r="AT722" s="19" t="s">
        <v>261</v>
      </c>
      <c r="AW722" s="19">
        <v>0.21</v>
      </c>
      <c r="AY722" s="20">
        <v>107.52999999999999</v>
      </c>
      <c r="AZ722" s="19" t="s">
        <v>1389</v>
      </c>
      <c r="BA722" s="19" t="s">
        <v>292</v>
      </c>
      <c r="BB722" s="19">
        <v>1.5</v>
      </c>
      <c r="BD722" s="19">
        <v>309</v>
      </c>
      <c r="BF722" s="19">
        <v>0.12</v>
      </c>
      <c r="BH722" s="19">
        <v>0.7</v>
      </c>
      <c r="BJ722" s="19">
        <v>24</v>
      </c>
      <c r="BK722" s="19">
        <v>170</v>
      </c>
      <c r="BL722" s="19">
        <v>0.54</v>
      </c>
      <c r="BM722" s="19">
        <v>6</v>
      </c>
      <c r="BN722" s="19">
        <v>10.7</v>
      </c>
      <c r="BO722" s="19" t="s">
        <v>289</v>
      </c>
      <c r="BP722" s="19">
        <v>68.3</v>
      </c>
      <c r="BQ722" s="19">
        <v>3.1E-2</v>
      </c>
      <c r="BR722" s="19">
        <v>7.1999999999999995E-2</v>
      </c>
      <c r="BT722" s="19">
        <v>20</v>
      </c>
      <c r="BU722" s="19">
        <v>2</v>
      </c>
      <c r="BV722" s="19">
        <v>62.6</v>
      </c>
      <c r="BW722" s="19">
        <v>26</v>
      </c>
      <c r="BY722" s="19">
        <v>19</v>
      </c>
      <c r="CB722" s="19">
        <v>19.100000000000001</v>
      </c>
      <c r="CF722" s="19">
        <v>0.2</v>
      </c>
      <c r="CG722" s="19">
        <v>14.1</v>
      </c>
      <c r="CH722" s="19">
        <v>1.6</v>
      </c>
      <c r="CI722" s="19">
        <v>4</v>
      </c>
      <c r="CJ722" s="19">
        <v>131.5</v>
      </c>
      <c r="CK722" s="19">
        <v>4</v>
      </c>
      <c r="CL722" s="19">
        <v>0.01</v>
      </c>
      <c r="CM722" s="19">
        <v>53.5</v>
      </c>
      <c r="CN722" s="19">
        <v>0.04</v>
      </c>
      <c r="CO722" s="19">
        <v>12.3</v>
      </c>
      <c r="CP722" s="19">
        <v>317</v>
      </c>
      <c r="CQ722" s="19">
        <v>4</v>
      </c>
      <c r="CR722" s="19">
        <v>73.400000000000006</v>
      </c>
      <c r="CS722" s="19">
        <v>127</v>
      </c>
      <c r="CT722" s="19">
        <v>2840</v>
      </c>
      <c r="CU722" s="19">
        <v>333</v>
      </c>
      <c r="CV722" s="19">
        <v>437</v>
      </c>
      <c r="CW722" s="19">
        <v>57.1</v>
      </c>
      <c r="CX722" s="19">
        <v>177.5</v>
      </c>
      <c r="CY722" s="19">
        <v>26.1</v>
      </c>
      <c r="CZ722" s="19">
        <v>2.52</v>
      </c>
      <c r="DA722" s="19">
        <v>16.2</v>
      </c>
      <c r="DB722" s="19">
        <v>2.3199999999999998</v>
      </c>
      <c r="DC722" s="19">
        <v>14.25</v>
      </c>
      <c r="DD722" s="19">
        <v>2.85</v>
      </c>
      <c r="DE722" s="19">
        <v>8.6300000000000008</v>
      </c>
      <c r="DF722" s="19">
        <v>1.41</v>
      </c>
      <c r="DG722" s="19">
        <v>10.199999999999999</v>
      </c>
      <c r="DH722" s="16">
        <v>1.65</v>
      </c>
      <c r="DI722" s="85">
        <v>1090.7300000000002</v>
      </c>
      <c r="DJ722" s="85">
        <v>1164.1300000000003</v>
      </c>
    </row>
    <row r="723" spans="1:114" s="19" customFormat="1" x14ac:dyDescent="0.3">
      <c r="A723" s="63" t="s">
        <v>1422</v>
      </c>
      <c r="E723" s="109"/>
      <c r="F723" s="109"/>
      <c r="G723" s="62"/>
      <c r="K723" s="62"/>
      <c r="L723" s="62"/>
      <c r="N723" s="62"/>
      <c r="P723" s="62"/>
      <c r="AK723" s="37"/>
      <c r="AY723" s="20"/>
      <c r="DI723" s="85"/>
      <c r="DJ723" s="85"/>
    </row>
    <row r="724" spans="1:114" s="19" customFormat="1" x14ac:dyDescent="0.3">
      <c r="A724" s="62" t="s">
        <v>2676</v>
      </c>
      <c r="B724" s="19" t="s">
        <v>1369</v>
      </c>
      <c r="C724" s="19" t="s">
        <v>1446</v>
      </c>
      <c r="D724" s="19" t="s">
        <v>980</v>
      </c>
      <c r="E724" s="109"/>
      <c r="F724" s="109">
        <v>42327</v>
      </c>
      <c r="G724" s="62" t="s">
        <v>1421</v>
      </c>
      <c r="H724" s="20" t="s">
        <v>2195</v>
      </c>
      <c r="I724" s="20"/>
      <c r="J724" s="20"/>
      <c r="K724" s="62">
        <v>36.456514499999997</v>
      </c>
      <c r="L724" s="62">
        <v>-108.905948</v>
      </c>
      <c r="M724" s="19" t="s">
        <v>357</v>
      </c>
      <c r="N724" s="62" t="s">
        <v>142</v>
      </c>
      <c r="O724" s="19" t="s">
        <v>147</v>
      </c>
      <c r="P724" s="62" t="s">
        <v>1372</v>
      </c>
      <c r="S724" s="19">
        <v>0</v>
      </c>
      <c r="T724" s="19" t="s">
        <v>1423</v>
      </c>
      <c r="Z724" s="19" t="s">
        <v>2980</v>
      </c>
      <c r="AA724" s="20" t="s">
        <v>142</v>
      </c>
      <c r="AB724" s="19" t="s">
        <v>1557</v>
      </c>
      <c r="AG724" s="19">
        <v>76.900000000000006</v>
      </c>
      <c r="AH724" s="19">
        <v>3.17</v>
      </c>
      <c r="AI724" s="19">
        <v>2.64</v>
      </c>
      <c r="AK724" s="37">
        <v>12.77</v>
      </c>
      <c r="AL724" s="19">
        <v>0.02</v>
      </c>
      <c r="AM724" s="19">
        <v>7.0000000000000007E-2</v>
      </c>
      <c r="AN724" s="19">
        <v>0.22</v>
      </c>
      <c r="AO724" s="19">
        <v>7.0000000000000007E-2</v>
      </c>
      <c r="AP724" s="19">
        <v>1.06</v>
      </c>
      <c r="AQ724" s="19">
        <v>0.05</v>
      </c>
      <c r="AR724" s="19">
        <v>2.0499999999999998</v>
      </c>
      <c r="AT724" s="19">
        <v>0.18</v>
      </c>
      <c r="AW724" s="19">
        <v>0.12</v>
      </c>
      <c r="AY724" s="20">
        <v>99.019999999999982</v>
      </c>
      <c r="AZ724" s="19">
        <v>3.0000000000000001E-3</v>
      </c>
      <c r="BA724" s="19" t="s">
        <v>292</v>
      </c>
      <c r="BB724" s="19">
        <v>0.4</v>
      </c>
      <c r="BD724" s="19">
        <v>246</v>
      </c>
      <c r="BF724" s="19">
        <v>0.14000000000000001</v>
      </c>
      <c r="BH724" s="19" t="s">
        <v>292</v>
      </c>
      <c r="BJ724" s="19">
        <v>2</v>
      </c>
      <c r="BK724" s="19">
        <v>40</v>
      </c>
      <c r="BL724" s="19">
        <v>1.3</v>
      </c>
      <c r="BM724" s="19">
        <v>3</v>
      </c>
      <c r="BN724" s="19">
        <v>8.4</v>
      </c>
      <c r="BO724" s="19" t="s">
        <v>289</v>
      </c>
      <c r="BP724" s="19">
        <v>101</v>
      </c>
      <c r="BQ724" s="19">
        <v>1.2E-2</v>
      </c>
      <c r="BT724" s="19" t="s">
        <v>293</v>
      </c>
      <c r="BU724" s="19" t="s">
        <v>251</v>
      </c>
      <c r="BV724" s="19">
        <v>70</v>
      </c>
      <c r="BW724" s="19">
        <v>5</v>
      </c>
      <c r="BY724" s="19">
        <v>16</v>
      </c>
      <c r="CB724" s="19">
        <v>33.4</v>
      </c>
      <c r="CF724" s="19">
        <v>0.16</v>
      </c>
      <c r="CG724" s="19">
        <v>1.9</v>
      </c>
      <c r="CH724" s="19">
        <v>0.5</v>
      </c>
      <c r="CI724" s="19">
        <v>4</v>
      </c>
      <c r="CJ724" s="19">
        <v>84.5</v>
      </c>
      <c r="CK724" s="19">
        <v>5</v>
      </c>
      <c r="CL724" s="19" t="s">
        <v>261</v>
      </c>
      <c r="CM724" s="19">
        <v>79.599999999999994</v>
      </c>
      <c r="CN724" s="19">
        <v>0.05</v>
      </c>
      <c r="CO724" s="19">
        <v>13.5</v>
      </c>
      <c r="CP724" s="19">
        <v>60</v>
      </c>
      <c r="CQ724" s="19">
        <v>3</v>
      </c>
      <c r="CR724" s="19">
        <v>67.099999999999994</v>
      </c>
      <c r="CS724" s="19">
        <v>15</v>
      </c>
      <c r="CT724" s="19">
        <v>4210</v>
      </c>
      <c r="CU724" s="19">
        <v>162</v>
      </c>
      <c r="CV724" s="19">
        <v>337</v>
      </c>
      <c r="CW724" s="19">
        <v>35.700000000000003</v>
      </c>
      <c r="CX724" s="19">
        <v>130.5</v>
      </c>
      <c r="CY724" s="19">
        <v>22</v>
      </c>
      <c r="CZ724" s="19">
        <v>1.18</v>
      </c>
      <c r="DA724" s="19">
        <v>15.8</v>
      </c>
      <c r="DB724" s="19">
        <v>2.19</v>
      </c>
      <c r="DC724" s="19">
        <v>11.3</v>
      </c>
      <c r="DD724" s="19">
        <v>2.29</v>
      </c>
      <c r="DE724" s="19">
        <v>6.75</v>
      </c>
      <c r="DF724" s="19">
        <v>1.22</v>
      </c>
      <c r="DG724" s="19">
        <v>9.0500000000000007</v>
      </c>
      <c r="DH724" s="16">
        <v>1.58</v>
      </c>
      <c r="DI724" s="85">
        <v>738.56</v>
      </c>
      <c r="DJ724" s="85">
        <v>805.66</v>
      </c>
    </row>
    <row r="725" spans="1:114" s="19" customFormat="1" x14ac:dyDescent="0.3">
      <c r="A725" s="62" t="s">
        <v>2677</v>
      </c>
      <c r="B725" s="19" t="s">
        <v>1369</v>
      </c>
      <c r="C725" s="19" t="s">
        <v>1446</v>
      </c>
      <c r="D725" s="19" t="s">
        <v>980</v>
      </c>
      <c r="E725" s="109"/>
      <c r="F725" s="109">
        <v>42327</v>
      </c>
      <c r="G725" s="62" t="s">
        <v>1421</v>
      </c>
      <c r="H725" s="20" t="s">
        <v>2195</v>
      </c>
      <c r="I725" s="20"/>
      <c r="J725" s="20"/>
      <c r="K725" s="62">
        <v>36.455756200000003</v>
      </c>
      <c r="L725" s="62">
        <v>-108.90484240000001</v>
      </c>
      <c r="M725" s="19" t="s">
        <v>357</v>
      </c>
      <c r="N725" s="62" t="s">
        <v>142</v>
      </c>
      <c r="O725" s="19" t="s">
        <v>147</v>
      </c>
      <c r="P725" s="62" t="s">
        <v>1372</v>
      </c>
      <c r="S725" s="19">
        <v>0</v>
      </c>
      <c r="T725" s="19" t="s">
        <v>1423</v>
      </c>
      <c r="Z725" s="19" t="s">
        <v>2980</v>
      </c>
      <c r="AA725" s="20" t="s">
        <v>142</v>
      </c>
      <c r="AB725" s="19" t="s">
        <v>1557</v>
      </c>
      <c r="AG725" s="19">
        <v>71.489999999999995</v>
      </c>
      <c r="AH725" s="19">
        <v>9.1</v>
      </c>
      <c r="AI725" s="19">
        <v>3.23</v>
      </c>
      <c r="AK725" s="37">
        <v>9.52</v>
      </c>
      <c r="AL725" s="19">
        <v>0.09</v>
      </c>
      <c r="AM725" s="19">
        <v>0.23</v>
      </c>
      <c r="AN725" s="19">
        <v>0.6</v>
      </c>
      <c r="AO725" s="19">
        <v>0.06</v>
      </c>
      <c r="AP725" s="19">
        <v>0.23</v>
      </c>
      <c r="AQ725" s="19">
        <v>0.21</v>
      </c>
      <c r="AR725" s="19">
        <v>2.88</v>
      </c>
      <c r="AT725" s="19">
        <v>0.04</v>
      </c>
      <c r="AW725" s="19">
        <v>0.19</v>
      </c>
      <c r="AY725" s="20">
        <v>97.639999999999986</v>
      </c>
      <c r="AZ725" s="19">
        <v>3.0000000000000001E-3</v>
      </c>
      <c r="BA725" s="19" t="s">
        <v>292</v>
      </c>
      <c r="BB725" s="19">
        <v>0.4</v>
      </c>
      <c r="BD725" s="19">
        <v>164.5</v>
      </c>
      <c r="BF725" s="19">
        <v>0.11</v>
      </c>
      <c r="BH725" s="19" t="s">
        <v>292</v>
      </c>
      <c r="BJ725" s="19">
        <v>5</v>
      </c>
      <c r="BK725" s="19">
        <v>60</v>
      </c>
      <c r="BL725" s="19">
        <v>0.04</v>
      </c>
      <c r="BM725" s="19">
        <v>1</v>
      </c>
      <c r="BN725" s="19">
        <v>13.3</v>
      </c>
      <c r="BO725" s="19" t="s">
        <v>289</v>
      </c>
      <c r="BP725" s="19">
        <v>308</v>
      </c>
      <c r="BQ725" s="19">
        <v>1.4E-2</v>
      </c>
      <c r="BT725" s="19" t="s">
        <v>293</v>
      </c>
      <c r="BU725" s="19" t="s">
        <v>251</v>
      </c>
      <c r="BV725" s="19">
        <v>184.5</v>
      </c>
      <c r="BW725" s="19">
        <v>23</v>
      </c>
      <c r="BY725" s="19">
        <v>51</v>
      </c>
      <c r="CB725" s="19">
        <v>1.7</v>
      </c>
      <c r="CF725" s="19">
        <v>0.09</v>
      </c>
      <c r="CG725" s="19">
        <v>3.5</v>
      </c>
      <c r="CH725" s="19">
        <v>2.5</v>
      </c>
      <c r="CI725" s="19">
        <v>11</v>
      </c>
      <c r="CJ725" s="19">
        <v>55.9</v>
      </c>
      <c r="CK725" s="19">
        <v>15.7</v>
      </c>
      <c r="CL725" s="19" t="s">
        <v>261</v>
      </c>
      <c r="CM725" s="19">
        <v>433</v>
      </c>
      <c r="CN725" s="19">
        <v>0.03</v>
      </c>
      <c r="CO725" s="19">
        <v>48.3</v>
      </c>
      <c r="CP725" s="19">
        <v>178</v>
      </c>
      <c r="CQ725" s="19">
        <v>7</v>
      </c>
      <c r="CR725" s="19">
        <v>229</v>
      </c>
      <c r="CS725" s="19">
        <v>53</v>
      </c>
      <c r="CT725" s="19" t="s">
        <v>1377</v>
      </c>
      <c r="CU725" s="19">
        <v>752</v>
      </c>
      <c r="CV725" s="19">
        <v>1525</v>
      </c>
      <c r="CW725" s="19">
        <v>168</v>
      </c>
      <c r="CX725" s="19">
        <v>616</v>
      </c>
      <c r="CY725" s="19">
        <v>106.5</v>
      </c>
      <c r="CZ725" s="19">
        <v>2.96</v>
      </c>
      <c r="DA725" s="19">
        <v>73.900000000000006</v>
      </c>
      <c r="DB725" s="19">
        <v>9.56</v>
      </c>
      <c r="DC725" s="19">
        <v>46</v>
      </c>
      <c r="DD725" s="19">
        <v>8.39</v>
      </c>
      <c r="DE725" s="19">
        <v>23.7</v>
      </c>
      <c r="DF725" s="19">
        <v>3.83</v>
      </c>
      <c r="DG725" s="19">
        <v>28.2</v>
      </c>
      <c r="DH725" s="16">
        <v>4.6500000000000004</v>
      </c>
      <c r="DI725" s="85">
        <v>3368.6899999999996</v>
      </c>
      <c r="DJ725" s="85">
        <v>3597.6899999999996</v>
      </c>
    </row>
    <row r="726" spans="1:114" s="19" customFormat="1" x14ac:dyDescent="0.3">
      <c r="A726" s="62" t="s">
        <v>2678</v>
      </c>
      <c r="B726" s="19" t="s">
        <v>1369</v>
      </c>
      <c r="C726" s="19" t="s">
        <v>1446</v>
      </c>
      <c r="D726" s="19" t="s">
        <v>980</v>
      </c>
      <c r="E726" s="109"/>
      <c r="F726" s="109">
        <v>42327</v>
      </c>
      <c r="G726" s="62" t="s">
        <v>1421</v>
      </c>
      <c r="H726" s="20" t="s">
        <v>2195</v>
      </c>
      <c r="I726" s="20"/>
      <c r="J726" s="20"/>
      <c r="K726" s="62">
        <v>36.457648900000002</v>
      </c>
      <c r="L726" s="62">
        <v>-108.90536</v>
      </c>
      <c r="M726" s="19" t="s">
        <v>357</v>
      </c>
      <c r="N726" s="62" t="s">
        <v>142</v>
      </c>
      <c r="O726" s="19" t="s">
        <v>147</v>
      </c>
      <c r="P726" s="62" t="s">
        <v>1372</v>
      </c>
      <c r="S726" s="19">
        <v>0</v>
      </c>
      <c r="T726" s="19" t="s">
        <v>1423</v>
      </c>
      <c r="Z726" s="19" t="s">
        <v>2980</v>
      </c>
      <c r="AA726" s="20" t="s">
        <v>142</v>
      </c>
      <c r="AB726" s="19" t="s">
        <v>1557</v>
      </c>
      <c r="AG726" s="19">
        <v>42.7</v>
      </c>
      <c r="AH726" s="19">
        <v>25.7</v>
      </c>
      <c r="AI726" s="19">
        <v>2.4900000000000002</v>
      </c>
      <c r="AK726" s="37">
        <v>19.59</v>
      </c>
      <c r="AL726" s="19">
        <v>0.26</v>
      </c>
      <c r="AM726" s="19">
        <v>0.22</v>
      </c>
      <c r="AN726" s="19">
        <v>0.82</v>
      </c>
      <c r="AO726" s="19">
        <v>0.1</v>
      </c>
      <c r="AP726" s="19">
        <v>0.19</v>
      </c>
      <c r="AQ726" s="19">
        <v>0.23</v>
      </c>
      <c r="AR726" s="19">
        <v>3.86</v>
      </c>
      <c r="AT726" s="19">
        <v>0.04</v>
      </c>
      <c r="AW726" s="19">
        <v>0.19</v>
      </c>
      <c r="AY726" s="20">
        <v>96.16</v>
      </c>
      <c r="AZ726" s="19" t="s">
        <v>1389</v>
      </c>
      <c r="BA726" s="19" t="s">
        <v>292</v>
      </c>
      <c r="BB726" s="19">
        <v>0.2</v>
      </c>
      <c r="BD726" s="19">
        <v>226</v>
      </c>
      <c r="BF726" s="19">
        <v>0.24</v>
      </c>
      <c r="BH726" s="19" t="s">
        <v>292</v>
      </c>
      <c r="BJ726" s="19">
        <v>9</v>
      </c>
      <c r="BK726" s="19">
        <v>140</v>
      </c>
      <c r="BL726" s="19">
        <v>0.22</v>
      </c>
      <c r="BM726" s="19">
        <v>4</v>
      </c>
      <c r="BN726" s="19">
        <v>13.2</v>
      </c>
      <c r="BO726" s="19" t="s">
        <v>289</v>
      </c>
      <c r="BP726" s="19">
        <v>520</v>
      </c>
      <c r="BQ726" s="19">
        <v>1.7999999999999999E-2</v>
      </c>
      <c r="BT726" s="19">
        <v>10</v>
      </c>
      <c r="BU726" s="19">
        <v>1</v>
      </c>
      <c r="BV726" s="19">
        <v>492</v>
      </c>
      <c r="BW726" s="19">
        <v>16</v>
      </c>
      <c r="BY726" s="19">
        <v>68</v>
      </c>
      <c r="CB726" s="19">
        <v>4</v>
      </c>
      <c r="CF726" s="19">
        <v>0.09</v>
      </c>
      <c r="CG726" s="19">
        <v>2.9</v>
      </c>
      <c r="CH726" s="19">
        <v>1.5</v>
      </c>
      <c r="CI726" s="19">
        <v>14</v>
      </c>
      <c r="CJ726" s="19">
        <v>115.5</v>
      </c>
      <c r="CK726" s="19">
        <v>38.5</v>
      </c>
      <c r="CL726" s="19">
        <v>0.01</v>
      </c>
      <c r="CM726" s="19">
        <v>319</v>
      </c>
      <c r="CN726" s="19">
        <v>0.27</v>
      </c>
      <c r="CO726" s="19">
        <v>60.3</v>
      </c>
      <c r="CP726" s="19">
        <v>367</v>
      </c>
      <c r="CQ726" s="19">
        <v>20</v>
      </c>
      <c r="CR726" s="19">
        <v>283</v>
      </c>
      <c r="CS726" s="19">
        <v>117</v>
      </c>
      <c r="CT726" s="19" t="s">
        <v>1377</v>
      </c>
      <c r="CU726" s="19">
        <v>757</v>
      </c>
      <c r="CV726" s="19">
        <v>1385</v>
      </c>
      <c r="CW726" s="19">
        <v>146.5</v>
      </c>
      <c r="CX726" s="19">
        <v>501</v>
      </c>
      <c r="CY726" s="19">
        <v>78.3</v>
      </c>
      <c r="CZ726" s="19">
        <v>3.29</v>
      </c>
      <c r="DA726" s="19">
        <v>54.4</v>
      </c>
      <c r="DB726" s="19">
        <v>7.78</v>
      </c>
      <c r="DC726" s="19">
        <v>43.3</v>
      </c>
      <c r="DD726" s="19">
        <v>9.27</v>
      </c>
      <c r="DE726" s="19">
        <v>29.9</v>
      </c>
      <c r="DF726" s="19">
        <v>5.25</v>
      </c>
      <c r="DG726" s="19">
        <v>40.9</v>
      </c>
      <c r="DH726" s="16">
        <v>7.41</v>
      </c>
      <c r="DI726" s="85">
        <v>3069.3000000000006</v>
      </c>
      <c r="DJ726" s="85">
        <v>3352.3000000000006</v>
      </c>
    </row>
    <row r="727" spans="1:114" s="19" customFormat="1" x14ac:dyDescent="0.3">
      <c r="A727" s="62" t="s">
        <v>2679</v>
      </c>
      <c r="B727" s="19" t="s">
        <v>1369</v>
      </c>
      <c r="C727" s="19" t="s">
        <v>1446</v>
      </c>
      <c r="D727" s="19" t="s">
        <v>980</v>
      </c>
      <c r="E727" s="109"/>
      <c r="F727" s="109">
        <v>42327</v>
      </c>
      <c r="G727" s="62" t="s">
        <v>1421</v>
      </c>
      <c r="H727" s="20" t="s">
        <v>2195</v>
      </c>
      <c r="I727" s="20"/>
      <c r="J727" s="20"/>
      <c r="K727" s="62">
        <v>36.460183100000002</v>
      </c>
      <c r="L727" s="62">
        <v>-108.90749</v>
      </c>
      <c r="M727" s="19" t="s">
        <v>357</v>
      </c>
      <c r="N727" s="62" t="s">
        <v>142</v>
      </c>
      <c r="O727" s="19" t="s">
        <v>147</v>
      </c>
      <c r="P727" s="62" t="s">
        <v>1372</v>
      </c>
      <c r="S727" s="19">
        <v>0</v>
      </c>
      <c r="T727" s="19" t="s">
        <v>1423</v>
      </c>
      <c r="Z727" s="19" t="s">
        <v>2980</v>
      </c>
      <c r="AA727" s="20" t="s">
        <v>142</v>
      </c>
      <c r="AB727" s="19" t="s">
        <v>1557</v>
      </c>
      <c r="AG727" s="19">
        <v>49.47</v>
      </c>
      <c r="AH727" s="19">
        <v>16.899999999999999</v>
      </c>
      <c r="AI727" s="19">
        <v>1.08</v>
      </c>
      <c r="AK727" s="37">
        <v>23.48</v>
      </c>
      <c r="AL727" s="19">
        <v>0.36</v>
      </c>
      <c r="AM727" s="19">
        <v>0.33</v>
      </c>
      <c r="AN727" s="19">
        <v>1.03</v>
      </c>
      <c r="AO727" s="19">
        <v>0.06</v>
      </c>
      <c r="AP727" s="19">
        <v>0.15</v>
      </c>
      <c r="AQ727" s="19">
        <v>0.59</v>
      </c>
      <c r="AR727" s="19">
        <v>2.63</v>
      </c>
      <c r="AT727" s="19">
        <v>0.06</v>
      </c>
      <c r="AW727" s="19">
        <v>0.28000000000000003</v>
      </c>
      <c r="AY727" s="20">
        <v>96.080000000000013</v>
      </c>
      <c r="AZ727" s="19">
        <v>0.01</v>
      </c>
      <c r="BA727" s="19" t="s">
        <v>292</v>
      </c>
      <c r="BB727" s="19">
        <v>1</v>
      </c>
      <c r="BD727" s="19">
        <v>115.5</v>
      </c>
      <c r="BF727" s="19">
        <v>0.09</v>
      </c>
      <c r="BH727" s="19">
        <v>0.5</v>
      </c>
      <c r="BJ727" s="19">
        <v>17</v>
      </c>
      <c r="BK727" s="19">
        <v>70</v>
      </c>
      <c r="BL727" s="19">
        <v>0.01</v>
      </c>
      <c r="BM727" s="19">
        <v>10</v>
      </c>
      <c r="BN727" s="19">
        <v>25.6</v>
      </c>
      <c r="BO727" s="19">
        <v>5</v>
      </c>
      <c r="BP727" s="19">
        <v>397</v>
      </c>
      <c r="BQ727" s="19">
        <v>0.03</v>
      </c>
      <c r="BT727" s="19" t="s">
        <v>293</v>
      </c>
      <c r="BU727" s="19">
        <v>2</v>
      </c>
      <c r="BV727" s="19">
        <v>400</v>
      </c>
      <c r="BW727" s="19">
        <v>46</v>
      </c>
      <c r="BY727" s="19">
        <v>114</v>
      </c>
      <c r="CB727" s="19">
        <v>0.6</v>
      </c>
      <c r="CF727" s="19">
        <v>0.08</v>
      </c>
      <c r="CG727" s="19">
        <v>3.2</v>
      </c>
      <c r="CH727" s="19">
        <v>6.3</v>
      </c>
      <c r="CI727" s="19">
        <v>63</v>
      </c>
      <c r="CJ727" s="19">
        <v>53.4</v>
      </c>
      <c r="CK727" s="19">
        <v>39.4</v>
      </c>
      <c r="CL727" s="19" t="s">
        <v>261</v>
      </c>
      <c r="CM727" s="19" t="s">
        <v>1424</v>
      </c>
      <c r="CN727" s="19">
        <v>0.04</v>
      </c>
      <c r="CO727" s="16">
        <v>90.9</v>
      </c>
      <c r="CP727" s="19">
        <v>301</v>
      </c>
      <c r="CQ727" s="19">
        <v>7</v>
      </c>
      <c r="CR727" s="19">
        <v>400</v>
      </c>
      <c r="CS727" s="19">
        <v>204</v>
      </c>
      <c r="CT727" s="19" t="s">
        <v>1377</v>
      </c>
      <c r="CU727" s="19">
        <v>2040</v>
      </c>
      <c r="CV727" s="19">
        <v>4200</v>
      </c>
      <c r="CW727" s="19">
        <v>484</v>
      </c>
      <c r="CX727" s="19">
        <v>1785</v>
      </c>
      <c r="CY727" s="19">
        <v>297</v>
      </c>
      <c r="CZ727" s="19">
        <v>6.55</v>
      </c>
      <c r="DA727" s="19">
        <v>194.5</v>
      </c>
      <c r="DB727" s="19">
        <v>23.1</v>
      </c>
      <c r="DC727" s="19">
        <v>99</v>
      </c>
      <c r="DD727" s="19">
        <v>15.45</v>
      </c>
      <c r="DE727" s="19">
        <v>37.6</v>
      </c>
      <c r="DF727" s="19">
        <v>5.27</v>
      </c>
      <c r="DG727" s="19">
        <v>34.4</v>
      </c>
      <c r="DH727" s="16">
        <v>5.71</v>
      </c>
      <c r="DI727" s="85">
        <v>9227.58</v>
      </c>
      <c r="DJ727" s="85">
        <v>9627.58</v>
      </c>
    </row>
    <row r="728" spans="1:114" s="19" customFormat="1" x14ac:dyDescent="0.3">
      <c r="A728" s="62">
        <v>2740</v>
      </c>
      <c r="B728" s="19" t="s">
        <v>1435</v>
      </c>
      <c r="C728" s="19" t="s">
        <v>1446</v>
      </c>
      <c r="D728" s="19" t="s">
        <v>980</v>
      </c>
      <c r="E728" s="109"/>
      <c r="F728" s="109"/>
      <c r="G728" s="62"/>
      <c r="K728" s="62">
        <v>36.44894</v>
      </c>
      <c r="L728" s="62">
        <v>-108.898049</v>
      </c>
      <c r="M728" s="19" t="s">
        <v>357</v>
      </c>
      <c r="N728" s="62" t="s">
        <v>142</v>
      </c>
      <c r="O728" s="19" t="s">
        <v>147</v>
      </c>
      <c r="P728" s="62" t="s">
        <v>1372</v>
      </c>
      <c r="S728" s="19">
        <v>0</v>
      </c>
      <c r="T728" s="19" t="s">
        <v>1423</v>
      </c>
      <c r="Z728" s="19" t="s">
        <v>1446</v>
      </c>
      <c r="AA728" s="20" t="s">
        <v>142</v>
      </c>
      <c r="AB728" s="19" t="s">
        <v>1557</v>
      </c>
      <c r="AK728" s="37">
        <v>11.877359999999999</v>
      </c>
      <c r="AY728" s="20"/>
      <c r="CM728" s="19">
        <v>380</v>
      </c>
      <c r="CO728" s="19" t="s">
        <v>289</v>
      </c>
      <c r="CR728" s="19">
        <v>98</v>
      </c>
      <c r="CU728" s="19">
        <v>655</v>
      </c>
      <c r="CV728" s="19">
        <v>1409</v>
      </c>
      <c r="CW728" s="19">
        <v>144</v>
      </c>
      <c r="CX728" s="19">
        <v>509</v>
      </c>
      <c r="CY728" s="19">
        <v>87</v>
      </c>
      <c r="CZ728" s="19">
        <v>5.8</v>
      </c>
      <c r="DA728" s="19">
        <v>87</v>
      </c>
      <c r="DC728" s="19">
        <v>34</v>
      </c>
      <c r="DD728" s="19">
        <v>3.8</v>
      </c>
      <c r="DE728" s="19">
        <v>8.5</v>
      </c>
      <c r="DG728" s="19">
        <v>7.7</v>
      </c>
      <c r="DH728" s="16">
        <v>2.8</v>
      </c>
      <c r="DI728" s="85">
        <v>2953.6000000000004</v>
      </c>
      <c r="DJ728" s="85">
        <v>3051.6000000000004</v>
      </c>
    </row>
    <row r="729" spans="1:114" x14ac:dyDescent="0.3">
      <c r="A729" s="19" t="s">
        <v>2488</v>
      </c>
      <c r="B729" s="20" t="s">
        <v>978</v>
      </c>
      <c r="C729" s="19" t="s">
        <v>1446</v>
      </c>
      <c r="D729" s="20" t="s">
        <v>980</v>
      </c>
      <c r="F729" s="113">
        <v>45118</v>
      </c>
      <c r="G729" s="59" t="s">
        <v>2455</v>
      </c>
      <c r="H729" s="19" t="s">
        <v>2195</v>
      </c>
      <c r="K729" s="141">
        <v>36.460121260000001</v>
      </c>
      <c r="L729" s="141">
        <v>-108.90755912</v>
      </c>
      <c r="M729" s="19" t="s">
        <v>357</v>
      </c>
      <c r="N729" s="62" t="s">
        <v>142</v>
      </c>
      <c r="O729" s="19" t="s">
        <v>147</v>
      </c>
      <c r="P729" s="62" t="s">
        <v>1372</v>
      </c>
      <c r="Q729" s="19"/>
      <c r="R729" s="19"/>
      <c r="S729" s="19">
        <v>0</v>
      </c>
      <c r="T729" s="19" t="s">
        <v>1423</v>
      </c>
      <c r="AG729" s="19">
        <v>25.68</v>
      </c>
      <c r="AH729" s="19">
        <v>29.4</v>
      </c>
      <c r="AI729" s="19">
        <v>1.4</v>
      </c>
      <c r="AK729" s="19">
        <v>31.58</v>
      </c>
      <c r="AL729" s="19">
        <v>0.5</v>
      </c>
      <c r="AM729" s="19">
        <v>0.47</v>
      </c>
      <c r="AN729" s="19">
        <v>0.53</v>
      </c>
      <c r="AO729" s="19">
        <v>0.06</v>
      </c>
      <c r="AP729" s="19">
        <v>0.13</v>
      </c>
      <c r="AQ729" s="19">
        <v>0.83</v>
      </c>
      <c r="AR729" s="19">
        <v>1.68</v>
      </c>
      <c r="AS729" s="19">
        <v>90</v>
      </c>
      <c r="AT729" s="19">
        <v>0.03</v>
      </c>
      <c r="AW729" s="19">
        <v>0.14000000000000001</v>
      </c>
      <c r="AY729" s="20">
        <v>92.43</v>
      </c>
      <c r="AZ729" s="19">
        <v>3.0000000000000001E-3</v>
      </c>
      <c r="BA729" s="19" t="s">
        <v>292</v>
      </c>
      <c r="BB729" s="19" t="s">
        <v>321</v>
      </c>
      <c r="BD729" s="19">
        <v>175</v>
      </c>
      <c r="BF729" s="19">
        <v>0.15</v>
      </c>
      <c r="BH729" s="19">
        <v>1.2</v>
      </c>
      <c r="BJ729" s="19">
        <v>30</v>
      </c>
      <c r="BK729" s="19">
        <v>161</v>
      </c>
      <c r="BL729" s="19">
        <v>0.08</v>
      </c>
      <c r="BM729" s="19">
        <v>3</v>
      </c>
      <c r="BN729" s="19">
        <v>6.4</v>
      </c>
      <c r="BO729" s="19">
        <v>5.9</v>
      </c>
      <c r="BP729" s="19">
        <v>1225</v>
      </c>
      <c r="BQ729" s="19">
        <v>2.5999999999999999E-2</v>
      </c>
      <c r="BR729" s="19">
        <v>7.8E-2</v>
      </c>
      <c r="BT729" s="19">
        <v>10</v>
      </c>
      <c r="BU729" s="19">
        <v>5</v>
      </c>
      <c r="BV729" s="19">
        <v>590</v>
      </c>
      <c r="BW729" s="19">
        <v>69</v>
      </c>
      <c r="BY729" s="19">
        <v>165</v>
      </c>
      <c r="CB729" s="19">
        <v>3</v>
      </c>
      <c r="CC729" s="19">
        <v>1E-3</v>
      </c>
      <c r="CF729" s="19">
        <v>0.08</v>
      </c>
      <c r="CG729" s="19">
        <v>21</v>
      </c>
      <c r="CH729" s="19" t="s">
        <v>291</v>
      </c>
      <c r="CI729" s="19">
        <v>41.1</v>
      </c>
      <c r="CJ729" s="19">
        <v>73.8</v>
      </c>
      <c r="CK729" s="19">
        <v>51.1</v>
      </c>
      <c r="CL729" s="19">
        <v>0.01</v>
      </c>
      <c r="CM729" s="19" t="s">
        <v>1424</v>
      </c>
      <c r="CN729" s="19">
        <v>0.09</v>
      </c>
      <c r="CO729" s="16">
        <v>179.5</v>
      </c>
      <c r="CP729" s="19">
        <v>579</v>
      </c>
      <c r="CQ729" s="19">
        <v>11.6</v>
      </c>
      <c r="CR729" s="19">
        <v>782</v>
      </c>
      <c r="CS729" s="19">
        <v>240</v>
      </c>
      <c r="CT729" s="19" t="s">
        <v>300</v>
      </c>
      <c r="CU729" s="19">
        <v>2840</v>
      </c>
      <c r="CV729" s="19">
        <v>6040</v>
      </c>
      <c r="CW729" s="19">
        <v>683</v>
      </c>
      <c r="CX729" s="19">
        <v>2500</v>
      </c>
      <c r="CY729" s="19">
        <v>431</v>
      </c>
      <c r="CZ729" s="19">
        <v>11.2</v>
      </c>
      <c r="DA729" s="19">
        <v>304</v>
      </c>
      <c r="DB729" s="19">
        <v>37.6</v>
      </c>
      <c r="DC729" s="19">
        <v>181.5</v>
      </c>
      <c r="DD729" s="19">
        <v>31.1</v>
      </c>
      <c r="DE729" s="19">
        <v>81.5</v>
      </c>
      <c r="DF729" s="19">
        <v>12.75</v>
      </c>
      <c r="DG729" s="19">
        <v>89.5</v>
      </c>
      <c r="DH729" s="16">
        <v>15.65</v>
      </c>
      <c r="DI729" s="87">
        <v>13258.800000000001</v>
      </c>
      <c r="DJ729" s="87">
        <v>14040.800000000001</v>
      </c>
    </row>
    <row r="730" spans="1:114" x14ac:dyDescent="0.3">
      <c r="A730" s="19" t="s">
        <v>2489</v>
      </c>
      <c r="B730" s="20" t="s">
        <v>978</v>
      </c>
      <c r="C730" s="19" t="s">
        <v>1446</v>
      </c>
      <c r="D730" s="20" t="s">
        <v>980</v>
      </c>
      <c r="F730" s="113">
        <v>45118</v>
      </c>
      <c r="G730" s="59" t="s">
        <v>2455</v>
      </c>
      <c r="H730" s="19" t="s">
        <v>2195</v>
      </c>
      <c r="K730" s="141">
        <v>36.460337879999997</v>
      </c>
      <c r="L730" s="141">
        <v>-108.9075756</v>
      </c>
      <c r="M730" s="19" t="s">
        <v>357</v>
      </c>
      <c r="N730" s="62" t="s">
        <v>142</v>
      </c>
      <c r="O730" s="19" t="s">
        <v>147</v>
      </c>
      <c r="P730" s="62" t="s">
        <v>1372</v>
      </c>
      <c r="Q730" s="19"/>
      <c r="R730" s="19"/>
      <c r="S730" s="19">
        <v>0</v>
      </c>
      <c r="T730" s="19" t="s">
        <v>1423</v>
      </c>
      <c r="AG730" s="19">
        <v>63.4</v>
      </c>
      <c r="AH730" s="19">
        <v>2.4</v>
      </c>
      <c r="AI730" s="19">
        <v>3.57</v>
      </c>
      <c r="AK730" s="19">
        <v>12.46</v>
      </c>
      <c r="AL730" s="19">
        <v>0.04</v>
      </c>
      <c r="AM730" s="19">
        <v>0.38</v>
      </c>
      <c r="AN730" s="19">
        <v>5.56</v>
      </c>
      <c r="AO730" s="19">
        <v>0.19</v>
      </c>
      <c r="AP730" s="19">
        <v>1.22</v>
      </c>
      <c r="AQ730" s="19">
        <v>0.16</v>
      </c>
      <c r="AR730" s="19">
        <v>8.7200000000000006</v>
      </c>
      <c r="AS730" s="19">
        <v>140</v>
      </c>
      <c r="AT730" s="19">
        <v>0.6</v>
      </c>
      <c r="AW730" s="19">
        <v>1.72</v>
      </c>
      <c r="AY730" s="20">
        <v>100.41999999999997</v>
      </c>
      <c r="AZ730" s="19" t="s">
        <v>290</v>
      </c>
      <c r="BA730" s="19" t="s">
        <v>292</v>
      </c>
      <c r="BB730" s="19">
        <v>10.7</v>
      </c>
      <c r="BD730" s="19">
        <v>417</v>
      </c>
      <c r="BF730" s="19">
        <v>0.17</v>
      </c>
      <c r="BH730" s="19">
        <v>0.5</v>
      </c>
      <c r="BJ730" s="19">
        <v>4</v>
      </c>
      <c r="BK730" s="19">
        <v>36</v>
      </c>
      <c r="BL730" s="19">
        <v>1.85</v>
      </c>
      <c r="BM730" s="19">
        <v>8</v>
      </c>
      <c r="BN730" s="19">
        <v>7.5</v>
      </c>
      <c r="BO730" s="19">
        <v>1.5</v>
      </c>
      <c r="BP730" s="19">
        <v>81.3</v>
      </c>
      <c r="BQ730" s="19">
        <v>8.0000000000000002E-3</v>
      </c>
      <c r="BR730" s="19">
        <v>3.9E-2</v>
      </c>
      <c r="BT730" s="19">
        <v>10</v>
      </c>
      <c r="BU730" s="19">
        <v>2</v>
      </c>
      <c r="BV730" s="19">
        <v>54</v>
      </c>
      <c r="BW730" s="19">
        <v>11</v>
      </c>
      <c r="BY730" s="19">
        <v>37</v>
      </c>
      <c r="CB730" s="19">
        <v>44.1</v>
      </c>
      <c r="CC730" s="19" t="s">
        <v>290</v>
      </c>
      <c r="CF730" s="19">
        <v>0.31</v>
      </c>
      <c r="CG730" s="19">
        <v>4</v>
      </c>
      <c r="CH730" s="19">
        <v>0.2</v>
      </c>
      <c r="CI730" s="19">
        <v>3.4</v>
      </c>
      <c r="CJ730" s="19">
        <v>116.5</v>
      </c>
      <c r="CK730" s="19">
        <v>4.7</v>
      </c>
      <c r="CL730" s="19">
        <v>0.03</v>
      </c>
      <c r="CM730" s="19">
        <v>118.5</v>
      </c>
      <c r="CN730" s="19">
        <v>0.44</v>
      </c>
      <c r="CO730" s="19">
        <v>14.15</v>
      </c>
      <c r="CP730" s="19">
        <v>117</v>
      </c>
      <c r="CQ730" s="19">
        <v>2.2999999999999998</v>
      </c>
      <c r="CR730" s="19">
        <v>70</v>
      </c>
      <c r="CS730" s="19">
        <v>48</v>
      </c>
      <c r="CT730" s="19">
        <v>3290</v>
      </c>
      <c r="CU730" s="19">
        <v>208</v>
      </c>
      <c r="CV730" s="19">
        <v>438</v>
      </c>
      <c r="CW730" s="19">
        <v>47.5</v>
      </c>
      <c r="CX730" s="19">
        <v>170.5</v>
      </c>
      <c r="CY730" s="19">
        <v>31</v>
      </c>
      <c r="CZ730" s="19">
        <v>1.38</v>
      </c>
      <c r="DA730" s="19">
        <v>22</v>
      </c>
      <c r="DB730" s="19">
        <v>2.91</v>
      </c>
      <c r="DC730" s="19">
        <v>14.85</v>
      </c>
      <c r="DD730" s="19">
        <v>2.72</v>
      </c>
      <c r="DE730" s="19">
        <v>7.35</v>
      </c>
      <c r="DF730" s="19">
        <v>1.1100000000000001</v>
      </c>
      <c r="DG730" s="19">
        <v>7.94</v>
      </c>
      <c r="DH730" s="16">
        <v>1.37</v>
      </c>
      <c r="DI730" s="87">
        <v>956.63000000000011</v>
      </c>
      <c r="DJ730" s="87">
        <v>1026.6300000000001</v>
      </c>
    </row>
    <row r="731" spans="1:114" x14ac:dyDescent="0.3">
      <c r="A731" s="19" t="s">
        <v>2490</v>
      </c>
      <c r="B731" s="20" t="s">
        <v>978</v>
      </c>
      <c r="C731" s="19" t="s">
        <v>1446</v>
      </c>
      <c r="D731" s="20" t="s">
        <v>980</v>
      </c>
      <c r="F731" s="113">
        <v>45118</v>
      </c>
      <c r="G731" s="59" t="s">
        <v>2455</v>
      </c>
      <c r="H731" s="19" t="s">
        <v>2195</v>
      </c>
      <c r="K731" s="141">
        <v>36.460586399999997</v>
      </c>
      <c r="L731" s="141">
        <v>-108.9073569</v>
      </c>
      <c r="M731" s="19" t="s">
        <v>357</v>
      </c>
      <c r="N731" s="62" t="s">
        <v>142</v>
      </c>
      <c r="O731" s="19" t="s">
        <v>147</v>
      </c>
      <c r="P731" s="62" t="s">
        <v>1372</v>
      </c>
      <c r="Q731" s="19"/>
      <c r="R731" s="19"/>
      <c r="S731" s="19">
        <v>0</v>
      </c>
      <c r="T731" s="19" t="s">
        <v>1423</v>
      </c>
      <c r="AG731" s="19">
        <v>50.87</v>
      </c>
      <c r="AH731" s="19">
        <v>20.8</v>
      </c>
      <c r="AI731" s="19">
        <v>3.02</v>
      </c>
      <c r="AK731" s="19">
        <v>15.98</v>
      </c>
      <c r="AL731" s="19">
        <v>0.17</v>
      </c>
      <c r="AM731" s="19">
        <v>0.39</v>
      </c>
      <c r="AN731" s="19">
        <v>0.88</v>
      </c>
      <c r="AO731" s="19">
        <v>0.02</v>
      </c>
      <c r="AP731" s="19">
        <v>0.22</v>
      </c>
      <c r="AQ731" s="19">
        <v>0.17</v>
      </c>
      <c r="AR731" s="19">
        <v>3.84</v>
      </c>
      <c r="AS731" s="19">
        <v>70</v>
      </c>
      <c r="AT731" s="19">
        <v>0.04</v>
      </c>
      <c r="AW731" s="19">
        <v>0.2</v>
      </c>
      <c r="AY731" s="20">
        <v>96.600000000000009</v>
      </c>
      <c r="AZ731" s="19">
        <v>2E-3</v>
      </c>
      <c r="BA731" s="19" t="s">
        <v>292</v>
      </c>
      <c r="BB731" s="19" t="s">
        <v>321</v>
      </c>
      <c r="BD731" s="19">
        <v>259</v>
      </c>
      <c r="BF731" s="19">
        <v>0.13</v>
      </c>
      <c r="BH731" s="19" t="s">
        <v>292</v>
      </c>
      <c r="BJ731" s="19">
        <v>9</v>
      </c>
      <c r="BK731" s="19">
        <v>109</v>
      </c>
      <c r="BL731" s="19">
        <v>0.11</v>
      </c>
      <c r="BM731" s="19">
        <v>3</v>
      </c>
      <c r="BN731" s="19">
        <v>8.6999999999999993</v>
      </c>
      <c r="BO731" s="19">
        <v>2.5</v>
      </c>
      <c r="BP731" s="19">
        <v>461</v>
      </c>
      <c r="BQ731" s="19">
        <v>1.0999999999999999E-2</v>
      </c>
      <c r="BR731" s="19">
        <v>8.6999999999999994E-2</v>
      </c>
      <c r="BT731" s="19">
        <v>20</v>
      </c>
      <c r="BU731" s="19">
        <v>2</v>
      </c>
      <c r="BV731" s="19">
        <v>435</v>
      </c>
      <c r="BW731" s="19">
        <v>13</v>
      </c>
      <c r="BY731" s="19">
        <v>52</v>
      </c>
      <c r="CB731" s="19">
        <v>2.5</v>
      </c>
      <c r="CC731" s="19" t="s">
        <v>290</v>
      </c>
      <c r="CF731" s="19">
        <v>7.0000000000000007E-2</v>
      </c>
      <c r="CG731" s="19">
        <v>12</v>
      </c>
      <c r="CH731" s="19" t="s">
        <v>291</v>
      </c>
      <c r="CI731" s="19">
        <v>11.5</v>
      </c>
      <c r="CJ731" s="19">
        <v>104.5</v>
      </c>
      <c r="CK731" s="19">
        <v>34</v>
      </c>
      <c r="CL731" s="19">
        <v>0.01</v>
      </c>
      <c r="CM731" s="19">
        <v>294</v>
      </c>
      <c r="CN731" s="19">
        <v>0.06</v>
      </c>
      <c r="CO731" s="19">
        <v>55.5</v>
      </c>
      <c r="CP731" s="19">
        <v>306</v>
      </c>
      <c r="CQ731" s="19">
        <v>18.100000000000001</v>
      </c>
      <c r="CR731" s="19">
        <v>214</v>
      </c>
      <c r="CS731" s="19">
        <v>114</v>
      </c>
      <c r="CT731" s="19" t="s">
        <v>300</v>
      </c>
      <c r="CU731" s="19">
        <v>562</v>
      </c>
      <c r="CV731" s="19">
        <v>1055</v>
      </c>
      <c r="CW731" s="19">
        <v>111.5</v>
      </c>
      <c r="CX731" s="19">
        <v>390</v>
      </c>
      <c r="CY731" s="19">
        <v>66</v>
      </c>
      <c r="CZ731" s="19">
        <v>2.92</v>
      </c>
      <c r="DA731" s="19">
        <v>47.5</v>
      </c>
      <c r="DB731" s="19">
        <v>6.56</v>
      </c>
      <c r="DC731" s="19">
        <v>37.299999999999997</v>
      </c>
      <c r="DD731" s="19">
        <v>7.82</v>
      </c>
      <c r="DE731" s="19">
        <v>24.4</v>
      </c>
      <c r="DF731" s="19">
        <v>4.2699999999999996</v>
      </c>
      <c r="DG731" s="19">
        <v>31.8</v>
      </c>
      <c r="DH731" s="16">
        <v>5.87</v>
      </c>
      <c r="DI731" s="87">
        <v>2352.9400000000005</v>
      </c>
      <c r="DJ731" s="87">
        <v>2566.9400000000005</v>
      </c>
    </row>
    <row r="732" spans="1:114" x14ac:dyDescent="0.3">
      <c r="A732" s="19" t="s">
        <v>2491</v>
      </c>
      <c r="B732" s="20" t="s">
        <v>978</v>
      </c>
      <c r="C732" s="19" t="s">
        <v>1446</v>
      </c>
      <c r="D732" s="20" t="s">
        <v>980</v>
      </c>
      <c r="F732" s="113">
        <v>45118</v>
      </c>
      <c r="G732" s="59" t="s">
        <v>2455</v>
      </c>
      <c r="H732" s="19" t="s">
        <v>2195</v>
      </c>
      <c r="K732" s="141">
        <v>36.460586399999997</v>
      </c>
      <c r="L732" s="141">
        <v>-108.9073569</v>
      </c>
      <c r="M732" s="19" t="s">
        <v>357</v>
      </c>
      <c r="N732" s="62" t="s">
        <v>142</v>
      </c>
      <c r="O732" s="19" t="s">
        <v>147</v>
      </c>
      <c r="P732" s="62" t="s">
        <v>1372</v>
      </c>
      <c r="Q732" s="19"/>
      <c r="R732" s="19"/>
      <c r="S732" s="19">
        <v>0</v>
      </c>
      <c r="T732" s="19" t="s">
        <v>1423</v>
      </c>
      <c r="AG732" s="19">
        <v>85.27</v>
      </c>
      <c r="AH732" s="19">
        <v>0.87</v>
      </c>
      <c r="AI732" s="19">
        <v>2.81</v>
      </c>
      <c r="AK732" s="19">
        <v>6.8</v>
      </c>
      <c r="AL732" s="19">
        <v>0.04</v>
      </c>
      <c r="AM732" s="19">
        <v>0.35</v>
      </c>
      <c r="AN732" s="19">
        <v>0.47</v>
      </c>
      <c r="AO732" s="19">
        <v>0.04</v>
      </c>
      <c r="AP732" s="19">
        <v>0.56999999999999995</v>
      </c>
      <c r="AQ732" s="19">
        <v>0.02</v>
      </c>
      <c r="AR732" s="19">
        <v>2.06</v>
      </c>
      <c r="AS732" s="19">
        <v>50</v>
      </c>
      <c r="AT732" s="19">
        <v>0.03</v>
      </c>
      <c r="AW732" s="19">
        <v>0.13</v>
      </c>
      <c r="AY732" s="20">
        <v>99.46</v>
      </c>
      <c r="AZ732" s="19">
        <v>1E-3</v>
      </c>
      <c r="BA732" s="19" t="s">
        <v>292</v>
      </c>
      <c r="BB732" s="19">
        <v>0.6</v>
      </c>
      <c r="BD732" s="19">
        <v>175.5</v>
      </c>
      <c r="BF732" s="19">
        <v>0.03</v>
      </c>
      <c r="BH732" s="19" t="s">
        <v>292</v>
      </c>
      <c r="BJ732" s="19">
        <v>5</v>
      </c>
      <c r="BK732" s="19">
        <v>19</v>
      </c>
      <c r="BL732" s="19">
        <v>0.26</v>
      </c>
      <c r="BM732" s="19">
        <v>3</v>
      </c>
      <c r="BN732" s="19">
        <v>4.2</v>
      </c>
      <c r="BO732" s="19">
        <v>1.1000000000000001</v>
      </c>
      <c r="BP732" s="19">
        <v>15.75</v>
      </c>
      <c r="BQ732" s="19">
        <v>1.2E-2</v>
      </c>
      <c r="BR732" s="19">
        <v>1.7999999999999999E-2</v>
      </c>
      <c r="BT732" s="19">
        <v>20</v>
      </c>
      <c r="BU732" s="19">
        <v>1</v>
      </c>
      <c r="BV732" s="19">
        <v>21</v>
      </c>
      <c r="BW732" s="19">
        <v>4</v>
      </c>
      <c r="BY732" s="19">
        <v>8</v>
      </c>
      <c r="CB732" s="19">
        <v>16.899999999999999</v>
      </c>
      <c r="CC732" s="19">
        <v>1E-3</v>
      </c>
      <c r="CF732" s="19">
        <v>0.08</v>
      </c>
      <c r="CG732" s="19">
        <v>2</v>
      </c>
      <c r="CH732" s="19" t="s">
        <v>291</v>
      </c>
      <c r="CI732" s="19">
        <v>0.9</v>
      </c>
      <c r="CJ732" s="19">
        <v>31</v>
      </c>
      <c r="CK732" s="19">
        <v>1.7</v>
      </c>
      <c r="CL732" s="19">
        <v>0.01</v>
      </c>
      <c r="CM732" s="19">
        <v>15.7</v>
      </c>
      <c r="CN732" s="19">
        <v>0.04</v>
      </c>
      <c r="CO732" s="19">
        <v>3.02</v>
      </c>
      <c r="CP732" s="19">
        <v>42</v>
      </c>
      <c r="CQ732" s="19">
        <v>1.1000000000000001</v>
      </c>
      <c r="CR732" s="19">
        <v>11.1</v>
      </c>
      <c r="CS732" s="19">
        <v>77</v>
      </c>
      <c r="CT732" s="19">
        <v>595</v>
      </c>
      <c r="CU732" s="19">
        <v>38.299999999999997</v>
      </c>
      <c r="CV732" s="19">
        <v>70.7</v>
      </c>
      <c r="CW732" s="19">
        <v>7.86</v>
      </c>
      <c r="CX732" s="19">
        <v>26.3</v>
      </c>
      <c r="CY732" s="19">
        <v>4.46</v>
      </c>
      <c r="CZ732" s="19">
        <v>0.33</v>
      </c>
      <c r="DA732" s="19">
        <v>3.03</v>
      </c>
      <c r="DB732" s="19">
        <v>0.4</v>
      </c>
      <c r="DC732" s="19">
        <v>2.1</v>
      </c>
      <c r="DD732" s="19">
        <v>0.43</v>
      </c>
      <c r="DE732" s="19">
        <v>1.39</v>
      </c>
      <c r="DF732" s="19">
        <v>0.23</v>
      </c>
      <c r="DG732" s="19">
        <v>1.64</v>
      </c>
      <c r="DH732" s="19">
        <v>0.27</v>
      </c>
      <c r="DI732" s="87">
        <v>157.44</v>
      </c>
      <c r="DJ732" s="87">
        <v>168.54</v>
      </c>
    </row>
    <row r="733" spans="1:114" x14ac:dyDescent="0.3">
      <c r="A733" s="19" t="s">
        <v>2492</v>
      </c>
      <c r="B733" s="20" t="s">
        <v>978</v>
      </c>
      <c r="C733" s="19" t="s">
        <v>1446</v>
      </c>
      <c r="D733" s="20" t="s">
        <v>980</v>
      </c>
      <c r="F733" s="113">
        <v>45118</v>
      </c>
      <c r="G733" s="59" t="s">
        <v>2455</v>
      </c>
      <c r="H733" s="19" t="s">
        <v>2195</v>
      </c>
      <c r="K733" s="141">
        <v>36.460890900000003</v>
      </c>
      <c r="L733" s="141">
        <v>-108.90724831999999</v>
      </c>
      <c r="M733" s="19" t="s">
        <v>357</v>
      </c>
      <c r="N733" s="62" t="s">
        <v>142</v>
      </c>
      <c r="O733" s="19" t="s">
        <v>147</v>
      </c>
      <c r="P733" s="62" t="s">
        <v>1372</v>
      </c>
      <c r="Q733" s="19"/>
      <c r="R733" s="19"/>
      <c r="S733" s="19">
        <v>0</v>
      </c>
      <c r="T733" s="19" t="s">
        <v>1423</v>
      </c>
      <c r="AG733" s="19">
        <v>90.42</v>
      </c>
      <c r="AH733" s="19">
        <v>0.23</v>
      </c>
      <c r="AI733" s="19">
        <v>4</v>
      </c>
      <c r="AK733" s="19">
        <v>0.71</v>
      </c>
      <c r="AL733" s="19">
        <v>0.01</v>
      </c>
      <c r="AM733" s="19">
        <v>0.05</v>
      </c>
      <c r="AN733" s="19">
        <v>0.23</v>
      </c>
      <c r="AO733" s="19">
        <v>0.27</v>
      </c>
      <c r="AP733" s="19">
        <v>1.9</v>
      </c>
      <c r="AQ733" s="19">
        <v>0.01</v>
      </c>
      <c r="AR733" s="19">
        <v>0.82</v>
      </c>
      <c r="AS733" s="19">
        <v>40</v>
      </c>
      <c r="AT733" s="19">
        <v>0.03</v>
      </c>
      <c r="AW733" s="19">
        <v>0.11</v>
      </c>
      <c r="AY733" s="20">
        <v>98.79</v>
      </c>
      <c r="AZ733" s="19" t="s">
        <v>290</v>
      </c>
      <c r="BA733" s="19" t="s">
        <v>292</v>
      </c>
      <c r="BB733" s="19">
        <v>0.8</v>
      </c>
      <c r="BD733" s="19">
        <v>376</v>
      </c>
      <c r="BF733" s="19">
        <v>0.02</v>
      </c>
      <c r="BH733" s="19" t="s">
        <v>292</v>
      </c>
      <c r="BJ733" s="19" t="s">
        <v>251</v>
      </c>
      <c r="BK733" s="19">
        <v>16</v>
      </c>
      <c r="BL733" s="19">
        <v>0.59</v>
      </c>
      <c r="BM733" s="19">
        <v>1</v>
      </c>
      <c r="BN733" s="19">
        <v>4.2</v>
      </c>
      <c r="BO733" s="19">
        <v>0.9</v>
      </c>
      <c r="BP733" s="19">
        <v>6.82</v>
      </c>
      <c r="BQ733" s="19">
        <v>6.0000000000000001E-3</v>
      </c>
      <c r="BR733" s="19" t="s">
        <v>296</v>
      </c>
      <c r="BT733" s="19" t="s">
        <v>293</v>
      </c>
      <c r="BU733" s="19">
        <v>1</v>
      </c>
      <c r="BV733" s="19">
        <v>5.68</v>
      </c>
      <c r="BW733" s="19">
        <v>2</v>
      </c>
      <c r="BY733" s="19">
        <v>10</v>
      </c>
      <c r="CB733" s="19">
        <v>59.6</v>
      </c>
      <c r="CC733" s="19" t="s">
        <v>290</v>
      </c>
      <c r="CF733" s="19">
        <v>0.05</v>
      </c>
      <c r="CG733" s="19">
        <v>1</v>
      </c>
      <c r="CH733" s="19" t="s">
        <v>291</v>
      </c>
      <c r="CI733" s="19">
        <v>0.5</v>
      </c>
      <c r="CJ733" s="19">
        <v>40.200000000000003</v>
      </c>
      <c r="CK733" s="19">
        <v>0.5</v>
      </c>
      <c r="CL733" s="19">
        <v>0.01</v>
      </c>
      <c r="CM733" s="19">
        <v>7.04</v>
      </c>
      <c r="CN733" s="19">
        <v>0.02</v>
      </c>
      <c r="CO733" s="19">
        <v>1.24</v>
      </c>
      <c r="CP733" s="19">
        <v>10</v>
      </c>
      <c r="CQ733" s="19">
        <v>0.6</v>
      </c>
      <c r="CR733" s="19">
        <v>7.7</v>
      </c>
      <c r="CS733" s="19">
        <v>4</v>
      </c>
      <c r="CT733" s="19">
        <v>264</v>
      </c>
      <c r="CU733" s="19">
        <v>17.8</v>
      </c>
      <c r="CV733" s="19">
        <v>34.1</v>
      </c>
      <c r="CW733" s="19">
        <v>3.97</v>
      </c>
      <c r="CX733" s="19">
        <v>13.8</v>
      </c>
      <c r="CY733" s="19">
        <v>2.78</v>
      </c>
      <c r="CZ733" s="19">
        <v>0.28000000000000003</v>
      </c>
      <c r="DA733" s="19">
        <v>1.88</v>
      </c>
      <c r="DB733" s="19">
        <v>0.27</v>
      </c>
      <c r="DC733" s="19">
        <v>1.45</v>
      </c>
      <c r="DD733" s="19">
        <v>0.28999999999999998</v>
      </c>
      <c r="DE733" s="19">
        <v>0.81</v>
      </c>
      <c r="DF733" s="19">
        <v>0.13</v>
      </c>
      <c r="DG733" s="19">
        <v>0.9</v>
      </c>
      <c r="DH733" s="19">
        <v>0.15</v>
      </c>
      <c r="DI733" s="87">
        <v>78.610000000000014</v>
      </c>
      <c r="DJ733" s="87">
        <v>86.310000000000016</v>
      </c>
    </row>
    <row r="734" spans="1:114" x14ac:dyDescent="0.3">
      <c r="A734" s="19" t="s">
        <v>2493</v>
      </c>
      <c r="B734" s="20" t="s">
        <v>978</v>
      </c>
      <c r="C734" s="19" t="s">
        <v>1446</v>
      </c>
      <c r="D734" s="20" t="s">
        <v>980</v>
      </c>
      <c r="F734" s="113">
        <v>45118</v>
      </c>
      <c r="G734" s="59" t="s">
        <v>2455</v>
      </c>
      <c r="H734" s="19" t="s">
        <v>2195</v>
      </c>
      <c r="K734" s="141">
        <v>36.461052299999999</v>
      </c>
      <c r="L734" s="141">
        <v>-108.9077126</v>
      </c>
      <c r="M734" s="19" t="s">
        <v>357</v>
      </c>
      <c r="N734" s="62" t="s">
        <v>142</v>
      </c>
      <c r="O734" s="19" t="s">
        <v>147</v>
      </c>
      <c r="P734" s="62" t="s">
        <v>1372</v>
      </c>
      <c r="Q734" s="19"/>
      <c r="R734" s="19"/>
      <c r="S734" s="19">
        <v>0</v>
      </c>
      <c r="T734" s="19" t="s">
        <v>1423</v>
      </c>
      <c r="AG734" s="19">
        <v>86.13</v>
      </c>
      <c r="AH734" s="19">
        <v>3.11</v>
      </c>
      <c r="AI734" s="19">
        <v>2.31</v>
      </c>
      <c r="AK734" s="19">
        <v>3.71</v>
      </c>
      <c r="AL734" s="19">
        <v>0.01</v>
      </c>
      <c r="AM734" s="19">
        <v>0.19</v>
      </c>
      <c r="AN734" s="19">
        <v>0.56999999999999995</v>
      </c>
      <c r="AO734" s="19">
        <v>0.09</v>
      </c>
      <c r="AP734" s="19">
        <v>1.05</v>
      </c>
      <c r="AQ734" s="19">
        <v>0.05</v>
      </c>
      <c r="AR734" s="19">
        <v>1.36</v>
      </c>
      <c r="AS734" s="19">
        <v>60</v>
      </c>
      <c r="AT734" s="19">
        <v>0.04</v>
      </c>
      <c r="AW734" s="19">
        <v>0.17</v>
      </c>
      <c r="AY734" s="20">
        <v>98.789999999999992</v>
      </c>
      <c r="AZ734" s="19" t="s">
        <v>290</v>
      </c>
      <c r="BA734" s="19" t="s">
        <v>292</v>
      </c>
      <c r="BB734" s="19">
        <v>0.5</v>
      </c>
      <c r="BD734" s="19">
        <v>304</v>
      </c>
      <c r="BF734" s="19">
        <v>7.0000000000000007E-2</v>
      </c>
      <c r="BH734" s="19" t="s">
        <v>292</v>
      </c>
      <c r="BJ734" s="19">
        <v>1</v>
      </c>
      <c r="BK734" s="19">
        <v>32</v>
      </c>
      <c r="BL734" s="19">
        <v>0.59</v>
      </c>
      <c r="BM734" s="19">
        <v>2</v>
      </c>
      <c r="BN734" s="19">
        <v>4</v>
      </c>
      <c r="BO734" s="19">
        <v>1.3</v>
      </c>
      <c r="BP734" s="19">
        <v>87.1</v>
      </c>
      <c r="BQ734" s="19" t="s">
        <v>296</v>
      </c>
      <c r="BR734" s="19">
        <v>1.6E-2</v>
      </c>
      <c r="BT734" s="19" t="s">
        <v>293</v>
      </c>
      <c r="BU734" s="19">
        <v>2</v>
      </c>
      <c r="BV734" s="19">
        <v>66.099999999999994</v>
      </c>
      <c r="BW734" s="19">
        <v>6</v>
      </c>
      <c r="BY734" s="19">
        <v>19</v>
      </c>
      <c r="CB734" s="19">
        <v>32.200000000000003</v>
      </c>
      <c r="CC734" s="19">
        <v>3.0000000000000001E-3</v>
      </c>
      <c r="CF734" s="19">
        <v>0.13</v>
      </c>
      <c r="CG734" s="19">
        <v>3</v>
      </c>
      <c r="CH734" s="19" t="s">
        <v>291</v>
      </c>
      <c r="CI734" s="19">
        <v>3.2</v>
      </c>
      <c r="CJ734" s="19">
        <v>52.2</v>
      </c>
      <c r="CK734" s="19">
        <v>5.6</v>
      </c>
      <c r="CL734" s="19" t="s">
        <v>261</v>
      </c>
      <c r="CM734" s="19">
        <v>84.5</v>
      </c>
      <c r="CN734" s="19">
        <v>0.08</v>
      </c>
      <c r="CO734" s="19">
        <v>11.7</v>
      </c>
      <c r="CP734" s="19">
        <v>56</v>
      </c>
      <c r="CQ734" s="19">
        <v>2.8</v>
      </c>
      <c r="CR734" s="19">
        <v>56.7</v>
      </c>
      <c r="CS734" s="19">
        <v>20</v>
      </c>
      <c r="CT734" s="19">
        <v>3610</v>
      </c>
      <c r="CU734" s="19">
        <v>156.5</v>
      </c>
      <c r="CV734" s="19">
        <v>330</v>
      </c>
      <c r="CW734" s="19">
        <v>34.700000000000003</v>
      </c>
      <c r="CX734" s="19">
        <v>122.5</v>
      </c>
      <c r="CY734" s="19">
        <v>22.4</v>
      </c>
      <c r="CZ734" s="19">
        <v>0.73</v>
      </c>
      <c r="DA734" s="19">
        <v>16.149999999999999</v>
      </c>
      <c r="DB734" s="19">
        <v>2.0499999999999998</v>
      </c>
      <c r="DC734" s="19">
        <v>10.75</v>
      </c>
      <c r="DD734" s="19">
        <v>2.06</v>
      </c>
      <c r="DE734" s="19">
        <v>6.03</v>
      </c>
      <c r="DF734" s="19">
        <v>0.97</v>
      </c>
      <c r="DG734" s="19">
        <v>7.11</v>
      </c>
      <c r="DH734" s="16">
        <v>1.25</v>
      </c>
      <c r="DI734" s="87">
        <v>713.19999999999993</v>
      </c>
      <c r="DJ734" s="87">
        <v>769.9</v>
      </c>
    </row>
    <row r="735" spans="1:114" x14ac:dyDescent="0.3">
      <c r="A735" s="19" t="s">
        <v>2494</v>
      </c>
      <c r="B735" s="20" t="s">
        <v>978</v>
      </c>
      <c r="C735" s="19" t="s">
        <v>1446</v>
      </c>
      <c r="D735" s="20" t="s">
        <v>980</v>
      </c>
      <c r="F735" s="113">
        <v>45118</v>
      </c>
      <c r="G735" s="59" t="s">
        <v>2455</v>
      </c>
      <c r="H735" s="19" t="s">
        <v>2195</v>
      </c>
      <c r="K735" s="141">
        <v>36.45827276</v>
      </c>
      <c r="L735" s="141">
        <v>-108.90751954</v>
      </c>
      <c r="M735" s="19" t="s">
        <v>357</v>
      </c>
      <c r="N735" s="62" t="s">
        <v>142</v>
      </c>
      <c r="O735" s="19" t="s">
        <v>147</v>
      </c>
      <c r="P735" s="62" t="s">
        <v>1372</v>
      </c>
      <c r="Q735" s="19"/>
      <c r="R735" s="19"/>
      <c r="S735" s="19">
        <v>0</v>
      </c>
      <c r="T735" s="19" t="s">
        <v>1423</v>
      </c>
      <c r="AG735" s="19">
        <v>89.57</v>
      </c>
      <c r="AH735" s="19">
        <v>1.1000000000000001</v>
      </c>
      <c r="AI735" s="19">
        <v>2.14</v>
      </c>
      <c r="AK735" s="19">
        <v>3.3</v>
      </c>
      <c r="AL735" s="19">
        <v>0.01</v>
      </c>
      <c r="AM735" s="19">
        <v>0.11</v>
      </c>
      <c r="AN735" s="19">
        <v>0.32</v>
      </c>
      <c r="AO735" s="19">
        <v>0.13</v>
      </c>
      <c r="AP735" s="19">
        <v>0.96</v>
      </c>
      <c r="AQ735" s="19">
        <v>0.04</v>
      </c>
      <c r="AR735" s="19">
        <v>1.01</v>
      </c>
      <c r="AS735" s="19">
        <v>40</v>
      </c>
      <c r="AT735" s="19">
        <v>0.01</v>
      </c>
      <c r="AW735" s="19">
        <v>0.14000000000000001</v>
      </c>
      <c r="AY735" s="20">
        <v>98.839999999999989</v>
      </c>
      <c r="AZ735" s="19" t="s">
        <v>290</v>
      </c>
      <c r="BA735" s="19" t="s">
        <v>292</v>
      </c>
      <c r="BB735" s="19">
        <v>0.8</v>
      </c>
      <c r="BD735" s="19">
        <v>197.5</v>
      </c>
      <c r="BF735" s="19">
        <v>0.04</v>
      </c>
      <c r="BH735" s="19" t="s">
        <v>292</v>
      </c>
      <c r="BJ735" s="19">
        <v>1</v>
      </c>
      <c r="BK735" s="19">
        <v>23</v>
      </c>
      <c r="BL735" s="19">
        <v>0.36</v>
      </c>
      <c r="BM735" s="19">
        <v>2</v>
      </c>
      <c r="BN735" s="19">
        <v>3.9</v>
      </c>
      <c r="BO735" s="19">
        <v>1</v>
      </c>
      <c r="BP735" s="19">
        <v>33</v>
      </c>
      <c r="BQ735" s="19">
        <v>8.9999999999999993E-3</v>
      </c>
      <c r="BR735" s="19">
        <v>2.3E-2</v>
      </c>
      <c r="BT735" s="19" t="s">
        <v>293</v>
      </c>
      <c r="BU735" s="19">
        <v>2</v>
      </c>
      <c r="BV735" s="19">
        <v>26.4</v>
      </c>
      <c r="BW735" s="19">
        <v>3</v>
      </c>
      <c r="BY735" s="19">
        <v>11</v>
      </c>
      <c r="CB735" s="19">
        <v>27.8</v>
      </c>
      <c r="CC735" s="19" t="s">
        <v>290</v>
      </c>
      <c r="CF735" s="19">
        <v>0.06</v>
      </c>
      <c r="CG735" s="19">
        <v>2</v>
      </c>
      <c r="CH735" s="19" t="s">
        <v>291</v>
      </c>
      <c r="CI735" s="19">
        <v>1.1000000000000001</v>
      </c>
      <c r="CJ735" s="19">
        <v>29.6</v>
      </c>
      <c r="CK735" s="19">
        <v>2.1</v>
      </c>
      <c r="CL735" s="19">
        <v>0.02</v>
      </c>
      <c r="CM735" s="19">
        <v>30.8</v>
      </c>
      <c r="CN735" s="19">
        <v>0.08</v>
      </c>
      <c r="CO735" s="19">
        <v>4.7</v>
      </c>
      <c r="CP735" s="19">
        <v>32</v>
      </c>
      <c r="CQ735" s="19">
        <v>1.3</v>
      </c>
      <c r="CR735" s="19">
        <v>26.2</v>
      </c>
      <c r="CS735" s="19">
        <v>17</v>
      </c>
      <c r="CT735" s="19">
        <v>1340</v>
      </c>
      <c r="CU735" s="19">
        <v>49.7</v>
      </c>
      <c r="CV735" s="19">
        <v>101</v>
      </c>
      <c r="CW735" s="19">
        <v>11.1</v>
      </c>
      <c r="CX735" s="19">
        <v>39.200000000000003</v>
      </c>
      <c r="CY735" s="19">
        <v>7.13</v>
      </c>
      <c r="CZ735" s="19">
        <v>0.48</v>
      </c>
      <c r="DA735" s="19">
        <v>5.4</v>
      </c>
      <c r="DB735" s="19">
        <v>0.79</v>
      </c>
      <c r="DC735" s="19">
        <v>4.74</v>
      </c>
      <c r="DD735" s="19">
        <v>1</v>
      </c>
      <c r="DE735" s="19">
        <v>3.14</v>
      </c>
      <c r="DF735" s="19">
        <v>0.48</v>
      </c>
      <c r="DG735" s="19">
        <v>3.64</v>
      </c>
      <c r="DH735" s="19">
        <v>0.57999999999999996</v>
      </c>
      <c r="DI735" s="87">
        <v>228.37999999999997</v>
      </c>
      <c r="DJ735" s="87">
        <v>254.57999999999996</v>
      </c>
    </row>
    <row r="736" spans="1:114" x14ac:dyDescent="0.3">
      <c r="A736" s="19" t="s">
        <v>2495</v>
      </c>
      <c r="B736" s="20" t="s">
        <v>978</v>
      </c>
      <c r="C736" s="19" t="s">
        <v>1446</v>
      </c>
      <c r="D736" s="20" t="s">
        <v>980</v>
      </c>
      <c r="F736" s="113">
        <v>45118</v>
      </c>
      <c r="G736" s="59" t="s">
        <v>2455</v>
      </c>
      <c r="H736" s="19" t="s">
        <v>2195</v>
      </c>
      <c r="K736" s="141">
        <v>36.458341509999997</v>
      </c>
      <c r="L736" s="141">
        <v>-108.90732801</v>
      </c>
      <c r="M736" s="19" t="s">
        <v>357</v>
      </c>
      <c r="N736" s="62" t="s">
        <v>142</v>
      </c>
      <c r="O736" s="19" t="s">
        <v>147</v>
      </c>
      <c r="P736" s="62" t="s">
        <v>1372</v>
      </c>
      <c r="Q736" s="19"/>
      <c r="R736" s="19"/>
      <c r="S736" s="19">
        <v>0</v>
      </c>
      <c r="T736" s="19" t="s">
        <v>1423</v>
      </c>
      <c r="AG736" s="19">
        <v>55.06</v>
      </c>
      <c r="AH736" s="19">
        <v>18.55</v>
      </c>
      <c r="AI736" s="19">
        <v>2.77</v>
      </c>
      <c r="AK736" s="19">
        <v>13.36</v>
      </c>
      <c r="AL736" s="19">
        <v>0.12</v>
      </c>
      <c r="AM736" s="19">
        <v>0.44</v>
      </c>
      <c r="AN736" s="19">
        <v>0.64</v>
      </c>
      <c r="AO736" s="19">
        <v>0.05</v>
      </c>
      <c r="AP736" s="19">
        <v>7.0000000000000007E-2</v>
      </c>
      <c r="AQ736" s="19">
        <v>0.31</v>
      </c>
      <c r="AR736" s="19">
        <v>3.46</v>
      </c>
      <c r="AS736" s="19">
        <v>80</v>
      </c>
      <c r="AT736" s="19">
        <v>0.03</v>
      </c>
      <c r="AW736" s="19">
        <v>0.1</v>
      </c>
      <c r="AY736" s="20">
        <v>94.95999999999998</v>
      </c>
      <c r="AZ736" s="19">
        <v>1E-3</v>
      </c>
      <c r="BA736" s="19" t="s">
        <v>292</v>
      </c>
      <c r="BB736" s="19" t="s">
        <v>321</v>
      </c>
      <c r="BD736" s="19">
        <v>271</v>
      </c>
      <c r="BF736" s="19">
        <v>0.17</v>
      </c>
      <c r="BH736" s="19" t="s">
        <v>292</v>
      </c>
      <c r="BJ736" s="19">
        <v>5</v>
      </c>
      <c r="BK736" s="19">
        <v>134</v>
      </c>
      <c r="BL736" s="19">
        <v>0.1</v>
      </c>
      <c r="BM736" s="19">
        <v>3</v>
      </c>
      <c r="BN736" s="19">
        <v>10.6</v>
      </c>
      <c r="BO736" s="19">
        <v>3</v>
      </c>
      <c r="BP736" s="19">
        <v>745</v>
      </c>
      <c r="BQ736" s="19">
        <v>0.03</v>
      </c>
      <c r="BR736" s="19">
        <v>9.8000000000000004E-2</v>
      </c>
      <c r="BT736" s="19">
        <v>30</v>
      </c>
      <c r="BU736" s="19">
        <v>3</v>
      </c>
      <c r="BV736" s="19">
        <v>372</v>
      </c>
      <c r="BW736" s="19">
        <v>24</v>
      </c>
      <c r="BY736" s="19">
        <v>72</v>
      </c>
      <c r="CB736" s="19">
        <v>2.7</v>
      </c>
      <c r="CC736" s="19">
        <v>2E-3</v>
      </c>
      <c r="CF736" s="19">
        <v>0.1</v>
      </c>
      <c r="CG736" s="19">
        <v>12</v>
      </c>
      <c r="CH736" s="19" t="s">
        <v>291</v>
      </c>
      <c r="CI736" s="19">
        <v>14.1</v>
      </c>
      <c r="CJ736" s="19">
        <v>131.5</v>
      </c>
      <c r="CK736" s="19">
        <v>31.1</v>
      </c>
      <c r="CL736" s="19">
        <v>0.02</v>
      </c>
      <c r="CM736" s="19">
        <v>582</v>
      </c>
      <c r="CN736" s="19">
        <v>0.04</v>
      </c>
      <c r="CO736" s="19">
        <v>82.6</v>
      </c>
      <c r="CP736" s="19">
        <v>308</v>
      </c>
      <c r="CQ736" s="19">
        <v>18.100000000000001</v>
      </c>
      <c r="CR736" s="19">
        <v>404</v>
      </c>
      <c r="CS736" s="19">
        <v>85</v>
      </c>
      <c r="CT736" s="19" t="s">
        <v>300</v>
      </c>
      <c r="CU736" s="19">
        <v>1015</v>
      </c>
      <c r="CV736" s="19">
        <v>2060</v>
      </c>
      <c r="CW736" s="19">
        <v>223</v>
      </c>
      <c r="CX736" s="19">
        <v>802</v>
      </c>
      <c r="CY736" s="19">
        <v>143</v>
      </c>
      <c r="CZ736" s="19">
        <v>4.87</v>
      </c>
      <c r="DA736" s="19">
        <v>104</v>
      </c>
      <c r="DB736" s="19">
        <v>14.1</v>
      </c>
      <c r="DC736" s="19">
        <v>77.7</v>
      </c>
      <c r="DD736" s="19">
        <v>15.45</v>
      </c>
      <c r="DE736" s="19">
        <v>45.6</v>
      </c>
      <c r="DF736" s="19">
        <v>7.56</v>
      </c>
      <c r="DG736" s="19">
        <v>55.1</v>
      </c>
      <c r="DH736" s="16">
        <v>9.65</v>
      </c>
      <c r="DI736" s="87">
        <v>4577.0300000000007</v>
      </c>
      <c r="DJ736" s="87">
        <v>4981.0300000000007</v>
      </c>
    </row>
    <row r="737" spans="1:114" x14ac:dyDescent="0.3">
      <c r="A737" s="19" t="s">
        <v>2496</v>
      </c>
      <c r="B737" s="20" t="s">
        <v>978</v>
      </c>
      <c r="C737" s="19" t="s">
        <v>1446</v>
      </c>
      <c r="D737" s="20" t="s">
        <v>980</v>
      </c>
      <c r="F737" s="113">
        <v>45118</v>
      </c>
      <c r="G737" s="59" t="s">
        <v>2455</v>
      </c>
      <c r="H737" s="19" t="s">
        <v>2195</v>
      </c>
      <c r="K737" s="141">
        <v>36.457649179999997</v>
      </c>
      <c r="L737" s="141">
        <v>-108.9053716</v>
      </c>
      <c r="M737" s="19" t="s">
        <v>357</v>
      </c>
      <c r="N737" s="62" t="s">
        <v>142</v>
      </c>
      <c r="O737" s="19" t="s">
        <v>147</v>
      </c>
      <c r="P737" s="62" t="s">
        <v>1372</v>
      </c>
      <c r="Q737" s="19"/>
      <c r="R737" s="19"/>
      <c r="S737" s="19">
        <v>0</v>
      </c>
      <c r="T737" s="19" t="s">
        <v>1423</v>
      </c>
      <c r="AG737" s="19">
        <v>72.25</v>
      </c>
      <c r="AH737" s="19">
        <v>8.2100000000000009</v>
      </c>
      <c r="AI737" s="19">
        <v>3.43</v>
      </c>
      <c r="AK737" s="19">
        <v>9.24</v>
      </c>
      <c r="AL737" s="19">
        <v>0.05</v>
      </c>
      <c r="AM737" s="19">
        <v>0.55000000000000004</v>
      </c>
      <c r="AN737" s="19">
        <v>0.83</v>
      </c>
      <c r="AO737" s="19">
        <v>0.02</v>
      </c>
      <c r="AP737" s="19">
        <v>0.16</v>
      </c>
      <c r="AQ737" s="19">
        <v>0.15</v>
      </c>
      <c r="AR737" s="19">
        <v>3.17</v>
      </c>
      <c r="AS737" s="19">
        <v>50</v>
      </c>
      <c r="AT737" s="19">
        <v>0.02</v>
      </c>
      <c r="AW737" s="19">
        <v>0.16</v>
      </c>
      <c r="AY737" s="20">
        <v>98.24</v>
      </c>
      <c r="AZ737" s="19" t="s">
        <v>290</v>
      </c>
      <c r="BA737" s="19" t="s">
        <v>292</v>
      </c>
      <c r="BB737" s="19" t="s">
        <v>321</v>
      </c>
      <c r="BD737" s="19">
        <v>135.5</v>
      </c>
      <c r="BF737" s="19">
        <v>0.08</v>
      </c>
      <c r="BH737" s="19" t="s">
        <v>292</v>
      </c>
      <c r="BJ737" s="19">
        <v>5</v>
      </c>
      <c r="BK737" s="19">
        <v>57</v>
      </c>
      <c r="BL737" s="19">
        <v>0.1</v>
      </c>
      <c r="BM737" s="19">
        <v>3</v>
      </c>
      <c r="BN737" s="19">
        <v>7</v>
      </c>
      <c r="BO737" s="19">
        <v>2.1</v>
      </c>
      <c r="BP737" s="19">
        <v>230</v>
      </c>
      <c r="BQ737" s="19">
        <v>0.01</v>
      </c>
      <c r="BR737" s="19">
        <v>4.8000000000000001E-2</v>
      </c>
      <c r="BT737" s="19">
        <v>50</v>
      </c>
      <c r="BU737" s="19">
        <v>1</v>
      </c>
      <c r="BV737" s="19">
        <v>171</v>
      </c>
      <c r="BW737" s="19">
        <v>13</v>
      </c>
      <c r="BY737" s="19">
        <v>35</v>
      </c>
      <c r="CB737" s="19">
        <v>2.9</v>
      </c>
      <c r="CC737" s="19">
        <v>1E-3</v>
      </c>
      <c r="CF737" s="19">
        <v>0.06</v>
      </c>
      <c r="CG737" s="19">
        <v>6</v>
      </c>
      <c r="CH737" s="19">
        <v>0.2</v>
      </c>
      <c r="CI737" s="19">
        <v>8.1999999999999993</v>
      </c>
      <c r="CJ737" s="19">
        <v>72.5</v>
      </c>
      <c r="CK737" s="19">
        <v>15.1</v>
      </c>
      <c r="CL737" s="19">
        <v>0.01</v>
      </c>
      <c r="CM737" s="19">
        <v>259</v>
      </c>
      <c r="CN737" s="19">
        <v>0.02</v>
      </c>
      <c r="CO737" s="19">
        <v>30.8</v>
      </c>
      <c r="CP737" s="19">
        <v>156</v>
      </c>
      <c r="CQ737" s="19">
        <v>6.4</v>
      </c>
      <c r="CR737" s="19">
        <v>127.5</v>
      </c>
      <c r="CS737" s="19">
        <v>80</v>
      </c>
      <c r="CT737" s="19">
        <v>9280</v>
      </c>
      <c r="CU737" s="19">
        <v>489</v>
      </c>
      <c r="CV737" s="19">
        <v>954</v>
      </c>
      <c r="CW737" s="19">
        <v>104.5</v>
      </c>
      <c r="CX737" s="19">
        <v>364</v>
      </c>
      <c r="CY737" s="19">
        <v>64.7</v>
      </c>
      <c r="CZ737" s="19">
        <v>2</v>
      </c>
      <c r="DA737" s="19">
        <v>43.8</v>
      </c>
      <c r="DB737" s="19">
        <v>5.39</v>
      </c>
      <c r="DC737" s="19">
        <v>27.5</v>
      </c>
      <c r="DD737" s="19">
        <v>4.9000000000000004</v>
      </c>
      <c r="DE737" s="19">
        <v>13.6</v>
      </c>
      <c r="DF737" s="19">
        <v>2.27</v>
      </c>
      <c r="DG737" s="19">
        <v>16.350000000000001</v>
      </c>
      <c r="DH737" s="16">
        <v>2.96</v>
      </c>
      <c r="DI737" s="87">
        <v>2094.9700000000003</v>
      </c>
      <c r="DJ737" s="87">
        <v>2222.4700000000003</v>
      </c>
    </row>
    <row r="738" spans="1:114" x14ac:dyDescent="0.3">
      <c r="A738" s="19" t="s">
        <v>2497</v>
      </c>
      <c r="B738" s="20" t="s">
        <v>978</v>
      </c>
      <c r="C738" s="19" t="s">
        <v>1446</v>
      </c>
      <c r="D738" s="20" t="s">
        <v>980</v>
      </c>
      <c r="F738" s="113">
        <v>45118</v>
      </c>
      <c r="G738" s="59" t="s">
        <v>2455</v>
      </c>
      <c r="H738" s="19" t="s">
        <v>2195</v>
      </c>
      <c r="K738" s="141">
        <v>36.457649179999997</v>
      </c>
      <c r="L738" s="141">
        <v>-108.9053716</v>
      </c>
      <c r="M738" s="19" t="s">
        <v>357</v>
      </c>
      <c r="N738" s="62" t="s">
        <v>142</v>
      </c>
      <c r="O738" s="19" t="s">
        <v>147</v>
      </c>
      <c r="P738" s="62" t="s">
        <v>1372</v>
      </c>
      <c r="Q738" s="19"/>
      <c r="R738" s="19"/>
      <c r="S738" s="19">
        <v>0</v>
      </c>
      <c r="T738" s="19" t="s">
        <v>1423</v>
      </c>
      <c r="AG738" s="19">
        <v>82.72</v>
      </c>
      <c r="AH738" s="19">
        <v>3.59</v>
      </c>
      <c r="AI738" s="19">
        <v>2.3199999999999998</v>
      </c>
      <c r="AK738" s="19">
        <v>6.74</v>
      </c>
      <c r="AL738" s="19">
        <v>0.02</v>
      </c>
      <c r="AM738" s="19">
        <v>0.28000000000000003</v>
      </c>
      <c r="AN738" s="19">
        <v>0.57999999999999996</v>
      </c>
      <c r="AO738" s="19">
        <v>0.03</v>
      </c>
      <c r="AP738" s="19">
        <v>0.5</v>
      </c>
      <c r="AQ738" s="19">
        <v>0.04</v>
      </c>
      <c r="AR738" s="19">
        <v>2.0499999999999998</v>
      </c>
      <c r="AS738" s="19">
        <v>40</v>
      </c>
      <c r="AT738" s="19">
        <v>0.01</v>
      </c>
      <c r="AW738" s="19">
        <v>0.17</v>
      </c>
      <c r="AY738" s="20">
        <v>99.05</v>
      </c>
      <c r="AZ738" s="19">
        <v>1E-3</v>
      </c>
      <c r="BA738" s="19" t="s">
        <v>292</v>
      </c>
      <c r="BB738" s="19" t="s">
        <v>321</v>
      </c>
      <c r="BD738" s="19">
        <v>171</v>
      </c>
      <c r="BF738" s="19">
        <v>0.1</v>
      </c>
      <c r="BH738" s="19" t="s">
        <v>292</v>
      </c>
      <c r="BJ738" s="19">
        <v>2</v>
      </c>
      <c r="BK738" s="19">
        <v>28</v>
      </c>
      <c r="BL738" s="19">
        <v>0.26</v>
      </c>
      <c r="BM738" s="19">
        <v>3</v>
      </c>
      <c r="BN738" s="19">
        <v>4</v>
      </c>
      <c r="BO738" s="19">
        <v>1.3</v>
      </c>
      <c r="BP738" s="19">
        <v>54.2</v>
      </c>
      <c r="BQ738" s="19">
        <v>0.01</v>
      </c>
      <c r="BR738" s="19">
        <v>4.2000000000000003E-2</v>
      </c>
      <c r="BT738" s="19">
        <v>10</v>
      </c>
      <c r="BU738" s="19">
        <v>1</v>
      </c>
      <c r="BV738" s="19">
        <v>86.1</v>
      </c>
      <c r="BW738" s="19">
        <v>4</v>
      </c>
      <c r="BY738" s="19">
        <v>14</v>
      </c>
      <c r="CB738" s="19">
        <v>13.7</v>
      </c>
      <c r="CC738" s="19" t="s">
        <v>290</v>
      </c>
      <c r="CF738" s="19">
        <v>0.05</v>
      </c>
      <c r="CG738" s="19">
        <v>4</v>
      </c>
      <c r="CH738" s="19" t="s">
        <v>291</v>
      </c>
      <c r="CI738" s="19">
        <v>3</v>
      </c>
      <c r="CJ738" s="19">
        <v>51.8</v>
      </c>
      <c r="CK738" s="19">
        <v>6.7</v>
      </c>
      <c r="CL738" s="19">
        <v>0.01</v>
      </c>
      <c r="CM738" s="19">
        <v>46.7</v>
      </c>
      <c r="CN738" s="19">
        <v>0.05</v>
      </c>
      <c r="CO738" s="19">
        <v>7.99</v>
      </c>
      <c r="CP738" s="19">
        <v>63</v>
      </c>
      <c r="CQ738" s="19">
        <v>3.8</v>
      </c>
      <c r="CR738" s="19">
        <v>34.5</v>
      </c>
      <c r="CS738" s="19">
        <v>40</v>
      </c>
      <c r="CT738" s="19">
        <v>2140</v>
      </c>
      <c r="CU738" s="19">
        <v>117</v>
      </c>
      <c r="CV738" s="19">
        <v>210</v>
      </c>
      <c r="CW738" s="19">
        <v>22.7</v>
      </c>
      <c r="CX738" s="19">
        <v>77</v>
      </c>
      <c r="CY738" s="19">
        <v>12.1</v>
      </c>
      <c r="CZ738" s="19">
        <v>0.91</v>
      </c>
      <c r="DA738" s="19">
        <v>8.4700000000000006</v>
      </c>
      <c r="DB738" s="19">
        <v>1.1000000000000001</v>
      </c>
      <c r="DC738" s="19">
        <v>6.51</v>
      </c>
      <c r="DD738" s="19">
        <v>1.35</v>
      </c>
      <c r="DE738" s="19">
        <v>3.79</v>
      </c>
      <c r="DF738" s="19">
        <v>0.69</v>
      </c>
      <c r="DG738" s="19">
        <v>5</v>
      </c>
      <c r="DH738" s="19">
        <v>0.88</v>
      </c>
      <c r="DI738" s="87">
        <v>467.50000000000011</v>
      </c>
      <c r="DJ738" s="87">
        <v>502.00000000000011</v>
      </c>
    </row>
    <row r="739" spans="1:114" x14ac:dyDescent="0.3">
      <c r="A739" s="19" t="s">
        <v>2498</v>
      </c>
      <c r="B739" s="20" t="s">
        <v>978</v>
      </c>
      <c r="C739" s="19" t="s">
        <v>1446</v>
      </c>
      <c r="D739" s="20" t="s">
        <v>980</v>
      </c>
      <c r="F739" s="113">
        <v>45118</v>
      </c>
      <c r="G739" s="59" t="s">
        <v>2455</v>
      </c>
      <c r="H739" s="19" t="s">
        <v>2195</v>
      </c>
      <c r="K739" s="141">
        <v>36.457753570000001</v>
      </c>
      <c r="L739" s="141">
        <v>-108.90567009999999</v>
      </c>
      <c r="M739" s="19" t="s">
        <v>357</v>
      </c>
      <c r="N739" s="62" t="s">
        <v>142</v>
      </c>
      <c r="O739" s="19" t="s">
        <v>147</v>
      </c>
      <c r="P739" s="62" t="s">
        <v>1372</v>
      </c>
      <c r="Q739" s="19"/>
      <c r="R739" s="19"/>
      <c r="S739" s="19">
        <v>0</v>
      </c>
      <c r="T739" s="19" t="s">
        <v>1423</v>
      </c>
      <c r="AG739" s="19">
        <v>50.11</v>
      </c>
      <c r="AH739" s="19">
        <v>16.55</v>
      </c>
      <c r="AI739" s="19">
        <v>2.52</v>
      </c>
      <c r="AK739" s="19">
        <v>20.079999999999998</v>
      </c>
      <c r="AL739" s="19">
        <v>0.46</v>
      </c>
      <c r="AM739" s="19">
        <v>0.57999999999999996</v>
      </c>
      <c r="AN739" s="19">
        <v>0.89</v>
      </c>
      <c r="AO739" s="19">
        <v>0.03</v>
      </c>
      <c r="AP739" s="19">
        <v>0.09</v>
      </c>
      <c r="AQ739" s="19">
        <v>0.43</v>
      </c>
      <c r="AR739" s="19">
        <v>3.2</v>
      </c>
      <c r="AS739" s="19">
        <v>250</v>
      </c>
      <c r="AT739" s="19">
        <v>0.04</v>
      </c>
      <c r="AW739" s="19">
        <v>0.2</v>
      </c>
      <c r="AY739" s="20">
        <v>95.18</v>
      </c>
      <c r="AZ739" s="19">
        <v>1E-3</v>
      </c>
      <c r="BA739" s="19" t="s">
        <v>292</v>
      </c>
      <c r="BB739" s="19" t="s">
        <v>321</v>
      </c>
      <c r="BD739" s="19">
        <v>163</v>
      </c>
      <c r="BF739" s="19">
        <v>0.12</v>
      </c>
      <c r="BH739" s="19">
        <v>0.6</v>
      </c>
      <c r="BJ739" s="19">
        <v>22</v>
      </c>
      <c r="BK739" s="19">
        <v>107</v>
      </c>
      <c r="BL739" s="19">
        <v>7.0000000000000007E-2</v>
      </c>
      <c r="BM739" s="19">
        <v>3</v>
      </c>
      <c r="BN739" s="19">
        <v>6.4</v>
      </c>
      <c r="BO739" s="19">
        <v>3.5</v>
      </c>
      <c r="BP739" s="19">
        <v>649</v>
      </c>
      <c r="BQ739" s="19">
        <v>2.5999999999999999E-2</v>
      </c>
      <c r="BR739" s="19">
        <v>6.7000000000000004E-2</v>
      </c>
      <c r="BT739" s="19">
        <v>40</v>
      </c>
      <c r="BU739" s="19">
        <v>4</v>
      </c>
      <c r="BV739" s="19">
        <v>347</v>
      </c>
      <c r="BW739" s="19">
        <v>38</v>
      </c>
      <c r="BY739" s="19">
        <v>93</v>
      </c>
      <c r="CB739" s="19">
        <v>2.4</v>
      </c>
      <c r="CC739" s="19">
        <v>3.0000000000000001E-3</v>
      </c>
      <c r="CF739" s="19">
        <v>0.09</v>
      </c>
      <c r="CG739" s="19">
        <v>13</v>
      </c>
      <c r="CH739" s="19" t="s">
        <v>291</v>
      </c>
      <c r="CI739" s="19">
        <v>30.7</v>
      </c>
      <c r="CJ739" s="19">
        <v>85.1</v>
      </c>
      <c r="CK739" s="19">
        <v>31.9</v>
      </c>
      <c r="CL739" s="19">
        <v>0.01</v>
      </c>
      <c r="CM739" s="19">
        <v>871</v>
      </c>
      <c r="CN739" s="19">
        <v>0.04</v>
      </c>
      <c r="CO739" s="19">
        <v>88.9</v>
      </c>
      <c r="CP739" s="19">
        <v>322</v>
      </c>
      <c r="CQ739" s="19">
        <v>8.6999999999999993</v>
      </c>
      <c r="CR739" s="19">
        <v>390</v>
      </c>
      <c r="CS739" s="19">
        <v>204</v>
      </c>
      <c r="CT739" s="19" t="s">
        <v>300</v>
      </c>
      <c r="CU739" s="19">
        <v>1465</v>
      </c>
      <c r="CV739" s="19">
        <v>3060</v>
      </c>
      <c r="CW739" s="19">
        <v>355</v>
      </c>
      <c r="CX739" s="19">
        <v>1220</v>
      </c>
      <c r="CY739" s="19">
        <v>223</v>
      </c>
      <c r="CZ739" s="19">
        <v>5.62</v>
      </c>
      <c r="DA739" s="19">
        <v>150.5</v>
      </c>
      <c r="DB739" s="19">
        <v>18.5</v>
      </c>
      <c r="DC739" s="19">
        <v>88.9</v>
      </c>
      <c r="DD739" s="19">
        <v>15.2</v>
      </c>
      <c r="DE739" s="19">
        <v>40.799999999999997</v>
      </c>
      <c r="DF739" s="19">
        <v>6.4</v>
      </c>
      <c r="DG739" s="19">
        <v>45.7</v>
      </c>
      <c r="DH739" s="16">
        <v>8.14</v>
      </c>
      <c r="DI739" s="87">
        <v>6702.7599999999993</v>
      </c>
      <c r="DJ739" s="87">
        <v>7092.7599999999993</v>
      </c>
    </row>
    <row r="740" spans="1:114" x14ac:dyDescent="0.3">
      <c r="A740" s="19" t="s">
        <v>2499</v>
      </c>
      <c r="B740" s="20" t="s">
        <v>978</v>
      </c>
      <c r="C740" s="19" t="s">
        <v>1446</v>
      </c>
      <c r="D740" s="20" t="s">
        <v>980</v>
      </c>
      <c r="F740" s="113">
        <v>45118</v>
      </c>
      <c r="G740" s="59" t="s">
        <v>2455</v>
      </c>
      <c r="H740" s="19" t="s">
        <v>2195</v>
      </c>
      <c r="K740" s="141">
        <v>36.451233092000003</v>
      </c>
      <c r="L740" s="141">
        <v>-108.90341333000001</v>
      </c>
      <c r="M740" s="19" t="s">
        <v>357</v>
      </c>
      <c r="N740" s="62" t="s">
        <v>142</v>
      </c>
      <c r="O740" s="19" t="s">
        <v>147</v>
      </c>
      <c r="P740" s="62" t="s">
        <v>1372</v>
      </c>
      <c r="Q740" s="19"/>
      <c r="R740" s="19"/>
      <c r="S740" s="19">
        <v>0</v>
      </c>
      <c r="T740" s="19" t="s">
        <v>1423</v>
      </c>
      <c r="AG740" s="19">
        <v>72.739999999999995</v>
      </c>
      <c r="AH740" s="19">
        <v>5.12</v>
      </c>
      <c r="AI740" s="19">
        <v>2.56</v>
      </c>
      <c r="AK740" s="19">
        <v>13.26</v>
      </c>
      <c r="AL740" s="19">
        <v>0.02</v>
      </c>
      <c r="AM740" s="19">
        <v>0.15</v>
      </c>
      <c r="AN740" s="19">
        <v>0.55000000000000004</v>
      </c>
      <c r="AO740" s="19">
        <v>0.14000000000000001</v>
      </c>
      <c r="AP740" s="19">
        <v>0.82</v>
      </c>
      <c r="AQ740" s="19">
        <v>7.0000000000000007E-2</v>
      </c>
      <c r="AR740" s="19">
        <v>3.05</v>
      </c>
      <c r="AS740" s="19">
        <v>70</v>
      </c>
      <c r="AT740" s="19">
        <v>0.08</v>
      </c>
      <c r="AW740" s="19">
        <v>0.12</v>
      </c>
      <c r="AY740" s="20">
        <v>98.679999999999993</v>
      </c>
      <c r="AZ740" s="19" t="s">
        <v>290</v>
      </c>
      <c r="BA740" s="19" t="s">
        <v>292</v>
      </c>
      <c r="BB740" s="19" t="s">
        <v>321</v>
      </c>
      <c r="BD740" s="19">
        <v>217</v>
      </c>
      <c r="BF740" s="19">
        <v>0.14000000000000001</v>
      </c>
      <c r="BH740" s="19" t="s">
        <v>292</v>
      </c>
      <c r="BJ740" s="19">
        <v>2</v>
      </c>
      <c r="BK740" s="19">
        <v>55</v>
      </c>
      <c r="BL740" s="19">
        <v>0.67</v>
      </c>
      <c r="BM740" s="19">
        <v>5</v>
      </c>
      <c r="BN740" s="19">
        <v>7.4</v>
      </c>
      <c r="BO740" s="19">
        <v>1.5</v>
      </c>
      <c r="BP740" s="19">
        <v>190.5</v>
      </c>
      <c r="BQ740" s="19">
        <v>2.1999999999999999E-2</v>
      </c>
      <c r="BR740" s="19">
        <v>5.5E-2</v>
      </c>
      <c r="BT740" s="19" t="s">
        <v>293</v>
      </c>
      <c r="BU740" s="19">
        <v>2</v>
      </c>
      <c r="BV740" s="19">
        <v>109</v>
      </c>
      <c r="BW740" s="19">
        <v>5</v>
      </c>
      <c r="BY740" s="19">
        <v>30</v>
      </c>
      <c r="CB740" s="19">
        <v>28.1</v>
      </c>
      <c r="CC740" s="19">
        <v>1E-3</v>
      </c>
      <c r="CF740" s="19">
        <v>0.13</v>
      </c>
      <c r="CG740" s="19">
        <v>6</v>
      </c>
      <c r="CH740" s="19" t="s">
        <v>291</v>
      </c>
      <c r="CI740" s="19">
        <v>4.5</v>
      </c>
      <c r="CJ740" s="19">
        <v>51.6</v>
      </c>
      <c r="CK740" s="19">
        <v>8.6999999999999993</v>
      </c>
      <c r="CL740" s="19" t="s">
        <v>261</v>
      </c>
      <c r="CM740" s="19">
        <v>106.5</v>
      </c>
      <c r="CN740" s="19">
        <v>0.11</v>
      </c>
      <c r="CO740" s="19">
        <v>21.7</v>
      </c>
      <c r="CP740" s="19">
        <v>101</v>
      </c>
      <c r="CQ740" s="19">
        <v>4.8</v>
      </c>
      <c r="CR740" s="19">
        <v>120.5</v>
      </c>
      <c r="CS740" s="19">
        <v>57</v>
      </c>
      <c r="CT740" s="19">
        <v>7500</v>
      </c>
      <c r="CU740" s="19">
        <v>198.5</v>
      </c>
      <c r="CV740" s="19">
        <v>407</v>
      </c>
      <c r="CW740" s="19">
        <v>42.9</v>
      </c>
      <c r="CX740" s="19">
        <v>150.5</v>
      </c>
      <c r="CY740" s="19">
        <v>26.4</v>
      </c>
      <c r="CZ740" s="19">
        <v>1.53</v>
      </c>
      <c r="DA740" s="19">
        <v>21.6</v>
      </c>
      <c r="DB740" s="19">
        <v>3.18</v>
      </c>
      <c r="DC740" s="19">
        <v>20.3</v>
      </c>
      <c r="DD740" s="19">
        <v>4.3600000000000003</v>
      </c>
      <c r="DE740" s="19">
        <v>13.8</v>
      </c>
      <c r="DF740" s="19">
        <v>2.2599999999999998</v>
      </c>
      <c r="DG740" s="19">
        <v>17.100000000000001</v>
      </c>
      <c r="DH740" s="16">
        <v>3.04</v>
      </c>
      <c r="DI740" s="87">
        <v>912.4699999999998</v>
      </c>
      <c r="DJ740" s="87">
        <v>1032.9699999999998</v>
      </c>
    </row>
    <row r="741" spans="1:114" x14ac:dyDescent="0.3">
      <c r="A741" s="19" t="s">
        <v>2500</v>
      </c>
      <c r="B741" s="20" t="s">
        <v>978</v>
      </c>
      <c r="C741" s="19" t="s">
        <v>1446</v>
      </c>
      <c r="D741" s="20" t="s">
        <v>980</v>
      </c>
      <c r="F741" s="113">
        <v>45118</v>
      </c>
      <c r="G741" s="59" t="s">
        <v>2455</v>
      </c>
      <c r="H741" s="19" t="s">
        <v>2195</v>
      </c>
      <c r="K741" s="141">
        <v>36.452457787</v>
      </c>
      <c r="L741" s="141">
        <v>-108.90334679999999</v>
      </c>
      <c r="M741" s="19" t="s">
        <v>357</v>
      </c>
      <c r="N741" s="62" t="s">
        <v>142</v>
      </c>
      <c r="O741" s="19" t="s">
        <v>147</v>
      </c>
      <c r="P741" s="62" t="s">
        <v>1372</v>
      </c>
      <c r="Q741" s="19"/>
      <c r="R741" s="19"/>
      <c r="S741" s="19">
        <v>0</v>
      </c>
      <c r="T741" s="19" t="s">
        <v>1423</v>
      </c>
      <c r="AG741" s="19">
        <v>69.930000000000007</v>
      </c>
      <c r="AH741" s="19">
        <v>7.25</v>
      </c>
      <c r="AI741" s="19">
        <v>1.1599999999999999</v>
      </c>
      <c r="AK741" s="19">
        <v>16.059999999999999</v>
      </c>
      <c r="AL741" s="19">
        <v>0.04</v>
      </c>
      <c r="AM741" s="19">
        <v>0.1</v>
      </c>
      <c r="AN741" s="19">
        <v>0.54</v>
      </c>
      <c r="AO741" s="19">
        <v>0.03</v>
      </c>
      <c r="AP741" s="19">
        <v>0.05</v>
      </c>
      <c r="AQ741" s="19">
        <v>0.16</v>
      </c>
      <c r="AR741" s="19">
        <v>2.86</v>
      </c>
      <c r="AS741" s="19">
        <v>60</v>
      </c>
      <c r="AT741" s="19">
        <v>0.04</v>
      </c>
      <c r="AW741" s="19">
        <v>0.15</v>
      </c>
      <c r="AY741" s="20">
        <v>98.370000000000019</v>
      </c>
      <c r="AZ741" s="19" t="s">
        <v>290</v>
      </c>
      <c r="BA741" s="19" t="s">
        <v>292</v>
      </c>
      <c r="BB741" s="19" t="s">
        <v>321</v>
      </c>
      <c r="BD741" s="19">
        <v>119</v>
      </c>
      <c r="BF741" s="19">
        <v>0.15</v>
      </c>
      <c r="BH741" s="19" t="s">
        <v>292</v>
      </c>
      <c r="BJ741" s="19">
        <v>3</v>
      </c>
      <c r="BK741" s="19">
        <v>63</v>
      </c>
      <c r="BL741" s="19">
        <v>0.14000000000000001</v>
      </c>
      <c r="BM741" s="19">
        <v>4</v>
      </c>
      <c r="BN741" s="19">
        <v>7.5</v>
      </c>
      <c r="BO741" s="19">
        <v>2.1</v>
      </c>
      <c r="BP741" s="19">
        <v>278</v>
      </c>
      <c r="BQ741" s="19">
        <v>1.6E-2</v>
      </c>
      <c r="BR741" s="19">
        <v>5.8999999999999997E-2</v>
      </c>
      <c r="BT741" s="19" t="s">
        <v>293</v>
      </c>
      <c r="BU741" s="19">
        <v>2</v>
      </c>
      <c r="BV741" s="19">
        <v>157</v>
      </c>
      <c r="BW741" s="19">
        <v>12</v>
      </c>
      <c r="BY741" s="19">
        <v>37</v>
      </c>
      <c r="CB741" s="19">
        <v>3</v>
      </c>
      <c r="CC741" s="19">
        <v>1E-3</v>
      </c>
      <c r="CF741" s="19">
        <v>0.14000000000000001</v>
      </c>
      <c r="CG741" s="19">
        <v>6</v>
      </c>
      <c r="CH741" s="19">
        <v>0.3</v>
      </c>
      <c r="CI741" s="19">
        <v>7.8</v>
      </c>
      <c r="CJ741" s="19">
        <v>56.4</v>
      </c>
      <c r="CK741" s="19">
        <v>13.2</v>
      </c>
      <c r="CL741" s="19">
        <v>0.01</v>
      </c>
      <c r="CM741" s="19">
        <v>285</v>
      </c>
      <c r="CN741" s="19">
        <v>0.02</v>
      </c>
      <c r="CO741" s="19">
        <v>37.799999999999997</v>
      </c>
      <c r="CP741" s="19">
        <v>135</v>
      </c>
      <c r="CQ741" s="19">
        <v>6</v>
      </c>
      <c r="CR741" s="19">
        <v>181.5</v>
      </c>
      <c r="CS741" s="19">
        <v>55</v>
      </c>
      <c r="CT741" s="19" t="s">
        <v>300</v>
      </c>
      <c r="CU741" s="19">
        <v>505</v>
      </c>
      <c r="CV741" s="19">
        <v>1005</v>
      </c>
      <c r="CW741" s="19">
        <v>108.5</v>
      </c>
      <c r="CX741" s="19">
        <v>391</v>
      </c>
      <c r="CY741" s="19">
        <v>69.5</v>
      </c>
      <c r="CZ741" s="19">
        <v>2.52</v>
      </c>
      <c r="DA741" s="19">
        <v>50.8</v>
      </c>
      <c r="DB741" s="19">
        <v>6.74</v>
      </c>
      <c r="DC741" s="19">
        <v>35.299999999999997</v>
      </c>
      <c r="DD741" s="19">
        <v>6.78</v>
      </c>
      <c r="DE741" s="19">
        <v>20.2</v>
      </c>
      <c r="DF741" s="19">
        <v>3.31</v>
      </c>
      <c r="DG741" s="19">
        <v>23.7</v>
      </c>
      <c r="DH741" s="16">
        <v>4.1399999999999997</v>
      </c>
      <c r="DI741" s="87">
        <v>2232.4899999999998</v>
      </c>
      <c r="DJ741" s="87">
        <v>2413.9899999999998</v>
      </c>
    </row>
    <row r="742" spans="1:114" x14ac:dyDescent="0.3">
      <c r="A742" s="19" t="s">
        <v>2501</v>
      </c>
      <c r="B742" s="20" t="s">
        <v>978</v>
      </c>
      <c r="C742" s="19" t="s">
        <v>1446</v>
      </c>
      <c r="D742" s="20" t="s">
        <v>980</v>
      </c>
      <c r="F742" s="113">
        <v>45118</v>
      </c>
      <c r="G742" s="59" t="s">
        <v>2455</v>
      </c>
      <c r="H742" s="19" t="s">
        <v>2195</v>
      </c>
      <c r="K742" s="141">
        <v>36.454103773</v>
      </c>
      <c r="L742" s="141">
        <v>-108.9036596</v>
      </c>
      <c r="M742" s="19" t="s">
        <v>357</v>
      </c>
      <c r="N742" s="62" t="s">
        <v>142</v>
      </c>
      <c r="O742" s="19" t="s">
        <v>147</v>
      </c>
      <c r="P742" s="62" t="s">
        <v>1372</v>
      </c>
      <c r="Q742" s="19"/>
      <c r="R742" s="19"/>
      <c r="S742" s="19">
        <v>0</v>
      </c>
      <c r="T742" s="19" t="s">
        <v>1423</v>
      </c>
      <c r="AG742" s="19">
        <v>66.37</v>
      </c>
      <c r="AH742" s="19">
        <v>9.26</v>
      </c>
      <c r="AI742" s="19">
        <v>2.29</v>
      </c>
      <c r="AK742" s="19">
        <v>15.18</v>
      </c>
      <c r="AL742" s="19">
        <v>0.06</v>
      </c>
      <c r="AM742" s="19">
        <v>0.18</v>
      </c>
      <c r="AN742" s="19">
        <v>0.2</v>
      </c>
      <c r="AO742" s="19">
        <v>0.03</v>
      </c>
      <c r="AP742" s="19">
        <v>0.42</v>
      </c>
      <c r="AQ742" s="19">
        <v>0.2</v>
      </c>
      <c r="AR742" s="19">
        <v>3.03</v>
      </c>
      <c r="AS742" s="19">
        <v>50</v>
      </c>
      <c r="AT742" s="19">
        <v>0.04</v>
      </c>
      <c r="AW742" s="19">
        <v>0.11</v>
      </c>
      <c r="AY742" s="20">
        <v>97.370000000000047</v>
      </c>
      <c r="AZ742" s="19">
        <v>3.0000000000000001E-3</v>
      </c>
      <c r="BA742" s="19" t="s">
        <v>292</v>
      </c>
      <c r="BB742" s="19" t="s">
        <v>321</v>
      </c>
      <c r="BD742" s="19">
        <v>151.5</v>
      </c>
      <c r="BF742" s="19">
        <v>0.11</v>
      </c>
      <c r="BH742" s="19" t="s">
        <v>292</v>
      </c>
      <c r="BJ742" s="19">
        <v>4</v>
      </c>
      <c r="BK742" s="19">
        <v>71</v>
      </c>
      <c r="BL742" s="19">
        <v>0.21</v>
      </c>
      <c r="BM742" s="19">
        <v>3</v>
      </c>
      <c r="BN742" s="19">
        <v>6.8</v>
      </c>
      <c r="BO742" s="19">
        <v>2.5</v>
      </c>
      <c r="BP742" s="19">
        <v>324</v>
      </c>
      <c r="BQ742" s="19">
        <v>1.9E-2</v>
      </c>
      <c r="BR742" s="19">
        <v>5.8000000000000003E-2</v>
      </c>
      <c r="BT742" s="19">
        <v>10</v>
      </c>
      <c r="BU742" s="19">
        <v>2</v>
      </c>
      <c r="BV742" s="19">
        <v>203</v>
      </c>
      <c r="BW742" s="19">
        <v>17</v>
      </c>
      <c r="BY742" s="19">
        <v>48</v>
      </c>
      <c r="CB742" s="19">
        <v>7.2</v>
      </c>
      <c r="CC742" s="19">
        <v>1E-3</v>
      </c>
      <c r="CF742" s="19">
        <v>0.13</v>
      </c>
      <c r="CG742" s="19">
        <v>7</v>
      </c>
      <c r="CH742" s="19">
        <v>0.3</v>
      </c>
      <c r="CI742" s="19">
        <v>9.4</v>
      </c>
      <c r="CJ742" s="19">
        <v>41.5</v>
      </c>
      <c r="CK742" s="19">
        <v>17.3</v>
      </c>
      <c r="CL742" s="19">
        <v>0.02</v>
      </c>
      <c r="CM742" s="19">
        <v>390</v>
      </c>
      <c r="CN742" s="19">
        <v>0.13</v>
      </c>
      <c r="CO742" s="19">
        <v>45</v>
      </c>
      <c r="CP742" s="19">
        <v>190</v>
      </c>
      <c r="CQ742" s="19">
        <v>13.7</v>
      </c>
      <c r="CR742" s="19">
        <v>211</v>
      </c>
      <c r="CS742" s="19">
        <v>75</v>
      </c>
      <c r="CT742" s="19" t="s">
        <v>300</v>
      </c>
      <c r="CU742" s="19">
        <v>689</v>
      </c>
      <c r="CV742" s="19">
        <v>1390</v>
      </c>
      <c r="CW742" s="19">
        <v>153.5</v>
      </c>
      <c r="CX742" s="19">
        <v>544</v>
      </c>
      <c r="CY742" s="19">
        <v>97.3</v>
      </c>
      <c r="CZ742" s="19">
        <v>3.09</v>
      </c>
      <c r="DA742" s="19">
        <v>68.099999999999994</v>
      </c>
      <c r="DB742" s="19">
        <v>8.85</v>
      </c>
      <c r="DC742" s="19">
        <v>44.2</v>
      </c>
      <c r="DD742" s="19">
        <v>8.11</v>
      </c>
      <c r="DE742" s="19">
        <v>22.3</v>
      </c>
      <c r="DF742" s="19">
        <v>3.61</v>
      </c>
      <c r="DG742" s="19">
        <v>25.8</v>
      </c>
      <c r="DH742" s="16">
        <v>4.4000000000000004</v>
      </c>
      <c r="DI742" s="87">
        <v>3062.2600000000007</v>
      </c>
      <c r="DJ742" s="87">
        <v>3273.2600000000007</v>
      </c>
    </row>
    <row r="743" spans="1:114" x14ac:dyDescent="0.3">
      <c r="A743" s="19" t="s">
        <v>2502</v>
      </c>
      <c r="B743" s="20" t="s">
        <v>978</v>
      </c>
      <c r="C743" s="19" t="s">
        <v>1446</v>
      </c>
      <c r="D743" s="20" t="s">
        <v>980</v>
      </c>
      <c r="F743" s="113">
        <v>45118</v>
      </c>
      <c r="G743" s="59" t="s">
        <v>2455</v>
      </c>
      <c r="H743" s="19" t="s">
        <v>2195</v>
      </c>
      <c r="K743" s="141">
        <v>36.455296744000002</v>
      </c>
      <c r="L743" s="141">
        <v>-108.90435271</v>
      </c>
      <c r="M743" s="19" t="s">
        <v>357</v>
      </c>
      <c r="N743" s="62" t="s">
        <v>142</v>
      </c>
      <c r="O743" s="19" t="s">
        <v>147</v>
      </c>
      <c r="P743" s="62" t="s">
        <v>1372</v>
      </c>
      <c r="Q743" s="19"/>
      <c r="R743" s="19"/>
      <c r="S743" s="19">
        <v>0</v>
      </c>
      <c r="T743" s="19" t="s">
        <v>1423</v>
      </c>
      <c r="AG743" s="19">
        <v>64.64</v>
      </c>
      <c r="AH743" s="19">
        <v>12.6</v>
      </c>
      <c r="AI743" s="19">
        <v>1.94</v>
      </c>
      <c r="AK743" s="19">
        <v>12.76</v>
      </c>
      <c r="AL743" s="19">
        <v>0.13</v>
      </c>
      <c r="AM743" s="19">
        <v>0.32</v>
      </c>
      <c r="AN743" s="19">
        <v>0.54</v>
      </c>
      <c r="AO743" s="19">
        <v>0.03</v>
      </c>
      <c r="AP743" s="19">
        <v>0.32</v>
      </c>
      <c r="AQ743" s="19">
        <v>0.27</v>
      </c>
      <c r="AR743" s="19">
        <v>2.74</v>
      </c>
      <c r="AS743" s="19">
        <v>50</v>
      </c>
      <c r="AT743" s="19">
        <v>0.04</v>
      </c>
      <c r="AW743" s="19">
        <v>0.23</v>
      </c>
      <c r="AY743" s="20">
        <v>96.559999999999988</v>
      </c>
      <c r="AZ743" s="19">
        <v>1E-3</v>
      </c>
      <c r="BA743" s="19" t="s">
        <v>292</v>
      </c>
      <c r="BB743" s="19" t="s">
        <v>321</v>
      </c>
      <c r="BD743" s="19">
        <v>179.5</v>
      </c>
      <c r="BF743" s="19">
        <v>0.12</v>
      </c>
      <c r="BH743" s="19" t="s">
        <v>292</v>
      </c>
      <c r="BJ743" s="19">
        <v>7</v>
      </c>
      <c r="BK743" s="19">
        <v>84</v>
      </c>
      <c r="BL743" s="19">
        <v>0.15</v>
      </c>
      <c r="BM743" s="19">
        <v>4</v>
      </c>
      <c r="BN743" s="19">
        <v>7.3</v>
      </c>
      <c r="BO743" s="19">
        <v>2.9</v>
      </c>
      <c r="BP743" s="19">
        <v>446</v>
      </c>
      <c r="BQ743" s="19">
        <v>1.2999999999999999E-2</v>
      </c>
      <c r="BR743" s="19">
        <v>6.9000000000000006E-2</v>
      </c>
      <c r="BT743" s="19" t="s">
        <v>293</v>
      </c>
      <c r="BU743" s="19">
        <v>2</v>
      </c>
      <c r="BV743" s="19">
        <v>263</v>
      </c>
      <c r="BW743" s="19">
        <v>23</v>
      </c>
      <c r="BY743" s="19">
        <v>64</v>
      </c>
      <c r="CB743" s="19">
        <v>4.3</v>
      </c>
      <c r="CC743" s="19">
        <v>2E-3</v>
      </c>
      <c r="CF743" s="19">
        <v>0.12</v>
      </c>
      <c r="CG743" s="19">
        <v>9</v>
      </c>
      <c r="CH743" s="19" t="s">
        <v>291</v>
      </c>
      <c r="CI743" s="19">
        <v>13.3</v>
      </c>
      <c r="CJ743" s="19">
        <v>55.5</v>
      </c>
      <c r="CK743" s="19">
        <v>23.1</v>
      </c>
      <c r="CL743" s="19" t="s">
        <v>261</v>
      </c>
      <c r="CM743" s="19">
        <v>518</v>
      </c>
      <c r="CN743" s="19">
        <v>7.0000000000000007E-2</v>
      </c>
      <c r="CO743" s="19">
        <v>59.6</v>
      </c>
      <c r="CP743" s="19">
        <v>220</v>
      </c>
      <c r="CQ743" s="19">
        <v>8.5</v>
      </c>
      <c r="CR743" s="19">
        <v>264</v>
      </c>
      <c r="CS743" s="19">
        <v>75</v>
      </c>
      <c r="CT743" s="19" t="s">
        <v>300</v>
      </c>
      <c r="CU743" s="19">
        <v>889</v>
      </c>
      <c r="CV743" s="19">
        <v>1780</v>
      </c>
      <c r="CW743" s="19">
        <v>196.5</v>
      </c>
      <c r="CX743" s="19">
        <v>717</v>
      </c>
      <c r="CY743" s="19">
        <v>129</v>
      </c>
      <c r="CZ743" s="19">
        <v>3.61</v>
      </c>
      <c r="DA743" s="19">
        <v>91</v>
      </c>
      <c r="DB743" s="19">
        <v>11.65</v>
      </c>
      <c r="DC743" s="19">
        <v>56.8</v>
      </c>
      <c r="DD743" s="19">
        <v>10.199999999999999</v>
      </c>
      <c r="DE743" s="19">
        <v>28.2</v>
      </c>
      <c r="DF743" s="19">
        <v>4.49</v>
      </c>
      <c r="DG743" s="19">
        <v>32.5</v>
      </c>
      <c r="DH743" s="16">
        <v>5.69</v>
      </c>
      <c r="DI743" s="87">
        <v>3955.64</v>
      </c>
      <c r="DJ743" s="87">
        <v>4219.6399999999994</v>
      </c>
    </row>
    <row r="744" spans="1:114" s="19" customFormat="1" x14ac:dyDescent="0.3">
      <c r="A744" s="63" t="s">
        <v>2456</v>
      </c>
      <c r="E744" s="109"/>
      <c r="F744" s="109"/>
      <c r="G744" s="62"/>
      <c r="N744" s="62"/>
      <c r="P744" s="62"/>
      <c r="AK744" s="37"/>
      <c r="AY744" s="20"/>
      <c r="DI744" s="85"/>
      <c r="DJ744" s="85"/>
    </row>
    <row r="745" spans="1:114" s="19" customFormat="1" x14ac:dyDescent="0.3">
      <c r="A745" s="62" t="s">
        <v>1425</v>
      </c>
      <c r="B745" s="19" t="s">
        <v>1369</v>
      </c>
      <c r="C745" s="1" t="s">
        <v>1310</v>
      </c>
      <c r="D745" s="19" t="s">
        <v>980</v>
      </c>
      <c r="E745" s="109"/>
      <c r="F745" s="109">
        <v>42327</v>
      </c>
      <c r="G745" s="62" t="s">
        <v>1421</v>
      </c>
      <c r="H745" s="20" t="s">
        <v>2195</v>
      </c>
      <c r="I745" s="20"/>
      <c r="J745" s="20"/>
      <c r="K745" s="62">
        <v>35.745389000000003</v>
      </c>
      <c r="L745" s="62">
        <v>-108.30166699999999</v>
      </c>
      <c r="M745" s="19" t="s">
        <v>357</v>
      </c>
      <c r="N745" s="62" t="s">
        <v>238</v>
      </c>
      <c r="O745" s="19" t="s">
        <v>147</v>
      </c>
      <c r="P745" s="62" t="s">
        <v>1372</v>
      </c>
      <c r="S745" s="19">
        <v>0</v>
      </c>
      <c r="T745" s="19" t="s">
        <v>1427</v>
      </c>
      <c r="Z745" s="19" t="s">
        <v>1426</v>
      </c>
      <c r="AA745" s="20" t="s">
        <v>142</v>
      </c>
      <c r="AB745" s="19" t="s">
        <v>1556</v>
      </c>
      <c r="AG745" s="19">
        <v>32.33</v>
      </c>
      <c r="AH745" s="19">
        <v>3.19</v>
      </c>
      <c r="AI745" s="19">
        <v>5.23</v>
      </c>
      <c r="AK745" s="37">
        <v>8.08</v>
      </c>
      <c r="AL745" s="19">
        <v>0.2</v>
      </c>
      <c r="AM745" s="19">
        <v>0.7</v>
      </c>
      <c r="AN745" s="19">
        <v>26</v>
      </c>
      <c r="AO745" s="19">
        <v>0.84</v>
      </c>
      <c r="AP745" s="19">
        <v>0.91</v>
      </c>
      <c r="AQ745" s="19">
        <v>0.19</v>
      </c>
      <c r="AR745" s="19">
        <v>22.11</v>
      </c>
      <c r="AT745" s="19">
        <v>0.02</v>
      </c>
      <c r="AW745" s="19">
        <v>5.67</v>
      </c>
      <c r="AY745" s="20">
        <v>99.8</v>
      </c>
      <c r="AZ745" s="19">
        <v>1.7999999999999999E-2</v>
      </c>
      <c r="BA745" s="19" t="s">
        <v>292</v>
      </c>
      <c r="BB745" s="19">
        <v>0.3</v>
      </c>
      <c r="BD745" s="19">
        <v>330</v>
      </c>
      <c r="BF745" s="19">
        <v>0.11</v>
      </c>
      <c r="BH745" s="19" t="s">
        <v>292</v>
      </c>
      <c r="BJ745" s="19">
        <v>18</v>
      </c>
      <c r="BK745" s="19">
        <v>230</v>
      </c>
      <c r="BL745" s="19">
        <v>1.0900000000000001</v>
      </c>
      <c r="BM745" s="19">
        <v>10</v>
      </c>
      <c r="BN745" s="19">
        <v>10.8</v>
      </c>
      <c r="BO745" s="19" t="s">
        <v>289</v>
      </c>
      <c r="BP745" s="19">
        <v>38.9</v>
      </c>
      <c r="BQ745" s="19">
        <v>5.8000000000000003E-2</v>
      </c>
      <c r="BT745" s="19">
        <v>10</v>
      </c>
      <c r="BU745" s="19" t="s">
        <v>251</v>
      </c>
      <c r="BV745" s="19">
        <v>34.9</v>
      </c>
      <c r="BW745" s="19">
        <v>16</v>
      </c>
      <c r="BY745" s="19">
        <v>11</v>
      </c>
      <c r="CB745" s="19">
        <v>28.5</v>
      </c>
      <c r="CF745" s="19">
        <v>0.21</v>
      </c>
      <c r="CG745" s="19">
        <v>9.6999999999999993</v>
      </c>
      <c r="CH745" s="19">
        <v>0.9</v>
      </c>
      <c r="CI745" s="19">
        <v>3</v>
      </c>
      <c r="CJ745" s="19">
        <v>347</v>
      </c>
      <c r="CK745" s="19">
        <v>2.1</v>
      </c>
      <c r="CL745" s="19" t="s">
        <v>261</v>
      </c>
      <c r="CM745" s="19">
        <v>31.6</v>
      </c>
      <c r="CN745" s="19">
        <v>0.02</v>
      </c>
      <c r="CO745" s="19">
        <v>5.75</v>
      </c>
      <c r="CP745" s="19">
        <v>267</v>
      </c>
      <c r="CQ745" s="19">
        <v>5</v>
      </c>
      <c r="CR745" s="19">
        <v>41.7</v>
      </c>
      <c r="CS745" s="19">
        <v>121</v>
      </c>
      <c r="CT745" s="19">
        <v>1730</v>
      </c>
      <c r="CU745" s="19">
        <v>85.7</v>
      </c>
      <c r="CV745" s="19">
        <v>163.5</v>
      </c>
      <c r="CW745" s="19">
        <v>18.25</v>
      </c>
      <c r="CX745" s="19">
        <v>68.7</v>
      </c>
      <c r="CY745" s="19">
        <v>11.8</v>
      </c>
      <c r="CZ745" s="19">
        <v>1.23</v>
      </c>
      <c r="DA745" s="19">
        <v>9.2100000000000009</v>
      </c>
      <c r="DB745" s="19">
        <v>1.22</v>
      </c>
      <c r="DC745" s="19">
        <v>7.14</v>
      </c>
      <c r="DD745" s="19">
        <v>1.44</v>
      </c>
      <c r="DE745" s="19">
        <v>4.22</v>
      </c>
      <c r="DF745" s="19">
        <v>0.67</v>
      </c>
      <c r="DG745" s="19">
        <v>4.82</v>
      </c>
      <c r="DH745" s="19">
        <v>0.81</v>
      </c>
      <c r="DI745" s="85">
        <v>378.71000000000004</v>
      </c>
      <c r="DJ745" s="85">
        <v>420.41</v>
      </c>
    </row>
    <row r="746" spans="1:114" s="19" customFormat="1" x14ac:dyDescent="0.3">
      <c r="A746" s="62" t="s">
        <v>1428</v>
      </c>
      <c r="B746" s="19" t="s">
        <v>1369</v>
      </c>
      <c r="C746" s="1" t="s">
        <v>1310</v>
      </c>
      <c r="D746" s="19" t="s">
        <v>980</v>
      </c>
      <c r="E746" s="109"/>
      <c r="F746" s="109">
        <v>42327</v>
      </c>
      <c r="G746" s="62" t="s">
        <v>1421</v>
      </c>
      <c r="H746" s="20" t="s">
        <v>2195</v>
      </c>
      <c r="I746" s="20"/>
      <c r="J746" s="20"/>
      <c r="K746" s="62">
        <v>35.745389000000003</v>
      </c>
      <c r="L746" s="62">
        <v>-108.30166699999999</v>
      </c>
      <c r="M746" s="19" t="s">
        <v>357</v>
      </c>
      <c r="N746" s="62" t="s">
        <v>238</v>
      </c>
      <c r="O746" s="19" t="s">
        <v>147</v>
      </c>
      <c r="P746" s="62" t="s">
        <v>1372</v>
      </c>
      <c r="S746" s="19">
        <v>0</v>
      </c>
      <c r="T746" s="19" t="s">
        <v>1427</v>
      </c>
      <c r="Z746" s="19" t="s">
        <v>1426</v>
      </c>
      <c r="AA746" s="20" t="s">
        <v>142</v>
      </c>
      <c r="AB746" s="19" t="s">
        <v>1556</v>
      </c>
      <c r="AG746" s="19">
        <v>29.8</v>
      </c>
      <c r="AH746" s="19">
        <v>0.44</v>
      </c>
      <c r="AI746" s="19">
        <v>4.6900000000000004</v>
      </c>
      <c r="AK746" s="37">
        <v>40.33</v>
      </c>
      <c r="AL746" s="19">
        <v>0.26</v>
      </c>
      <c r="AM746" s="19">
        <v>1.19</v>
      </c>
      <c r="AN746" s="19">
        <v>3.67</v>
      </c>
      <c r="AO746" s="19">
        <v>0.95</v>
      </c>
      <c r="AP746" s="19">
        <v>0.93</v>
      </c>
      <c r="AQ746" s="19">
        <v>0.12</v>
      </c>
      <c r="AR746" s="19">
        <v>17.45</v>
      </c>
      <c r="AT746" s="19">
        <v>0.02</v>
      </c>
      <c r="AW746" s="19">
        <v>4.83</v>
      </c>
      <c r="AY746" s="20">
        <v>99.830000000000013</v>
      </c>
      <c r="AZ746" s="19">
        <v>5.0000000000000001E-3</v>
      </c>
      <c r="BA746" s="19" t="s">
        <v>292</v>
      </c>
      <c r="BB746" s="19">
        <v>0.7</v>
      </c>
      <c r="BD746" s="19">
        <v>319</v>
      </c>
      <c r="BF746" s="19">
        <v>0.03</v>
      </c>
      <c r="BH746" s="19" t="s">
        <v>292</v>
      </c>
      <c r="BJ746" s="19">
        <v>18</v>
      </c>
      <c r="BK746" s="19">
        <v>50</v>
      </c>
      <c r="BL746" s="19">
        <v>1.18</v>
      </c>
      <c r="BM746" s="19">
        <v>39</v>
      </c>
      <c r="BN746" s="19">
        <v>5.9</v>
      </c>
      <c r="BO746" s="19" t="s">
        <v>289</v>
      </c>
      <c r="BP746" s="19">
        <v>4.3</v>
      </c>
      <c r="BQ746" s="19">
        <v>3.2000000000000001E-2</v>
      </c>
      <c r="BT746" s="19">
        <v>10</v>
      </c>
      <c r="BU746" s="19" t="s">
        <v>251</v>
      </c>
      <c r="BV746" s="19">
        <v>6.7</v>
      </c>
      <c r="BW746" s="19">
        <v>14</v>
      </c>
      <c r="BY746" s="19">
        <v>23</v>
      </c>
      <c r="CB746" s="19">
        <v>30.1</v>
      </c>
      <c r="CF746" s="19">
        <v>0.1</v>
      </c>
      <c r="CG746" s="19">
        <v>5.0999999999999996</v>
      </c>
      <c r="CH746" s="19">
        <v>0.2</v>
      </c>
      <c r="CI746" s="19">
        <v>1</v>
      </c>
      <c r="CJ746" s="19">
        <v>183.5</v>
      </c>
      <c r="CK746" s="19">
        <v>0.5</v>
      </c>
      <c r="CL746" s="19">
        <v>0.01</v>
      </c>
      <c r="CM746" s="19">
        <v>5.65</v>
      </c>
      <c r="CN746" s="19">
        <v>0.02</v>
      </c>
      <c r="CO746" s="19">
        <v>1.1599999999999999</v>
      </c>
      <c r="CP746" s="19">
        <v>135</v>
      </c>
      <c r="CQ746" s="19">
        <v>1</v>
      </c>
      <c r="CR746" s="19">
        <v>12.5</v>
      </c>
      <c r="CS746" s="19">
        <v>58</v>
      </c>
      <c r="CT746" s="19">
        <v>173</v>
      </c>
      <c r="CU746" s="19">
        <v>19.8</v>
      </c>
      <c r="CV746" s="19">
        <v>37.9</v>
      </c>
      <c r="CW746" s="19">
        <v>4.3600000000000003</v>
      </c>
      <c r="CX746" s="19">
        <v>16.2</v>
      </c>
      <c r="CY746" s="19">
        <v>2.77</v>
      </c>
      <c r="CZ746" s="19">
        <v>0.54</v>
      </c>
      <c r="DA746" s="19">
        <v>2.35</v>
      </c>
      <c r="DB746" s="19">
        <v>0.35</v>
      </c>
      <c r="DC746" s="19">
        <v>2.09</v>
      </c>
      <c r="DD746" s="19">
        <v>0.46</v>
      </c>
      <c r="DE746" s="19">
        <v>1.31</v>
      </c>
      <c r="DF746" s="19">
        <v>0.2</v>
      </c>
      <c r="DG746" s="19">
        <v>1.29</v>
      </c>
      <c r="DH746" s="19">
        <v>0.21</v>
      </c>
      <c r="DI746" s="85">
        <v>89.83</v>
      </c>
      <c r="DJ746" s="85">
        <v>102.33</v>
      </c>
    </row>
    <row r="747" spans="1:114" s="19" customFormat="1" x14ac:dyDescent="0.3">
      <c r="A747" s="62" t="s">
        <v>1429</v>
      </c>
      <c r="B747" s="19" t="s">
        <v>1369</v>
      </c>
      <c r="C747" s="1" t="s">
        <v>1310</v>
      </c>
      <c r="D747" s="19" t="s">
        <v>980</v>
      </c>
      <c r="E747" s="109"/>
      <c r="F747" s="109">
        <v>42327</v>
      </c>
      <c r="G747" s="62" t="s">
        <v>1421</v>
      </c>
      <c r="H747" s="20" t="s">
        <v>2195</v>
      </c>
      <c r="I747" s="20"/>
      <c r="J747" s="20"/>
      <c r="K747" s="62">
        <v>35.745389000000003</v>
      </c>
      <c r="L747" s="62">
        <v>-108.30166699999999</v>
      </c>
      <c r="M747" s="19" t="s">
        <v>357</v>
      </c>
      <c r="N747" s="62" t="s">
        <v>238</v>
      </c>
      <c r="O747" s="19" t="s">
        <v>147</v>
      </c>
      <c r="P747" s="62" t="s">
        <v>1372</v>
      </c>
      <c r="S747" s="19">
        <v>0</v>
      </c>
      <c r="T747" s="19" t="s">
        <v>1427</v>
      </c>
      <c r="Z747" s="19" t="s">
        <v>1426</v>
      </c>
      <c r="AA747" s="20" t="s">
        <v>142</v>
      </c>
      <c r="AB747" s="19" t="s">
        <v>1556</v>
      </c>
      <c r="AG747" s="19">
        <v>14.16</v>
      </c>
      <c r="AH747" s="19">
        <v>7.12</v>
      </c>
      <c r="AI747" s="19">
        <v>2.54</v>
      </c>
      <c r="AK747" s="37">
        <v>62.02</v>
      </c>
      <c r="AL747" s="19">
        <v>0.4</v>
      </c>
      <c r="AM747" s="19">
        <v>1.6</v>
      </c>
      <c r="AN747" s="19">
        <v>1.86</v>
      </c>
      <c r="AO747" s="19">
        <v>0.28000000000000003</v>
      </c>
      <c r="AP747" s="19">
        <v>0.28000000000000003</v>
      </c>
      <c r="AQ747" s="19">
        <v>0.22</v>
      </c>
      <c r="AR747" s="19">
        <v>8.0299999999999994</v>
      </c>
      <c r="AT747" s="19">
        <v>0.04</v>
      </c>
      <c r="AW747" s="19">
        <v>0.37</v>
      </c>
      <c r="AY747" s="20">
        <v>98.51</v>
      </c>
      <c r="AZ747" s="19">
        <v>3.7999999999999999E-2</v>
      </c>
      <c r="BA747" s="19" t="s">
        <v>292</v>
      </c>
      <c r="BB747" s="19">
        <v>2.4</v>
      </c>
      <c r="BD747" s="19">
        <v>140</v>
      </c>
      <c r="BF747" s="19">
        <v>0.21</v>
      </c>
      <c r="BH747" s="19">
        <v>1</v>
      </c>
      <c r="BJ747" s="19">
        <v>50</v>
      </c>
      <c r="BK747" s="19">
        <v>610</v>
      </c>
      <c r="BL747" s="19">
        <v>0.54</v>
      </c>
      <c r="BM747" s="19">
        <v>13</v>
      </c>
      <c r="BN747" s="19">
        <v>21.4</v>
      </c>
      <c r="BO747" s="19" t="s">
        <v>289</v>
      </c>
      <c r="BP747" s="19">
        <v>122</v>
      </c>
      <c r="BQ747" s="19">
        <v>0.17899999999999999</v>
      </c>
      <c r="BT747" s="19" t="s">
        <v>293</v>
      </c>
      <c r="BU747" s="19">
        <v>2</v>
      </c>
      <c r="BV747" s="19">
        <v>72.8</v>
      </c>
      <c r="BW747" s="19">
        <v>54</v>
      </c>
      <c r="BY747" s="19">
        <v>21</v>
      </c>
      <c r="CB747" s="19">
        <v>9.3000000000000007</v>
      </c>
      <c r="CF747" s="19">
        <v>0.66</v>
      </c>
      <c r="CG747" s="19">
        <v>9.6999999999999993</v>
      </c>
      <c r="CH747" s="19">
        <v>0.7</v>
      </c>
      <c r="CI747" s="19">
        <v>8</v>
      </c>
      <c r="CJ747" s="19">
        <v>275</v>
      </c>
      <c r="CK747" s="19">
        <v>4.0999999999999996</v>
      </c>
      <c r="CL747" s="19">
        <v>0.01</v>
      </c>
      <c r="CM747" s="19">
        <v>86.8</v>
      </c>
      <c r="CN747" s="19">
        <v>0.02</v>
      </c>
      <c r="CO747" s="19">
        <v>16.45</v>
      </c>
      <c r="CP747" s="19">
        <v>1190</v>
      </c>
      <c r="CQ747" s="19">
        <v>4</v>
      </c>
      <c r="CR747" s="19">
        <v>67.5</v>
      </c>
      <c r="CS747" s="19">
        <v>303</v>
      </c>
      <c r="CT747" s="19">
        <v>5650</v>
      </c>
      <c r="CU747" s="19">
        <v>156</v>
      </c>
      <c r="CV747" s="19">
        <v>327</v>
      </c>
      <c r="CW747" s="19">
        <v>34.299999999999997</v>
      </c>
      <c r="CX747" s="19">
        <v>126</v>
      </c>
      <c r="CY747" s="19">
        <v>21.5</v>
      </c>
      <c r="CZ747" s="19">
        <v>1.44</v>
      </c>
      <c r="DA747" s="19">
        <v>15.35</v>
      </c>
      <c r="DB747" s="19">
        <v>2.17</v>
      </c>
      <c r="DC747" s="19">
        <v>11.6</v>
      </c>
      <c r="DD747" s="19">
        <v>2.41</v>
      </c>
      <c r="DE747" s="19">
        <v>7.37</v>
      </c>
      <c r="DF747" s="19">
        <v>1.32</v>
      </c>
      <c r="DG747" s="19">
        <v>9.85</v>
      </c>
      <c r="DH747" s="16">
        <v>1.76</v>
      </c>
      <c r="DI747" s="85">
        <v>718.07</v>
      </c>
      <c r="DJ747" s="85">
        <v>785.57</v>
      </c>
    </row>
    <row r="748" spans="1:114" x14ac:dyDescent="0.3">
      <c r="A748" s="1" t="s">
        <v>2881</v>
      </c>
      <c r="B748" s="20" t="s">
        <v>978</v>
      </c>
      <c r="C748" s="1" t="s">
        <v>1310</v>
      </c>
      <c r="D748" s="19" t="s">
        <v>980</v>
      </c>
      <c r="E748" s="14">
        <v>45098</v>
      </c>
      <c r="F748" s="14">
        <v>45140</v>
      </c>
      <c r="G748" s="1" t="s">
        <v>2640</v>
      </c>
      <c r="H748" s="19" t="s">
        <v>2195</v>
      </c>
      <c r="I748" s="170">
        <v>35.7477521</v>
      </c>
      <c r="J748" s="170">
        <v>-108.3067691</v>
      </c>
      <c r="K748" s="20">
        <v>35.795833399999999</v>
      </c>
      <c r="L748" s="20">
        <v>-107.1756331</v>
      </c>
      <c r="M748" s="19" t="s">
        <v>357</v>
      </c>
      <c r="N748" s="62" t="s">
        <v>238</v>
      </c>
      <c r="O748" s="62" t="s">
        <v>147</v>
      </c>
      <c r="P748" s="62" t="s">
        <v>1372</v>
      </c>
      <c r="Q748" s="20" t="s">
        <v>1549</v>
      </c>
      <c r="Z748" s="15" t="s">
        <v>2646</v>
      </c>
      <c r="AA748" s="20" t="s">
        <v>142</v>
      </c>
      <c r="AG748" s="1">
        <v>19.96</v>
      </c>
      <c r="AH748" s="1">
        <v>3.63</v>
      </c>
      <c r="AI748" s="1">
        <v>3.3</v>
      </c>
      <c r="AK748" s="1">
        <v>49.45</v>
      </c>
      <c r="AL748" s="1">
        <v>0.37</v>
      </c>
      <c r="AM748" s="1">
        <v>1.8</v>
      </c>
      <c r="AN748" s="1">
        <v>7.22</v>
      </c>
      <c r="AO748" s="1">
        <v>0.3</v>
      </c>
      <c r="AP748" s="1">
        <v>0.4</v>
      </c>
      <c r="AQ748" s="1">
        <v>0.23</v>
      </c>
      <c r="AR748" s="1">
        <v>12.91</v>
      </c>
      <c r="AS748" s="1">
        <v>1750</v>
      </c>
      <c r="AT748" s="1">
        <v>0.05</v>
      </c>
      <c r="AW748" s="1">
        <v>1.67</v>
      </c>
      <c r="AY748" s="20">
        <v>101.29</v>
      </c>
      <c r="AZ748" s="1">
        <v>3.2000000000000001E-2</v>
      </c>
      <c r="BA748" s="1" t="s">
        <v>292</v>
      </c>
      <c r="BB748" s="1">
        <v>1.5</v>
      </c>
      <c r="BD748" s="1">
        <v>249</v>
      </c>
      <c r="BF748" s="1">
        <v>0.11</v>
      </c>
      <c r="BH748" s="1" t="s">
        <v>292</v>
      </c>
      <c r="BJ748" s="1">
        <v>62</v>
      </c>
      <c r="BK748" s="1">
        <v>374</v>
      </c>
      <c r="BL748" s="1">
        <v>0.54</v>
      </c>
      <c r="BM748" s="1">
        <v>15</v>
      </c>
      <c r="BN748" s="1">
        <v>14.5</v>
      </c>
      <c r="BO748" s="1">
        <v>0.7</v>
      </c>
      <c r="BP748" s="1">
        <v>46.7</v>
      </c>
      <c r="BQ748" s="1">
        <v>0.113</v>
      </c>
      <c r="BR748" s="1">
        <v>6.7000000000000004E-2</v>
      </c>
      <c r="BT748" s="1">
        <v>10</v>
      </c>
      <c r="BU748" s="1">
        <v>4</v>
      </c>
      <c r="BV748" s="1">
        <v>43.7</v>
      </c>
      <c r="BW748" s="1">
        <v>55</v>
      </c>
      <c r="BY748" s="1">
        <v>15</v>
      </c>
      <c r="CB748" s="1">
        <v>14</v>
      </c>
      <c r="CC748" s="1" t="s">
        <v>290</v>
      </c>
      <c r="CF748" s="1">
        <v>1.01</v>
      </c>
      <c r="CG748" s="1">
        <v>18.2</v>
      </c>
      <c r="CH748" s="1">
        <v>0.7</v>
      </c>
      <c r="CI748" s="1">
        <v>4.4000000000000004</v>
      </c>
      <c r="CJ748" s="1">
        <v>799</v>
      </c>
      <c r="CK748" s="1">
        <v>2.6</v>
      </c>
      <c r="CL748" s="1">
        <v>0.05</v>
      </c>
      <c r="CM748" s="1">
        <v>28.3</v>
      </c>
      <c r="CN748" s="1">
        <v>0.03</v>
      </c>
      <c r="CO748" s="1">
        <v>8.1999999999999993</v>
      </c>
      <c r="CP748" s="1">
        <v>843</v>
      </c>
      <c r="CQ748" s="1">
        <v>2</v>
      </c>
      <c r="CR748" s="1">
        <v>43.3</v>
      </c>
      <c r="CS748" s="1">
        <v>353</v>
      </c>
      <c r="CT748" s="1">
        <v>2100</v>
      </c>
      <c r="CU748" s="1">
        <v>96.3</v>
      </c>
      <c r="CV748" s="1">
        <v>183.5</v>
      </c>
      <c r="CW748" s="1">
        <v>19.850000000000001</v>
      </c>
      <c r="CX748" s="1">
        <v>74.599999999999994</v>
      </c>
      <c r="CY748" s="1">
        <v>11.6</v>
      </c>
      <c r="CZ748" s="1">
        <v>1.1599999999999999</v>
      </c>
      <c r="DA748" s="1">
        <v>8.82</v>
      </c>
      <c r="DB748" s="1">
        <v>1.21</v>
      </c>
      <c r="DC748" s="1">
        <v>6.76</v>
      </c>
      <c r="DD748" s="1">
        <v>1.48</v>
      </c>
      <c r="DE748" s="1">
        <v>4.45</v>
      </c>
      <c r="DF748" s="1">
        <v>0.69</v>
      </c>
      <c r="DG748" s="1">
        <v>5.35</v>
      </c>
      <c r="DH748" s="1">
        <v>0.88</v>
      </c>
      <c r="DI748" s="87">
        <v>416.65000000000003</v>
      </c>
      <c r="DJ748" s="87">
        <v>459.95000000000005</v>
      </c>
    </row>
    <row r="749" spans="1:114" x14ac:dyDescent="0.3">
      <c r="A749" s="1" t="s">
        <v>2882</v>
      </c>
      <c r="B749" s="20" t="s">
        <v>978</v>
      </c>
      <c r="C749" s="1" t="s">
        <v>1310</v>
      </c>
      <c r="D749" s="19" t="s">
        <v>980</v>
      </c>
      <c r="E749" s="14">
        <v>45098</v>
      </c>
      <c r="F749" s="14">
        <v>45140</v>
      </c>
      <c r="G749" s="1" t="s">
        <v>2640</v>
      </c>
      <c r="H749" s="19" t="s">
        <v>2195</v>
      </c>
      <c r="I749" s="170">
        <v>35.7477521</v>
      </c>
      <c r="J749" s="170">
        <v>-108.3067691</v>
      </c>
      <c r="K749" s="20">
        <v>35.795833399999999</v>
      </c>
      <c r="L749" s="20">
        <v>-107.1756331</v>
      </c>
      <c r="M749" s="19" t="s">
        <v>357</v>
      </c>
      <c r="N749" s="62" t="s">
        <v>238</v>
      </c>
      <c r="O749" s="62" t="s">
        <v>147</v>
      </c>
      <c r="P749" s="62" t="s">
        <v>1372</v>
      </c>
      <c r="Q749" s="20" t="s">
        <v>1549</v>
      </c>
      <c r="Z749" s="15" t="s">
        <v>2647</v>
      </c>
      <c r="AA749" s="20" t="s">
        <v>142</v>
      </c>
      <c r="AG749" s="1">
        <v>37.54</v>
      </c>
      <c r="AH749" s="1">
        <v>0.96</v>
      </c>
      <c r="AI749" s="1">
        <v>5.97</v>
      </c>
      <c r="AK749" s="1">
        <v>5.84</v>
      </c>
      <c r="AL749" s="1">
        <v>0.15</v>
      </c>
      <c r="AM749" s="1">
        <v>0.73</v>
      </c>
      <c r="AN749" s="1">
        <v>24.9</v>
      </c>
      <c r="AO749" s="1">
        <v>0.82</v>
      </c>
      <c r="AP749" s="1">
        <v>1.23</v>
      </c>
      <c r="AQ749" s="1">
        <v>0.14000000000000001</v>
      </c>
      <c r="AR749" s="1">
        <v>21.34</v>
      </c>
      <c r="AS749" s="1">
        <v>360</v>
      </c>
      <c r="AT749" s="1">
        <v>0.02</v>
      </c>
      <c r="AW749" s="1">
        <v>5.51</v>
      </c>
      <c r="AY749" s="20">
        <v>99.64</v>
      </c>
      <c r="AZ749" s="1" t="s">
        <v>290</v>
      </c>
      <c r="BA749" s="1" t="s">
        <v>292</v>
      </c>
      <c r="BB749" s="1">
        <v>0.5</v>
      </c>
      <c r="BD749" s="1">
        <v>363</v>
      </c>
      <c r="BF749" s="1">
        <v>0.04</v>
      </c>
      <c r="BH749" s="1" t="s">
        <v>292</v>
      </c>
      <c r="BJ749" s="1">
        <v>7</v>
      </c>
      <c r="BK749" s="1">
        <v>110</v>
      </c>
      <c r="BL749" s="1">
        <v>1.42</v>
      </c>
      <c r="BM749" s="1">
        <v>12</v>
      </c>
      <c r="BN749" s="1">
        <v>9.4</v>
      </c>
      <c r="BO749" s="1">
        <v>0.5</v>
      </c>
      <c r="BP749" s="1">
        <v>13.55</v>
      </c>
      <c r="BQ749" s="1">
        <v>4.3999999999999997E-2</v>
      </c>
      <c r="BR749" s="1">
        <v>2.4E-2</v>
      </c>
      <c r="BT749" s="1">
        <v>10</v>
      </c>
      <c r="BU749" s="1" t="s">
        <v>251</v>
      </c>
      <c r="BV749" s="1">
        <v>12.45</v>
      </c>
      <c r="BW749" s="1">
        <v>15</v>
      </c>
      <c r="BY749" s="1">
        <v>11</v>
      </c>
      <c r="CB749" s="1">
        <v>42.8</v>
      </c>
      <c r="CC749" s="1" t="s">
        <v>290</v>
      </c>
      <c r="CF749" s="1">
        <v>0.4</v>
      </c>
      <c r="CG749" s="1">
        <v>6.7</v>
      </c>
      <c r="CH749" s="1" t="s">
        <v>291</v>
      </c>
      <c r="CI749" s="1">
        <v>1.3</v>
      </c>
      <c r="CJ749" s="1">
        <v>449</v>
      </c>
      <c r="CK749" s="1">
        <v>0.8</v>
      </c>
      <c r="CL749" s="1" t="s">
        <v>261</v>
      </c>
      <c r="CM749" s="1">
        <v>8.64</v>
      </c>
      <c r="CN749" s="1">
        <v>0.02</v>
      </c>
      <c r="CO749" s="1">
        <v>2.76</v>
      </c>
      <c r="CP749" s="1">
        <v>138</v>
      </c>
      <c r="CQ749" s="1">
        <v>1.2</v>
      </c>
      <c r="CR749" s="1">
        <v>19.600000000000001</v>
      </c>
      <c r="CS749" s="1">
        <v>74</v>
      </c>
      <c r="CT749" s="1">
        <v>583</v>
      </c>
      <c r="CU749" s="1">
        <v>30.1</v>
      </c>
      <c r="CV749" s="1">
        <v>56.7</v>
      </c>
      <c r="CW749" s="1">
        <v>6.32</v>
      </c>
      <c r="CX749" s="1">
        <v>24.3</v>
      </c>
      <c r="CY749" s="1">
        <v>4.1500000000000004</v>
      </c>
      <c r="CZ749" s="1">
        <v>0.77</v>
      </c>
      <c r="DA749" s="1">
        <v>3.4</v>
      </c>
      <c r="DB749" s="1">
        <v>0.5</v>
      </c>
      <c r="DC749" s="1">
        <v>3.07</v>
      </c>
      <c r="DD749" s="1">
        <v>0.63</v>
      </c>
      <c r="DE749" s="1">
        <v>1.91</v>
      </c>
      <c r="DF749" s="1">
        <v>0.3</v>
      </c>
      <c r="DG749" s="1">
        <v>2.0499999999999998</v>
      </c>
      <c r="DH749" s="1">
        <v>0.36</v>
      </c>
      <c r="DI749" s="87">
        <v>134.56000000000003</v>
      </c>
      <c r="DJ749" s="87">
        <v>154.16000000000003</v>
      </c>
    </row>
    <row r="750" spans="1:114" x14ac:dyDescent="0.3">
      <c r="A750" s="1" t="s">
        <v>2883</v>
      </c>
      <c r="B750" s="20" t="s">
        <v>978</v>
      </c>
      <c r="C750" s="1" t="s">
        <v>1310</v>
      </c>
      <c r="D750" s="19" t="s">
        <v>980</v>
      </c>
      <c r="E750" s="14">
        <v>45098</v>
      </c>
      <c r="F750" s="14">
        <v>45140</v>
      </c>
      <c r="G750" s="1" t="s">
        <v>2640</v>
      </c>
      <c r="H750" s="19" t="s">
        <v>2195</v>
      </c>
      <c r="I750" s="170">
        <v>35.739165999999997</v>
      </c>
      <c r="J750" s="170">
        <v>-108.30692569999999</v>
      </c>
      <c r="K750" s="20">
        <v>35.739146599999998</v>
      </c>
      <c r="L750" s="20">
        <v>-108.3062978</v>
      </c>
      <c r="M750" s="19" t="s">
        <v>357</v>
      </c>
      <c r="N750" s="62" t="s">
        <v>238</v>
      </c>
      <c r="O750" s="62" t="s">
        <v>147</v>
      </c>
      <c r="P750" s="62" t="s">
        <v>1372</v>
      </c>
      <c r="Q750" s="20" t="s">
        <v>1549</v>
      </c>
      <c r="Z750" s="15" t="s">
        <v>2648</v>
      </c>
      <c r="AA750" s="20" t="s">
        <v>142</v>
      </c>
      <c r="AG750" s="1">
        <v>6.83</v>
      </c>
      <c r="AH750" s="1">
        <v>8.74</v>
      </c>
      <c r="AI750" s="1">
        <v>1.7</v>
      </c>
      <c r="AK750" s="1">
        <v>65.98</v>
      </c>
      <c r="AL750" s="1">
        <v>0.46</v>
      </c>
      <c r="AM750" s="1">
        <v>1.57</v>
      </c>
      <c r="AN750" s="1">
        <v>3.63</v>
      </c>
      <c r="AO750" s="1">
        <v>0.06</v>
      </c>
      <c r="AP750" s="1">
        <v>0.13</v>
      </c>
      <c r="AQ750" s="1">
        <v>0.24</v>
      </c>
      <c r="AR750" s="1">
        <v>8.77</v>
      </c>
      <c r="AS750" s="1">
        <v>520</v>
      </c>
      <c r="AT750" s="1">
        <v>0.04</v>
      </c>
      <c r="AW750" s="1">
        <v>0.91</v>
      </c>
      <c r="AY750" s="20">
        <v>99.059999999999974</v>
      </c>
      <c r="AZ750" s="1" t="s">
        <v>290</v>
      </c>
      <c r="BA750" s="1" t="s">
        <v>292</v>
      </c>
      <c r="BB750" s="1">
        <v>3.6</v>
      </c>
      <c r="BD750" s="1">
        <v>144</v>
      </c>
      <c r="BF750" s="1">
        <v>0.22</v>
      </c>
      <c r="BH750" s="1" t="s">
        <v>292</v>
      </c>
      <c r="BJ750" s="1">
        <v>75</v>
      </c>
      <c r="BK750" s="1">
        <v>773</v>
      </c>
      <c r="BL750" s="1">
        <v>0.38</v>
      </c>
      <c r="BM750" s="1">
        <v>24</v>
      </c>
      <c r="BN750" s="1">
        <v>26.9</v>
      </c>
      <c r="BO750" s="1">
        <v>1.2</v>
      </c>
      <c r="BP750" s="1">
        <v>170.5</v>
      </c>
      <c r="BQ750" s="1">
        <v>0.23799999999999999</v>
      </c>
      <c r="BR750" s="1">
        <v>9.2999999999999999E-2</v>
      </c>
      <c r="BT750" s="1" t="s">
        <v>293</v>
      </c>
      <c r="BU750" s="1">
        <v>4</v>
      </c>
      <c r="BV750" s="1">
        <v>86.9</v>
      </c>
      <c r="BW750" s="1">
        <v>79</v>
      </c>
      <c r="BY750" s="1">
        <v>54</v>
      </c>
      <c r="CB750" s="1">
        <v>5.3</v>
      </c>
      <c r="CC750" s="1">
        <v>1E-3</v>
      </c>
      <c r="CF750" s="1">
        <v>1.25</v>
      </c>
      <c r="CG750" s="1">
        <v>9.3000000000000007</v>
      </c>
      <c r="CH750" s="1">
        <v>0.4</v>
      </c>
      <c r="CI750" s="1">
        <v>9.3000000000000007</v>
      </c>
      <c r="CJ750" s="1">
        <v>264</v>
      </c>
      <c r="CK750" s="1">
        <v>5</v>
      </c>
      <c r="CL750" s="1">
        <v>0.04</v>
      </c>
      <c r="CM750" s="1">
        <v>99.2</v>
      </c>
      <c r="CN750" s="1">
        <v>0.06</v>
      </c>
      <c r="CO750" s="1">
        <v>21.3</v>
      </c>
      <c r="CP750" s="1">
        <v>1480</v>
      </c>
      <c r="CQ750" s="1">
        <v>3.7</v>
      </c>
      <c r="CR750" s="1">
        <v>80.2</v>
      </c>
      <c r="CS750" s="1">
        <v>415</v>
      </c>
      <c r="CT750" s="1">
        <v>7280</v>
      </c>
      <c r="CU750" s="1">
        <v>155.5</v>
      </c>
      <c r="CV750" s="1">
        <v>321</v>
      </c>
      <c r="CW750" s="1">
        <v>35</v>
      </c>
      <c r="CX750" s="1">
        <v>135</v>
      </c>
      <c r="CY750" s="1">
        <v>22.8</v>
      </c>
      <c r="CZ750" s="1">
        <v>1.35</v>
      </c>
      <c r="DA750" s="1">
        <v>17.25</v>
      </c>
      <c r="DB750" s="1">
        <v>2.2000000000000002</v>
      </c>
      <c r="DC750" s="1">
        <v>13.4</v>
      </c>
      <c r="DD750" s="1">
        <v>2.81</v>
      </c>
      <c r="DE750" s="1">
        <v>8.86</v>
      </c>
      <c r="DF750" s="1">
        <v>1.49</v>
      </c>
      <c r="DG750" s="1">
        <v>11.35</v>
      </c>
      <c r="DH750" s="16">
        <v>2.0099999999999998</v>
      </c>
      <c r="DI750" s="88">
        <v>730.02</v>
      </c>
      <c r="DJ750" s="88">
        <v>810.22</v>
      </c>
    </row>
    <row r="751" spans="1:114" x14ac:dyDescent="0.3">
      <c r="A751" s="1" t="s">
        <v>2884</v>
      </c>
      <c r="B751" s="20" t="s">
        <v>978</v>
      </c>
      <c r="C751" s="1" t="s">
        <v>1310</v>
      </c>
      <c r="D751" s="19" t="s">
        <v>980</v>
      </c>
      <c r="E751" s="14">
        <v>45098</v>
      </c>
      <c r="F751" s="14">
        <v>45140</v>
      </c>
      <c r="G751" s="1" t="s">
        <v>2640</v>
      </c>
      <c r="H751" s="19" t="s">
        <v>2195</v>
      </c>
      <c r="I751" s="170">
        <v>35.744616800000003</v>
      </c>
      <c r="J751" s="170">
        <v>-108.30160119999999</v>
      </c>
      <c r="K751" s="20">
        <v>35.744597499999998</v>
      </c>
      <c r="L751" s="20">
        <v>-108.3009734</v>
      </c>
      <c r="M751" s="19" t="s">
        <v>357</v>
      </c>
      <c r="N751" s="62" t="s">
        <v>238</v>
      </c>
      <c r="O751" s="62" t="s">
        <v>147</v>
      </c>
      <c r="P751" s="62" t="s">
        <v>1372</v>
      </c>
      <c r="Q751" s="20" t="s">
        <v>1549</v>
      </c>
      <c r="Z751" s="15" t="s">
        <v>2649</v>
      </c>
      <c r="AA751" s="20" t="s">
        <v>142</v>
      </c>
      <c r="AG751" s="1">
        <v>25.47</v>
      </c>
      <c r="AH751" s="1">
        <v>2.34</v>
      </c>
      <c r="AI751" s="1">
        <v>3.92</v>
      </c>
      <c r="AK751" s="1">
        <v>49.41</v>
      </c>
      <c r="AL751" s="1">
        <v>0.32</v>
      </c>
      <c r="AM751" s="1">
        <v>1.34</v>
      </c>
      <c r="AN751" s="1">
        <v>5.53</v>
      </c>
      <c r="AO751" s="1">
        <v>0.56000000000000005</v>
      </c>
      <c r="AP751" s="1">
        <v>0.56999999999999995</v>
      </c>
      <c r="AQ751" s="1">
        <v>0.17</v>
      </c>
      <c r="AR751" s="1">
        <v>9.92</v>
      </c>
      <c r="AS751" s="1">
        <v>620</v>
      </c>
      <c r="AT751" s="1">
        <v>7.0000000000000007E-2</v>
      </c>
      <c r="AW751" s="1">
        <v>1.2</v>
      </c>
      <c r="AY751" s="20">
        <v>100.81999999999998</v>
      </c>
      <c r="AZ751" s="1" t="s">
        <v>290</v>
      </c>
      <c r="BA751" s="1" t="s">
        <v>292</v>
      </c>
      <c r="BB751" s="1">
        <v>0.9</v>
      </c>
      <c r="BD751" s="1">
        <v>220</v>
      </c>
      <c r="BF751" s="1">
        <v>0.08</v>
      </c>
      <c r="BH751" s="1" t="s">
        <v>292</v>
      </c>
      <c r="BJ751" s="1">
        <v>29</v>
      </c>
      <c r="BK751" s="1">
        <v>195</v>
      </c>
      <c r="BL751" s="1">
        <v>0.82</v>
      </c>
      <c r="BM751" s="1">
        <v>14</v>
      </c>
      <c r="BN751" s="1">
        <v>11.8</v>
      </c>
      <c r="BO751" s="1">
        <v>0.5</v>
      </c>
      <c r="BP751" s="1">
        <v>24</v>
      </c>
      <c r="BQ751" s="1">
        <v>5.8000000000000003E-2</v>
      </c>
      <c r="BR751" s="1">
        <v>4.4999999999999998E-2</v>
      </c>
      <c r="BT751" s="1">
        <v>10</v>
      </c>
      <c r="BU751" s="1">
        <v>2</v>
      </c>
      <c r="BV751" s="1">
        <v>27.5</v>
      </c>
      <c r="BW751" s="1">
        <v>29</v>
      </c>
      <c r="BY751" s="1">
        <v>20</v>
      </c>
      <c r="CB751" s="1">
        <v>20.100000000000001</v>
      </c>
      <c r="CC751" s="1">
        <v>1E-3</v>
      </c>
      <c r="CF751" s="1">
        <v>0.56000000000000005</v>
      </c>
      <c r="CG751" s="1">
        <v>12</v>
      </c>
      <c r="CH751" s="1">
        <v>0.2</v>
      </c>
      <c r="CI751" s="1">
        <v>2.8</v>
      </c>
      <c r="CJ751" s="1">
        <v>600</v>
      </c>
      <c r="CK751" s="1">
        <v>1.6</v>
      </c>
      <c r="CL751" s="1">
        <v>0.04</v>
      </c>
      <c r="CM751" s="1">
        <v>20.7</v>
      </c>
      <c r="CN751" s="1">
        <v>0.02</v>
      </c>
      <c r="CO751" s="1">
        <v>6.6</v>
      </c>
      <c r="CP751" s="1">
        <v>476</v>
      </c>
      <c r="CQ751" s="1">
        <v>2.7</v>
      </c>
      <c r="CR751" s="1">
        <v>34.200000000000003</v>
      </c>
      <c r="CS751" s="1">
        <v>131</v>
      </c>
      <c r="CT751" s="1">
        <v>1060</v>
      </c>
      <c r="CU751" s="1">
        <v>63.2</v>
      </c>
      <c r="CV751" s="1">
        <v>127</v>
      </c>
      <c r="CW751" s="1">
        <v>14.15</v>
      </c>
      <c r="CX751" s="1">
        <v>50.5</v>
      </c>
      <c r="CY751" s="1">
        <v>9.15</v>
      </c>
      <c r="CZ751" s="1">
        <v>1.02</v>
      </c>
      <c r="DA751" s="1">
        <v>6.32</v>
      </c>
      <c r="DB751" s="1">
        <v>0.96</v>
      </c>
      <c r="DC751" s="1">
        <v>5.56</v>
      </c>
      <c r="DD751" s="1">
        <v>1.18</v>
      </c>
      <c r="DE751" s="1">
        <v>3.33</v>
      </c>
      <c r="DF751" s="1">
        <v>0.53</v>
      </c>
      <c r="DG751" s="1">
        <v>3.65</v>
      </c>
      <c r="DH751" s="1">
        <v>0.56000000000000005</v>
      </c>
      <c r="DI751" s="87">
        <v>287.1099999999999</v>
      </c>
      <c r="DJ751" s="87">
        <v>321.30999999999989</v>
      </c>
    </row>
    <row r="752" spans="1:114" x14ac:dyDescent="0.3">
      <c r="A752" s="1" t="s">
        <v>2885</v>
      </c>
      <c r="B752" s="20" t="s">
        <v>978</v>
      </c>
      <c r="C752" s="1" t="s">
        <v>1310</v>
      </c>
      <c r="D752" s="19" t="s">
        <v>980</v>
      </c>
      <c r="E752" s="14">
        <v>45098</v>
      </c>
      <c r="F752" s="14">
        <v>45140</v>
      </c>
      <c r="G752" s="1" t="s">
        <v>2640</v>
      </c>
      <c r="H752" s="19" t="s">
        <v>2195</v>
      </c>
      <c r="I752" s="170">
        <v>35.7456563</v>
      </c>
      <c r="J752" s="170">
        <v>-108.301732</v>
      </c>
      <c r="K752" s="20">
        <v>35.745637000000002</v>
      </c>
      <c r="L752" s="20">
        <v>-108.3011042</v>
      </c>
      <c r="M752" s="19" t="s">
        <v>357</v>
      </c>
      <c r="N752" s="62" t="s">
        <v>238</v>
      </c>
      <c r="O752" s="62" t="s">
        <v>147</v>
      </c>
      <c r="P752" s="62" t="s">
        <v>1372</v>
      </c>
      <c r="Q752" s="20" t="s">
        <v>1549</v>
      </c>
      <c r="Z752" s="15" t="s">
        <v>2649</v>
      </c>
      <c r="AA752" s="20" t="s">
        <v>142</v>
      </c>
      <c r="AG752" s="1">
        <v>8.35</v>
      </c>
      <c r="AH752" s="1">
        <v>8.58</v>
      </c>
      <c r="AI752" s="1">
        <v>1.8</v>
      </c>
      <c r="AK752" s="1">
        <v>67.13</v>
      </c>
      <c r="AL752" s="1">
        <v>0.45</v>
      </c>
      <c r="AM752" s="1">
        <v>1.79</v>
      </c>
      <c r="AN752" s="1">
        <v>1.99</v>
      </c>
      <c r="AO752" s="1">
        <v>0.11</v>
      </c>
      <c r="AP752" s="1">
        <v>0.14000000000000001</v>
      </c>
      <c r="AQ752" s="1">
        <v>0.25</v>
      </c>
      <c r="AR752" s="1">
        <v>7.95</v>
      </c>
      <c r="AS752" s="1">
        <v>1000</v>
      </c>
      <c r="AT752" s="1">
        <v>0.03</v>
      </c>
      <c r="AW752" s="1">
        <v>0.48</v>
      </c>
      <c r="AY752" s="20">
        <v>99.050000000000011</v>
      </c>
      <c r="AZ752" s="1">
        <v>1.2E-2</v>
      </c>
      <c r="BA752" s="1" t="s">
        <v>292</v>
      </c>
      <c r="BB752" s="1">
        <v>2.2999999999999998</v>
      </c>
      <c r="BD752" s="1">
        <v>426</v>
      </c>
      <c r="BF752" s="1">
        <v>0.25</v>
      </c>
      <c r="BH752" s="1" t="s">
        <v>292</v>
      </c>
      <c r="BJ752" s="1">
        <v>65</v>
      </c>
      <c r="BK752" s="1">
        <v>738</v>
      </c>
      <c r="BL752" s="1">
        <v>0.36</v>
      </c>
      <c r="BM752" s="1">
        <v>23</v>
      </c>
      <c r="BN752" s="1">
        <v>28.8</v>
      </c>
      <c r="BO752" s="1">
        <v>1</v>
      </c>
      <c r="BP752" s="1">
        <v>169</v>
      </c>
      <c r="BQ752" s="1">
        <v>0.18</v>
      </c>
      <c r="BR752" s="1">
        <v>9.6000000000000002E-2</v>
      </c>
      <c r="BT752" s="1">
        <v>10</v>
      </c>
      <c r="BU752" s="1">
        <v>4</v>
      </c>
      <c r="BV752" s="1">
        <v>81</v>
      </c>
      <c r="BW752" s="1">
        <v>67</v>
      </c>
      <c r="BY752" s="1">
        <v>57</v>
      </c>
      <c r="CB752" s="1">
        <v>5.7</v>
      </c>
      <c r="CC752" s="1">
        <v>1E-3</v>
      </c>
      <c r="CF752" s="1">
        <v>0.97</v>
      </c>
      <c r="CG752" s="1">
        <v>9.5</v>
      </c>
      <c r="CH752" s="1">
        <v>0.4</v>
      </c>
      <c r="CI752" s="1">
        <v>19.899999999999999</v>
      </c>
      <c r="CJ752" s="1">
        <v>318</v>
      </c>
      <c r="CK752" s="1">
        <v>4.5</v>
      </c>
      <c r="CL752" s="1">
        <v>0.04</v>
      </c>
      <c r="CM752" s="1">
        <v>137.5</v>
      </c>
      <c r="CN752" s="1">
        <v>0.04</v>
      </c>
      <c r="CO752" s="1">
        <v>22.6</v>
      </c>
      <c r="CP752" s="1">
        <v>1505</v>
      </c>
      <c r="CQ752" s="1">
        <v>3.4</v>
      </c>
      <c r="CR752" s="1">
        <v>84.8</v>
      </c>
      <c r="CS752" s="1">
        <v>425</v>
      </c>
      <c r="CT752" s="1">
        <v>7870</v>
      </c>
      <c r="CU752" s="1">
        <v>181.5</v>
      </c>
      <c r="CV752" s="1">
        <v>382</v>
      </c>
      <c r="CW752" s="1">
        <v>42.1</v>
      </c>
      <c r="CX752" s="1">
        <v>156.5</v>
      </c>
      <c r="CY752" s="1">
        <v>26.8</v>
      </c>
      <c r="CZ752" s="1">
        <v>1.38</v>
      </c>
      <c r="DA752" s="1">
        <v>18.899999999999999</v>
      </c>
      <c r="DB752" s="1">
        <v>2.66</v>
      </c>
      <c r="DC752" s="1">
        <v>14.2</v>
      </c>
      <c r="DD752" s="1">
        <v>2.96</v>
      </c>
      <c r="DE752" s="1">
        <v>8.93</v>
      </c>
      <c r="DF752" s="1">
        <v>1.52</v>
      </c>
      <c r="DG752" s="1">
        <v>11.55</v>
      </c>
      <c r="DH752" s="16">
        <v>2.13</v>
      </c>
      <c r="DI752" s="88">
        <v>853.12999999999988</v>
      </c>
      <c r="DJ752" s="88">
        <v>937.92999999999984</v>
      </c>
    </row>
    <row r="753" spans="1:114" x14ac:dyDescent="0.3">
      <c r="A753" s="1" t="s">
        <v>2886</v>
      </c>
      <c r="B753" s="20" t="s">
        <v>978</v>
      </c>
      <c r="C753" s="1" t="s">
        <v>1310</v>
      </c>
      <c r="D753" s="19" t="s">
        <v>980</v>
      </c>
      <c r="E753" s="14">
        <v>45098</v>
      </c>
      <c r="F753" s="14">
        <v>45140</v>
      </c>
      <c r="G753" s="1" t="s">
        <v>2640</v>
      </c>
      <c r="H753" s="19" t="s">
        <v>2195</v>
      </c>
      <c r="I753" s="170">
        <v>35.746749999999999</v>
      </c>
      <c r="J753" s="170">
        <v>-108.3054872</v>
      </c>
      <c r="K753" s="20">
        <v>35.746730700000001</v>
      </c>
      <c r="L753" s="20">
        <v>-108.3048593</v>
      </c>
      <c r="M753" s="19" t="s">
        <v>357</v>
      </c>
      <c r="N753" s="62" t="s">
        <v>238</v>
      </c>
      <c r="O753" s="62" t="s">
        <v>147</v>
      </c>
      <c r="P753" s="62" t="s">
        <v>1372</v>
      </c>
      <c r="Q753" s="20" t="s">
        <v>1549</v>
      </c>
      <c r="Z753" s="15" t="s">
        <v>2650</v>
      </c>
      <c r="AA753" s="20" t="s">
        <v>142</v>
      </c>
      <c r="AG753" s="1">
        <v>35.33</v>
      </c>
      <c r="AH753" s="1">
        <v>1.1299999999999999</v>
      </c>
      <c r="AI753" s="1">
        <v>5.56</v>
      </c>
      <c r="AK753" s="1">
        <v>5.52</v>
      </c>
      <c r="AL753" s="1">
        <v>0.12</v>
      </c>
      <c r="AM753" s="1">
        <v>0.78</v>
      </c>
      <c r="AN753" s="1">
        <v>26.4</v>
      </c>
      <c r="AO753" s="1">
        <v>0.74</v>
      </c>
      <c r="AP753" s="1">
        <v>0.86</v>
      </c>
      <c r="AQ753" s="1">
        <v>0.17</v>
      </c>
      <c r="AR753" s="1">
        <v>22.49</v>
      </c>
      <c r="AS753" s="1">
        <v>320</v>
      </c>
      <c r="AT753" s="1">
        <v>0.02</v>
      </c>
      <c r="AW753" s="1">
        <v>5.74</v>
      </c>
      <c r="AY753" s="20">
        <v>99.11999999999999</v>
      </c>
      <c r="AZ753" s="1" t="s">
        <v>290</v>
      </c>
      <c r="BA753" s="1" t="s">
        <v>292</v>
      </c>
      <c r="BB753" s="1">
        <v>0.1</v>
      </c>
      <c r="BD753" s="1">
        <v>268</v>
      </c>
      <c r="BF753" s="1">
        <v>0.05</v>
      </c>
      <c r="BH753" s="1" t="s">
        <v>292</v>
      </c>
      <c r="BJ753" s="1">
        <v>7</v>
      </c>
      <c r="BK753" s="1">
        <v>113</v>
      </c>
      <c r="BL753" s="1">
        <v>1.1299999999999999</v>
      </c>
      <c r="BM753" s="1">
        <v>9</v>
      </c>
      <c r="BN753" s="1">
        <v>9.5</v>
      </c>
      <c r="BO753" s="1" t="s">
        <v>292</v>
      </c>
      <c r="BP753" s="1">
        <v>8.4499999999999993</v>
      </c>
      <c r="BQ753" s="1">
        <v>4.2000000000000003E-2</v>
      </c>
      <c r="BR753" s="1">
        <v>3.6999999999999998E-2</v>
      </c>
      <c r="BT753" s="1">
        <v>10</v>
      </c>
      <c r="BU753" s="1" t="s">
        <v>251</v>
      </c>
      <c r="BV753" s="1">
        <v>14.05</v>
      </c>
      <c r="BW753" s="1">
        <v>15</v>
      </c>
      <c r="BY753" s="1">
        <v>10</v>
      </c>
      <c r="CB753" s="1">
        <v>29.2</v>
      </c>
      <c r="CC753" s="1" t="s">
        <v>290</v>
      </c>
      <c r="CF753" s="1">
        <v>0.23</v>
      </c>
      <c r="CG753" s="1">
        <v>6.8</v>
      </c>
      <c r="CH753" s="1">
        <v>0.4</v>
      </c>
      <c r="CI753" s="1">
        <v>1.6</v>
      </c>
      <c r="CJ753" s="1">
        <v>295</v>
      </c>
      <c r="CK753" s="1">
        <v>0.9</v>
      </c>
      <c r="CL753" s="1" t="s">
        <v>261</v>
      </c>
      <c r="CM753" s="1">
        <v>9.1199999999999992</v>
      </c>
      <c r="CN753" s="1">
        <v>0.02</v>
      </c>
      <c r="CO753" s="1">
        <v>2.1800000000000002</v>
      </c>
      <c r="CP753" s="1">
        <v>151</v>
      </c>
      <c r="CQ753" s="1">
        <v>1.3</v>
      </c>
      <c r="CR753" s="1">
        <v>18.2</v>
      </c>
      <c r="CS753" s="1">
        <v>74</v>
      </c>
      <c r="CT753" s="1">
        <v>372</v>
      </c>
      <c r="CU753" s="1">
        <v>34.9</v>
      </c>
      <c r="CV753" s="1">
        <v>68.599999999999994</v>
      </c>
      <c r="CW753" s="1">
        <v>7.52</v>
      </c>
      <c r="CX753" s="1">
        <v>28.4</v>
      </c>
      <c r="CY753" s="1">
        <v>4.4000000000000004</v>
      </c>
      <c r="CZ753" s="1">
        <v>0.74</v>
      </c>
      <c r="DA753" s="1">
        <v>3.35</v>
      </c>
      <c r="DB753" s="1">
        <v>0.57999999999999996</v>
      </c>
      <c r="DC753" s="1">
        <v>2.87</v>
      </c>
      <c r="DD753" s="1">
        <v>0.67</v>
      </c>
      <c r="DE753" s="1">
        <v>1.76</v>
      </c>
      <c r="DF753" s="1">
        <v>0.28000000000000003</v>
      </c>
      <c r="DG753" s="1">
        <v>1.88</v>
      </c>
      <c r="DH753" s="1">
        <v>0.28000000000000003</v>
      </c>
      <c r="DI753" s="87">
        <v>156.22999999999999</v>
      </c>
      <c r="DJ753" s="87">
        <v>174.42999999999998</v>
      </c>
    </row>
    <row r="754" spans="1:114" x14ac:dyDescent="0.3">
      <c r="A754" s="1" t="s">
        <v>2887</v>
      </c>
      <c r="B754" s="20" t="s">
        <v>978</v>
      </c>
      <c r="C754" s="1" t="s">
        <v>1310</v>
      </c>
      <c r="D754" s="19" t="s">
        <v>980</v>
      </c>
      <c r="E754" s="14">
        <v>45098</v>
      </c>
      <c r="F754" s="14">
        <v>45140</v>
      </c>
      <c r="G754" s="1" t="s">
        <v>2640</v>
      </c>
      <c r="H754" s="19" t="s">
        <v>2195</v>
      </c>
      <c r="I754" s="170">
        <v>35.7464753</v>
      </c>
      <c r="J754" s="170">
        <v>-108.3032853</v>
      </c>
      <c r="K754" s="20">
        <v>35.746456000000002</v>
      </c>
      <c r="L754" s="20">
        <v>-108.3026575</v>
      </c>
      <c r="M754" s="19" t="s">
        <v>357</v>
      </c>
      <c r="N754" s="62" t="s">
        <v>238</v>
      </c>
      <c r="O754" s="62" t="s">
        <v>147</v>
      </c>
      <c r="P754" s="62" t="s">
        <v>1372</v>
      </c>
      <c r="Q754" s="20" t="s">
        <v>1549</v>
      </c>
      <c r="Z754" s="15" t="s">
        <v>2651</v>
      </c>
      <c r="AA754" s="20" t="s">
        <v>142</v>
      </c>
      <c r="AG754" s="1">
        <v>4.67</v>
      </c>
      <c r="AH754" s="1">
        <v>9.99</v>
      </c>
      <c r="AI754" s="1">
        <v>1.37</v>
      </c>
      <c r="AK754" s="1">
        <v>69.52</v>
      </c>
      <c r="AL754" s="1">
        <v>0.49</v>
      </c>
      <c r="AM754" s="1">
        <v>1.49</v>
      </c>
      <c r="AN754" s="1">
        <v>2.02</v>
      </c>
      <c r="AO754" s="1">
        <v>0.02</v>
      </c>
      <c r="AP754" s="1">
        <v>0.06</v>
      </c>
      <c r="AQ754" s="1">
        <v>0.26</v>
      </c>
      <c r="AR754" s="1">
        <v>8.76</v>
      </c>
      <c r="AS754" s="1">
        <v>430</v>
      </c>
      <c r="AT754" s="1">
        <v>0.01</v>
      </c>
      <c r="AW754" s="1">
        <v>0.56000000000000005</v>
      </c>
      <c r="AY754" s="20">
        <v>99.22</v>
      </c>
      <c r="AZ754" s="1">
        <v>1.2E-2</v>
      </c>
      <c r="BA754" s="1" t="s">
        <v>292</v>
      </c>
      <c r="BB754" s="1">
        <v>0.9</v>
      </c>
      <c r="BD754" s="1">
        <v>172.5</v>
      </c>
      <c r="BF754" s="1">
        <v>0.28000000000000003</v>
      </c>
      <c r="BH754" s="1" t="s">
        <v>292</v>
      </c>
      <c r="BJ754" s="1">
        <v>88</v>
      </c>
      <c r="BK754" s="1">
        <v>750</v>
      </c>
      <c r="BL754" s="1">
        <v>0.24</v>
      </c>
      <c r="BM754" s="1">
        <v>26</v>
      </c>
      <c r="BN754" s="1">
        <v>26.3</v>
      </c>
      <c r="BO754" s="1">
        <v>0.5</v>
      </c>
      <c r="BP754" s="1">
        <v>169</v>
      </c>
      <c r="BQ754" s="1">
        <v>0.25800000000000001</v>
      </c>
      <c r="BR754" s="1">
        <v>0.11799999999999999</v>
      </c>
      <c r="BT754" s="1" t="s">
        <v>293</v>
      </c>
      <c r="BU754" s="1">
        <v>4</v>
      </c>
      <c r="BV754" s="1">
        <v>92.3</v>
      </c>
      <c r="BW754" s="1">
        <v>89</v>
      </c>
      <c r="BY754" s="1">
        <v>62</v>
      </c>
      <c r="CB754" s="1">
        <v>2.6</v>
      </c>
      <c r="CC754" s="1">
        <v>1E-3</v>
      </c>
      <c r="CF754" s="1">
        <v>0.75</v>
      </c>
      <c r="CG754" s="1">
        <v>14</v>
      </c>
      <c r="CH754" s="1" t="s">
        <v>291</v>
      </c>
      <c r="CI754" s="1">
        <v>13</v>
      </c>
      <c r="CJ754" s="1">
        <v>271</v>
      </c>
      <c r="CK754" s="1">
        <v>5.3</v>
      </c>
      <c r="CL754" s="1">
        <v>0.04</v>
      </c>
      <c r="CM754" s="1">
        <v>121</v>
      </c>
      <c r="CN754" s="1">
        <v>0.04</v>
      </c>
      <c r="CO754" s="1">
        <v>26.5</v>
      </c>
      <c r="CP754" s="1">
        <v>1695</v>
      </c>
      <c r="CQ754" s="1">
        <v>3.5</v>
      </c>
      <c r="CR754" s="1">
        <v>91.9</v>
      </c>
      <c r="CS754" s="1">
        <v>530</v>
      </c>
      <c r="CT754" s="1">
        <v>7690</v>
      </c>
      <c r="CU754" s="1">
        <v>163.5</v>
      </c>
      <c r="CV754" s="1">
        <v>327</v>
      </c>
      <c r="CW754" s="1">
        <v>36.1</v>
      </c>
      <c r="CX754" s="1">
        <v>135.5</v>
      </c>
      <c r="CY754" s="1">
        <v>23</v>
      </c>
      <c r="CZ754" s="1">
        <v>1.48</v>
      </c>
      <c r="DA754" s="1">
        <v>17.25</v>
      </c>
      <c r="DB754" s="1">
        <v>2.4900000000000002</v>
      </c>
      <c r="DC754" s="1">
        <v>14.55</v>
      </c>
      <c r="DD754" s="1">
        <v>3.21</v>
      </c>
      <c r="DE754" s="1">
        <v>9.9600000000000009</v>
      </c>
      <c r="DF754" s="1">
        <v>1.68</v>
      </c>
      <c r="DG754" s="1">
        <v>12.8</v>
      </c>
      <c r="DH754" s="16">
        <v>2.29</v>
      </c>
      <c r="DI754" s="87">
        <v>750.81</v>
      </c>
      <c r="DJ754" s="87">
        <v>842.70999999999992</v>
      </c>
    </row>
    <row r="755" spans="1:114" x14ac:dyDescent="0.3">
      <c r="A755" s="1" t="s">
        <v>2888</v>
      </c>
      <c r="B755" s="20" t="s">
        <v>978</v>
      </c>
      <c r="C755" s="1" t="s">
        <v>1310</v>
      </c>
      <c r="D755" s="19" t="s">
        <v>980</v>
      </c>
      <c r="E755" s="14">
        <v>45098</v>
      </c>
      <c r="F755" s="14">
        <v>45140</v>
      </c>
      <c r="G755" s="1" t="s">
        <v>2640</v>
      </c>
      <c r="H755" s="19" t="s">
        <v>2195</v>
      </c>
      <c r="I755" s="170">
        <v>35.759056899999997</v>
      </c>
      <c r="J755" s="170">
        <v>-108.32827090000001</v>
      </c>
      <c r="K755" s="20">
        <v>35.759037900000003</v>
      </c>
      <c r="L755" s="20">
        <v>-108.3276422</v>
      </c>
      <c r="M755" s="19" t="s">
        <v>357</v>
      </c>
      <c r="N755" s="62" t="s">
        <v>238</v>
      </c>
      <c r="O755" s="62" t="s">
        <v>147</v>
      </c>
      <c r="P755" s="62" t="s">
        <v>1372</v>
      </c>
      <c r="Q755" s="20" t="s">
        <v>1549</v>
      </c>
      <c r="Z755" s="15" t="s">
        <v>2652</v>
      </c>
      <c r="AA755" s="20" t="s">
        <v>142</v>
      </c>
      <c r="AG755" s="1">
        <v>22.24</v>
      </c>
      <c r="AH755" s="1">
        <v>3.53</v>
      </c>
      <c r="AI755" s="1">
        <v>3.86</v>
      </c>
      <c r="AK755" s="1">
        <v>51.06</v>
      </c>
      <c r="AL755" s="1">
        <v>0.37</v>
      </c>
      <c r="AM755" s="1">
        <v>1.38</v>
      </c>
      <c r="AN755" s="1">
        <v>5.13</v>
      </c>
      <c r="AO755" s="1">
        <v>0.49</v>
      </c>
      <c r="AP755" s="1">
        <v>0.52</v>
      </c>
      <c r="AQ755" s="1">
        <v>0.22</v>
      </c>
      <c r="AR755" s="1">
        <v>10.63</v>
      </c>
      <c r="AS755" s="1">
        <v>480</v>
      </c>
      <c r="AT755" s="1">
        <v>0.18</v>
      </c>
      <c r="AW755" s="1">
        <v>1.07</v>
      </c>
      <c r="AY755" s="20">
        <v>100.67999999999998</v>
      </c>
      <c r="AZ755" s="1" t="s">
        <v>290</v>
      </c>
      <c r="BA755" s="1" t="s">
        <v>292</v>
      </c>
      <c r="BB755" s="1">
        <v>1.8</v>
      </c>
      <c r="BD755" s="1">
        <v>174.5</v>
      </c>
      <c r="BF755" s="1">
        <v>0.1</v>
      </c>
      <c r="BH755" s="1">
        <v>0.5</v>
      </c>
      <c r="BJ755" s="1">
        <v>72</v>
      </c>
      <c r="BK755" s="1">
        <v>292</v>
      </c>
      <c r="BL755" s="1">
        <v>0.65</v>
      </c>
      <c r="BM755" s="1">
        <v>15</v>
      </c>
      <c r="BN755" s="1">
        <v>11.8</v>
      </c>
      <c r="BO755" s="1">
        <v>0.6</v>
      </c>
      <c r="BP755" s="1">
        <v>32.4</v>
      </c>
      <c r="BQ755" s="1">
        <v>6.3E-2</v>
      </c>
      <c r="BR755" s="1">
        <v>5.2999999999999999E-2</v>
      </c>
      <c r="BT755" s="1">
        <v>10</v>
      </c>
      <c r="BU755" s="1">
        <v>2</v>
      </c>
      <c r="BV755" s="1">
        <v>42.9</v>
      </c>
      <c r="BW755" s="1">
        <v>70</v>
      </c>
      <c r="BY755" s="1">
        <v>25</v>
      </c>
      <c r="CB755" s="1">
        <v>18.7</v>
      </c>
      <c r="CC755" s="1" t="s">
        <v>290</v>
      </c>
      <c r="CF755" s="1">
        <v>0.46</v>
      </c>
      <c r="CG755" s="1">
        <v>16.8</v>
      </c>
      <c r="CH755" s="1" t="s">
        <v>291</v>
      </c>
      <c r="CI755" s="1">
        <v>3.7</v>
      </c>
      <c r="CJ755" s="1">
        <v>460</v>
      </c>
      <c r="CK755" s="1">
        <v>2.2999999999999998</v>
      </c>
      <c r="CL755" s="1">
        <v>0.03</v>
      </c>
      <c r="CM755" s="1">
        <v>23.3</v>
      </c>
      <c r="CN755" s="1">
        <v>0.05</v>
      </c>
      <c r="CO755" s="1">
        <v>6.56</v>
      </c>
      <c r="CP755" s="1">
        <v>611</v>
      </c>
      <c r="CQ755" s="1">
        <v>1.8</v>
      </c>
      <c r="CR755" s="1">
        <v>43.3</v>
      </c>
      <c r="CS755" s="1">
        <v>208</v>
      </c>
      <c r="CT755" s="1">
        <v>1510</v>
      </c>
      <c r="CU755" s="1">
        <v>84.3</v>
      </c>
      <c r="CV755" s="1">
        <v>163.5</v>
      </c>
      <c r="CW755" s="1">
        <v>17.649999999999999</v>
      </c>
      <c r="CX755" s="1">
        <v>64.099999999999994</v>
      </c>
      <c r="CY755" s="1">
        <v>9.31</v>
      </c>
      <c r="CZ755" s="1">
        <v>1.28</v>
      </c>
      <c r="DA755" s="1">
        <v>7.09</v>
      </c>
      <c r="DB755" s="1">
        <v>1.08</v>
      </c>
      <c r="DC755" s="1">
        <v>6.47</v>
      </c>
      <c r="DD755" s="1">
        <v>1.48</v>
      </c>
      <c r="DE755" s="1">
        <v>4.5599999999999996</v>
      </c>
      <c r="DF755" s="1">
        <v>0.72</v>
      </c>
      <c r="DG755" s="1">
        <v>5.04</v>
      </c>
      <c r="DH755" s="1">
        <v>0.83</v>
      </c>
      <c r="DI755" s="87">
        <v>367.40999999999997</v>
      </c>
      <c r="DJ755" s="87">
        <v>410.71</v>
      </c>
    </row>
    <row r="756" spans="1:114" x14ac:dyDescent="0.3">
      <c r="A756" s="1" t="s">
        <v>2889</v>
      </c>
      <c r="B756" s="20" t="s">
        <v>978</v>
      </c>
      <c r="C756" s="1" t="s">
        <v>1310</v>
      </c>
      <c r="D756" s="19" t="s">
        <v>980</v>
      </c>
      <c r="E756" s="14">
        <v>45098</v>
      </c>
      <c r="F756" s="14">
        <v>45140</v>
      </c>
      <c r="G756" s="1" t="s">
        <v>2640</v>
      </c>
      <c r="H756" s="19" t="s">
        <v>2195</v>
      </c>
      <c r="I756" s="170">
        <v>35.759056899999997</v>
      </c>
      <c r="J756" s="170">
        <v>-108.32827090000001</v>
      </c>
      <c r="K756" s="20">
        <v>35.759037900000003</v>
      </c>
      <c r="L756" s="20">
        <v>-108.3276422</v>
      </c>
      <c r="M756" s="19" t="s">
        <v>357</v>
      </c>
      <c r="N756" s="62" t="s">
        <v>238</v>
      </c>
      <c r="O756" s="62" t="s">
        <v>147</v>
      </c>
      <c r="P756" s="62" t="s">
        <v>1372</v>
      </c>
      <c r="Q756" s="20" t="s">
        <v>1549</v>
      </c>
      <c r="Z756" s="15" t="s">
        <v>2653</v>
      </c>
      <c r="AA756" s="20" t="s">
        <v>142</v>
      </c>
      <c r="AG756" s="1">
        <v>33.68</v>
      </c>
      <c r="AH756" s="1">
        <v>0.57999999999999996</v>
      </c>
      <c r="AI756" s="1">
        <v>5.08</v>
      </c>
      <c r="AK756" s="1">
        <v>12.33</v>
      </c>
      <c r="AL756" s="1">
        <v>0.27</v>
      </c>
      <c r="AM756" s="1">
        <v>0.67</v>
      </c>
      <c r="AN756" s="1">
        <v>24.1</v>
      </c>
      <c r="AO756" s="1">
        <v>0.59</v>
      </c>
      <c r="AP756" s="1">
        <v>0.77</v>
      </c>
      <c r="AQ756" s="1">
        <v>0.14000000000000001</v>
      </c>
      <c r="AR756" s="1">
        <v>21.3</v>
      </c>
      <c r="AS756" s="1">
        <v>440</v>
      </c>
      <c r="AT756" s="1">
        <v>0.03</v>
      </c>
      <c r="AW756" s="1">
        <v>5.26</v>
      </c>
      <c r="AY756" s="20">
        <v>99.54</v>
      </c>
      <c r="AZ756" s="1" t="s">
        <v>290</v>
      </c>
      <c r="BA756" s="1" t="s">
        <v>292</v>
      </c>
      <c r="BB756" s="1">
        <v>0.1</v>
      </c>
      <c r="BD756" s="1">
        <v>255</v>
      </c>
      <c r="BF756" s="1">
        <v>0.03</v>
      </c>
      <c r="BH756" s="1" t="s">
        <v>292</v>
      </c>
      <c r="BJ756" s="1">
        <v>12</v>
      </c>
      <c r="BK756" s="1">
        <v>65</v>
      </c>
      <c r="BL756" s="1">
        <v>0.93</v>
      </c>
      <c r="BM756" s="1">
        <v>10</v>
      </c>
      <c r="BN756" s="1">
        <v>7.9</v>
      </c>
      <c r="BO756" s="1">
        <v>0.5</v>
      </c>
      <c r="BP756" s="1">
        <v>4.46</v>
      </c>
      <c r="BQ756" s="1">
        <v>0.03</v>
      </c>
      <c r="BR756" s="1">
        <v>2.1999999999999999E-2</v>
      </c>
      <c r="BT756" s="1">
        <v>10</v>
      </c>
      <c r="BU756" s="1">
        <v>1</v>
      </c>
      <c r="BV756" s="1">
        <v>8.3000000000000007</v>
      </c>
      <c r="BW756" s="1">
        <v>15</v>
      </c>
      <c r="BY756" s="1">
        <v>8</v>
      </c>
      <c r="CB756" s="1">
        <v>25.9</v>
      </c>
      <c r="CC756" s="1" t="s">
        <v>290</v>
      </c>
      <c r="CF756" s="1">
        <v>0.14000000000000001</v>
      </c>
      <c r="CG756" s="1">
        <v>13.6</v>
      </c>
      <c r="CH756" s="1">
        <v>0.4</v>
      </c>
      <c r="CI756" s="1">
        <v>1.1000000000000001</v>
      </c>
      <c r="CJ756" s="1">
        <v>425</v>
      </c>
      <c r="CK756" s="1">
        <v>0.4</v>
      </c>
      <c r="CL756" s="1">
        <v>0.02</v>
      </c>
      <c r="CM756" s="1">
        <v>6.23</v>
      </c>
      <c r="CN756" s="1">
        <v>0.02</v>
      </c>
      <c r="CO756" s="1">
        <v>1.65</v>
      </c>
      <c r="CP756" s="1">
        <v>130</v>
      </c>
      <c r="CQ756" s="1">
        <v>0.5</v>
      </c>
      <c r="CR756" s="1">
        <v>27.9</v>
      </c>
      <c r="CS756" s="1">
        <v>58</v>
      </c>
      <c r="CT756" s="1">
        <v>204</v>
      </c>
      <c r="CU756" s="1">
        <v>26.2</v>
      </c>
      <c r="CV756" s="1">
        <v>48.2</v>
      </c>
      <c r="CW756" s="1">
        <v>5.64</v>
      </c>
      <c r="CX756" s="1">
        <v>22.7</v>
      </c>
      <c r="CY756" s="1">
        <v>4.13</v>
      </c>
      <c r="CZ756" s="1">
        <v>0.85</v>
      </c>
      <c r="DA756" s="1">
        <v>3.94</v>
      </c>
      <c r="DB756" s="1">
        <v>0.69</v>
      </c>
      <c r="DC756" s="1">
        <v>3.98</v>
      </c>
      <c r="DD756" s="1">
        <v>0.84</v>
      </c>
      <c r="DE756" s="1">
        <v>2.39</v>
      </c>
      <c r="DF756" s="1">
        <v>0.34</v>
      </c>
      <c r="DG756" s="1">
        <v>2.2200000000000002</v>
      </c>
      <c r="DH756" s="1">
        <v>0.3</v>
      </c>
      <c r="DI756" s="87">
        <v>122.42</v>
      </c>
      <c r="DJ756" s="87">
        <v>150.32</v>
      </c>
    </row>
    <row r="757" spans="1:114" x14ac:dyDescent="0.3">
      <c r="A757" s="1" t="s">
        <v>2890</v>
      </c>
      <c r="B757" s="20" t="s">
        <v>978</v>
      </c>
      <c r="C757" s="1" t="s">
        <v>1310</v>
      </c>
      <c r="D757" s="19" t="s">
        <v>980</v>
      </c>
      <c r="E757" s="14">
        <v>45098</v>
      </c>
      <c r="F757" s="14">
        <v>45140</v>
      </c>
      <c r="G757" s="1" t="s">
        <v>2640</v>
      </c>
      <c r="H757" s="19" t="s">
        <v>2195</v>
      </c>
      <c r="I757" s="170">
        <v>35.759056899999997</v>
      </c>
      <c r="J757" s="170">
        <v>-108.32827090000001</v>
      </c>
      <c r="K757" s="20">
        <v>35.759037900000003</v>
      </c>
      <c r="L757" s="20">
        <v>-108.3276422</v>
      </c>
      <c r="M757" s="19" t="s">
        <v>357</v>
      </c>
      <c r="N757" s="62" t="s">
        <v>238</v>
      </c>
      <c r="O757" s="62" t="s">
        <v>147</v>
      </c>
      <c r="P757" s="62" t="s">
        <v>1372</v>
      </c>
      <c r="Q757" s="20" t="s">
        <v>1549</v>
      </c>
      <c r="Z757" s="15" t="s">
        <v>2654</v>
      </c>
      <c r="AA757" s="20" t="s">
        <v>142</v>
      </c>
      <c r="AG757" s="1">
        <v>19.940000000000001</v>
      </c>
      <c r="AH757" s="1">
        <v>1.32</v>
      </c>
      <c r="AI757" s="1">
        <v>3.54</v>
      </c>
      <c r="AK757" s="1">
        <v>55.31</v>
      </c>
      <c r="AL757" s="1">
        <v>0.46</v>
      </c>
      <c r="AM757" s="1">
        <v>1.1299999999999999</v>
      </c>
      <c r="AN757" s="1">
        <v>4.8099999999999996</v>
      </c>
      <c r="AO757" s="1">
        <v>0.28999999999999998</v>
      </c>
      <c r="AP757" s="1">
        <v>0.34</v>
      </c>
      <c r="AQ757" s="1">
        <v>0.15</v>
      </c>
      <c r="AR757" s="1">
        <v>11.81</v>
      </c>
      <c r="AS757" s="1">
        <v>2700</v>
      </c>
      <c r="AT757" s="1">
        <v>0.06</v>
      </c>
      <c r="AW757" s="1">
        <v>1.1000000000000001</v>
      </c>
      <c r="AY757" s="20">
        <v>100.26</v>
      </c>
      <c r="AZ757" s="1" t="s">
        <v>290</v>
      </c>
      <c r="BA757" s="1" t="s">
        <v>292</v>
      </c>
      <c r="BB757" s="1">
        <v>2.5</v>
      </c>
      <c r="BD757" s="1">
        <v>481</v>
      </c>
      <c r="BF757" s="1">
        <v>0.05</v>
      </c>
      <c r="BH757" s="1" t="s">
        <v>292</v>
      </c>
      <c r="BJ757" s="1">
        <v>87</v>
      </c>
      <c r="BK757" s="1">
        <v>142</v>
      </c>
      <c r="BL757" s="1">
        <v>0.5</v>
      </c>
      <c r="BM757" s="1">
        <v>8</v>
      </c>
      <c r="BN757" s="1">
        <v>8.6</v>
      </c>
      <c r="BO757" s="1" t="s">
        <v>292</v>
      </c>
      <c r="BP757" s="1">
        <v>10.4</v>
      </c>
      <c r="BQ757" s="1">
        <v>5.8999999999999997E-2</v>
      </c>
      <c r="BR757" s="1">
        <v>3.6999999999999998E-2</v>
      </c>
      <c r="BT757" s="1">
        <v>10</v>
      </c>
      <c r="BU757" s="1">
        <v>4</v>
      </c>
      <c r="BV757" s="1">
        <v>15.8</v>
      </c>
      <c r="BW757" s="1">
        <v>83</v>
      </c>
      <c r="BY757" s="1">
        <v>14</v>
      </c>
      <c r="CB757" s="1">
        <v>11.8</v>
      </c>
      <c r="CC757" s="1" t="s">
        <v>290</v>
      </c>
      <c r="CF757" s="1">
        <v>0.33</v>
      </c>
      <c r="CG757" s="1">
        <v>17.8</v>
      </c>
      <c r="CH757" s="1">
        <v>0.3</v>
      </c>
      <c r="CI757" s="1">
        <v>1.6</v>
      </c>
      <c r="CJ757" s="1">
        <v>344</v>
      </c>
      <c r="CK757" s="1">
        <v>1</v>
      </c>
      <c r="CL757" s="1">
        <v>0.04</v>
      </c>
      <c r="CM757" s="1">
        <v>9.89</v>
      </c>
      <c r="CN757" s="1">
        <v>0.03</v>
      </c>
      <c r="CO757" s="1">
        <v>4.99</v>
      </c>
      <c r="CP757" s="1">
        <v>315</v>
      </c>
      <c r="CQ757" s="1">
        <v>1.1000000000000001</v>
      </c>
      <c r="CR757" s="1">
        <v>25.2</v>
      </c>
      <c r="CS757" s="1">
        <v>160</v>
      </c>
      <c r="CT757" s="1">
        <v>466</v>
      </c>
      <c r="CU757" s="1">
        <v>44.9</v>
      </c>
      <c r="CV757" s="1">
        <v>81.599999999999994</v>
      </c>
      <c r="CW757" s="1">
        <v>9.31</v>
      </c>
      <c r="CX757" s="1">
        <v>35.5</v>
      </c>
      <c r="CY757" s="1">
        <v>6.02</v>
      </c>
      <c r="CZ757" s="1">
        <v>0.8</v>
      </c>
      <c r="DA757" s="1">
        <v>4.6100000000000003</v>
      </c>
      <c r="DB757" s="1">
        <v>0.71</v>
      </c>
      <c r="DC757" s="1">
        <v>3.93</v>
      </c>
      <c r="DD757" s="1">
        <v>0.83</v>
      </c>
      <c r="DE757" s="1">
        <v>2.3199999999999998</v>
      </c>
      <c r="DF757" s="1">
        <v>0.35</v>
      </c>
      <c r="DG757" s="1">
        <v>2.36</v>
      </c>
      <c r="DH757" s="1">
        <v>0.43</v>
      </c>
      <c r="DI757" s="87">
        <v>193.67000000000007</v>
      </c>
      <c r="DJ757" s="87">
        <v>218.87000000000006</v>
      </c>
    </row>
    <row r="758" spans="1:114" x14ac:dyDescent="0.3">
      <c r="A758" s="1" t="s">
        <v>2891</v>
      </c>
      <c r="B758" s="20" t="s">
        <v>978</v>
      </c>
      <c r="C758" s="1" t="s">
        <v>1310</v>
      </c>
      <c r="D758" s="19" t="s">
        <v>980</v>
      </c>
      <c r="E758" s="14">
        <v>45098</v>
      </c>
      <c r="F758" s="14">
        <v>45140</v>
      </c>
      <c r="G758" s="1" t="s">
        <v>2640</v>
      </c>
      <c r="H758" s="19" t="s">
        <v>2195</v>
      </c>
      <c r="I758" s="170">
        <v>35.757486</v>
      </c>
      <c r="J758" s="170">
        <v>-108.3253158</v>
      </c>
      <c r="K758" s="20">
        <v>35.757466999999998</v>
      </c>
      <c r="L758" s="20">
        <v>-108.3246872</v>
      </c>
      <c r="M758" s="19" t="s">
        <v>357</v>
      </c>
      <c r="N758" s="62" t="s">
        <v>238</v>
      </c>
      <c r="O758" s="62" t="s">
        <v>147</v>
      </c>
      <c r="P758" s="62" t="s">
        <v>1372</v>
      </c>
      <c r="Q758" s="20" t="s">
        <v>1549</v>
      </c>
      <c r="Z758" s="15" t="s">
        <v>2655</v>
      </c>
      <c r="AA758" s="20" t="s">
        <v>142</v>
      </c>
      <c r="AG758" s="1">
        <v>12.74</v>
      </c>
      <c r="AH758" s="1">
        <v>6.89</v>
      </c>
      <c r="AI758" s="1">
        <v>2.54</v>
      </c>
      <c r="AK758" s="1">
        <v>58.14</v>
      </c>
      <c r="AL758" s="1">
        <v>0.45</v>
      </c>
      <c r="AM758" s="1">
        <v>1.86</v>
      </c>
      <c r="AN758" s="1">
        <v>4.83</v>
      </c>
      <c r="AO758" s="1">
        <v>0.19</v>
      </c>
      <c r="AP758" s="1">
        <v>0.22</v>
      </c>
      <c r="AQ758" s="1">
        <v>0.24</v>
      </c>
      <c r="AR758" s="1">
        <v>11.17</v>
      </c>
      <c r="AS758" s="1">
        <v>830</v>
      </c>
      <c r="AT758" s="1">
        <v>0.02</v>
      </c>
      <c r="AW758" s="1">
        <v>1.1000000000000001</v>
      </c>
      <c r="AY758" s="20">
        <v>100.38999999999999</v>
      </c>
      <c r="AZ758" s="1" t="s">
        <v>290</v>
      </c>
      <c r="BA758" s="1" t="s">
        <v>292</v>
      </c>
      <c r="BB758" s="1">
        <v>1.9</v>
      </c>
      <c r="BD758" s="1">
        <v>150.5</v>
      </c>
      <c r="BF758" s="1">
        <v>0.17</v>
      </c>
      <c r="BH758" s="1" t="s">
        <v>292</v>
      </c>
      <c r="BJ758" s="1">
        <v>89</v>
      </c>
      <c r="BK758" s="1">
        <v>550</v>
      </c>
      <c r="BL758" s="1">
        <v>0.48</v>
      </c>
      <c r="BM758" s="1">
        <v>21</v>
      </c>
      <c r="BN758" s="1">
        <v>20.2</v>
      </c>
      <c r="BO758" s="1">
        <v>0.7</v>
      </c>
      <c r="BP758" s="1">
        <v>79.400000000000006</v>
      </c>
      <c r="BQ758" s="1">
        <v>6.8000000000000005E-2</v>
      </c>
      <c r="BR758" s="1">
        <v>8.4000000000000005E-2</v>
      </c>
      <c r="BT758" s="1">
        <v>10</v>
      </c>
      <c r="BU758" s="1">
        <v>3</v>
      </c>
      <c r="BV758" s="1">
        <v>65.900000000000006</v>
      </c>
      <c r="BW758" s="1">
        <v>89</v>
      </c>
      <c r="BY758" s="1">
        <v>41</v>
      </c>
      <c r="CB758" s="1">
        <v>8</v>
      </c>
      <c r="CC758" s="1">
        <v>1E-3</v>
      </c>
      <c r="CF758" s="1">
        <v>0.57999999999999996</v>
      </c>
      <c r="CG758" s="1">
        <v>18</v>
      </c>
      <c r="CH758" s="1">
        <v>0.3</v>
      </c>
      <c r="CI758" s="1">
        <v>6.2</v>
      </c>
      <c r="CJ758" s="1">
        <v>151</v>
      </c>
      <c r="CK758" s="1">
        <v>3.8</v>
      </c>
      <c r="CL758" s="1">
        <v>0.04</v>
      </c>
      <c r="CM758" s="1">
        <v>48</v>
      </c>
      <c r="CN758" s="1">
        <v>0.02</v>
      </c>
      <c r="CO758" s="1">
        <v>11</v>
      </c>
      <c r="CP758" s="1">
        <v>1000</v>
      </c>
      <c r="CQ758" s="1">
        <v>3.9</v>
      </c>
      <c r="CR758" s="1">
        <v>62.9</v>
      </c>
      <c r="CS758" s="1">
        <v>341</v>
      </c>
      <c r="CT758" s="1">
        <v>3730</v>
      </c>
      <c r="CU758" s="1">
        <v>136</v>
      </c>
      <c r="CV758" s="1">
        <v>263</v>
      </c>
      <c r="CW758" s="1">
        <v>27.9</v>
      </c>
      <c r="CX758" s="1">
        <v>99.9</v>
      </c>
      <c r="CY758" s="1">
        <v>15.6</v>
      </c>
      <c r="CZ758" s="1">
        <v>1.48</v>
      </c>
      <c r="DA758" s="1">
        <v>11.45</v>
      </c>
      <c r="DB758" s="1">
        <v>1.7</v>
      </c>
      <c r="DC758" s="1">
        <v>9.9499999999999993</v>
      </c>
      <c r="DD758" s="1">
        <v>2.1800000000000002</v>
      </c>
      <c r="DE758" s="1">
        <v>7.01</v>
      </c>
      <c r="DF758" s="1">
        <v>1.1599999999999999</v>
      </c>
      <c r="DG758" s="1">
        <v>8.65</v>
      </c>
      <c r="DH758" s="16">
        <v>1.47</v>
      </c>
      <c r="DI758" s="87">
        <v>587.45000000000005</v>
      </c>
      <c r="DJ758" s="87">
        <v>650.35</v>
      </c>
    </row>
    <row r="759" spans="1:114" x14ac:dyDescent="0.3">
      <c r="A759" s="1" t="s">
        <v>2892</v>
      </c>
      <c r="B759" s="20" t="s">
        <v>978</v>
      </c>
      <c r="C759" s="1" t="s">
        <v>1310</v>
      </c>
      <c r="D759" s="19" t="s">
        <v>980</v>
      </c>
      <c r="E759" s="14">
        <v>45098</v>
      </c>
      <c r="F759" s="14">
        <v>45140</v>
      </c>
      <c r="G759" s="1" t="s">
        <v>2640</v>
      </c>
      <c r="H759" s="19" t="s">
        <v>2195</v>
      </c>
      <c r="I759" s="170">
        <v>35.756683600000002</v>
      </c>
      <c r="J759" s="170">
        <v>-108.32409319999999</v>
      </c>
      <c r="K759" s="20">
        <v>35.756664499999999</v>
      </c>
      <c r="L759" s="20">
        <v>-108.32346459999999</v>
      </c>
      <c r="M759" s="19" t="s">
        <v>357</v>
      </c>
      <c r="N759" s="62" t="s">
        <v>238</v>
      </c>
      <c r="O759" s="62" t="s">
        <v>147</v>
      </c>
      <c r="P759" s="62" t="s">
        <v>1372</v>
      </c>
      <c r="Q759" s="20" t="s">
        <v>1549</v>
      </c>
      <c r="Z759" s="15" t="s">
        <v>2656</v>
      </c>
      <c r="AA759" s="20" t="s">
        <v>142</v>
      </c>
      <c r="AG759" s="1">
        <v>9.73</v>
      </c>
      <c r="AH759" s="1">
        <v>7.59</v>
      </c>
      <c r="AI759" s="1">
        <v>2.04</v>
      </c>
      <c r="AK759" s="1">
        <v>61.58</v>
      </c>
      <c r="AL759" s="1">
        <v>0.43</v>
      </c>
      <c r="AM759" s="1">
        <v>1.51</v>
      </c>
      <c r="AN759" s="1">
        <v>5.59</v>
      </c>
      <c r="AO759" s="1">
        <v>0.13</v>
      </c>
      <c r="AP759" s="1">
        <v>0.19</v>
      </c>
      <c r="AQ759" s="1">
        <v>0.26</v>
      </c>
      <c r="AR759" s="1">
        <v>9.57</v>
      </c>
      <c r="AS759" s="1">
        <v>310</v>
      </c>
      <c r="AT759" s="1">
        <v>0.02</v>
      </c>
      <c r="AW759" s="1">
        <v>1.27</v>
      </c>
      <c r="AY759" s="20">
        <v>99.91</v>
      </c>
      <c r="AZ759" s="1">
        <v>3.0000000000000001E-3</v>
      </c>
      <c r="BA759" s="1" t="s">
        <v>292</v>
      </c>
      <c r="BB759" s="1">
        <v>2.2999999999999998</v>
      </c>
      <c r="BD759" s="1">
        <v>229</v>
      </c>
      <c r="BF759" s="1">
        <v>0.19</v>
      </c>
      <c r="BH759" s="1" t="s">
        <v>292</v>
      </c>
      <c r="BJ759" s="1">
        <v>76</v>
      </c>
      <c r="BK759" s="1">
        <v>676</v>
      </c>
      <c r="BL759" s="1">
        <v>0.4</v>
      </c>
      <c r="BM759" s="1">
        <v>25</v>
      </c>
      <c r="BN759" s="1">
        <v>22.3</v>
      </c>
      <c r="BO759" s="1">
        <v>0.8</v>
      </c>
      <c r="BP759" s="1">
        <v>144.5</v>
      </c>
      <c r="BQ759" s="1">
        <v>0.127</v>
      </c>
      <c r="BR759" s="1">
        <v>8.2000000000000003E-2</v>
      </c>
      <c r="BT759" s="1" t="s">
        <v>293</v>
      </c>
      <c r="BU759" s="1">
        <v>4</v>
      </c>
      <c r="BV759" s="1">
        <v>74.5</v>
      </c>
      <c r="BW759" s="1">
        <v>80</v>
      </c>
      <c r="BY759" s="1">
        <v>49</v>
      </c>
      <c r="CB759" s="1">
        <v>6.9</v>
      </c>
      <c r="CC759" s="1">
        <v>1E-3</v>
      </c>
      <c r="CF759" s="1">
        <v>0.68</v>
      </c>
      <c r="CG759" s="1">
        <v>11.4</v>
      </c>
      <c r="CH759" s="1" t="s">
        <v>291</v>
      </c>
      <c r="CI759" s="1">
        <v>11.9</v>
      </c>
      <c r="CJ759" s="1">
        <v>154</v>
      </c>
      <c r="CK759" s="1">
        <v>4.0999999999999996</v>
      </c>
      <c r="CL759" s="1">
        <v>0.03</v>
      </c>
      <c r="CM759" s="1">
        <v>86.3</v>
      </c>
      <c r="CN759" s="1">
        <v>0.02</v>
      </c>
      <c r="CO759" s="1">
        <v>18.649999999999999</v>
      </c>
      <c r="CP759" s="1">
        <v>1275</v>
      </c>
      <c r="CQ759" s="1">
        <v>3.7</v>
      </c>
      <c r="CR759" s="1">
        <v>77.599999999999994</v>
      </c>
      <c r="CS759" s="1">
        <v>360</v>
      </c>
      <c r="CT759" s="1">
        <v>6650</v>
      </c>
      <c r="CU759" s="1">
        <v>155.5</v>
      </c>
      <c r="CV759" s="1">
        <v>311</v>
      </c>
      <c r="CW759" s="1">
        <v>34.200000000000003</v>
      </c>
      <c r="CX759" s="1">
        <v>126</v>
      </c>
      <c r="CY759" s="1">
        <v>20.2</v>
      </c>
      <c r="CZ759" s="1">
        <v>1.41</v>
      </c>
      <c r="DA759" s="1">
        <v>14.2</v>
      </c>
      <c r="DB759" s="1">
        <v>2.0299999999999998</v>
      </c>
      <c r="DC759" s="1">
        <v>12.25</v>
      </c>
      <c r="DD759" s="1">
        <v>2.67</v>
      </c>
      <c r="DE759" s="1">
        <v>8.26</v>
      </c>
      <c r="DF759" s="1">
        <v>1.48</v>
      </c>
      <c r="DG759" s="1">
        <v>11.45</v>
      </c>
      <c r="DH759" s="16">
        <v>2.09</v>
      </c>
      <c r="DI759" s="87">
        <v>702.74000000000012</v>
      </c>
      <c r="DJ759" s="87">
        <v>780.34000000000015</v>
      </c>
    </row>
    <row r="760" spans="1:114" x14ac:dyDescent="0.3">
      <c r="A760" s="1" t="s">
        <v>2893</v>
      </c>
      <c r="B760" s="20" t="s">
        <v>978</v>
      </c>
      <c r="C760" s="1" t="s">
        <v>1310</v>
      </c>
      <c r="D760" s="19" t="s">
        <v>980</v>
      </c>
      <c r="E760" s="14">
        <v>45098</v>
      </c>
      <c r="F760" s="14">
        <v>45140</v>
      </c>
      <c r="G760" s="1" t="s">
        <v>2640</v>
      </c>
      <c r="H760" s="19" t="s">
        <v>2195</v>
      </c>
      <c r="I760" s="170">
        <v>35.757108100000004</v>
      </c>
      <c r="J760" s="170">
        <v>-108.3087867</v>
      </c>
      <c r="K760" s="20">
        <v>35.757089000000001</v>
      </c>
      <c r="L760" s="20">
        <v>-108.3081586</v>
      </c>
      <c r="M760" s="19" t="s">
        <v>357</v>
      </c>
      <c r="N760" s="62" t="s">
        <v>238</v>
      </c>
      <c r="O760" s="62" t="s">
        <v>147</v>
      </c>
      <c r="P760" s="62" t="s">
        <v>1372</v>
      </c>
      <c r="Q760" s="20" t="s">
        <v>1549</v>
      </c>
      <c r="Z760" s="15" t="s">
        <v>2657</v>
      </c>
      <c r="AA760" s="20" t="s">
        <v>142</v>
      </c>
      <c r="AG760" s="1">
        <v>73.31</v>
      </c>
      <c r="AH760" s="1">
        <v>1.2</v>
      </c>
      <c r="AI760" s="1">
        <v>2.5499999999999998</v>
      </c>
      <c r="AK760" s="1">
        <v>16.47</v>
      </c>
      <c r="AL760" s="1">
        <v>0.04</v>
      </c>
      <c r="AM760" s="1">
        <v>0.16</v>
      </c>
      <c r="AN760" s="1">
        <v>0.4</v>
      </c>
      <c r="AO760" s="1">
        <v>0.27</v>
      </c>
      <c r="AP760" s="1">
        <v>0.45</v>
      </c>
      <c r="AQ760" s="1">
        <v>0.17</v>
      </c>
      <c r="AR760" s="1">
        <v>4.08</v>
      </c>
      <c r="AS760" s="1">
        <v>160</v>
      </c>
      <c r="AT760" s="1">
        <v>0.23</v>
      </c>
      <c r="AW760" s="1">
        <v>0.17</v>
      </c>
      <c r="AY760" s="20">
        <v>99.500000000000014</v>
      </c>
      <c r="AZ760" s="1" t="s">
        <v>290</v>
      </c>
      <c r="BA760" s="1" t="s">
        <v>292</v>
      </c>
      <c r="BB760" s="1">
        <v>79.5</v>
      </c>
      <c r="BD760" s="1">
        <v>368</v>
      </c>
      <c r="BF760" s="1">
        <v>0.05</v>
      </c>
      <c r="BH760" s="1" t="s">
        <v>292</v>
      </c>
      <c r="BJ760" s="1">
        <v>5</v>
      </c>
      <c r="BK760" s="1">
        <v>58</v>
      </c>
      <c r="BL760" s="1">
        <v>0.49</v>
      </c>
      <c r="BM760" s="1">
        <v>20</v>
      </c>
      <c r="BN760" s="1">
        <v>7</v>
      </c>
      <c r="BO760" s="1">
        <v>1.9</v>
      </c>
      <c r="BP760" s="1">
        <v>27.2</v>
      </c>
      <c r="BQ760" s="1">
        <v>0.221</v>
      </c>
      <c r="BR760" s="1">
        <v>0.1</v>
      </c>
      <c r="BT760" s="1">
        <v>10</v>
      </c>
      <c r="BU760" s="1">
        <v>5</v>
      </c>
      <c r="BV760" s="1">
        <v>20.8</v>
      </c>
      <c r="BW760" s="1">
        <v>7</v>
      </c>
      <c r="BY760" s="1">
        <v>10</v>
      </c>
      <c r="CB760" s="1">
        <v>15.5</v>
      </c>
      <c r="CC760" s="1">
        <v>1E-3</v>
      </c>
      <c r="CF760" s="1">
        <v>1.58</v>
      </c>
      <c r="CG760" s="1">
        <v>2.1</v>
      </c>
      <c r="CH760" s="1">
        <v>2.2000000000000002</v>
      </c>
      <c r="CI760" s="1">
        <v>1.5</v>
      </c>
      <c r="CJ760" s="1">
        <v>116.5</v>
      </c>
      <c r="CK760" s="1">
        <v>1.4</v>
      </c>
      <c r="CL760" s="1">
        <v>0.02</v>
      </c>
      <c r="CM760" s="1">
        <v>25.9</v>
      </c>
      <c r="CN760" s="1">
        <v>0.87</v>
      </c>
      <c r="CO760" s="1">
        <v>7.76</v>
      </c>
      <c r="CP760" s="1">
        <v>137</v>
      </c>
      <c r="CQ760" s="1">
        <v>2</v>
      </c>
      <c r="CR760" s="1">
        <v>26.7</v>
      </c>
      <c r="CS760" s="1">
        <v>70</v>
      </c>
      <c r="CT760" s="1">
        <v>1265</v>
      </c>
      <c r="CU760" s="1">
        <v>45.5</v>
      </c>
      <c r="CV760" s="1">
        <v>88.7</v>
      </c>
      <c r="CW760" s="1">
        <v>9.64</v>
      </c>
      <c r="CX760" s="1">
        <v>35.200000000000003</v>
      </c>
      <c r="CY760" s="1">
        <v>5.46</v>
      </c>
      <c r="CZ760" s="1">
        <v>0.52</v>
      </c>
      <c r="DA760" s="1">
        <v>4.45</v>
      </c>
      <c r="DB760" s="1">
        <v>0.72</v>
      </c>
      <c r="DC760" s="1">
        <v>4.1399999999999997</v>
      </c>
      <c r="DD760" s="1">
        <v>0.9</v>
      </c>
      <c r="DE760" s="1">
        <v>2.87</v>
      </c>
      <c r="DF760" s="1">
        <v>0.47</v>
      </c>
      <c r="DG760" s="1">
        <v>3.37</v>
      </c>
      <c r="DH760" s="1">
        <v>0.61</v>
      </c>
      <c r="DI760" s="87">
        <v>202.54999999999998</v>
      </c>
      <c r="DJ760" s="87">
        <v>229.24999999999997</v>
      </c>
    </row>
    <row r="761" spans="1:114" x14ac:dyDescent="0.3">
      <c r="A761" s="99" t="s">
        <v>2735</v>
      </c>
      <c r="C761" s="1"/>
      <c r="D761" s="19"/>
      <c r="E761" s="14"/>
      <c r="F761" s="14"/>
      <c r="G761" s="1"/>
      <c r="K761" s="141"/>
      <c r="L761" s="141"/>
      <c r="M761" s="62"/>
      <c r="O761" s="62"/>
      <c r="P761" s="62"/>
      <c r="Z761" s="15"/>
      <c r="AG761" s="1"/>
      <c r="AH761" s="1"/>
      <c r="AI761" s="1"/>
      <c r="AK761" s="1"/>
      <c r="AL761" s="1"/>
      <c r="AM761" s="1"/>
      <c r="AN761" s="1"/>
      <c r="AO761" s="1"/>
      <c r="AP761" s="1"/>
      <c r="AQ761" s="1"/>
      <c r="AR761" s="1"/>
      <c r="AS761" s="1"/>
      <c r="AT761" s="1"/>
      <c r="AW761" s="1"/>
      <c r="AZ761" s="1"/>
      <c r="BA761" s="1"/>
      <c r="BB761" s="1"/>
      <c r="BD761" s="1"/>
      <c r="BF761" s="1"/>
      <c r="BH761" s="1"/>
      <c r="BJ761" s="1"/>
      <c r="BK761" s="1"/>
      <c r="BL761" s="1"/>
      <c r="BM761" s="1"/>
      <c r="BN761" s="1"/>
      <c r="BO761" s="1"/>
      <c r="BP761" s="1"/>
      <c r="BQ761" s="1"/>
      <c r="BR761" s="1"/>
      <c r="BT761" s="1"/>
      <c r="BU761" s="1"/>
      <c r="BV761" s="1"/>
      <c r="BW761" s="1"/>
      <c r="BY761" s="1"/>
      <c r="CB761" s="1"/>
      <c r="CC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87"/>
      <c r="DJ761" s="87"/>
    </row>
    <row r="762" spans="1:114" s="19" customFormat="1" x14ac:dyDescent="0.3">
      <c r="A762" s="62">
        <v>2745</v>
      </c>
      <c r="B762" s="19" t="s">
        <v>1435</v>
      </c>
      <c r="C762" s="1" t="s">
        <v>1296</v>
      </c>
      <c r="D762" s="19" t="s">
        <v>980</v>
      </c>
      <c r="E762" s="109"/>
      <c r="F762" s="109"/>
      <c r="G762" s="62"/>
      <c r="K762" s="62">
        <v>35.545966999999997</v>
      </c>
      <c r="L762" s="62">
        <v>-108.691042</v>
      </c>
      <c r="M762" s="19" t="s">
        <v>357</v>
      </c>
      <c r="N762" s="62" t="s">
        <v>142</v>
      </c>
      <c r="O762" s="19" t="s">
        <v>147</v>
      </c>
      <c r="P762" s="62" t="s">
        <v>1372</v>
      </c>
      <c r="S762" s="19">
        <v>0</v>
      </c>
      <c r="T762" s="19" t="s">
        <v>1447</v>
      </c>
      <c r="Z762" s="19" t="s">
        <v>1296</v>
      </c>
      <c r="AA762" s="20" t="s">
        <v>142</v>
      </c>
      <c r="AB762" s="19" t="s">
        <v>1556</v>
      </c>
      <c r="AK762" s="37">
        <v>16.556319999999999</v>
      </c>
      <c r="AY762" s="20"/>
      <c r="CM762" s="19">
        <v>280</v>
      </c>
      <c r="CO762" s="19">
        <v>52</v>
      </c>
      <c r="CR762" s="19">
        <v>107</v>
      </c>
      <c r="CU762" s="19">
        <v>699</v>
      </c>
      <c r="CV762" s="19">
        <v>1410</v>
      </c>
      <c r="CW762" s="19">
        <v>118</v>
      </c>
      <c r="CX762" s="19">
        <v>501</v>
      </c>
      <c r="CY762" s="19">
        <v>67</v>
      </c>
      <c r="CZ762" s="19">
        <v>6.7</v>
      </c>
      <c r="DA762" s="19">
        <v>73</v>
      </c>
      <c r="DC762" s="19">
        <v>31</v>
      </c>
      <c r="DD762" s="19">
        <v>4.3</v>
      </c>
      <c r="DE762" s="19">
        <v>10</v>
      </c>
      <c r="DG762" s="19">
        <v>9.9</v>
      </c>
      <c r="DH762" s="16">
        <v>3.1</v>
      </c>
      <c r="DI762" s="85">
        <v>2933</v>
      </c>
      <c r="DJ762" s="85">
        <v>3040</v>
      </c>
    </row>
    <row r="763" spans="1:114" x14ac:dyDescent="0.3">
      <c r="A763" s="1" t="s">
        <v>2894</v>
      </c>
      <c r="B763" s="20" t="s">
        <v>978</v>
      </c>
      <c r="C763" s="1" t="s">
        <v>1296</v>
      </c>
      <c r="D763" s="19" t="s">
        <v>980</v>
      </c>
      <c r="E763" s="14">
        <v>45099</v>
      </c>
      <c r="F763" s="14">
        <v>45140</v>
      </c>
      <c r="G763" s="1" t="s">
        <v>2640</v>
      </c>
      <c r="H763" s="19" t="s">
        <v>2195</v>
      </c>
      <c r="I763" s="170">
        <v>36.774185699999997</v>
      </c>
      <c r="J763" s="170">
        <v>-108.5455103</v>
      </c>
      <c r="K763" s="20">
        <v>36.774185699999997</v>
      </c>
      <c r="L763" s="20">
        <v>-108.5448705</v>
      </c>
      <c r="M763" s="19" t="s">
        <v>357</v>
      </c>
      <c r="N763" s="59" t="s">
        <v>142</v>
      </c>
      <c r="O763" s="62" t="s">
        <v>147</v>
      </c>
      <c r="P763" s="62" t="s">
        <v>1372</v>
      </c>
      <c r="Q763" s="20" t="s">
        <v>1549</v>
      </c>
      <c r="Z763" s="15" t="s">
        <v>2684</v>
      </c>
      <c r="AA763" s="20" t="s">
        <v>142</v>
      </c>
      <c r="AG763" s="1">
        <v>63.7</v>
      </c>
      <c r="AH763" s="1">
        <v>6.89</v>
      </c>
      <c r="AI763" s="1">
        <v>12.99</v>
      </c>
      <c r="AK763" s="1">
        <v>5.73</v>
      </c>
      <c r="AL763" s="1">
        <v>0.23</v>
      </c>
      <c r="AM763" s="1">
        <v>0.6</v>
      </c>
      <c r="AN763" s="1">
        <v>1.32</v>
      </c>
      <c r="AO763" s="1">
        <v>1.38</v>
      </c>
      <c r="AP763" s="1">
        <v>1.54</v>
      </c>
      <c r="AQ763" s="1">
        <v>0.45</v>
      </c>
      <c r="AR763" s="1">
        <v>4.3</v>
      </c>
      <c r="AS763" s="1">
        <v>710</v>
      </c>
      <c r="AT763" s="1">
        <v>0.06</v>
      </c>
      <c r="AW763" s="1">
        <v>0.16</v>
      </c>
      <c r="AY763" s="20">
        <v>99.35</v>
      </c>
      <c r="AZ763" s="1">
        <v>5.0000000000000001E-3</v>
      </c>
      <c r="BA763" s="1" t="s">
        <v>292</v>
      </c>
      <c r="BB763" s="1">
        <v>0.4</v>
      </c>
      <c r="BD763" s="1">
        <v>434</v>
      </c>
      <c r="BF763" s="1">
        <v>0.37</v>
      </c>
      <c r="BH763" s="1" t="s">
        <v>292</v>
      </c>
      <c r="BJ763" s="1">
        <v>14</v>
      </c>
      <c r="BK763" s="1">
        <v>475</v>
      </c>
      <c r="BL763" s="1">
        <v>1.76</v>
      </c>
      <c r="BM763" s="1">
        <v>26</v>
      </c>
      <c r="BN763" s="1">
        <v>26.2</v>
      </c>
      <c r="BO763" s="1">
        <v>1.8</v>
      </c>
      <c r="BP763" s="1">
        <v>83.6</v>
      </c>
      <c r="BQ763" s="1">
        <v>2.4E-2</v>
      </c>
      <c r="BR763" s="1">
        <v>0.21099999999999999</v>
      </c>
      <c r="BT763" s="1">
        <v>30</v>
      </c>
      <c r="BU763" s="1">
        <v>2</v>
      </c>
      <c r="BV763" s="1">
        <v>104.5</v>
      </c>
      <c r="BW763" s="1">
        <v>40</v>
      </c>
      <c r="BY763" s="1">
        <v>32</v>
      </c>
      <c r="CB763" s="1">
        <v>55.6</v>
      </c>
      <c r="CC763" s="1">
        <v>1E-3</v>
      </c>
      <c r="CF763" s="1">
        <v>0.65</v>
      </c>
      <c r="CG763" s="1">
        <v>13</v>
      </c>
      <c r="CH763" s="1">
        <v>0.3</v>
      </c>
      <c r="CI763" s="1">
        <v>9.1999999999999993</v>
      </c>
      <c r="CJ763" s="1">
        <v>157</v>
      </c>
      <c r="CK763" s="1">
        <v>6.9</v>
      </c>
      <c r="CL763" s="1">
        <v>0.01</v>
      </c>
      <c r="CM763" s="1">
        <v>81.5</v>
      </c>
      <c r="CN763" s="1">
        <v>0.06</v>
      </c>
      <c r="CO763" s="1">
        <v>17.5</v>
      </c>
      <c r="CP763" s="1">
        <v>822</v>
      </c>
      <c r="CQ763" s="1">
        <v>6.8</v>
      </c>
      <c r="CR763" s="1">
        <v>133</v>
      </c>
      <c r="CS763" s="1">
        <v>237</v>
      </c>
      <c r="CT763" s="1">
        <v>3780</v>
      </c>
      <c r="CU763" s="1">
        <v>277</v>
      </c>
      <c r="CV763" s="1">
        <v>599</v>
      </c>
      <c r="CW763" s="1">
        <v>63</v>
      </c>
      <c r="CX763" s="1">
        <v>233</v>
      </c>
      <c r="CY763" s="1">
        <v>39.4</v>
      </c>
      <c r="CZ763" s="1">
        <v>5.45</v>
      </c>
      <c r="DA763" s="1">
        <v>29.3</v>
      </c>
      <c r="DB763" s="1">
        <v>4.38</v>
      </c>
      <c r="DC763" s="1">
        <v>24.5</v>
      </c>
      <c r="DD763" s="1">
        <v>5.01</v>
      </c>
      <c r="DE763" s="1">
        <v>14</v>
      </c>
      <c r="DF763" s="1">
        <v>2.08</v>
      </c>
      <c r="DG763" s="1">
        <v>14.3</v>
      </c>
      <c r="DH763" s="16">
        <v>2.19</v>
      </c>
      <c r="DI763" s="88">
        <v>1312.6100000000001</v>
      </c>
      <c r="DJ763" s="88">
        <v>1445.6100000000001</v>
      </c>
    </row>
    <row r="764" spans="1:114" x14ac:dyDescent="0.3">
      <c r="A764" s="1" t="s">
        <v>2895</v>
      </c>
      <c r="B764" s="20" t="s">
        <v>978</v>
      </c>
      <c r="C764" s="1" t="s">
        <v>1296</v>
      </c>
      <c r="D764" s="19" t="s">
        <v>980</v>
      </c>
      <c r="E764" s="14">
        <v>45099</v>
      </c>
      <c r="F764" s="14">
        <v>45140</v>
      </c>
      <c r="G764" s="1" t="s">
        <v>2640</v>
      </c>
      <c r="H764" s="19" t="s">
        <v>2195</v>
      </c>
      <c r="I764" s="170">
        <v>36.773812300000003</v>
      </c>
      <c r="J764" s="170">
        <v>-108.5457574</v>
      </c>
      <c r="K764" s="20">
        <v>36.773812300000003</v>
      </c>
      <c r="L764" s="20">
        <v>-108.5451176</v>
      </c>
      <c r="M764" s="19" t="s">
        <v>357</v>
      </c>
      <c r="N764" s="59" t="s">
        <v>142</v>
      </c>
      <c r="O764" s="62" t="s">
        <v>147</v>
      </c>
      <c r="P764" s="62" t="s">
        <v>1372</v>
      </c>
      <c r="Q764" s="20" t="s">
        <v>1549</v>
      </c>
      <c r="Z764" s="15" t="s">
        <v>2685</v>
      </c>
      <c r="AA764" s="20" t="s">
        <v>142</v>
      </c>
      <c r="AG764" s="1">
        <v>61.15</v>
      </c>
      <c r="AH764" s="1">
        <v>9.73</v>
      </c>
      <c r="AI764" s="1">
        <v>8.76</v>
      </c>
      <c r="AK764" s="1">
        <v>9.34</v>
      </c>
      <c r="AL764" s="1">
        <v>0.09</v>
      </c>
      <c r="AM764" s="1">
        <v>0.94</v>
      </c>
      <c r="AN764" s="1">
        <v>0.85</v>
      </c>
      <c r="AO764" s="1">
        <v>1.05</v>
      </c>
      <c r="AP764" s="1">
        <v>1.61</v>
      </c>
      <c r="AQ764" s="1">
        <v>0.33</v>
      </c>
      <c r="AR764" s="1">
        <v>3.32</v>
      </c>
      <c r="AS764" s="1">
        <v>270</v>
      </c>
      <c r="AT764" s="1">
        <v>0.03</v>
      </c>
      <c r="AW764" s="1">
        <v>0.12</v>
      </c>
      <c r="AY764" s="4">
        <v>97.32</v>
      </c>
      <c r="AZ764" s="1" t="s">
        <v>290</v>
      </c>
      <c r="BA764" s="1" t="s">
        <v>292</v>
      </c>
      <c r="BB764" s="1">
        <v>1.9</v>
      </c>
      <c r="BD764" s="1">
        <v>427</v>
      </c>
      <c r="BF764" s="1">
        <v>0.28000000000000003</v>
      </c>
      <c r="BH764" s="1" t="s">
        <v>292</v>
      </c>
      <c r="BJ764" s="1">
        <v>19</v>
      </c>
      <c r="BK764" s="1">
        <v>528</v>
      </c>
      <c r="BL764" s="1">
        <v>1.1000000000000001</v>
      </c>
      <c r="BM764" s="1">
        <v>20</v>
      </c>
      <c r="BN764" s="1">
        <v>22.9</v>
      </c>
      <c r="BO764" s="1">
        <v>1.7</v>
      </c>
      <c r="BP764" s="1">
        <v>371</v>
      </c>
      <c r="BQ764" s="1">
        <v>8.1000000000000003E-2</v>
      </c>
      <c r="BR764" s="1">
        <v>0.14000000000000001</v>
      </c>
      <c r="BT764" s="1">
        <v>40</v>
      </c>
      <c r="BU764" s="1">
        <v>3</v>
      </c>
      <c r="BV764" s="1">
        <v>166.5</v>
      </c>
      <c r="BW764" s="1">
        <v>39</v>
      </c>
      <c r="BY764" s="1">
        <v>35</v>
      </c>
      <c r="CB764" s="1">
        <v>54.9</v>
      </c>
      <c r="CC764" s="1">
        <v>3.0000000000000001E-3</v>
      </c>
      <c r="CF764" s="1">
        <v>0.48</v>
      </c>
      <c r="CG764" s="1">
        <v>7.7</v>
      </c>
      <c r="CH764" s="1">
        <v>0.4</v>
      </c>
      <c r="CI764" s="1">
        <v>10.5</v>
      </c>
      <c r="CJ764" s="1">
        <v>148</v>
      </c>
      <c r="CK764" s="1">
        <v>12.7</v>
      </c>
      <c r="CL764" s="1">
        <v>0.01</v>
      </c>
      <c r="CM764" s="1">
        <v>346</v>
      </c>
      <c r="CN764" s="1">
        <v>0.06</v>
      </c>
      <c r="CO764" s="1">
        <v>47.6</v>
      </c>
      <c r="CP764" s="1">
        <v>611</v>
      </c>
      <c r="CQ764" s="1">
        <v>8</v>
      </c>
      <c r="CR764" s="1">
        <v>270</v>
      </c>
      <c r="CS764" s="1">
        <v>133</v>
      </c>
      <c r="CT764" s="1" t="s">
        <v>300</v>
      </c>
      <c r="CU764" s="1">
        <v>683</v>
      </c>
      <c r="CV764" s="1">
        <v>1330</v>
      </c>
      <c r="CW764" s="1">
        <v>140.5</v>
      </c>
      <c r="CX764" s="1">
        <v>506</v>
      </c>
      <c r="CY764" s="1">
        <v>81.599999999999994</v>
      </c>
      <c r="CZ764" s="1">
        <v>4.32</v>
      </c>
      <c r="DA764" s="1">
        <v>59.7</v>
      </c>
      <c r="DB764" s="1">
        <v>8.25</v>
      </c>
      <c r="DC764" s="1">
        <v>46.2</v>
      </c>
      <c r="DD764" s="1">
        <v>9.3800000000000008</v>
      </c>
      <c r="DE764" s="1">
        <v>27.8</v>
      </c>
      <c r="DF764" s="1">
        <v>4.54</v>
      </c>
      <c r="DG764" s="1">
        <v>34</v>
      </c>
      <c r="DH764" s="16">
        <v>5.8</v>
      </c>
      <c r="DI764" s="88">
        <v>2941.09</v>
      </c>
      <c r="DJ764" s="88">
        <v>3211.09</v>
      </c>
    </row>
    <row r="765" spans="1:114" x14ac:dyDescent="0.3">
      <c r="A765" s="1" t="s">
        <v>2896</v>
      </c>
      <c r="B765" s="20" t="s">
        <v>978</v>
      </c>
      <c r="C765" s="1" t="s">
        <v>1296</v>
      </c>
      <c r="D765" s="19" t="s">
        <v>980</v>
      </c>
      <c r="E765" s="14">
        <v>45099</v>
      </c>
      <c r="F765" s="14">
        <v>45140</v>
      </c>
      <c r="G765" s="1" t="s">
        <v>2640</v>
      </c>
      <c r="H765" s="19" t="s">
        <v>2195</v>
      </c>
      <c r="I765" s="170">
        <v>36.773812300000003</v>
      </c>
      <c r="J765" s="170">
        <v>-108.5457574</v>
      </c>
      <c r="K765" s="20">
        <v>36.773812300000003</v>
      </c>
      <c r="L765" s="20">
        <v>-108.5451176</v>
      </c>
      <c r="M765" s="19" t="s">
        <v>357</v>
      </c>
      <c r="N765" s="59" t="s">
        <v>142</v>
      </c>
      <c r="O765" s="62" t="s">
        <v>147</v>
      </c>
      <c r="P765" s="62" t="s">
        <v>1372</v>
      </c>
      <c r="Q765" s="20" t="s">
        <v>1549</v>
      </c>
      <c r="Z765" s="15" t="s">
        <v>2686</v>
      </c>
      <c r="AA765" s="20" t="s">
        <v>142</v>
      </c>
      <c r="AG765" s="1">
        <v>34.549999999999997</v>
      </c>
      <c r="AH765" s="1">
        <v>1.81</v>
      </c>
      <c r="AI765" s="1">
        <v>4.9400000000000004</v>
      </c>
      <c r="AK765" s="1">
        <v>44.73</v>
      </c>
      <c r="AL765" s="1">
        <v>0.59</v>
      </c>
      <c r="AM765" s="1">
        <v>0.49</v>
      </c>
      <c r="AN765" s="1">
        <v>2.14</v>
      </c>
      <c r="AO765" s="1">
        <v>0.56000000000000005</v>
      </c>
      <c r="AP765" s="1">
        <v>0.99</v>
      </c>
      <c r="AQ765" s="1">
        <v>0.18</v>
      </c>
      <c r="AR765" s="1">
        <v>7.32</v>
      </c>
      <c r="AS765" s="1">
        <v>340</v>
      </c>
      <c r="AT765" s="1">
        <v>0.06</v>
      </c>
      <c r="AW765" s="1">
        <v>0.5</v>
      </c>
      <c r="AY765" s="4">
        <v>98.860000000000014</v>
      </c>
      <c r="AZ765" s="1" t="s">
        <v>290</v>
      </c>
      <c r="BA765" s="1" t="s">
        <v>292</v>
      </c>
      <c r="BB765" s="1">
        <v>3.4</v>
      </c>
      <c r="BD765" s="1">
        <v>289</v>
      </c>
      <c r="BF765" s="1">
        <v>0.08</v>
      </c>
      <c r="BH765" s="1" t="s">
        <v>292</v>
      </c>
      <c r="BJ765" s="1">
        <v>20</v>
      </c>
      <c r="BK765" s="1">
        <v>151</v>
      </c>
      <c r="BL765" s="1">
        <v>0.93</v>
      </c>
      <c r="BM765" s="1">
        <v>13</v>
      </c>
      <c r="BN765" s="1">
        <v>9.8000000000000007</v>
      </c>
      <c r="BO765" s="1">
        <v>0.8</v>
      </c>
      <c r="BP765" s="1">
        <v>52.5</v>
      </c>
      <c r="BQ765" s="1">
        <v>3.9E-2</v>
      </c>
      <c r="BR765" s="1">
        <v>3.4000000000000002E-2</v>
      </c>
      <c r="BT765" s="1">
        <v>10</v>
      </c>
      <c r="BU765" s="1">
        <v>2</v>
      </c>
      <c r="BV765" s="1">
        <v>32.200000000000003</v>
      </c>
      <c r="BW765" s="1">
        <v>17</v>
      </c>
      <c r="BY765" s="1">
        <v>17</v>
      </c>
      <c r="CB765" s="1">
        <v>33.4</v>
      </c>
      <c r="CC765" s="1" t="s">
        <v>290</v>
      </c>
      <c r="CF765" s="1">
        <v>0.4</v>
      </c>
      <c r="CG765" s="1">
        <v>7.1</v>
      </c>
      <c r="CH765" s="1">
        <v>0.3</v>
      </c>
      <c r="CI765" s="1">
        <v>2.4</v>
      </c>
      <c r="CJ765" s="1">
        <v>176</v>
      </c>
      <c r="CK765" s="1">
        <v>2.2999999999999998</v>
      </c>
      <c r="CL765" s="1">
        <v>0.04</v>
      </c>
      <c r="CM765" s="1">
        <v>45.2</v>
      </c>
      <c r="CN765" s="1">
        <v>0.13</v>
      </c>
      <c r="CO765" s="1">
        <v>10.75</v>
      </c>
      <c r="CP765" s="1">
        <v>296</v>
      </c>
      <c r="CQ765" s="1">
        <v>2.6</v>
      </c>
      <c r="CR765" s="1">
        <v>52.1</v>
      </c>
      <c r="CS765" s="1">
        <v>64</v>
      </c>
      <c r="CT765" s="1">
        <v>2440</v>
      </c>
      <c r="CU765" s="1">
        <v>110</v>
      </c>
      <c r="CV765" s="1">
        <v>213</v>
      </c>
      <c r="CW765" s="1">
        <v>22.5</v>
      </c>
      <c r="CX765" s="1">
        <v>81.099999999999994</v>
      </c>
      <c r="CY765" s="1">
        <v>12.95</v>
      </c>
      <c r="CZ765" s="1">
        <v>1.1000000000000001</v>
      </c>
      <c r="DA765" s="1">
        <v>9.56</v>
      </c>
      <c r="DB765" s="1">
        <v>1.42</v>
      </c>
      <c r="DC765" s="1">
        <v>8.06</v>
      </c>
      <c r="DD765" s="1">
        <v>1.81</v>
      </c>
      <c r="DE765" s="1">
        <v>5.57</v>
      </c>
      <c r="DF765" s="1">
        <v>0.85</v>
      </c>
      <c r="DG765" s="1">
        <v>5.94</v>
      </c>
      <c r="DH765" s="1">
        <v>0.94</v>
      </c>
      <c r="DI765" s="87">
        <v>474.80000000000007</v>
      </c>
      <c r="DJ765" s="87">
        <v>526.90000000000009</v>
      </c>
    </row>
    <row r="766" spans="1:114" x14ac:dyDescent="0.3">
      <c r="A766" s="1" t="s">
        <v>2897</v>
      </c>
      <c r="B766" s="20" t="s">
        <v>978</v>
      </c>
      <c r="C766" s="1" t="s">
        <v>1296</v>
      </c>
      <c r="D766" s="19" t="s">
        <v>980</v>
      </c>
      <c r="E766" s="14">
        <v>45099</v>
      </c>
      <c r="F766" s="14">
        <v>45140</v>
      </c>
      <c r="G766" s="1" t="s">
        <v>2640</v>
      </c>
      <c r="H766" s="19" t="s">
        <v>2195</v>
      </c>
      <c r="I766" s="170">
        <v>36.807315699999997</v>
      </c>
      <c r="J766" s="170">
        <v>-108.5168705</v>
      </c>
      <c r="K766" s="20">
        <v>36.807316</v>
      </c>
      <c r="L766" s="20">
        <v>-108.51623069999999</v>
      </c>
      <c r="M766" s="19" t="s">
        <v>357</v>
      </c>
      <c r="N766" s="59" t="s">
        <v>142</v>
      </c>
      <c r="O766" s="62" t="s">
        <v>147</v>
      </c>
      <c r="P766" s="62" t="s">
        <v>1372</v>
      </c>
      <c r="Q766" s="20" t="s">
        <v>1549</v>
      </c>
      <c r="Z766" s="15" t="s">
        <v>2687</v>
      </c>
      <c r="AA766" s="20" t="s">
        <v>142</v>
      </c>
      <c r="AG766" s="1">
        <v>58.52</v>
      </c>
      <c r="AH766" s="1">
        <v>12.65</v>
      </c>
      <c r="AI766" s="1">
        <v>5.91</v>
      </c>
      <c r="AK766" s="1">
        <v>11.04</v>
      </c>
      <c r="AL766" s="1">
        <v>0.72</v>
      </c>
      <c r="AM766" s="1">
        <v>1.21</v>
      </c>
      <c r="AN766" s="1">
        <v>1.87</v>
      </c>
      <c r="AO766" s="1">
        <v>0.28999999999999998</v>
      </c>
      <c r="AP766" s="1">
        <v>0.45</v>
      </c>
      <c r="AQ766" s="1">
        <v>0.33</v>
      </c>
      <c r="AR766" s="1">
        <v>4.0999999999999996</v>
      </c>
      <c r="AS766" s="1">
        <v>280</v>
      </c>
      <c r="AT766" s="1">
        <v>0.02</v>
      </c>
      <c r="AW766" s="1">
        <v>0.4</v>
      </c>
      <c r="AY766" s="4">
        <v>97.51</v>
      </c>
      <c r="AZ766" s="1" t="s">
        <v>290</v>
      </c>
      <c r="BA766" s="1" t="s">
        <v>292</v>
      </c>
      <c r="BB766" s="1" t="s">
        <v>321</v>
      </c>
      <c r="BD766" s="1">
        <v>521</v>
      </c>
      <c r="BF766" s="1">
        <v>0.36</v>
      </c>
      <c r="BH766" s="1" t="s">
        <v>292</v>
      </c>
      <c r="BJ766" s="1">
        <v>63</v>
      </c>
      <c r="BK766" s="1">
        <v>597</v>
      </c>
      <c r="BL766" s="1">
        <v>0.46</v>
      </c>
      <c r="BM766" s="1">
        <v>29</v>
      </c>
      <c r="BN766" s="1">
        <v>17.2</v>
      </c>
      <c r="BO766" s="1">
        <v>2.4</v>
      </c>
      <c r="BP766" s="1">
        <v>430</v>
      </c>
      <c r="BQ766" s="1">
        <v>6.0999999999999999E-2</v>
      </c>
      <c r="BR766" s="1">
        <v>0.186</v>
      </c>
      <c r="BT766" s="1">
        <v>40</v>
      </c>
      <c r="BU766" s="1">
        <v>3</v>
      </c>
      <c r="BV766" s="1">
        <v>223</v>
      </c>
      <c r="BW766" s="1">
        <v>72</v>
      </c>
      <c r="BY766" s="1">
        <v>36</v>
      </c>
      <c r="CB766" s="1">
        <v>16.899999999999999</v>
      </c>
      <c r="CC766" s="1">
        <v>1E-3</v>
      </c>
      <c r="CF766" s="1">
        <v>0.4</v>
      </c>
      <c r="CG766" s="1">
        <v>9</v>
      </c>
      <c r="CH766" s="1">
        <v>0.2</v>
      </c>
      <c r="CI766" s="1">
        <v>13.6</v>
      </c>
      <c r="CJ766" s="1">
        <v>131.5</v>
      </c>
      <c r="CK766" s="1">
        <v>16.3</v>
      </c>
      <c r="CL766" s="1">
        <v>0.01</v>
      </c>
      <c r="CM766" s="1">
        <v>370</v>
      </c>
      <c r="CN766" s="1">
        <v>0.24</v>
      </c>
      <c r="CO766" s="1">
        <v>54.6</v>
      </c>
      <c r="CP766" s="1">
        <v>597</v>
      </c>
      <c r="CQ766" s="1">
        <v>8.9</v>
      </c>
      <c r="CR766" s="1">
        <v>399</v>
      </c>
      <c r="CS766" s="1">
        <v>445</v>
      </c>
      <c r="CT766" s="1" t="s">
        <v>300</v>
      </c>
      <c r="CU766" s="1">
        <v>901</v>
      </c>
      <c r="CV766" s="1">
        <v>1740</v>
      </c>
      <c r="CW766" s="1">
        <v>178</v>
      </c>
      <c r="CX766" s="1">
        <v>631</v>
      </c>
      <c r="CY766" s="1">
        <v>98.2</v>
      </c>
      <c r="CZ766" s="1">
        <v>5.9</v>
      </c>
      <c r="DA766" s="1">
        <v>74.599999999999994</v>
      </c>
      <c r="DB766" s="1">
        <v>11.1</v>
      </c>
      <c r="DC766" s="1">
        <v>65.7</v>
      </c>
      <c r="DD766" s="1">
        <v>14.05</v>
      </c>
      <c r="DE766" s="1">
        <v>42</v>
      </c>
      <c r="DF766" s="1">
        <v>6.92</v>
      </c>
      <c r="DG766" s="1">
        <v>48.7</v>
      </c>
      <c r="DH766" s="16">
        <v>7.98</v>
      </c>
      <c r="DI766" s="88">
        <v>3825.1499999999996</v>
      </c>
      <c r="DJ766" s="88">
        <v>4224.1499999999996</v>
      </c>
    </row>
    <row r="767" spans="1:114" x14ac:dyDescent="0.3">
      <c r="A767" s="1" t="s">
        <v>2898</v>
      </c>
      <c r="B767" s="20" t="s">
        <v>978</v>
      </c>
      <c r="C767" s="1" t="s">
        <v>1296</v>
      </c>
      <c r="D767" s="19" t="s">
        <v>980</v>
      </c>
      <c r="E767" s="14">
        <v>45099</v>
      </c>
      <c r="F767" s="14">
        <v>45140</v>
      </c>
      <c r="G767" s="1" t="s">
        <v>2640</v>
      </c>
      <c r="H767" s="19" t="s">
        <v>2195</v>
      </c>
      <c r="I767" s="170">
        <v>36.807957199999997</v>
      </c>
      <c r="J767" s="170">
        <v>-108.51737660000001</v>
      </c>
      <c r="K767" s="20">
        <v>36.807957600000002</v>
      </c>
      <c r="L767" s="20">
        <v>-108.5167368</v>
      </c>
      <c r="M767" s="19" t="s">
        <v>357</v>
      </c>
      <c r="N767" s="59" t="s">
        <v>142</v>
      </c>
      <c r="O767" s="62" t="s">
        <v>147</v>
      </c>
      <c r="P767" s="62" t="s">
        <v>1372</v>
      </c>
      <c r="Q767" s="20" t="s">
        <v>1549</v>
      </c>
      <c r="Z767" s="15" t="s">
        <v>2688</v>
      </c>
      <c r="AA767" s="20" t="s">
        <v>142</v>
      </c>
      <c r="AG767" s="1">
        <v>66.900000000000006</v>
      </c>
      <c r="AH767" s="1">
        <v>9.2200000000000006</v>
      </c>
      <c r="AI767" s="1">
        <v>5.5</v>
      </c>
      <c r="AK767" s="1">
        <v>8.2899999999999991</v>
      </c>
      <c r="AL767" s="1">
        <v>0.05</v>
      </c>
      <c r="AM767" s="1">
        <v>0.5</v>
      </c>
      <c r="AN767" s="1">
        <v>0.59</v>
      </c>
      <c r="AO767" s="1">
        <v>0.39</v>
      </c>
      <c r="AP767" s="1">
        <v>0.6</v>
      </c>
      <c r="AQ767" s="1">
        <v>0.28000000000000003</v>
      </c>
      <c r="AR767" s="1">
        <v>3.59</v>
      </c>
      <c r="AS767" s="1">
        <v>210</v>
      </c>
      <c r="AT767" s="1">
        <v>0.11</v>
      </c>
      <c r="AW767" s="1">
        <v>0.15</v>
      </c>
      <c r="AY767" s="4">
        <v>96.17</v>
      </c>
      <c r="AZ767" s="1" t="s">
        <v>290</v>
      </c>
      <c r="BA767" s="1" t="s">
        <v>292</v>
      </c>
      <c r="BB767" s="1" t="s">
        <v>321</v>
      </c>
      <c r="BD767" s="1">
        <v>278</v>
      </c>
      <c r="BF767" s="1">
        <v>0.24</v>
      </c>
      <c r="BH767" s="1" t="s">
        <v>292</v>
      </c>
      <c r="BJ767" s="1">
        <v>6</v>
      </c>
      <c r="BK767" s="1">
        <v>465</v>
      </c>
      <c r="BL767" s="1">
        <v>0.46</v>
      </c>
      <c r="BM767" s="1">
        <v>18</v>
      </c>
      <c r="BN767" s="1">
        <v>14.4</v>
      </c>
      <c r="BO767" s="1">
        <v>1.7</v>
      </c>
      <c r="BP767" s="1">
        <v>330</v>
      </c>
      <c r="BQ767" s="1">
        <v>3.6999999999999998E-2</v>
      </c>
      <c r="BR767" s="1">
        <v>0.14699999999999999</v>
      </c>
      <c r="BT767" s="1">
        <v>50</v>
      </c>
      <c r="BU767" s="1">
        <v>3</v>
      </c>
      <c r="BV767" s="1">
        <v>158</v>
      </c>
      <c r="BW767" s="1">
        <v>24</v>
      </c>
      <c r="BY767" s="1">
        <v>21</v>
      </c>
      <c r="CB767" s="1">
        <v>18.8</v>
      </c>
      <c r="CC767" s="1">
        <v>1E-3</v>
      </c>
      <c r="CF767" s="1">
        <v>0.3</v>
      </c>
      <c r="CG767" s="1">
        <v>9.5</v>
      </c>
      <c r="CH767" s="1">
        <v>0.5</v>
      </c>
      <c r="CI767" s="1">
        <v>8.4</v>
      </c>
      <c r="CJ767" s="1">
        <v>131.5</v>
      </c>
      <c r="CK767" s="1">
        <v>11.4</v>
      </c>
      <c r="CL767" s="1">
        <v>0.02</v>
      </c>
      <c r="CM767" s="1">
        <v>221</v>
      </c>
      <c r="CN767" s="1">
        <v>0.02</v>
      </c>
      <c r="CO767" s="1">
        <v>39.200000000000003</v>
      </c>
      <c r="CP767" s="1">
        <v>437</v>
      </c>
      <c r="CQ767" s="1">
        <v>6.7</v>
      </c>
      <c r="CR767" s="1">
        <v>242</v>
      </c>
      <c r="CS767" s="1">
        <v>172</v>
      </c>
      <c r="CT767" s="1" t="s">
        <v>300</v>
      </c>
      <c r="CU767" s="1">
        <v>477</v>
      </c>
      <c r="CV767" s="1">
        <v>931</v>
      </c>
      <c r="CW767" s="1">
        <v>96.1</v>
      </c>
      <c r="CX767" s="1">
        <v>340</v>
      </c>
      <c r="CY767" s="1">
        <v>53.3</v>
      </c>
      <c r="CZ767" s="1">
        <v>3.85</v>
      </c>
      <c r="DA767" s="1">
        <v>42</v>
      </c>
      <c r="DB767" s="1">
        <v>6.44</v>
      </c>
      <c r="DC767" s="1">
        <v>39.4</v>
      </c>
      <c r="DD767" s="1">
        <v>8.58</v>
      </c>
      <c r="DE767" s="1">
        <v>26.4</v>
      </c>
      <c r="DF767" s="1">
        <v>4.3899999999999997</v>
      </c>
      <c r="DG767" s="1">
        <v>33.799999999999997</v>
      </c>
      <c r="DH767" s="16">
        <v>5.41</v>
      </c>
      <c r="DI767" s="88">
        <v>2067.67</v>
      </c>
      <c r="DJ767" s="88">
        <v>2309.67</v>
      </c>
    </row>
    <row r="768" spans="1:114" x14ac:dyDescent="0.3">
      <c r="A768" s="1" t="s">
        <v>2899</v>
      </c>
      <c r="B768" s="20" t="s">
        <v>978</v>
      </c>
      <c r="C768" s="1" t="s">
        <v>1296</v>
      </c>
      <c r="D768" s="19" t="s">
        <v>980</v>
      </c>
      <c r="E768" s="14">
        <v>45099</v>
      </c>
      <c r="F768" s="14">
        <v>45140</v>
      </c>
      <c r="G768" s="1" t="s">
        <v>2640</v>
      </c>
      <c r="H768" s="19" t="s">
        <v>2195</v>
      </c>
      <c r="I768" s="170">
        <v>36.807957199999997</v>
      </c>
      <c r="J768" s="170">
        <v>-108.51737660000001</v>
      </c>
      <c r="K768" s="20">
        <v>36.807957600000002</v>
      </c>
      <c r="L768" s="20">
        <v>-108.5167368</v>
      </c>
      <c r="M768" s="19" t="s">
        <v>357</v>
      </c>
      <c r="N768" s="59" t="s">
        <v>142</v>
      </c>
      <c r="O768" s="62" t="s">
        <v>147</v>
      </c>
      <c r="P768" s="62" t="s">
        <v>1372</v>
      </c>
      <c r="Q768" s="20" t="s">
        <v>1549</v>
      </c>
      <c r="Z768" s="15" t="s">
        <v>2689</v>
      </c>
      <c r="AA768" s="20" t="s">
        <v>142</v>
      </c>
      <c r="AG768" s="1">
        <v>81.64</v>
      </c>
      <c r="AH768" s="1">
        <v>2.39</v>
      </c>
      <c r="AI768" s="1">
        <v>5.15</v>
      </c>
      <c r="AK768" s="1">
        <v>5.69</v>
      </c>
      <c r="AL768" s="1">
        <v>0.03</v>
      </c>
      <c r="AM768" s="1">
        <v>0.28000000000000003</v>
      </c>
      <c r="AN768" s="1">
        <v>0.37</v>
      </c>
      <c r="AO768" s="1">
        <v>0.68</v>
      </c>
      <c r="AP768" s="1">
        <v>0.95</v>
      </c>
      <c r="AQ768" s="1">
        <v>0.18</v>
      </c>
      <c r="AR768" s="1">
        <v>2.16</v>
      </c>
      <c r="AS768" s="1">
        <v>170</v>
      </c>
      <c r="AT768" s="1">
        <v>0.03</v>
      </c>
      <c r="AW768" s="1">
        <v>0.08</v>
      </c>
      <c r="AY768" s="20">
        <v>99.630000000000024</v>
      </c>
      <c r="AZ768" s="1" t="s">
        <v>290</v>
      </c>
      <c r="BA768" s="1" t="s">
        <v>292</v>
      </c>
      <c r="BB768" s="1">
        <v>1.3</v>
      </c>
      <c r="BD768" s="1">
        <v>264</v>
      </c>
      <c r="BF768" s="1">
        <v>0.09</v>
      </c>
      <c r="BH768" s="1" t="s">
        <v>292</v>
      </c>
      <c r="BJ768" s="1">
        <v>8</v>
      </c>
      <c r="BK768" s="1">
        <v>142</v>
      </c>
      <c r="BL768" s="1">
        <v>0.74</v>
      </c>
      <c r="BM768" s="1">
        <v>17</v>
      </c>
      <c r="BN768" s="1">
        <v>10.9</v>
      </c>
      <c r="BO768" s="1">
        <v>0.9</v>
      </c>
      <c r="BP768" s="1">
        <v>68.599999999999994</v>
      </c>
      <c r="BQ768" s="1">
        <v>1.7999999999999999E-2</v>
      </c>
      <c r="BR768" s="1">
        <v>6.0999999999999999E-2</v>
      </c>
      <c r="BT768" s="1">
        <v>30</v>
      </c>
      <c r="BU768" s="1">
        <v>1</v>
      </c>
      <c r="BV768" s="1">
        <v>45.4</v>
      </c>
      <c r="BW768" s="1">
        <v>19</v>
      </c>
      <c r="BY768" s="1">
        <v>11</v>
      </c>
      <c r="CB768" s="1">
        <v>34.1</v>
      </c>
      <c r="CC768" s="1" t="s">
        <v>290</v>
      </c>
      <c r="CF768" s="1">
        <v>0.27</v>
      </c>
      <c r="CG768" s="1">
        <v>6</v>
      </c>
      <c r="CH768" s="1" t="s">
        <v>291</v>
      </c>
      <c r="CI768" s="1">
        <v>3.3</v>
      </c>
      <c r="CJ768" s="1">
        <v>84.6</v>
      </c>
      <c r="CK768" s="1">
        <v>3.2</v>
      </c>
      <c r="CL768" s="1">
        <v>0.02</v>
      </c>
      <c r="CM768" s="1">
        <v>62.7</v>
      </c>
      <c r="CN768" s="1">
        <v>0.04</v>
      </c>
      <c r="CO768" s="1">
        <v>10.35</v>
      </c>
      <c r="CP768" s="1">
        <v>194</v>
      </c>
      <c r="CQ768" s="1">
        <v>2.4</v>
      </c>
      <c r="CR768" s="1">
        <v>66</v>
      </c>
      <c r="CS768" s="1">
        <v>77</v>
      </c>
      <c r="CT768" s="1">
        <v>3120</v>
      </c>
      <c r="CU768" s="1">
        <v>167</v>
      </c>
      <c r="CV768" s="1">
        <v>322</v>
      </c>
      <c r="CW768" s="1">
        <v>34.4</v>
      </c>
      <c r="CX768" s="1">
        <v>122.5</v>
      </c>
      <c r="CY768" s="1">
        <v>19.600000000000001</v>
      </c>
      <c r="CZ768" s="1">
        <v>1.84</v>
      </c>
      <c r="DA768" s="1">
        <v>13.45</v>
      </c>
      <c r="DB768" s="1">
        <v>2</v>
      </c>
      <c r="DC768" s="1">
        <v>11.15</v>
      </c>
      <c r="DD768" s="1">
        <v>2.2799999999999998</v>
      </c>
      <c r="DE768" s="1">
        <v>6.75</v>
      </c>
      <c r="DF768" s="1">
        <v>1.1399999999999999</v>
      </c>
      <c r="DG768" s="1">
        <v>7.8</v>
      </c>
      <c r="DH768" s="16">
        <v>1.23</v>
      </c>
      <c r="DI768" s="87">
        <v>713.14</v>
      </c>
      <c r="DJ768" s="87">
        <v>779.14</v>
      </c>
    </row>
    <row r="769" spans="1:115" x14ac:dyDescent="0.3">
      <c r="A769" s="1" t="s">
        <v>2900</v>
      </c>
      <c r="B769" s="20" t="s">
        <v>978</v>
      </c>
      <c r="C769" s="1" t="s">
        <v>1296</v>
      </c>
      <c r="D769" s="19" t="s">
        <v>980</v>
      </c>
      <c r="E769" s="14">
        <v>45099</v>
      </c>
      <c r="F769" s="14">
        <v>45140</v>
      </c>
      <c r="G769" s="1" t="s">
        <v>2640</v>
      </c>
      <c r="H769" s="19" t="s">
        <v>2195</v>
      </c>
      <c r="I769" s="170">
        <v>36.807098000000003</v>
      </c>
      <c r="J769" s="170">
        <v>-108.5163732</v>
      </c>
      <c r="K769" s="20">
        <v>36.8070983</v>
      </c>
      <c r="L769" s="20">
        <v>-108.5157334</v>
      </c>
      <c r="M769" s="19" t="s">
        <v>357</v>
      </c>
      <c r="N769" s="59" t="s">
        <v>142</v>
      </c>
      <c r="O769" s="62" t="s">
        <v>147</v>
      </c>
      <c r="P769" s="62" t="s">
        <v>1372</v>
      </c>
      <c r="Q769" s="20" t="s">
        <v>1549</v>
      </c>
      <c r="Z769" s="15" t="s">
        <v>2690</v>
      </c>
      <c r="AA769" s="20" t="s">
        <v>142</v>
      </c>
      <c r="AG769" s="1">
        <v>73.66</v>
      </c>
      <c r="AH769" s="1">
        <v>6.08</v>
      </c>
      <c r="AI769" s="1">
        <v>6.04</v>
      </c>
      <c r="AK769" s="1">
        <v>7.62</v>
      </c>
      <c r="AL769" s="1">
        <v>0.18</v>
      </c>
      <c r="AM769" s="1">
        <v>0.59</v>
      </c>
      <c r="AN769" s="1">
        <v>0.56999999999999995</v>
      </c>
      <c r="AO769" s="1">
        <v>0.34</v>
      </c>
      <c r="AP769" s="1">
        <v>0.73</v>
      </c>
      <c r="AQ769" s="1">
        <v>0.18</v>
      </c>
      <c r="AR769" s="1">
        <v>2.97</v>
      </c>
      <c r="AS769" s="1">
        <v>450</v>
      </c>
      <c r="AT769" s="1">
        <v>0.03</v>
      </c>
      <c r="AW769" s="1">
        <v>0.18</v>
      </c>
      <c r="AY769" s="20">
        <v>99.17000000000003</v>
      </c>
      <c r="AZ769" s="1">
        <v>1E-3</v>
      </c>
      <c r="BA769" s="1" t="s">
        <v>292</v>
      </c>
      <c r="BB769" s="1" t="s">
        <v>321</v>
      </c>
      <c r="BD769" s="1">
        <v>399</v>
      </c>
      <c r="BF769" s="1">
        <v>0.17</v>
      </c>
      <c r="BH769" s="1" t="s">
        <v>292</v>
      </c>
      <c r="BJ769" s="1">
        <v>31</v>
      </c>
      <c r="BK769" s="1">
        <v>304</v>
      </c>
      <c r="BL769" s="1">
        <v>0.64</v>
      </c>
      <c r="BM769" s="1">
        <v>15</v>
      </c>
      <c r="BN769" s="1">
        <v>18.5</v>
      </c>
      <c r="BO769" s="1">
        <v>1.7</v>
      </c>
      <c r="BP769" s="1">
        <v>197.5</v>
      </c>
      <c r="BQ769" s="1">
        <v>7.6999999999999999E-2</v>
      </c>
      <c r="BR769" s="1">
        <v>0.109</v>
      </c>
      <c r="BT769" s="1">
        <v>30</v>
      </c>
      <c r="BU769" s="1">
        <v>1</v>
      </c>
      <c r="BV769" s="1">
        <v>114</v>
      </c>
      <c r="BW769" s="1">
        <v>42</v>
      </c>
      <c r="BY769" s="1">
        <v>17</v>
      </c>
      <c r="CB769" s="1">
        <v>26.1</v>
      </c>
      <c r="CC769" s="1">
        <v>1E-3</v>
      </c>
      <c r="CF769" s="1">
        <v>0.27</v>
      </c>
      <c r="CG769" s="1">
        <v>6.3</v>
      </c>
      <c r="CH769" s="1">
        <v>0.3</v>
      </c>
      <c r="CI769" s="1">
        <v>7.9</v>
      </c>
      <c r="CJ769" s="1">
        <v>97.3</v>
      </c>
      <c r="CK769" s="1">
        <v>8.3000000000000007</v>
      </c>
      <c r="CL769" s="1">
        <v>0.01</v>
      </c>
      <c r="CM769" s="1">
        <v>175</v>
      </c>
      <c r="CN769" s="1">
        <v>0.08</v>
      </c>
      <c r="CO769" s="1">
        <v>27.9</v>
      </c>
      <c r="CP769" s="1">
        <v>344</v>
      </c>
      <c r="CQ769" s="1">
        <v>4.5999999999999996</v>
      </c>
      <c r="CR769" s="1">
        <v>170</v>
      </c>
      <c r="CS769" s="1">
        <v>303</v>
      </c>
      <c r="CT769" s="1">
        <v>8830</v>
      </c>
      <c r="CU769" s="1">
        <v>414</v>
      </c>
      <c r="CV769" s="1">
        <v>818</v>
      </c>
      <c r="CW769" s="1">
        <v>84.4</v>
      </c>
      <c r="CX769" s="1">
        <v>297</v>
      </c>
      <c r="CY769" s="1">
        <v>46</v>
      </c>
      <c r="CZ769" s="1">
        <v>2.93</v>
      </c>
      <c r="DA769" s="1">
        <v>32.700000000000003</v>
      </c>
      <c r="DB769" s="1">
        <v>4.88</v>
      </c>
      <c r="DC769" s="1">
        <v>28.4</v>
      </c>
      <c r="DD769" s="1">
        <v>6.16</v>
      </c>
      <c r="DE769" s="1">
        <v>18.5</v>
      </c>
      <c r="DF769" s="1">
        <v>2.96</v>
      </c>
      <c r="DG769" s="1">
        <v>21.8</v>
      </c>
      <c r="DH769" s="16">
        <v>3.65</v>
      </c>
      <c r="DI769" s="88">
        <v>1781.3800000000006</v>
      </c>
      <c r="DJ769" s="88">
        <v>1951.3800000000006</v>
      </c>
    </row>
    <row r="770" spans="1:115" x14ac:dyDescent="0.3">
      <c r="A770" s="1" t="s">
        <v>2901</v>
      </c>
      <c r="B770" s="20" t="s">
        <v>978</v>
      </c>
      <c r="C770" s="1" t="s">
        <v>1296</v>
      </c>
      <c r="D770" s="19" t="s">
        <v>980</v>
      </c>
      <c r="E770" s="14">
        <v>45099</v>
      </c>
      <c r="F770" s="14">
        <v>45140</v>
      </c>
      <c r="G770" s="1" t="s">
        <v>2640</v>
      </c>
      <c r="H770" s="19" t="s">
        <v>2195</v>
      </c>
      <c r="I770" s="170">
        <v>36.808536500000002</v>
      </c>
      <c r="J770" s="170">
        <v>-108.51534049999999</v>
      </c>
      <c r="K770" s="20">
        <v>36.8085369</v>
      </c>
      <c r="L770" s="20">
        <v>-108.51470070000001</v>
      </c>
      <c r="M770" s="19" t="s">
        <v>357</v>
      </c>
      <c r="N770" s="59" t="s">
        <v>142</v>
      </c>
      <c r="O770" s="62" t="s">
        <v>147</v>
      </c>
      <c r="P770" s="62" t="s">
        <v>1372</v>
      </c>
      <c r="Q770" s="20" t="s">
        <v>1549</v>
      </c>
      <c r="Z770" s="15" t="s">
        <v>2691</v>
      </c>
      <c r="AA770" s="20" t="s">
        <v>142</v>
      </c>
      <c r="AG770" s="1">
        <v>45.64</v>
      </c>
      <c r="AH770" s="1">
        <v>23.6</v>
      </c>
      <c r="AI770" s="1">
        <v>3.23</v>
      </c>
      <c r="AK770" s="1">
        <v>12.57</v>
      </c>
      <c r="AL770" s="1">
        <v>0.06</v>
      </c>
      <c r="AM770" s="1">
        <v>0.23</v>
      </c>
      <c r="AN770" s="1">
        <v>0.21</v>
      </c>
      <c r="AO770" s="1">
        <v>0.11</v>
      </c>
      <c r="AP770" s="1">
        <v>0.41</v>
      </c>
      <c r="AQ770" s="1">
        <v>0.65</v>
      </c>
      <c r="AR770" s="1">
        <v>4.71</v>
      </c>
      <c r="AS770" s="1">
        <v>220</v>
      </c>
      <c r="AT770" s="1">
        <v>0.32</v>
      </c>
      <c r="AW770" s="1">
        <v>0.28999999999999998</v>
      </c>
      <c r="AY770" s="4">
        <v>92.030000000000015</v>
      </c>
      <c r="AZ770" s="1">
        <v>0.104</v>
      </c>
      <c r="BA770" s="1" t="s">
        <v>292</v>
      </c>
      <c r="BB770" s="1" t="s">
        <v>321</v>
      </c>
      <c r="BD770" s="1">
        <v>250</v>
      </c>
      <c r="BF770" s="1">
        <v>0.37</v>
      </c>
      <c r="BH770" s="1" t="s">
        <v>292</v>
      </c>
      <c r="BJ770" s="1" t="s">
        <v>251</v>
      </c>
      <c r="BK770" s="1">
        <v>1085</v>
      </c>
      <c r="BL770" s="1">
        <v>0.47</v>
      </c>
      <c r="BM770" s="1">
        <v>36</v>
      </c>
      <c r="BN770" s="1">
        <v>20.8</v>
      </c>
      <c r="BO770" s="1">
        <v>4.0999999999999996</v>
      </c>
      <c r="BP770" s="1">
        <v>1130</v>
      </c>
      <c r="BQ770" s="1">
        <v>0.161</v>
      </c>
      <c r="BR770" s="1">
        <v>0.25600000000000001</v>
      </c>
      <c r="BT770" s="1">
        <v>10</v>
      </c>
      <c r="BU770" s="1">
        <v>5</v>
      </c>
      <c r="BV770" s="1">
        <v>388</v>
      </c>
      <c r="BW770" s="1">
        <v>49</v>
      </c>
      <c r="BY770" s="1">
        <v>103</v>
      </c>
      <c r="CB770" s="1">
        <v>14.6</v>
      </c>
      <c r="CC770" s="1">
        <v>1E-3</v>
      </c>
      <c r="CF770" s="1">
        <v>1.36</v>
      </c>
      <c r="CG770" s="1">
        <v>9.9</v>
      </c>
      <c r="CH770" s="1">
        <v>0.3</v>
      </c>
      <c r="CI770" s="1">
        <v>30.7</v>
      </c>
      <c r="CJ770" s="1">
        <v>114</v>
      </c>
      <c r="CK770" s="1">
        <v>29.1</v>
      </c>
      <c r="CL770" s="1">
        <v>0.02</v>
      </c>
      <c r="CM770" s="1" t="s">
        <v>1424</v>
      </c>
      <c r="CN770" s="1">
        <v>0.14000000000000001</v>
      </c>
      <c r="CO770" s="1">
        <v>141</v>
      </c>
      <c r="CP770" s="1">
        <v>966</v>
      </c>
      <c r="CQ770" s="1">
        <v>14.2</v>
      </c>
      <c r="CR770" s="1">
        <v>721</v>
      </c>
      <c r="CS770" s="1">
        <v>101</v>
      </c>
      <c r="CT770" s="1" t="s">
        <v>300</v>
      </c>
      <c r="CU770" s="1">
        <v>2040</v>
      </c>
      <c r="CV770" s="1">
        <v>4220</v>
      </c>
      <c r="CW770" s="1">
        <v>467</v>
      </c>
      <c r="CX770" s="1">
        <v>1630</v>
      </c>
      <c r="CY770" s="1">
        <v>267</v>
      </c>
      <c r="CZ770" s="1">
        <v>9.85</v>
      </c>
      <c r="DA770" s="1">
        <v>189</v>
      </c>
      <c r="DB770" s="1">
        <v>25.7</v>
      </c>
      <c r="DC770" s="1">
        <v>130.5</v>
      </c>
      <c r="DD770" s="1">
        <v>25.2</v>
      </c>
      <c r="DE770" s="1">
        <v>71.2</v>
      </c>
      <c r="DF770" s="1">
        <v>11.45</v>
      </c>
      <c r="DG770" s="1">
        <v>85.6</v>
      </c>
      <c r="DH770" s="16">
        <v>14.65</v>
      </c>
      <c r="DI770" s="88">
        <v>9187.1500000000033</v>
      </c>
      <c r="DJ770" s="88">
        <v>9908.1500000000033</v>
      </c>
    </row>
    <row r="771" spans="1:115" x14ac:dyDescent="0.3">
      <c r="A771" s="1" t="s">
        <v>2902</v>
      </c>
      <c r="B771" s="20" t="s">
        <v>978</v>
      </c>
      <c r="C771" s="1" t="s">
        <v>1296</v>
      </c>
      <c r="D771" s="19" t="s">
        <v>980</v>
      </c>
      <c r="E771" s="14">
        <v>45099</v>
      </c>
      <c r="F771" s="14">
        <v>45140</v>
      </c>
      <c r="G771" s="1" t="s">
        <v>2640</v>
      </c>
      <c r="H771" s="19" t="s">
        <v>2195</v>
      </c>
      <c r="I771" s="170">
        <v>36.825542599999999</v>
      </c>
      <c r="J771" s="170">
        <v>-108.5140279</v>
      </c>
      <c r="K771" s="20">
        <v>36.8255433</v>
      </c>
      <c r="L771" s="20">
        <v>-108.5133879</v>
      </c>
      <c r="M771" s="19" t="s">
        <v>357</v>
      </c>
      <c r="N771" s="59" t="s">
        <v>142</v>
      </c>
      <c r="O771" s="62" t="s">
        <v>147</v>
      </c>
      <c r="P771" s="62" t="s">
        <v>1372</v>
      </c>
      <c r="Q771" s="20" t="s">
        <v>1549</v>
      </c>
      <c r="Z771" s="15" t="s">
        <v>2692</v>
      </c>
      <c r="AA771" s="20" t="s">
        <v>142</v>
      </c>
      <c r="AG771" s="1">
        <v>60.84</v>
      </c>
      <c r="AH771" s="1">
        <v>0.59</v>
      </c>
      <c r="AI771" s="1">
        <v>8.4600000000000009</v>
      </c>
      <c r="AK771" s="1">
        <v>16.54</v>
      </c>
      <c r="AL771" s="1">
        <v>0.03</v>
      </c>
      <c r="AM771" s="1">
        <v>0.21</v>
      </c>
      <c r="AN771" s="1">
        <v>1.66</v>
      </c>
      <c r="AO771" s="1">
        <v>1.55</v>
      </c>
      <c r="AP771" s="1">
        <v>2.17</v>
      </c>
      <c r="AQ771" s="1">
        <v>0.21</v>
      </c>
      <c r="AR771" s="1">
        <v>7.36</v>
      </c>
      <c r="AS771" s="1">
        <v>320</v>
      </c>
      <c r="AT771" s="1">
        <v>1.1299999999999999</v>
      </c>
      <c r="AW771" s="1">
        <v>0.09</v>
      </c>
      <c r="AY771" s="20">
        <v>100.83999999999999</v>
      </c>
      <c r="AZ771" s="1" t="s">
        <v>290</v>
      </c>
      <c r="BA771" s="1" t="s">
        <v>292</v>
      </c>
      <c r="BB771" s="1">
        <v>4.0999999999999996</v>
      </c>
      <c r="BD771" s="1">
        <v>498</v>
      </c>
      <c r="BF771" s="1">
        <v>0.05</v>
      </c>
      <c r="BH771" s="1" t="s">
        <v>292</v>
      </c>
      <c r="BJ771" s="1">
        <v>6</v>
      </c>
      <c r="BK771" s="1">
        <v>36</v>
      </c>
      <c r="BL771" s="1">
        <v>2.72</v>
      </c>
      <c r="BM771" s="1">
        <v>16</v>
      </c>
      <c r="BN771" s="1">
        <v>9.3000000000000007</v>
      </c>
      <c r="BO771" s="1">
        <v>1.7</v>
      </c>
      <c r="BP771" s="1">
        <v>8.99</v>
      </c>
      <c r="BQ771" s="1">
        <v>1.4999999999999999E-2</v>
      </c>
      <c r="BR771" s="1">
        <v>0.03</v>
      </c>
      <c r="BT771" s="1">
        <v>20</v>
      </c>
      <c r="BU771" s="1">
        <v>1</v>
      </c>
      <c r="BV771" s="1">
        <v>11.95</v>
      </c>
      <c r="BW771" s="1">
        <v>8</v>
      </c>
      <c r="BY771" s="1">
        <v>11</v>
      </c>
      <c r="CB771" s="1">
        <v>74.7</v>
      </c>
      <c r="CC771" s="1" t="s">
        <v>290</v>
      </c>
      <c r="CF771" s="1">
        <v>0.34</v>
      </c>
      <c r="CG771" s="1">
        <v>3.6</v>
      </c>
      <c r="CH771" s="1">
        <v>0.5</v>
      </c>
      <c r="CI771" s="1">
        <v>1</v>
      </c>
      <c r="CJ771" s="1">
        <v>207</v>
      </c>
      <c r="CK771" s="1">
        <v>0.9</v>
      </c>
      <c r="CL771" s="1">
        <v>0.01</v>
      </c>
      <c r="CM771" s="1">
        <v>15.35</v>
      </c>
      <c r="CN771" s="1">
        <v>0.23</v>
      </c>
      <c r="CO771" s="1">
        <v>3.23</v>
      </c>
      <c r="CP771" s="1">
        <v>81</v>
      </c>
      <c r="CQ771" s="1">
        <v>1</v>
      </c>
      <c r="CR771" s="1">
        <v>22.8</v>
      </c>
      <c r="CS771" s="1">
        <v>128</v>
      </c>
      <c r="CT771" s="1">
        <v>393</v>
      </c>
      <c r="CU771" s="1">
        <v>44</v>
      </c>
      <c r="CV771" s="1">
        <v>85.6</v>
      </c>
      <c r="CW771" s="1">
        <v>9.17</v>
      </c>
      <c r="CX771" s="1">
        <v>32.1</v>
      </c>
      <c r="CY771" s="1">
        <v>5.32</v>
      </c>
      <c r="CZ771" s="1">
        <v>0.94</v>
      </c>
      <c r="DA771" s="1">
        <v>4.6100000000000003</v>
      </c>
      <c r="DB771" s="1">
        <v>0.68</v>
      </c>
      <c r="DC771" s="1">
        <v>4.01</v>
      </c>
      <c r="DD771" s="1">
        <v>0.86</v>
      </c>
      <c r="DE771" s="1">
        <v>2.31</v>
      </c>
      <c r="DF771" s="1">
        <v>0.38</v>
      </c>
      <c r="DG771" s="1">
        <v>2.34</v>
      </c>
      <c r="DH771" s="1">
        <v>0.41</v>
      </c>
      <c r="DI771" s="87">
        <v>192.73</v>
      </c>
      <c r="DJ771" s="87">
        <v>215.53</v>
      </c>
    </row>
    <row r="772" spans="1:115" s="19" customFormat="1" x14ac:dyDescent="0.3">
      <c r="A772" s="63" t="s">
        <v>1430</v>
      </c>
      <c r="E772" s="109"/>
      <c r="F772" s="109"/>
      <c r="G772" s="62"/>
      <c r="K772" s="62"/>
      <c r="L772" s="62"/>
      <c r="N772" s="62"/>
      <c r="P772" s="62"/>
      <c r="AK772" s="37"/>
      <c r="AY772" s="20"/>
      <c r="DI772" s="85"/>
      <c r="DJ772" s="85"/>
    </row>
    <row r="773" spans="1:115" s="19" customFormat="1" x14ac:dyDescent="0.3">
      <c r="A773" s="62" t="s">
        <v>1431</v>
      </c>
      <c r="B773" s="19" t="s">
        <v>1369</v>
      </c>
      <c r="C773" s="19" t="s">
        <v>369</v>
      </c>
      <c r="D773" s="19" t="s">
        <v>980</v>
      </c>
      <c r="E773" s="109"/>
      <c r="F773" s="109"/>
      <c r="G773" s="62"/>
      <c r="K773" s="62">
        <v>35.659444000000001</v>
      </c>
      <c r="L773" s="62">
        <v>-107.252639</v>
      </c>
      <c r="M773" s="19" t="s">
        <v>357</v>
      </c>
      <c r="N773" s="62" t="s">
        <v>240</v>
      </c>
      <c r="O773" s="19" t="s">
        <v>147</v>
      </c>
      <c r="P773" s="62" t="s">
        <v>1372</v>
      </c>
      <c r="S773" s="19">
        <v>0</v>
      </c>
      <c r="T773" s="19" t="s">
        <v>1433</v>
      </c>
      <c r="Z773" s="19" t="s">
        <v>1432</v>
      </c>
      <c r="AA773" s="20" t="s">
        <v>142</v>
      </c>
      <c r="AB773" s="19" t="s">
        <v>1556</v>
      </c>
      <c r="AG773" s="19">
        <v>57.11</v>
      </c>
      <c r="AH773" s="19">
        <v>14</v>
      </c>
      <c r="AI773" s="19">
        <v>7.9</v>
      </c>
      <c r="AK773" s="37">
        <v>11.08</v>
      </c>
      <c r="AL773" s="19">
        <v>0.51</v>
      </c>
      <c r="AM773" s="19">
        <v>0.84</v>
      </c>
      <c r="AN773" s="19">
        <v>0.38</v>
      </c>
      <c r="AO773" s="19">
        <v>0.23</v>
      </c>
      <c r="AP773" s="19">
        <v>0.88</v>
      </c>
      <c r="AQ773" s="19">
        <v>0.22</v>
      </c>
      <c r="AR773" s="19">
        <v>3.77</v>
      </c>
      <c r="AT773" s="19">
        <v>0.05</v>
      </c>
      <c r="AW773" s="19">
        <v>0.25</v>
      </c>
      <c r="AY773" s="20">
        <v>96.92</v>
      </c>
      <c r="AZ773" s="19">
        <v>3.0000000000000001E-3</v>
      </c>
      <c r="BA773" s="19" t="s">
        <v>292</v>
      </c>
      <c r="BB773" s="19">
        <v>1</v>
      </c>
      <c r="BD773" s="19">
        <v>489</v>
      </c>
      <c r="BF773" s="19">
        <v>0.67</v>
      </c>
      <c r="BH773" s="19" t="s">
        <v>292</v>
      </c>
      <c r="BJ773" s="19">
        <v>45</v>
      </c>
      <c r="BK773" s="19">
        <v>490</v>
      </c>
      <c r="BL773" s="19">
        <v>0.91</v>
      </c>
      <c r="BM773" s="19">
        <v>29</v>
      </c>
      <c r="BN773" s="19">
        <v>26.3</v>
      </c>
      <c r="BO773" s="19" t="s">
        <v>289</v>
      </c>
      <c r="BP773" s="19">
        <v>355</v>
      </c>
      <c r="BQ773" s="19">
        <v>9.8000000000000004E-2</v>
      </c>
      <c r="BT773" s="19">
        <v>40</v>
      </c>
      <c r="BU773" s="19">
        <v>3</v>
      </c>
      <c r="BV773" s="19">
        <v>266</v>
      </c>
      <c r="BW773" s="19">
        <v>55</v>
      </c>
      <c r="BY773" s="19">
        <v>66</v>
      </c>
      <c r="CB773" s="19">
        <v>29.4</v>
      </c>
      <c r="CF773" s="19">
        <v>0.83</v>
      </c>
      <c r="CG773" s="19">
        <v>13.9</v>
      </c>
      <c r="CH773" s="19">
        <v>3.2</v>
      </c>
      <c r="CI773" s="19">
        <v>19</v>
      </c>
      <c r="CJ773" s="19">
        <v>147</v>
      </c>
      <c r="CK773" s="19">
        <v>16.5</v>
      </c>
      <c r="CL773" s="19" t="s">
        <v>261</v>
      </c>
      <c r="CM773" s="19">
        <v>252</v>
      </c>
      <c r="CN773" s="19">
        <v>0.23</v>
      </c>
      <c r="CO773" s="19">
        <v>50.1</v>
      </c>
      <c r="CP773" s="19">
        <v>1310</v>
      </c>
      <c r="CQ773" s="19">
        <v>14</v>
      </c>
      <c r="CR773" s="19">
        <v>366</v>
      </c>
      <c r="CS773" s="19">
        <v>383</v>
      </c>
      <c r="CT773" s="19" t="s">
        <v>1377</v>
      </c>
      <c r="CU773" s="19">
        <v>677</v>
      </c>
      <c r="CV773" s="19">
        <v>1320</v>
      </c>
      <c r="CW773" s="19">
        <v>137.5</v>
      </c>
      <c r="CX773" s="19">
        <v>477</v>
      </c>
      <c r="CY773" s="19">
        <v>76.099999999999994</v>
      </c>
      <c r="CZ773" s="19">
        <v>6.64</v>
      </c>
      <c r="DA773" s="19">
        <v>60.1</v>
      </c>
      <c r="DB773" s="19">
        <v>9.52</v>
      </c>
      <c r="DC773" s="19">
        <v>58.2</v>
      </c>
      <c r="DD773" s="19">
        <v>12.75</v>
      </c>
      <c r="DE773" s="19">
        <v>39.299999999999997</v>
      </c>
      <c r="DF773" s="19">
        <v>6.94</v>
      </c>
      <c r="DG773" s="19">
        <v>47.4</v>
      </c>
      <c r="DH773" s="16">
        <v>8.0500000000000007</v>
      </c>
      <c r="DI773" s="85">
        <v>2936.5</v>
      </c>
      <c r="DJ773" s="85">
        <v>3302.5</v>
      </c>
    </row>
    <row r="774" spans="1:115" s="19" customFormat="1" x14ac:dyDescent="0.3">
      <c r="A774" s="62">
        <v>2741</v>
      </c>
      <c r="B774" s="19" t="s">
        <v>1435</v>
      </c>
      <c r="C774" s="19" t="s">
        <v>369</v>
      </c>
      <c r="D774" s="19" t="s">
        <v>980</v>
      </c>
      <c r="E774" s="109"/>
      <c r="F774" s="109"/>
      <c r="G774" s="62"/>
      <c r="K774" s="62">
        <v>35.659444000000001</v>
      </c>
      <c r="L774" s="62">
        <v>-107.252639</v>
      </c>
      <c r="M774" s="19" t="s">
        <v>357</v>
      </c>
      <c r="N774" s="62" t="s">
        <v>240</v>
      </c>
      <c r="O774" s="19" t="s">
        <v>147</v>
      </c>
      <c r="P774" s="62" t="s">
        <v>1372</v>
      </c>
      <c r="S774" s="19">
        <v>0</v>
      </c>
      <c r="T774" s="19" t="s">
        <v>1433</v>
      </c>
      <c r="Z774" s="19" t="s">
        <v>1432</v>
      </c>
      <c r="AA774" s="20" t="s">
        <v>142</v>
      </c>
      <c r="AB774" s="19" t="s">
        <v>1556</v>
      </c>
      <c r="AK774" s="37"/>
      <c r="AY774" s="20"/>
      <c r="CR774" s="19">
        <v>144</v>
      </c>
      <c r="CU774" s="19">
        <v>639</v>
      </c>
      <c r="CV774" s="19">
        <v>1267</v>
      </c>
      <c r="CW774" s="19">
        <v>117</v>
      </c>
      <c r="CX774" s="19">
        <v>406</v>
      </c>
      <c r="CY774" s="19">
        <v>58</v>
      </c>
      <c r="CZ774" s="19">
        <v>8.3000000000000007</v>
      </c>
      <c r="DA774" s="19">
        <v>67</v>
      </c>
      <c r="DC774" s="19">
        <v>35</v>
      </c>
      <c r="DD774" s="19">
        <v>6.2</v>
      </c>
      <c r="DE774" s="19">
        <v>16</v>
      </c>
      <c r="DG774" s="19">
        <v>17</v>
      </c>
      <c r="DH774" s="16">
        <v>4.3</v>
      </c>
      <c r="DI774" s="85">
        <v>2640.8</v>
      </c>
      <c r="DJ774" s="85">
        <v>2784.8</v>
      </c>
    </row>
    <row r="775" spans="1:115" s="19" customFormat="1" x14ac:dyDescent="0.3">
      <c r="A775" s="63" t="s">
        <v>1434</v>
      </c>
      <c r="E775" s="109"/>
      <c r="F775" s="109"/>
      <c r="G775" s="62"/>
      <c r="K775" s="62"/>
      <c r="L775" s="62"/>
      <c r="N775" s="62"/>
      <c r="P775" s="62"/>
      <c r="AK775" s="37"/>
      <c r="AY775" s="20"/>
      <c r="DI775" s="85"/>
      <c r="DJ775" s="85"/>
    </row>
    <row r="776" spans="1:115" s="19" customFormat="1" x14ac:dyDescent="0.3">
      <c r="A776" s="62" t="s">
        <v>1443</v>
      </c>
      <c r="B776" s="19" t="s">
        <v>1435</v>
      </c>
      <c r="C776" s="19" t="s">
        <v>1283</v>
      </c>
      <c r="D776" s="19" t="s">
        <v>1436</v>
      </c>
      <c r="E776" s="109"/>
      <c r="F776" s="109"/>
      <c r="G776" s="19" t="s">
        <v>1436</v>
      </c>
      <c r="K776" s="62">
        <v>35.745389000000003</v>
      </c>
      <c r="L776" s="62">
        <v>-108.30166699999999</v>
      </c>
      <c r="M776" s="19" t="s">
        <v>357</v>
      </c>
      <c r="N776" s="62" t="s">
        <v>238</v>
      </c>
      <c r="O776" s="19" t="s">
        <v>147</v>
      </c>
      <c r="P776" s="62" t="s">
        <v>1372</v>
      </c>
      <c r="S776" s="19">
        <v>0</v>
      </c>
      <c r="T776" s="19" t="s">
        <v>1427</v>
      </c>
      <c r="Z776" s="19" t="s">
        <v>1437</v>
      </c>
      <c r="AA776" s="20" t="s">
        <v>142</v>
      </c>
      <c r="AB776" s="19" t="s">
        <v>1556</v>
      </c>
      <c r="AG776" s="19">
        <v>59.9</v>
      </c>
      <c r="AH776" s="19" t="s">
        <v>1444</v>
      </c>
      <c r="AI776" s="19">
        <v>7.84</v>
      </c>
      <c r="AK776" s="37">
        <v>7.8732500000000005</v>
      </c>
      <c r="AM776" s="19">
        <v>0.61</v>
      </c>
      <c r="AN776" s="19">
        <v>0.66</v>
      </c>
      <c r="AO776" s="19">
        <v>0.4</v>
      </c>
      <c r="AP776" s="19">
        <v>0.7</v>
      </c>
      <c r="AQ776" s="19">
        <v>0.6</v>
      </c>
      <c r="AY776" s="20"/>
      <c r="AZ776" s="19" t="s">
        <v>1439</v>
      </c>
      <c r="BA776" s="19">
        <v>1.5</v>
      </c>
      <c r="BB776" s="19" t="s">
        <v>1440</v>
      </c>
      <c r="BD776" s="19">
        <v>440</v>
      </c>
      <c r="BE776" s="19">
        <v>2.2999999999999998</v>
      </c>
      <c r="BJ776" s="19">
        <v>59</v>
      </c>
      <c r="BK776" s="19">
        <v>320</v>
      </c>
      <c r="BM776" s="19">
        <v>52</v>
      </c>
      <c r="BN776" s="19">
        <v>20</v>
      </c>
      <c r="BU776" s="19" t="s">
        <v>293</v>
      </c>
      <c r="BV776" s="19">
        <v>100</v>
      </c>
      <c r="BW776" s="19">
        <v>89</v>
      </c>
      <c r="BY776" s="19">
        <v>41</v>
      </c>
      <c r="CF776" s="19" t="s">
        <v>252</v>
      </c>
      <c r="CG776" s="19">
        <v>44</v>
      </c>
      <c r="CJ776" s="19">
        <v>130</v>
      </c>
      <c r="CM776" s="19">
        <v>321</v>
      </c>
      <c r="CO776" s="19">
        <v>38.299999999999997</v>
      </c>
      <c r="CP776" s="19">
        <v>420</v>
      </c>
      <c r="CQ776" s="19" t="s">
        <v>252</v>
      </c>
      <c r="CR776" s="19">
        <v>300</v>
      </c>
      <c r="CS776" s="19">
        <v>300</v>
      </c>
      <c r="CT776" s="19" t="s">
        <v>1424</v>
      </c>
      <c r="CU776" s="19">
        <v>810</v>
      </c>
      <c r="CV776" s="19">
        <v>1000</v>
      </c>
      <c r="DI776" s="85">
        <v>1810</v>
      </c>
      <c r="DJ776" s="85">
        <v>2110</v>
      </c>
      <c r="DK776" s="19">
        <v>0.16</v>
      </c>
    </row>
    <row r="777" spans="1:115" s="19" customFormat="1" x14ac:dyDescent="0.3">
      <c r="A777" s="62">
        <v>2391</v>
      </c>
      <c r="B777" s="19" t="s">
        <v>1435</v>
      </c>
      <c r="C777" s="19" t="s">
        <v>1294</v>
      </c>
      <c r="D777" s="19" t="s">
        <v>980</v>
      </c>
      <c r="E777" s="109"/>
      <c r="F777" s="109"/>
      <c r="G777" s="62"/>
      <c r="K777" s="62">
        <v>35.481639000000001</v>
      </c>
      <c r="L777" s="62">
        <v>-108.870778</v>
      </c>
      <c r="M777" s="19" t="s">
        <v>357</v>
      </c>
      <c r="N777" s="62" t="s">
        <v>238</v>
      </c>
      <c r="O777" s="19" t="s">
        <v>147</v>
      </c>
      <c r="P777" s="62" t="s">
        <v>1372</v>
      </c>
      <c r="S777" s="19">
        <v>0</v>
      </c>
      <c r="T777" s="19" t="s">
        <v>1445</v>
      </c>
      <c r="Z777" s="19" t="s">
        <v>1294</v>
      </c>
      <c r="AA777" s="20" t="s">
        <v>142</v>
      </c>
      <c r="AB777" s="19" t="s">
        <v>1557</v>
      </c>
      <c r="AH777" s="19">
        <v>17.100000000000001</v>
      </c>
      <c r="AK777" s="37"/>
      <c r="AY777" s="20"/>
      <c r="BV777" s="19">
        <v>1490</v>
      </c>
      <c r="BY777" s="19">
        <v>203</v>
      </c>
      <c r="CM777" s="19">
        <v>1983</v>
      </c>
      <c r="CO777" s="19">
        <v>76</v>
      </c>
      <c r="CR777" s="19">
        <v>1795</v>
      </c>
      <c r="CT777" s="19">
        <v>17454</v>
      </c>
      <c r="CU777" s="19">
        <v>4250</v>
      </c>
      <c r="CV777" s="19">
        <v>8375</v>
      </c>
      <c r="CW777" s="19">
        <v>650</v>
      </c>
      <c r="CX777" s="19">
        <v>3250</v>
      </c>
      <c r="CY777" s="19">
        <v>253</v>
      </c>
      <c r="CZ777" s="19">
        <v>7</v>
      </c>
      <c r="DA777" s="19">
        <v>317</v>
      </c>
      <c r="DC777" s="19">
        <v>149</v>
      </c>
      <c r="DD777" s="19">
        <v>7</v>
      </c>
      <c r="DE777" s="19">
        <v>12</v>
      </c>
      <c r="DG777" s="19">
        <v>44</v>
      </c>
      <c r="DH777" s="16">
        <v>6</v>
      </c>
      <c r="DI777" s="85">
        <v>17320</v>
      </c>
      <c r="DJ777" s="85">
        <v>19115</v>
      </c>
    </row>
    <row r="778" spans="1:115" s="19" customFormat="1" x14ac:dyDescent="0.3">
      <c r="A778" s="62" t="s">
        <v>1520</v>
      </c>
      <c r="B778" s="19" t="s">
        <v>1435</v>
      </c>
      <c r="C778" s="19" t="s">
        <v>1285</v>
      </c>
      <c r="D778" s="19" t="s">
        <v>1518</v>
      </c>
      <c r="E778" s="109"/>
      <c r="F778" s="109"/>
      <c r="G778" s="19" t="s">
        <v>1518</v>
      </c>
      <c r="K778" s="62">
        <v>35.546028</v>
      </c>
      <c r="L778" s="62">
        <v>-107.482889</v>
      </c>
      <c r="M778" s="19" t="s">
        <v>357</v>
      </c>
      <c r="N778" s="62" t="s">
        <v>238</v>
      </c>
      <c r="O778" s="19" t="s">
        <v>147</v>
      </c>
      <c r="P778" s="62" t="s">
        <v>1372</v>
      </c>
      <c r="S778" s="19">
        <v>0</v>
      </c>
      <c r="T778" s="19" t="s">
        <v>1521</v>
      </c>
      <c r="Z778" s="62" t="s">
        <v>1520</v>
      </c>
      <c r="AA778" s="20" t="s">
        <v>142</v>
      </c>
      <c r="AB778" s="19" t="s">
        <v>1558</v>
      </c>
      <c r="AH778" s="19">
        <v>4</v>
      </c>
      <c r="AK778" s="37"/>
      <c r="AY778" s="20"/>
      <c r="CM778" s="19">
        <v>265</v>
      </c>
      <c r="CT778" s="19">
        <v>2960</v>
      </c>
      <c r="DI778" s="85"/>
      <c r="DJ778" s="85"/>
    </row>
    <row r="779" spans="1:115" s="19" customFormat="1" x14ac:dyDescent="0.3">
      <c r="A779" s="62" t="s">
        <v>1315</v>
      </c>
      <c r="B779" s="19" t="s">
        <v>1435</v>
      </c>
      <c r="C779" s="62" t="s">
        <v>1315</v>
      </c>
      <c r="D779" s="19" t="s">
        <v>1518</v>
      </c>
      <c r="E779" s="109"/>
      <c r="F779" s="109"/>
      <c r="G779" s="19" t="s">
        <v>1518</v>
      </c>
      <c r="K779" s="62">
        <v>36.227891999999997</v>
      </c>
      <c r="L779" s="62">
        <v>-108.86716199999999</v>
      </c>
      <c r="M779" s="19" t="s">
        <v>357</v>
      </c>
      <c r="N779" s="62" t="s">
        <v>238</v>
      </c>
      <c r="O779" s="19" t="s">
        <v>147</v>
      </c>
      <c r="P779" s="62" t="s">
        <v>1372</v>
      </c>
      <c r="S779" s="19">
        <v>0</v>
      </c>
      <c r="T779" s="19" t="s">
        <v>1522</v>
      </c>
      <c r="Z779" s="62" t="s">
        <v>1315</v>
      </c>
      <c r="AA779" s="20" t="s">
        <v>142</v>
      </c>
      <c r="AB779" s="19" t="s">
        <v>1557</v>
      </c>
      <c r="AH779" s="19">
        <v>0.4</v>
      </c>
      <c r="AK779" s="37">
        <v>9.9</v>
      </c>
      <c r="AY779" s="20"/>
      <c r="CM779" s="19">
        <v>530</v>
      </c>
      <c r="DI779" s="85"/>
      <c r="DJ779" s="85"/>
    </row>
    <row r="780" spans="1:115" s="19" customFormat="1" x14ac:dyDescent="0.3">
      <c r="A780" s="62" t="s">
        <v>1448</v>
      </c>
      <c r="B780" s="19" t="s">
        <v>1435</v>
      </c>
      <c r="C780" s="19" t="s">
        <v>1283</v>
      </c>
      <c r="D780" s="19" t="s">
        <v>1449</v>
      </c>
      <c r="E780" s="109"/>
      <c r="F780" s="109"/>
      <c r="G780" s="19" t="s">
        <v>1449</v>
      </c>
      <c r="K780" s="62">
        <v>36.867139999999999</v>
      </c>
      <c r="L780" s="62">
        <v>-108.4195</v>
      </c>
      <c r="M780" s="19" t="s">
        <v>357</v>
      </c>
      <c r="N780" s="62" t="s">
        <v>142</v>
      </c>
      <c r="O780" s="19" t="s">
        <v>147</v>
      </c>
      <c r="P780" s="62" t="s">
        <v>1372</v>
      </c>
      <c r="S780" s="19">
        <v>0</v>
      </c>
      <c r="AA780" s="20" t="s">
        <v>142</v>
      </c>
      <c r="AB780" s="19" t="s">
        <v>1556</v>
      </c>
      <c r="AG780" s="19">
        <v>16.43</v>
      </c>
      <c r="AH780" s="19">
        <v>9.36</v>
      </c>
      <c r="AI780" s="19">
        <v>1.37</v>
      </c>
      <c r="AK780" s="37">
        <v>29</v>
      </c>
      <c r="AL780" s="19">
        <v>0.8</v>
      </c>
      <c r="AM780" s="19">
        <v>0.35</v>
      </c>
      <c r="AN780" s="19">
        <v>4.4000000000000004</v>
      </c>
      <c r="AO780" s="19">
        <v>0.32</v>
      </c>
      <c r="AP780" s="19">
        <v>0.06</v>
      </c>
      <c r="AQ780" s="19">
        <v>0.35</v>
      </c>
      <c r="AU780" s="19">
        <v>0.37</v>
      </c>
      <c r="AY780" s="20"/>
      <c r="AZ780" s="19">
        <v>1.0999999999999999E-2</v>
      </c>
      <c r="BA780" s="19">
        <v>14</v>
      </c>
      <c r="BB780" s="19">
        <v>10</v>
      </c>
      <c r="BD780" s="19">
        <v>540</v>
      </c>
      <c r="BG780" s="19">
        <v>3.7</v>
      </c>
      <c r="BJ780" s="19">
        <v>81</v>
      </c>
      <c r="BK780" s="19">
        <v>890</v>
      </c>
      <c r="BL780" s="19" t="s">
        <v>1450</v>
      </c>
      <c r="BM780" s="19">
        <v>116</v>
      </c>
      <c r="BN780" s="19">
        <v>37</v>
      </c>
      <c r="BP780" s="19">
        <v>513</v>
      </c>
      <c r="BU780" s="19" t="s">
        <v>267</v>
      </c>
      <c r="BV780" s="19">
        <v>147</v>
      </c>
      <c r="BW780" s="19">
        <v>96</v>
      </c>
      <c r="BY780" s="19">
        <v>230</v>
      </c>
      <c r="CB780" s="19" t="s">
        <v>1441</v>
      </c>
      <c r="CF780" s="19">
        <v>2.5</v>
      </c>
      <c r="CG780" s="19">
        <v>42.4</v>
      </c>
      <c r="CJ780" s="19">
        <v>56</v>
      </c>
      <c r="CK780" s="19">
        <v>14</v>
      </c>
      <c r="CM780" s="19">
        <v>602</v>
      </c>
      <c r="CO780" s="16">
        <v>100</v>
      </c>
      <c r="CQ780" s="19">
        <v>7</v>
      </c>
      <c r="CR780" s="19">
        <v>300</v>
      </c>
      <c r="CS780" s="19" t="s">
        <v>1451</v>
      </c>
      <c r="CT780" s="19">
        <v>26900</v>
      </c>
      <c r="CU780" s="19">
        <v>814</v>
      </c>
      <c r="CV780" s="19">
        <v>1680</v>
      </c>
      <c r="CY780" s="19">
        <v>121</v>
      </c>
      <c r="CZ780" s="19" t="s">
        <v>267</v>
      </c>
      <c r="DB780" s="19">
        <v>16</v>
      </c>
      <c r="DG780" s="19">
        <v>34</v>
      </c>
      <c r="DH780" s="16">
        <v>7.6</v>
      </c>
      <c r="DI780" s="85">
        <v>2672.6</v>
      </c>
      <c r="DJ780" s="85">
        <v>2972.6</v>
      </c>
    </row>
    <row r="781" spans="1:115" s="19" customFormat="1" x14ac:dyDescent="0.3">
      <c r="A781" s="62" t="s">
        <v>1452</v>
      </c>
      <c r="B781" s="19" t="s">
        <v>1435</v>
      </c>
      <c r="C781" s="19" t="s">
        <v>1283</v>
      </c>
      <c r="D781" s="19" t="s">
        <v>1449</v>
      </c>
      <c r="E781" s="109"/>
      <c r="F781" s="109"/>
      <c r="G781" s="19" t="s">
        <v>1449</v>
      </c>
      <c r="K781" s="62">
        <v>36.865969999999997</v>
      </c>
      <c r="L781" s="62">
        <v>-108.4195</v>
      </c>
      <c r="M781" s="19" t="s">
        <v>357</v>
      </c>
      <c r="N781" s="62" t="s">
        <v>142</v>
      </c>
      <c r="O781" s="19" t="s">
        <v>147</v>
      </c>
      <c r="P781" s="62" t="s">
        <v>1372</v>
      </c>
      <c r="S781" s="19">
        <v>0</v>
      </c>
      <c r="AA781" s="20" t="s">
        <v>142</v>
      </c>
      <c r="AB781" s="19" t="s">
        <v>1556</v>
      </c>
      <c r="AG781" s="19">
        <v>18.440000000000001</v>
      </c>
      <c r="AH781" s="19">
        <v>14.71</v>
      </c>
      <c r="AI781" s="19">
        <v>3.04</v>
      </c>
      <c r="AK781" s="37">
        <v>17</v>
      </c>
      <c r="AL781" s="19">
        <v>0.83</v>
      </c>
      <c r="AM781" s="19">
        <v>1.04</v>
      </c>
      <c r="AN781" s="19">
        <v>9.7100000000000009</v>
      </c>
      <c r="AO781" s="19">
        <v>0.28000000000000003</v>
      </c>
      <c r="AP781" s="19" t="s">
        <v>261</v>
      </c>
      <c r="AQ781" s="19">
        <v>0.67</v>
      </c>
      <c r="AU781" s="19">
        <v>7.0000000000000007E-2</v>
      </c>
      <c r="AY781" s="20"/>
      <c r="AZ781" s="19">
        <v>0.02</v>
      </c>
      <c r="BA781" s="19" t="s">
        <v>293</v>
      </c>
      <c r="BB781" s="19" t="s">
        <v>1453</v>
      </c>
      <c r="BD781" s="19">
        <v>690</v>
      </c>
      <c r="BG781" s="19">
        <v>5.2</v>
      </c>
      <c r="BJ781" s="19">
        <v>50</v>
      </c>
      <c r="BK781" s="19">
        <v>1500</v>
      </c>
      <c r="BL781" s="19" t="s">
        <v>1454</v>
      </c>
      <c r="BM781" s="19">
        <v>283</v>
      </c>
      <c r="BN781" s="19">
        <v>144</v>
      </c>
      <c r="BP781" s="19">
        <v>727</v>
      </c>
      <c r="BU781" s="19" t="s">
        <v>289</v>
      </c>
      <c r="BV781" s="19">
        <v>385</v>
      </c>
      <c r="BW781" s="19" t="s">
        <v>1455</v>
      </c>
      <c r="BY781" s="19">
        <v>136</v>
      </c>
      <c r="CB781" s="19" t="s">
        <v>1456</v>
      </c>
      <c r="CF781" s="19">
        <v>1.5</v>
      </c>
      <c r="CG781" s="19">
        <v>92.7</v>
      </c>
      <c r="CJ781" s="19">
        <v>50</v>
      </c>
      <c r="CK781" s="19">
        <v>32</v>
      </c>
      <c r="CM781" s="19">
        <v>608</v>
      </c>
      <c r="CO781" s="19">
        <v>85.3</v>
      </c>
      <c r="CQ781" s="19" t="s">
        <v>1457</v>
      </c>
      <c r="CR781" s="19">
        <v>511</v>
      </c>
      <c r="CS781" s="19">
        <v>500</v>
      </c>
      <c r="CT781" s="19">
        <v>30000</v>
      </c>
      <c r="CU781" s="19">
        <v>1710</v>
      </c>
      <c r="CV781" s="19">
        <v>2740</v>
      </c>
      <c r="CY781" s="19">
        <v>161</v>
      </c>
      <c r="CZ781" s="19">
        <v>8</v>
      </c>
      <c r="DB781" s="19">
        <v>18</v>
      </c>
      <c r="DG781" s="19">
        <v>82</v>
      </c>
      <c r="DH781" s="16">
        <v>14</v>
      </c>
      <c r="DI781" s="85">
        <v>4733</v>
      </c>
      <c r="DJ781" s="85">
        <v>5244</v>
      </c>
    </row>
    <row r="782" spans="1:115" s="19" customFormat="1" x14ac:dyDescent="0.3">
      <c r="A782" s="62" t="s">
        <v>1458</v>
      </c>
      <c r="B782" s="19" t="s">
        <v>1435</v>
      </c>
      <c r="C782" s="19" t="s">
        <v>1283</v>
      </c>
      <c r="D782" s="19" t="s">
        <v>1449</v>
      </c>
      <c r="E782" s="109"/>
      <c r="F782" s="109"/>
      <c r="G782" s="19" t="s">
        <v>1449</v>
      </c>
      <c r="K782" s="62">
        <v>36.864879999999999</v>
      </c>
      <c r="L782" s="62">
        <v>-108.41658</v>
      </c>
      <c r="M782" s="19" t="s">
        <v>357</v>
      </c>
      <c r="N782" s="62" t="s">
        <v>142</v>
      </c>
      <c r="O782" s="19" t="s">
        <v>147</v>
      </c>
      <c r="P782" s="62" t="s">
        <v>1372</v>
      </c>
      <c r="S782" s="19">
        <v>0</v>
      </c>
      <c r="AA782" s="20" t="s">
        <v>142</v>
      </c>
      <c r="AB782" s="19" t="s">
        <v>1556</v>
      </c>
      <c r="AG782" s="19">
        <v>73.010000000000005</v>
      </c>
      <c r="AH782" s="19">
        <v>0.69</v>
      </c>
      <c r="AI782" s="19">
        <v>15.49</v>
      </c>
      <c r="AK782" s="37">
        <v>2.04</v>
      </c>
      <c r="AL782" s="19">
        <v>0.01</v>
      </c>
      <c r="AM782" s="19">
        <v>0.82</v>
      </c>
      <c r="AN782" s="19">
        <v>0.49</v>
      </c>
      <c r="AO782" s="19">
        <v>2.54</v>
      </c>
      <c r="AP782" s="19">
        <v>2.61</v>
      </c>
      <c r="AQ782" s="19">
        <v>0.13</v>
      </c>
      <c r="AU782" s="19">
        <v>0.03</v>
      </c>
      <c r="AY782" s="20">
        <v>97.83</v>
      </c>
      <c r="AZ782" s="19">
        <v>0.02</v>
      </c>
      <c r="BA782" s="19" t="s">
        <v>264</v>
      </c>
      <c r="BB782" s="19">
        <v>3.2</v>
      </c>
      <c r="BD782" s="19">
        <v>720</v>
      </c>
      <c r="BG782" s="19" t="s">
        <v>264</v>
      </c>
      <c r="BJ782" s="19">
        <v>8</v>
      </c>
      <c r="BK782" s="19">
        <v>91</v>
      </c>
      <c r="BL782" s="19">
        <v>2.8</v>
      </c>
      <c r="BM782" s="19">
        <v>34</v>
      </c>
      <c r="BN782" s="19">
        <v>6</v>
      </c>
      <c r="BP782" s="19">
        <v>6</v>
      </c>
      <c r="BU782" s="19" t="s">
        <v>251</v>
      </c>
      <c r="BV782" s="19">
        <v>11</v>
      </c>
      <c r="BW782" s="19" t="s">
        <v>255</v>
      </c>
      <c r="BY782" s="19">
        <v>8</v>
      </c>
      <c r="CB782" s="19">
        <v>70</v>
      </c>
      <c r="CF782" s="19">
        <v>1</v>
      </c>
      <c r="CG782" s="19">
        <v>9.3000000000000007</v>
      </c>
      <c r="CJ782" s="19">
        <v>89</v>
      </c>
      <c r="CK782" s="19">
        <v>0.7</v>
      </c>
      <c r="CM782" s="19">
        <v>11</v>
      </c>
      <c r="CO782" s="19">
        <v>3</v>
      </c>
      <c r="CQ782" s="19">
        <v>2</v>
      </c>
      <c r="CR782" s="19">
        <v>19</v>
      </c>
      <c r="CS782" s="19" t="s">
        <v>252</v>
      </c>
      <c r="CT782" s="19">
        <v>430</v>
      </c>
      <c r="CU782" s="19">
        <v>32</v>
      </c>
      <c r="CV782" s="19">
        <v>60</v>
      </c>
      <c r="CY782" s="19">
        <v>55</v>
      </c>
      <c r="CZ782" s="19" t="s">
        <v>251</v>
      </c>
      <c r="DB782" s="19">
        <v>0.6</v>
      </c>
      <c r="DG782" s="19">
        <v>3</v>
      </c>
      <c r="DH782" s="19">
        <v>0.04</v>
      </c>
      <c r="DI782" s="85">
        <v>150.63999999999999</v>
      </c>
      <c r="DJ782" s="85">
        <v>169.64</v>
      </c>
    </row>
    <row r="783" spans="1:115" s="19" customFormat="1" x14ac:dyDescent="0.3">
      <c r="A783" s="62" t="s">
        <v>1459</v>
      </c>
      <c r="B783" s="19" t="s">
        <v>1435</v>
      </c>
      <c r="C783" s="19" t="s">
        <v>1283</v>
      </c>
      <c r="D783" s="19" t="s">
        <v>1449</v>
      </c>
      <c r="E783" s="109"/>
      <c r="F783" s="109"/>
      <c r="G783" s="19" t="s">
        <v>1449</v>
      </c>
      <c r="K783" s="62">
        <v>36.864879999999999</v>
      </c>
      <c r="L783" s="62">
        <v>-108.41658</v>
      </c>
      <c r="M783" s="19" t="s">
        <v>357</v>
      </c>
      <c r="N783" s="62" t="s">
        <v>142</v>
      </c>
      <c r="O783" s="19" t="s">
        <v>147</v>
      </c>
      <c r="P783" s="62" t="s">
        <v>1372</v>
      </c>
      <c r="S783" s="19">
        <v>0</v>
      </c>
      <c r="AA783" s="20" t="s">
        <v>142</v>
      </c>
      <c r="AB783" s="19" t="s">
        <v>1556</v>
      </c>
      <c r="AG783" s="19">
        <v>96.6</v>
      </c>
      <c r="AH783" s="19">
        <v>0.37</v>
      </c>
      <c r="AI783" s="19">
        <v>6.4</v>
      </c>
      <c r="AK783" s="37">
        <v>1.68</v>
      </c>
      <c r="AL783" s="19">
        <v>0.05</v>
      </c>
      <c r="AM783" s="19">
        <v>0.23</v>
      </c>
      <c r="AN783" s="19">
        <v>0.54</v>
      </c>
      <c r="AO783" s="19">
        <v>1.05</v>
      </c>
      <c r="AP783" s="19">
        <v>0.9</v>
      </c>
      <c r="AQ783" s="19">
        <v>0.1</v>
      </c>
      <c r="AU783" s="19">
        <v>0.01</v>
      </c>
      <c r="AY783" s="20">
        <v>107.92000000000002</v>
      </c>
      <c r="AZ783" s="19">
        <v>0.13</v>
      </c>
      <c r="BA783" s="19" t="s">
        <v>264</v>
      </c>
      <c r="BB783" s="19">
        <v>3.4</v>
      </c>
      <c r="BD783" s="19">
        <v>340</v>
      </c>
      <c r="BG783" s="19" t="s">
        <v>264</v>
      </c>
      <c r="BJ783" s="19" t="s">
        <v>289</v>
      </c>
      <c r="BK783" s="19">
        <v>77</v>
      </c>
      <c r="BL783" s="19">
        <v>1.2</v>
      </c>
      <c r="BM783" s="19">
        <v>31</v>
      </c>
      <c r="BN783" s="19">
        <v>7</v>
      </c>
      <c r="BP783" s="19">
        <v>5</v>
      </c>
      <c r="BU783" s="19" t="s">
        <v>251</v>
      </c>
      <c r="BV783" s="19">
        <v>6</v>
      </c>
      <c r="BW783" s="19" t="s">
        <v>255</v>
      </c>
      <c r="BY783" s="19">
        <v>8</v>
      </c>
      <c r="CB783" s="19">
        <v>35</v>
      </c>
      <c r="CF783" s="19">
        <v>0.7</v>
      </c>
      <c r="CG783" s="19">
        <v>3.7</v>
      </c>
      <c r="CJ783" s="19">
        <v>36</v>
      </c>
      <c r="CK783" s="19" t="s">
        <v>292</v>
      </c>
      <c r="CM783" s="19">
        <v>6.6</v>
      </c>
      <c r="CO783" s="19">
        <v>1.6</v>
      </c>
      <c r="CQ783" s="19" t="s">
        <v>251</v>
      </c>
      <c r="CR783" s="19">
        <v>10</v>
      </c>
      <c r="CS783" s="19" t="s">
        <v>252</v>
      </c>
      <c r="CT783" s="19" t="s">
        <v>1440</v>
      </c>
      <c r="CU783" s="19">
        <v>25</v>
      </c>
      <c r="CV783" s="19">
        <v>43</v>
      </c>
      <c r="CY783" s="19">
        <v>3.8</v>
      </c>
      <c r="CZ783" s="19" t="s">
        <v>251</v>
      </c>
      <c r="DB783" s="19">
        <v>0.6</v>
      </c>
      <c r="DG783" s="19" t="s">
        <v>264</v>
      </c>
      <c r="DH783" s="19">
        <v>0.2</v>
      </c>
      <c r="DI783" s="85">
        <v>72.599999999999994</v>
      </c>
      <c r="DJ783" s="85">
        <v>82.6</v>
      </c>
    </row>
    <row r="784" spans="1:115" s="19" customFormat="1" x14ac:dyDescent="0.3">
      <c r="A784" s="62" t="s">
        <v>1460</v>
      </c>
      <c r="B784" s="19" t="s">
        <v>1435</v>
      </c>
      <c r="C784" s="19" t="s">
        <v>1283</v>
      </c>
      <c r="D784" s="19" t="s">
        <v>1449</v>
      </c>
      <c r="E784" s="109"/>
      <c r="F784" s="109"/>
      <c r="G784" s="19" t="s">
        <v>1449</v>
      </c>
      <c r="K784" s="62">
        <v>36.864879999999999</v>
      </c>
      <c r="L784" s="62">
        <v>-108.41658</v>
      </c>
      <c r="M784" s="19" t="s">
        <v>357</v>
      </c>
      <c r="N784" s="62" t="s">
        <v>142</v>
      </c>
      <c r="O784" s="19" t="s">
        <v>147</v>
      </c>
      <c r="P784" s="62" t="s">
        <v>1372</v>
      </c>
      <c r="S784" s="19">
        <v>0</v>
      </c>
      <c r="AA784" s="20" t="s">
        <v>142</v>
      </c>
      <c r="AB784" s="19" t="s">
        <v>1556</v>
      </c>
      <c r="AG784" s="19">
        <v>81.599999999999994</v>
      </c>
      <c r="AH784" s="19">
        <v>0.4</v>
      </c>
      <c r="AI784" s="19">
        <v>12.89</v>
      </c>
      <c r="AK784" s="37">
        <v>1.42</v>
      </c>
      <c r="AL784" s="19">
        <v>0.01</v>
      </c>
      <c r="AM784" s="19">
        <v>0.45</v>
      </c>
      <c r="AN784" s="19">
        <v>0.45</v>
      </c>
      <c r="AO784" s="19">
        <v>2.39</v>
      </c>
      <c r="AP784" s="19">
        <v>2.8</v>
      </c>
      <c r="AQ784" s="19">
        <v>7.0000000000000007E-2</v>
      </c>
      <c r="AU784" s="19" t="s">
        <v>261</v>
      </c>
      <c r="AY784" s="20"/>
      <c r="AZ784" s="19">
        <v>0.16</v>
      </c>
      <c r="BA784" s="19" t="s">
        <v>264</v>
      </c>
      <c r="BB784" s="19">
        <v>7.7</v>
      </c>
      <c r="BD784" s="19">
        <v>740</v>
      </c>
      <c r="BG784" s="19" t="s">
        <v>264</v>
      </c>
      <c r="BJ784" s="19">
        <v>7</v>
      </c>
      <c r="BK784" s="19">
        <v>66</v>
      </c>
      <c r="BL784" s="19">
        <v>1.8</v>
      </c>
      <c r="BM784" s="19">
        <v>59</v>
      </c>
      <c r="BN784" s="19">
        <v>16</v>
      </c>
      <c r="BP784" s="19">
        <v>2</v>
      </c>
      <c r="BU784" s="19">
        <v>1</v>
      </c>
      <c r="BV784" s="19">
        <v>6</v>
      </c>
      <c r="BW784" s="19" t="s">
        <v>255</v>
      </c>
      <c r="BY784" s="19">
        <v>18</v>
      </c>
      <c r="CB784" s="19">
        <v>76</v>
      </c>
      <c r="CF784" s="19">
        <v>1.1000000000000001</v>
      </c>
      <c r="CG784" s="19">
        <v>3.8</v>
      </c>
      <c r="CJ784" s="19">
        <v>94</v>
      </c>
      <c r="CK784" s="19" t="s">
        <v>292</v>
      </c>
      <c r="CM784" s="19">
        <v>7.2</v>
      </c>
      <c r="CO784" s="19">
        <v>2.1</v>
      </c>
      <c r="CQ784" s="19">
        <v>1</v>
      </c>
      <c r="CR784" s="19">
        <v>10</v>
      </c>
      <c r="CS784" s="19" t="s">
        <v>252</v>
      </c>
      <c r="CT784" s="19" t="s">
        <v>1440</v>
      </c>
      <c r="CU784" s="19">
        <v>25</v>
      </c>
      <c r="CV784" s="19">
        <v>42</v>
      </c>
      <c r="CY784" s="19">
        <v>3.2</v>
      </c>
      <c r="CZ784" s="19" t="s">
        <v>251</v>
      </c>
      <c r="DB784" s="19" t="s">
        <v>292</v>
      </c>
      <c r="DG784" s="19" t="s">
        <v>264</v>
      </c>
      <c r="DH784" s="19">
        <v>0.2</v>
      </c>
      <c r="DI784" s="85">
        <v>70.400000000000006</v>
      </c>
      <c r="DJ784" s="85">
        <v>80.400000000000006</v>
      </c>
    </row>
    <row r="785" spans="1:114" s="19" customFormat="1" x14ac:dyDescent="0.3">
      <c r="A785" s="62" t="s">
        <v>1461</v>
      </c>
      <c r="B785" s="19" t="s">
        <v>1435</v>
      </c>
      <c r="C785" s="19" t="s">
        <v>1283</v>
      </c>
      <c r="D785" s="19" t="s">
        <v>1449</v>
      </c>
      <c r="E785" s="109"/>
      <c r="F785" s="109"/>
      <c r="G785" s="19" t="s">
        <v>1449</v>
      </c>
      <c r="K785" s="62">
        <v>36.864879999999999</v>
      </c>
      <c r="L785" s="62">
        <v>-108.41658</v>
      </c>
      <c r="M785" s="19" t="s">
        <v>357</v>
      </c>
      <c r="N785" s="62" t="s">
        <v>142</v>
      </c>
      <c r="O785" s="19" t="s">
        <v>147</v>
      </c>
      <c r="P785" s="62" t="s">
        <v>1372</v>
      </c>
      <c r="S785" s="19">
        <v>0</v>
      </c>
      <c r="AA785" s="20" t="s">
        <v>142</v>
      </c>
      <c r="AB785" s="19" t="s">
        <v>1556</v>
      </c>
      <c r="AG785" s="19">
        <v>68.53</v>
      </c>
      <c r="AH785" s="19">
        <v>4.51</v>
      </c>
      <c r="AI785" s="19">
        <v>11.99</v>
      </c>
      <c r="AK785" s="37">
        <v>2.4700000000000002</v>
      </c>
      <c r="AL785" s="19">
        <v>0.05</v>
      </c>
      <c r="AM785" s="19">
        <v>1.62</v>
      </c>
      <c r="AN785" s="19">
        <v>0.98</v>
      </c>
      <c r="AO785" s="19">
        <v>0.48</v>
      </c>
      <c r="AP785" s="19">
        <v>0.31</v>
      </c>
      <c r="AQ785" s="19">
        <v>0.06</v>
      </c>
      <c r="AU785" s="19">
        <v>3.04</v>
      </c>
      <c r="AY785" s="20">
        <v>91.000000000000014</v>
      </c>
      <c r="AZ785" s="19">
        <v>3.5999999999999997E-2</v>
      </c>
      <c r="BA785" s="19" t="s">
        <v>264</v>
      </c>
      <c r="BB785" s="19">
        <v>4.4000000000000004</v>
      </c>
      <c r="BD785" s="19">
        <v>290</v>
      </c>
      <c r="BG785" s="19">
        <v>6.5</v>
      </c>
      <c r="BJ785" s="19">
        <v>55</v>
      </c>
      <c r="BK785" s="19">
        <v>400</v>
      </c>
      <c r="BL785" s="19">
        <v>3.3</v>
      </c>
      <c r="BM785" s="19">
        <v>71</v>
      </c>
      <c r="BN785" s="19">
        <v>24</v>
      </c>
      <c r="BP785" s="19">
        <v>90</v>
      </c>
      <c r="BU785" s="19">
        <v>4</v>
      </c>
      <c r="BV785" s="19">
        <v>71</v>
      </c>
      <c r="BW785" s="19">
        <v>37</v>
      </c>
      <c r="BY785" s="19">
        <v>33</v>
      </c>
      <c r="CB785" s="19">
        <v>24</v>
      </c>
      <c r="CF785" s="19">
        <v>3.1</v>
      </c>
      <c r="CG785" s="19">
        <v>24.6</v>
      </c>
      <c r="CJ785" s="19">
        <v>21</v>
      </c>
      <c r="CK785" s="19">
        <v>6.3</v>
      </c>
      <c r="CM785" s="19">
        <v>94.3</v>
      </c>
      <c r="CO785" s="19">
        <v>14</v>
      </c>
      <c r="CQ785" s="19">
        <v>3</v>
      </c>
      <c r="CR785" s="19">
        <v>72</v>
      </c>
      <c r="CS785" s="19">
        <v>120</v>
      </c>
      <c r="CT785" s="19">
        <v>3900</v>
      </c>
      <c r="CU785" s="19">
        <v>150</v>
      </c>
      <c r="CV785" s="19">
        <v>280</v>
      </c>
      <c r="CY785" s="19">
        <v>18</v>
      </c>
      <c r="CZ785" s="19" t="s">
        <v>251</v>
      </c>
      <c r="DB785" s="19">
        <v>2.1</v>
      </c>
      <c r="DG785" s="19">
        <v>12</v>
      </c>
      <c r="DH785" s="19">
        <v>2</v>
      </c>
      <c r="DI785" s="85">
        <v>464.1</v>
      </c>
      <c r="DJ785" s="85">
        <v>536.1</v>
      </c>
    </row>
    <row r="786" spans="1:114" s="19" customFormat="1" x14ac:dyDescent="0.3">
      <c r="A786" s="62" t="s">
        <v>1462</v>
      </c>
      <c r="B786" s="19" t="s">
        <v>1435</v>
      </c>
      <c r="C786" s="19" t="s">
        <v>1283</v>
      </c>
      <c r="D786" s="19" t="s">
        <v>1449</v>
      </c>
      <c r="E786" s="109"/>
      <c r="F786" s="109"/>
      <c r="G786" s="19" t="s">
        <v>1449</v>
      </c>
      <c r="K786" s="62">
        <v>36.864879999999999</v>
      </c>
      <c r="L786" s="62">
        <v>-108.41658</v>
      </c>
      <c r="M786" s="19" t="s">
        <v>357</v>
      </c>
      <c r="N786" s="62" t="s">
        <v>142</v>
      </c>
      <c r="O786" s="19" t="s">
        <v>147</v>
      </c>
      <c r="P786" s="62" t="s">
        <v>1372</v>
      </c>
      <c r="S786" s="19">
        <v>0</v>
      </c>
      <c r="AA786" s="20" t="s">
        <v>142</v>
      </c>
      <c r="AB786" s="19" t="s">
        <v>1556</v>
      </c>
      <c r="AG786" s="19">
        <v>93.66</v>
      </c>
      <c r="AH786" s="19">
        <v>0.41</v>
      </c>
      <c r="AI786" s="19">
        <v>8.3000000000000007</v>
      </c>
      <c r="AK786" s="37">
        <v>1.03</v>
      </c>
      <c r="AL786" s="19">
        <v>0.01</v>
      </c>
      <c r="AM786" s="19">
        <v>0.12</v>
      </c>
      <c r="AN786" s="19">
        <v>0.39</v>
      </c>
      <c r="AO786" s="19">
        <v>1.18</v>
      </c>
      <c r="AP786" s="19">
        <v>1.44</v>
      </c>
      <c r="AQ786" s="19">
        <v>0.05</v>
      </c>
      <c r="AU786" s="19" t="s">
        <v>261</v>
      </c>
      <c r="AY786" s="20"/>
      <c r="AZ786" s="19">
        <v>0.14000000000000001</v>
      </c>
      <c r="BA786" s="19" t="s">
        <v>264</v>
      </c>
      <c r="BB786" s="19">
        <v>0.7</v>
      </c>
      <c r="BD786" s="19">
        <v>410</v>
      </c>
      <c r="BG786" s="19" t="s">
        <v>264</v>
      </c>
      <c r="BJ786" s="19" t="s">
        <v>289</v>
      </c>
      <c r="BK786" s="19">
        <v>96</v>
      </c>
      <c r="BL786" s="19">
        <v>1</v>
      </c>
      <c r="BM786" s="19">
        <v>60</v>
      </c>
      <c r="BN786" s="19">
        <v>17</v>
      </c>
      <c r="BP786" s="19">
        <v>3</v>
      </c>
      <c r="BU786" s="19" t="s">
        <v>251</v>
      </c>
      <c r="BV786" s="19">
        <v>5</v>
      </c>
      <c r="BW786" s="19" t="s">
        <v>255</v>
      </c>
      <c r="BY786" s="19">
        <v>15</v>
      </c>
      <c r="CB786" s="19">
        <v>49</v>
      </c>
      <c r="CF786" s="19">
        <v>0.4</v>
      </c>
      <c r="CG786" s="19">
        <v>3.6</v>
      </c>
      <c r="CJ786" s="19">
        <v>54</v>
      </c>
      <c r="CK786" s="19" t="s">
        <v>292</v>
      </c>
      <c r="CM786" s="19">
        <v>6.3</v>
      </c>
      <c r="CO786" s="19">
        <v>1.6</v>
      </c>
      <c r="CQ786" s="19" t="s">
        <v>251</v>
      </c>
      <c r="CR786" s="19">
        <v>20</v>
      </c>
      <c r="CS786" s="19" t="s">
        <v>252</v>
      </c>
      <c r="CT786" s="19" t="s">
        <v>1440</v>
      </c>
      <c r="CU786" s="19">
        <v>28</v>
      </c>
      <c r="CV786" s="19">
        <v>47</v>
      </c>
      <c r="CY786" s="19">
        <v>3.6</v>
      </c>
      <c r="CZ786" s="19" t="s">
        <v>251</v>
      </c>
      <c r="DB786" s="19">
        <v>0.6</v>
      </c>
      <c r="DG786" s="19" t="s">
        <v>251</v>
      </c>
      <c r="DH786" s="19">
        <v>0.3</v>
      </c>
      <c r="DI786" s="85">
        <v>79.499999999999986</v>
      </c>
      <c r="DJ786" s="85">
        <v>99.499999999999986</v>
      </c>
    </row>
    <row r="787" spans="1:114" s="19" customFormat="1" x14ac:dyDescent="0.3">
      <c r="A787" s="62" t="s">
        <v>1463</v>
      </c>
      <c r="B787" s="19" t="s">
        <v>1435</v>
      </c>
      <c r="C787" s="19" t="s">
        <v>1283</v>
      </c>
      <c r="D787" s="19" t="s">
        <v>1449</v>
      </c>
      <c r="E787" s="109"/>
      <c r="F787" s="109"/>
      <c r="G787" s="19" t="s">
        <v>1449</v>
      </c>
      <c r="K787" s="62">
        <v>36.864879999999999</v>
      </c>
      <c r="L787" s="62">
        <v>-108.41658</v>
      </c>
      <c r="M787" s="19" t="s">
        <v>357</v>
      </c>
      <c r="N787" s="62" t="s">
        <v>142</v>
      </c>
      <c r="O787" s="19" t="s">
        <v>147</v>
      </c>
      <c r="P787" s="62" t="s">
        <v>1372</v>
      </c>
      <c r="S787" s="19">
        <v>0</v>
      </c>
      <c r="AA787" s="20" t="s">
        <v>142</v>
      </c>
      <c r="AB787" s="19" t="s">
        <v>1556</v>
      </c>
      <c r="AG787" s="19">
        <v>70.7</v>
      </c>
      <c r="AH787" s="19">
        <v>4.34</v>
      </c>
      <c r="AI787" s="19">
        <v>9.9600000000000009</v>
      </c>
      <c r="AK787" s="37">
        <v>4.5</v>
      </c>
      <c r="AL787" s="19">
        <v>0.04</v>
      </c>
      <c r="AM787" s="19">
        <v>0.97</v>
      </c>
      <c r="AN787" s="19">
        <v>0.42</v>
      </c>
      <c r="AO787" s="19">
        <v>0.83</v>
      </c>
      <c r="AP787" s="19">
        <v>0.77</v>
      </c>
      <c r="AQ787" s="19">
        <v>0.31</v>
      </c>
      <c r="AU787" s="19">
        <v>0.01</v>
      </c>
      <c r="AY787" s="20">
        <v>92.84</v>
      </c>
      <c r="AZ787" s="19" t="s">
        <v>296</v>
      </c>
      <c r="BA787" s="19" t="s">
        <v>250</v>
      </c>
      <c r="BB787" s="19">
        <v>2.8</v>
      </c>
      <c r="BD787" s="19">
        <v>410</v>
      </c>
      <c r="BG787" s="19" t="s">
        <v>264</v>
      </c>
      <c r="BJ787" s="19">
        <v>36</v>
      </c>
      <c r="BK787" s="19">
        <v>520</v>
      </c>
      <c r="BL787" s="19" t="s">
        <v>292</v>
      </c>
      <c r="BM787" s="19">
        <v>8</v>
      </c>
      <c r="BN787" s="19" t="s">
        <v>1464</v>
      </c>
      <c r="BP787" s="19">
        <v>86</v>
      </c>
      <c r="BU787" s="19" t="s">
        <v>251</v>
      </c>
      <c r="BV787" s="19">
        <v>88</v>
      </c>
      <c r="BW787" s="19" t="s">
        <v>1465</v>
      </c>
      <c r="BY787" s="19">
        <v>26</v>
      </c>
      <c r="CB787" s="19">
        <v>46</v>
      </c>
      <c r="CF787" s="19">
        <v>1.2</v>
      </c>
      <c r="CG787" s="19">
        <v>35.4</v>
      </c>
      <c r="CJ787" s="19">
        <v>32</v>
      </c>
      <c r="CK787" s="19">
        <v>7.7</v>
      </c>
      <c r="CM787" s="19">
        <v>88.5</v>
      </c>
      <c r="CO787" s="19">
        <v>15</v>
      </c>
      <c r="CQ787" s="19">
        <v>6</v>
      </c>
      <c r="CR787" s="19">
        <v>112</v>
      </c>
      <c r="CS787" s="19">
        <v>180</v>
      </c>
      <c r="CT787" s="19">
        <v>4200</v>
      </c>
      <c r="CU787" s="19">
        <v>3100</v>
      </c>
      <c r="CV787" s="19">
        <v>586</v>
      </c>
      <c r="CY787" s="19">
        <v>36.799999999999997</v>
      </c>
      <c r="CZ787" s="19" t="s">
        <v>267</v>
      </c>
      <c r="DB787" s="19">
        <v>4.2</v>
      </c>
      <c r="DG787" s="19">
        <v>16</v>
      </c>
      <c r="DH787" s="19">
        <v>2.4</v>
      </c>
      <c r="DI787" s="85">
        <v>3745.4</v>
      </c>
      <c r="DJ787" s="85">
        <v>3857.4</v>
      </c>
    </row>
    <row r="788" spans="1:114" s="19" customFormat="1" x14ac:dyDescent="0.3">
      <c r="A788" s="62" t="s">
        <v>1466</v>
      </c>
      <c r="B788" s="19" t="s">
        <v>1435</v>
      </c>
      <c r="C788" s="19" t="s">
        <v>1283</v>
      </c>
      <c r="D788" s="19" t="s">
        <v>1449</v>
      </c>
      <c r="E788" s="109"/>
      <c r="F788" s="109"/>
      <c r="G788" s="19" t="s">
        <v>1449</v>
      </c>
      <c r="K788" s="62">
        <v>36.864879999999999</v>
      </c>
      <c r="L788" s="62">
        <v>-108.41658</v>
      </c>
      <c r="M788" s="19" t="s">
        <v>357</v>
      </c>
      <c r="N788" s="62" t="s">
        <v>142</v>
      </c>
      <c r="O788" s="19" t="s">
        <v>147</v>
      </c>
      <c r="P788" s="62" t="s">
        <v>1372</v>
      </c>
      <c r="S788" s="19">
        <v>0</v>
      </c>
      <c r="AA788" s="20" t="s">
        <v>142</v>
      </c>
      <c r="AB788" s="19" t="s">
        <v>1556</v>
      </c>
      <c r="AG788" s="19">
        <v>28.93</v>
      </c>
      <c r="AH788" s="19">
        <v>4.8600000000000003</v>
      </c>
      <c r="AI788" s="19">
        <v>3.6</v>
      </c>
      <c r="AK788" s="37">
        <v>11.92</v>
      </c>
      <c r="AL788" s="19">
        <v>0.62</v>
      </c>
      <c r="AM788" s="19">
        <v>0.63</v>
      </c>
      <c r="AN788" s="19">
        <v>19.329999999999998</v>
      </c>
      <c r="AO788" s="19">
        <v>0.41</v>
      </c>
      <c r="AP788" s="19">
        <v>0.47</v>
      </c>
      <c r="AQ788" s="19">
        <v>0.28999999999999998</v>
      </c>
      <c r="AU788" s="19">
        <v>0.12</v>
      </c>
      <c r="AY788" s="20">
        <v>71.06</v>
      </c>
      <c r="AZ788" s="19" t="s">
        <v>1467</v>
      </c>
      <c r="BA788" s="19" t="s">
        <v>260</v>
      </c>
      <c r="BB788" s="19" t="s">
        <v>264</v>
      </c>
      <c r="BD788" s="19">
        <v>290</v>
      </c>
      <c r="BG788" s="19" t="s">
        <v>264</v>
      </c>
      <c r="BJ788" s="19">
        <v>53</v>
      </c>
      <c r="BK788" s="19">
        <v>700</v>
      </c>
      <c r="BL788" s="19" t="s">
        <v>1468</v>
      </c>
      <c r="BM788" s="19">
        <v>60</v>
      </c>
      <c r="BN788" s="19" t="s">
        <v>1464</v>
      </c>
      <c r="BP788" s="19">
        <v>189</v>
      </c>
      <c r="BU788" s="19" t="s">
        <v>330</v>
      </c>
      <c r="BV788" s="19">
        <v>108</v>
      </c>
      <c r="BW788" s="19" t="s">
        <v>1469</v>
      </c>
      <c r="BY788" s="19">
        <v>63</v>
      </c>
      <c r="CB788" s="19" t="s">
        <v>255</v>
      </c>
      <c r="CF788" s="19">
        <v>1.2</v>
      </c>
      <c r="CG788" s="19">
        <v>43.5</v>
      </c>
      <c r="CJ788" s="19">
        <v>31</v>
      </c>
      <c r="CK788" s="19">
        <v>8.8000000000000007</v>
      </c>
      <c r="CM788" s="19">
        <v>161</v>
      </c>
      <c r="CO788" s="19">
        <v>28.7</v>
      </c>
      <c r="CQ788" s="19">
        <v>7</v>
      </c>
      <c r="CR788" s="19">
        <v>141</v>
      </c>
      <c r="CS788" s="19">
        <v>330</v>
      </c>
      <c r="CT788" s="19">
        <v>8200</v>
      </c>
      <c r="CU788" s="19">
        <v>417</v>
      </c>
      <c r="CV788" s="19">
        <v>723</v>
      </c>
      <c r="CY788" s="19">
        <v>42.7</v>
      </c>
      <c r="CZ788" s="19" t="s">
        <v>289</v>
      </c>
      <c r="DB788" s="19">
        <v>4.7</v>
      </c>
      <c r="DG788" s="19">
        <v>25</v>
      </c>
      <c r="DH788" s="19">
        <v>4.0999999999999996</v>
      </c>
      <c r="DI788" s="85">
        <v>1216.5</v>
      </c>
      <c r="DJ788" s="85">
        <v>1357.5</v>
      </c>
    </row>
    <row r="789" spans="1:114" s="19" customFormat="1" x14ac:dyDescent="0.3">
      <c r="A789" s="62" t="s">
        <v>1470</v>
      </c>
      <c r="B789" s="19" t="s">
        <v>1435</v>
      </c>
      <c r="C789" s="19" t="s">
        <v>1283</v>
      </c>
      <c r="D789" s="19" t="s">
        <v>1449</v>
      </c>
      <c r="E789" s="109"/>
      <c r="F789" s="109"/>
      <c r="G789" s="19" t="s">
        <v>1449</v>
      </c>
      <c r="K789" s="62">
        <v>36.864879999999999</v>
      </c>
      <c r="L789" s="62">
        <v>-108.41658</v>
      </c>
      <c r="M789" s="19" t="s">
        <v>357</v>
      </c>
      <c r="N789" s="62" t="s">
        <v>142</v>
      </c>
      <c r="O789" s="19" t="s">
        <v>147</v>
      </c>
      <c r="P789" s="62" t="s">
        <v>1372</v>
      </c>
      <c r="S789" s="19">
        <v>0</v>
      </c>
      <c r="AA789" s="20" t="s">
        <v>142</v>
      </c>
      <c r="AB789" s="19" t="s">
        <v>1556</v>
      </c>
      <c r="AG789" s="19">
        <v>68.319999999999993</v>
      </c>
      <c r="AH789" s="19">
        <v>5.15</v>
      </c>
      <c r="AI789" s="19">
        <v>6.08</v>
      </c>
      <c r="AK789" s="37">
        <v>5.8</v>
      </c>
      <c r="AL789" s="19">
        <v>7.0000000000000007E-2</v>
      </c>
      <c r="AM789" s="19">
        <v>0.75</v>
      </c>
      <c r="AN789" s="19">
        <v>1.6</v>
      </c>
      <c r="AO789" s="19">
        <v>0.54</v>
      </c>
      <c r="AP789" s="19">
        <v>0.28999999999999998</v>
      </c>
      <c r="AQ789" s="19">
        <v>0.59</v>
      </c>
      <c r="AU789" s="19" t="s">
        <v>261</v>
      </c>
      <c r="AY789" s="20"/>
      <c r="AZ789" s="19">
        <v>2.5999999999999999E-2</v>
      </c>
      <c r="BA789" s="19" t="s">
        <v>264</v>
      </c>
      <c r="BB789" s="19" t="s">
        <v>1471</v>
      </c>
      <c r="BD789" s="19">
        <v>200</v>
      </c>
      <c r="BG789" s="19" t="s">
        <v>264</v>
      </c>
      <c r="BJ789" s="19">
        <v>9</v>
      </c>
      <c r="BK789" s="19">
        <v>400</v>
      </c>
      <c r="BL789" s="19" t="s">
        <v>292</v>
      </c>
      <c r="BM789" s="19">
        <v>32</v>
      </c>
      <c r="BN789" s="19" t="s">
        <v>1464</v>
      </c>
      <c r="BP789" s="19">
        <v>87</v>
      </c>
      <c r="BU789" s="19" t="s">
        <v>251</v>
      </c>
      <c r="BV789" s="19">
        <v>120</v>
      </c>
      <c r="BW789" s="19" t="s">
        <v>255</v>
      </c>
      <c r="BY789" s="19">
        <v>18</v>
      </c>
      <c r="CB789" s="19">
        <v>11</v>
      </c>
      <c r="CF789" s="19">
        <v>0.7</v>
      </c>
      <c r="CG789" s="19">
        <v>33.9</v>
      </c>
      <c r="CJ789" s="19">
        <v>13</v>
      </c>
      <c r="CK789" s="19">
        <v>11</v>
      </c>
      <c r="CM789" s="19">
        <v>94.6</v>
      </c>
      <c r="CO789" s="19">
        <v>18</v>
      </c>
      <c r="CQ789" s="19">
        <v>5</v>
      </c>
      <c r="CR789" s="19">
        <v>107</v>
      </c>
      <c r="CS789" s="19" t="s">
        <v>252</v>
      </c>
      <c r="CT789" s="19">
        <v>3600</v>
      </c>
      <c r="CU789" s="19">
        <v>355</v>
      </c>
      <c r="CV789" s="19">
        <v>595</v>
      </c>
      <c r="CY789" s="19">
        <v>31.5</v>
      </c>
      <c r="CZ789" s="19" t="s">
        <v>264</v>
      </c>
      <c r="DB789" s="19">
        <v>3.8</v>
      </c>
      <c r="DG789" s="19">
        <v>17</v>
      </c>
      <c r="DH789" s="19">
        <v>2.7</v>
      </c>
      <c r="DI789" s="85">
        <v>1005</v>
      </c>
      <c r="DJ789" s="85">
        <v>1112</v>
      </c>
    </row>
    <row r="790" spans="1:114" s="19" customFormat="1" x14ac:dyDescent="0.3">
      <c r="A790" s="62" t="s">
        <v>1472</v>
      </c>
      <c r="B790" s="19" t="s">
        <v>1435</v>
      </c>
      <c r="C790" s="19" t="s">
        <v>1283</v>
      </c>
      <c r="D790" s="19" t="s">
        <v>1449</v>
      </c>
      <c r="E790" s="109"/>
      <c r="F790" s="109"/>
      <c r="G790" s="19" t="s">
        <v>1449</v>
      </c>
      <c r="K790" s="62">
        <v>36.864879999999999</v>
      </c>
      <c r="L790" s="62">
        <v>-108.41658</v>
      </c>
      <c r="M790" s="19" t="s">
        <v>357</v>
      </c>
      <c r="N790" s="62" t="s">
        <v>142</v>
      </c>
      <c r="O790" s="19" t="s">
        <v>147</v>
      </c>
      <c r="P790" s="62" t="s">
        <v>1372</v>
      </c>
      <c r="S790" s="19">
        <v>0</v>
      </c>
      <c r="AA790" s="20" t="s">
        <v>142</v>
      </c>
      <c r="AB790" s="19" t="s">
        <v>1556</v>
      </c>
      <c r="AG790" s="19">
        <v>8.57</v>
      </c>
      <c r="AH790" s="19">
        <v>11.29</v>
      </c>
      <c r="AI790" s="19">
        <v>0.68</v>
      </c>
      <c r="AK790" s="37">
        <v>28.68</v>
      </c>
      <c r="AL790" s="19">
        <v>0.77</v>
      </c>
      <c r="AM790" s="19">
        <v>0.8</v>
      </c>
      <c r="AN790" s="19">
        <v>9.77</v>
      </c>
      <c r="AO790" s="19">
        <v>0.24</v>
      </c>
      <c r="AP790" s="19" t="s">
        <v>261</v>
      </c>
      <c r="AQ790" s="19">
        <v>0.23</v>
      </c>
      <c r="AU790" s="19">
        <v>0.38</v>
      </c>
      <c r="AY790" s="20">
        <v>61.03</v>
      </c>
      <c r="AZ790" s="19" t="s">
        <v>1473</v>
      </c>
      <c r="BA790" s="19" t="s">
        <v>681</v>
      </c>
      <c r="BB790" s="19">
        <v>9</v>
      </c>
      <c r="BD790" s="19" t="s">
        <v>1474</v>
      </c>
      <c r="BG790" s="19" t="s">
        <v>264</v>
      </c>
      <c r="BJ790" s="19">
        <v>86</v>
      </c>
      <c r="BK790" s="19">
        <v>1600</v>
      </c>
      <c r="BL790" s="19" t="s">
        <v>1450</v>
      </c>
      <c r="BM790" s="19">
        <v>139</v>
      </c>
      <c r="BN790" s="19">
        <v>73</v>
      </c>
      <c r="BP790" s="19">
        <v>489</v>
      </c>
      <c r="BU790" s="19" t="s">
        <v>267</v>
      </c>
      <c r="BV790" s="19">
        <v>192</v>
      </c>
      <c r="BW790" s="19" t="s">
        <v>1475</v>
      </c>
      <c r="BY790" s="19">
        <v>243</v>
      </c>
      <c r="CB790" s="19" t="s">
        <v>1441</v>
      </c>
      <c r="CF790" s="19">
        <v>2.2999999999999998</v>
      </c>
      <c r="CG790" s="19">
        <v>55.2</v>
      </c>
      <c r="CJ790" s="19">
        <v>65</v>
      </c>
      <c r="CK790" s="19">
        <v>16</v>
      </c>
      <c r="CM790" s="19">
        <v>353</v>
      </c>
      <c r="CO790" s="19">
        <v>62.4</v>
      </c>
      <c r="CQ790" s="19">
        <v>5</v>
      </c>
      <c r="CR790" s="19">
        <v>291</v>
      </c>
      <c r="CS790" s="19">
        <v>320</v>
      </c>
      <c r="CT790" s="19">
        <v>20500</v>
      </c>
      <c r="CU790" s="19">
        <v>715</v>
      </c>
      <c r="CV790" s="19">
        <v>1170</v>
      </c>
      <c r="CY790" s="19">
        <v>76.2</v>
      </c>
      <c r="CZ790" s="19">
        <v>6</v>
      </c>
      <c r="DB790" s="19">
        <v>9.1999999999999993</v>
      </c>
      <c r="DG790" s="19">
        <v>50</v>
      </c>
      <c r="DH790" s="19">
        <v>10</v>
      </c>
      <c r="DI790" s="85">
        <v>2036.4</v>
      </c>
      <c r="DJ790" s="85">
        <v>2327.4</v>
      </c>
    </row>
    <row r="791" spans="1:114" s="19" customFormat="1" x14ac:dyDescent="0.3">
      <c r="A791" s="62" t="s">
        <v>1476</v>
      </c>
      <c r="B791" s="19" t="s">
        <v>1435</v>
      </c>
      <c r="C791" s="19" t="s">
        <v>1283</v>
      </c>
      <c r="D791" s="19" t="s">
        <v>1449</v>
      </c>
      <c r="E791" s="109"/>
      <c r="F791" s="109"/>
      <c r="G791" s="19" t="s">
        <v>1449</v>
      </c>
      <c r="K791" s="62">
        <v>36.864879999999999</v>
      </c>
      <c r="L791" s="62">
        <v>-108.41658</v>
      </c>
      <c r="M791" s="19" t="s">
        <v>357</v>
      </c>
      <c r="N791" s="62" t="s">
        <v>142</v>
      </c>
      <c r="O791" s="19" t="s">
        <v>147</v>
      </c>
      <c r="P791" s="62" t="s">
        <v>1372</v>
      </c>
      <c r="S791" s="19">
        <v>0</v>
      </c>
      <c r="AA791" s="20" t="s">
        <v>142</v>
      </c>
      <c r="AB791" s="19" t="s">
        <v>1556</v>
      </c>
      <c r="AG791" s="19">
        <v>15.47</v>
      </c>
      <c r="AH791" s="19">
        <v>10.09</v>
      </c>
      <c r="AI791" s="19">
        <v>1.24</v>
      </c>
      <c r="AK791" s="37">
        <v>28.28</v>
      </c>
      <c r="AL791" s="19">
        <v>0.9</v>
      </c>
      <c r="AM791" s="19">
        <v>1.1100000000000001</v>
      </c>
      <c r="AN791" s="19">
        <v>5.15</v>
      </c>
      <c r="AO791" s="19">
        <v>0.28999999999999998</v>
      </c>
      <c r="AP791" s="19" t="s">
        <v>261</v>
      </c>
      <c r="AQ791" s="19">
        <v>0.23</v>
      </c>
      <c r="AU791" s="19">
        <v>0.38</v>
      </c>
      <c r="AY791" s="20">
        <v>62.759999999999991</v>
      </c>
      <c r="AZ791" s="19" t="s">
        <v>261</v>
      </c>
      <c r="BA791" s="19" t="s">
        <v>1477</v>
      </c>
      <c r="BB791" s="19" t="s">
        <v>330</v>
      </c>
      <c r="BD791" s="19">
        <v>320</v>
      </c>
      <c r="BG791" s="19" t="s">
        <v>264</v>
      </c>
      <c r="BJ791" s="19">
        <v>130</v>
      </c>
      <c r="BK791" s="19">
        <v>1300</v>
      </c>
      <c r="BL791" s="19" t="s">
        <v>1478</v>
      </c>
      <c r="BM791" s="19">
        <v>67</v>
      </c>
      <c r="BN791" s="19" t="s">
        <v>1464</v>
      </c>
      <c r="BP791" s="19">
        <v>362</v>
      </c>
      <c r="BU791" s="19" t="s">
        <v>267</v>
      </c>
      <c r="BV791" s="19">
        <v>171</v>
      </c>
      <c r="BW791" s="19" t="s">
        <v>1442</v>
      </c>
      <c r="BY791" s="19">
        <v>162</v>
      </c>
      <c r="CB791" s="19" t="s">
        <v>1465</v>
      </c>
      <c r="CF791" s="19">
        <v>2</v>
      </c>
      <c r="CG791" s="19">
        <v>50.8</v>
      </c>
      <c r="CJ791" s="19">
        <v>53</v>
      </c>
      <c r="CK791" s="19">
        <v>14</v>
      </c>
      <c r="CM791" s="19">
        <v>268</v>
      </c>
      <c r="CO791" s="19">
        <v>51</v>
      </c>
      <c r="CQ791" s="19">
        <v>39</v>
      </c>
      <c r="CR791" s="19">
        <v>6</v>
      </c>
      <c r="CS791" s="19">
        <v>360</v>
      </c>
      <c r="CT791" s="19">
        <v>16000</v>
      </c>
      <c r="CU791" s="19">
        <v>572</v>
      </c>
      <c r="CV791" s="19">
        <v>1010</v>
      </c>
      <c r="CY791" s="19">
        <v>59.5</v>
      </c>
      <c r="CZ791" s="19" t="s">
        <v>250</v>
      </c>
      <c r="DB791" s="19">
        <v>7</v>
      </c>
      <c r="DG791" s="19">
        <v>225</v>
      </c>
      <c r="DH791" s="19">
        <v>6.7</v>
      </c>
      <c r="DI791" s="85">
        <v>1880.2</v>
      </c>
      <c r="DJ791" s="85">
        <v>1886.2</v>
      </c>
    </row>
    <row r="792" spans="1:114" s="19" customFormat="1" x14ac:dyDescent="0.3">
      <c r="A792" s="62" t="s">
        <v>1479</v>
      </c>
      <c r="B792" s="19" t="s">
        <v>1435</v>
      </c>
      <c r="C792" s="19" t="s">
        <v>1283</v>
      </c>
      <c r="D792" s="19" t="s">
        <v>1449</v>
      </c>
      <c r="E792" s="109"/>
      <c r="F792" s="109"/>
      <c r="G792" s="19" t="s">
        <v>1449</v>
      </c>
      <c r="K792" s="62">
        <v>36.864879999999999</v>
      </c>
      <c r="L792" s="62">
        <v>-108.41658</v>
      </c>
      <c r="M792" s="19" t="s">
        <v>357</v>
      </c>
      <c r="N792" s="62" t="s">
        <v>142</v>
      </c>
      <c r="O792" s="19" t="s">
        <v>147</v>
      </c>
      <c r="P792" s="62" t="s">
        <v>1372</v>
      </c>
      <c r="S792" s="19">
        <v>0</v>
      </c>
      <c r="AA792" s="20" t="s">
        <v>142</v>
      </c>
      <c r="AB792" s="19" t="s">
        <v>1556</v>
      </c>
      <c r="AG792" s="19">
        <v>68.69</v>
      </c>
      <c r="AH792" s="19">
        <v>2.84</v>
      </c>
      <c r="AI792" s="19">
        <v>7.42</v>
      </c>
      <c r="AK792" s="37">
        <v>9.1</v>
      </c>
      <c r="AL792" s="19">
        <v>0.08</v>
      </c>
      <c r="AM792" s="19">
        <v>1.1299999999999999</v>
      </c>
      <c r="AN792" s="19">
        <v>0.35</v>
      </c>
      <c r="AO792" s="19">
        <v>0.77</v>
      </c>
      <c r="AP792" s="19">
        <v>0.88</v>
      </c>
      <c r="AQ792" s="19">
        <v>0.05</v>
      </c>
      <c r="AU792" s="19">
        <v>0.02</v>
      </c>
      <c r="AY792" s="20">
        <v>91.309999999999974</v>
      </c>
      <c r="AZ792" s="19">
        <v>0.02</v>
      </c>
      <c r="BA792" s="19" t="s">
        <v>264</v>
      </c>
      <c r="BB792" s="19">
        <v>5.5</v>
      </c>
      <c r="BD792" s="19">
        <v>410</v>
      </c>
      <c r="BG792" s="19" t="s">
        <v>264</v>
      </c>
      <c r="BJ792" s="19">
        <v>29</v>
      </c>
      <c r="BK792" s="19">
        <v>350</v>
      </c>
      <c r="BL792" s="19">
        <v>1.6</v>
      </c>
      <c r="BM792" s="19">
        <v>73</v>
      </c>
      <c r="BN792" s="19" t="s">
        <v>1464</v>
      </c>
      <c r="BP792" s="19">
        <v>71</v>
      </c>
      <c r="BU792" s="19" t="s">
        <v>251</v>
      </c>
      <c r="BV792" s="19">
        <v>47</v>
      </c>
      <c r="BW792" s="19">
        <v>32</v>
      </c>
      <c r="BY792" s="19">
        <v>32</v>
      </c>
      <c r="CB792" s="19">
        <v>33</v>
      </c>
      <c r="CF792" s="19">
        <v>2</v>
      </c>
      <c r="CG792" s="19">
        <v>18</v>
      </c>
      <c r="CJ792" s="19">
        <v>37</v>
      </c>
      <c r="CK792" s="19">
        <v>3.9</v>
      </c>
      <c r="CM792" s="19">
        <v>62.4</v>
      </c>
      <c r="CO792" s="19">
        <v>10</v>
      </c>
      <c r="CQ792" s="19" t="s">
        <v>264</v>
      </c>
      <c r="CR792" s="19">
        <v>46</v>
      </c>
      <c r="CS792" s="19">
        <v>140</v>
      </c>
      <c r="CT792" s="19">
        <v>3100</v>
      </c>
      <c r="CU792" s="19">
        <v>160</v>
      </c>
      <c r="CV792" s="19">
        <v>280</v>
      </c>
      <c r="CY792" s="19">
        <v>16</v>
      </c>
      <c r="CZ792" s="19">
        <v>4</v>
      </c>
      <c r="DB792" s="19">
        <v>1.6</v>
      </c>
      <c r="DG792" s="19">
        <v>8</v>
      </c>
      <c r="DH792" s="19">
        <v>1.4</v>
      </c>
      <c r="DI792" s="85">
        <v>471</v>
      </c>
      <c r="DJ792" s="85">
        <v>517</v>
      </c>
    </row>
    <row r="793" spans="1:114" s="19" customFormat="1" x14ac:dyDescent="0.3">
      <c r="A793" s="62" t="s">
        <v>1480</v>
      </c>
      <c r="B793" s="19" t="s">
        <v>1435</v>
      </c>
      <c r="C793" s="19" t="s">
        <v>1283</v>
      </c>
      <c r="D793" s="19" t="s">
        <v>1449</v>
      </c>
      <c r="E793" s="109"/>
      <c r="F793" s="109"/>
      <c r="G793" s="19" t="s">
        <v>1449</v>
      </c>
      <c r="K793" s="62">
        <v>36.864879999999999</v>
      </c>
      <c r="L793" s="62">
        <v>-108.41658</v>
      </c>
      <c r="M793" s="19" t="s">
        <v>357</v>
      </c>
      <c r="N793" s="62" t="s">
        <v>142</v>
      </c>
      <c r="O793" s="19" t="s">
        <v>147</v>
      </c>
      <c r="P793" s="62" t="s">
        <v>1372</v>
      </c>
      <c r="S793" s="19">
        <v>0</v>
      </c>
      <c r="AA793" s="20" t="s">
        <v>142</v>
      </c>
      <c r="AB793" s="19" t="s">
        <v>1556</v>
      </c>
      <c r="AG793" s="19">
        <v>49.04</v>
      </c>
      <c r="AH793" s="19">
        <v>13.22</v>
      </c>
      <c r="AI793" s="19">
        <v>9.3800000000000008</v>
      </c>
      <c r="AK793" s="37">
        <v>7.71</v>
      </c>
      <c r="AL793" s="19">
        <v>0.06</v>
      </c>
      <c r="AM793" s="19">
        <v>0.78</v>
      </c>
      <c r="AN793" s="19">
        <v>0.7</v>
      </c>
      <c r="AO793" s="19">
        <v>0.52</v>
      </c>
      <c r="AP793" s="19">
        <v>0.74</v>
      </c>
      <c r="AQ793" s="19">
        <v>0.23</v>
      </c>
      <c r="AU793" s="19">
        <v>0.04</v>
      </c>
      <c r="AY793" s="20">
        <v>82.38</v>
      </c>
      <c r="AZ793" s="19">
        <v>1.4E-2</v>
      </c>
      <c r="BA793" s="19" t="s">
        <v>293</v>
      </c>
      <c r="BB793" s="19" t="s">
        <v>1481</v>
      </c>
      <c r="BD793" s="19">
        <v>470</v>
      </c>
      <c r="BG793" s="19">
        <v>2.1</v>
      </c>
      <c r="BJ793" s="19" t="s">
        <v>1477</v>
      </c>
      <c r="BK793" s="19">
        <v>1200</v>
      </c>
      <c r="BL793" s="19" t="s">
        <v>1454</v>
      </c>
      <c r="BM793" s="19">
        <v>118</v>
      </c>
      <c r="BN793" s="19">
        <v>86</v>
      </c>
      <c r="BP793" s="19">
        <v>555</v>
      </c>
      <c r="BU793" s="19" t="s">
        <v>289</v>
      </c>
      <c r="BV793" s="19">
        <v>278</v>
      </c>
      <c r="BW793" s="19" t="s">
        <v>1482</v>
      </c>
      <c r="BY793" s="19">
        <v>154</v>
      </c>
      <c r="CB793" s="19" t="s">
        <v>1465</v>
      </c>
      <c r="CF793" s="19">
        <v>2.1</v>
      </c>
      <c r="CG793" s="19">
        <v>59.1</v>
      </c>
      <c r="CJ793" s="19">
        <v>70</v>
      </c>
      <c r="CK793" s="19">
        <v>18</v>
      </c>
      <c r="CM793" s="19">
        <v>567</v>
      </c>
      <c r="CO793" s="19">
        <v>81.7</v>
      </c>
      <c r="CQ793" s="19">
        <v>9</v>
      </c>
      <c r="CR793" s="19">
        <v>398</v>
      </c>
      <c r="CS793" s="19">
        <v>450</v>
      </c>
      <c r="CT793" s="19">
        <v>27400</v>
      </c>
      <c r="CU793" s="19">
        <v>1120</v>
      </c>
      <c r="CV793" s="19">
        <v>1840</v>
      </c>
      <c r="CY793" s="19">
        <v>128</v>
      </c>
      <c r="CZ793" s="19" t="s">
        <v>260</v>
      </c>
      <c r="DB793" s="19">
        <v>13</v>
      </c>
      <c r="DG793" s="19">
        <v>63</v>
      </c>
      <c r="DH793" s="19">
        <v>13</v>
      </c>
      <c r="DI793" s="85">
        <v>3177</v>
      </c>
      <c r="DJ793" s="85">
        <v>3575</v>
      </c>
    </row>
    <row r="794" spans="1:114" s="19" customFormat="1" x14ac:dyDescent="0.3">
      <c r="A794" s="62" t="s">
        <v>1483</v>
      </c>
      <c r="B794" s="19" t="s">
        <v>1435</v>
      </c>
      <c r="C794" s="19" t="s">
        <v>1283</v>
      </c>
      <c r="D794" s="19" t="s">
        <v>1449</v>
      </c>
      <c r="E794" s="109"/>
      <c r="F794" s="109"/>
      <c r="G794" s="19" t="s">
        <v>1449</v>
      </c>
      <c r="K794" s="62">
        <v>36.864879999999999</v>
      </c>
      <c r="L794" s="62">
        <v>-108.41658</v>
      </c>
      <c r="M794" s="19" t="s">
        <v>357</v>
      </c>
      <c r="N794" s="62" t="s">
        <v>142</v>
      </c>
      <c r="O794" s="19" t="s">
        <v>147</v>
      </c>
      <c r="P794" s="62" t="s">
        <v>1372</v>
      </c>
      <c r="S794" s="19">
        <v>0</v>
      </c>
      <c r="AA794" s="20" t="s">
        <v>142</v>
      </c>
      <c r="AB794" s="19" t="s">
        <v>1556</v>
      </c>
      <c r="AG794" s="19">
        <v>29.89</v>
      </c>
      <c r="AH794" s="19">
        <v>6.27</v>
      </c>
      <c r="AI794" s="19">
        <v>1.7</v>
      </c>
      <c r="AK794" s="37">
        <v>24.8</v>
      </c>
      <c r="AL794" s="19">
        <v>0.73</v>
      </c>
      <c r="AM794" s="19">
        <v>0.43</v>
      </c>
      <c r="AN794" s="19">
        <v>5.72</v>
      </c>
      <c r="AO794" s="19">
        <v>0.3</v>
      </c>
      <c r="AP794" s="19" t="s">
        <v>261</v>
      </c>
      <c r="AQ794" s="19">
        <v>0.44</v>
      </c>
      <c r="AU794" s="19">
        <v>0.44</v>
      </c>
      <c r="AY794" s="20">
        <v>70.279999999999987</v>
      </c>
      <c r="AZ794" s="19">
        <v>8.8999999999999996E-2</v>
      </c>
      <c r="BA794" s="19" t="s">
        <v>289</v>
      </c>
      <c r="BB794" s="19">
        <v>2.5</v>
      </c>
      <c r="BD794" s="19">
        <v>790</v>
      </c>
      <c r="BG794" s="19">
        <v>2.5</v>
      </c>
      <c r="BJ794" s="19">
        <v>40</v>
      </c>
      <c r="BK794" s="19">
        <v>840</v>
      </c>
      <c r="BL794" s="19" t="s">
        <v>292</v>
      </c>
      <c r="BM794" s="19">
        <v>180</v>
      </c>
      <c r="BN794" s="19">
        <v>76</v>
      </c>
      <c r="BP794" s="19">
        <v>298</v>
      </c>
      <c r="BU794" s="19" t="s">
        <v>251</v>
      </c>
      <c r="BV794" s="19">
        <v>156</v>
      </c>
      <c r="BW794" s="19" t="s">
        <v>1484</v>
      </c>
      <c r="BY794" s="19">
        <v>131</v>
      </c>
      <c r="CB794" s="19" t="s">
        <v>1485</v>
      </c>
      <c r="CF794" s="19">
        <v>0.7</v>
      </c>
      <c r="CG794" s="19">
        <v>42.7</v>
      </c>
      <c r="CJ794" s="19">
        <v>36</v>
      </c>
      <c r="CK794" s="19">
        <v>12</v>
      </c>
      <c r="CM794" s="19">
        <v>223</v>
      </c>
      <c r="CO794" s="19">
        <v>41.8</v>
      </c>
      <c r="CQ794" s="19">
        <v>5</v>
      </c>
      <c r="CR794" s="19">
        <v>242</v>
      </c>
      <c r="CS794" s="19">
        <v>180</v>
      </c>
      <c r="CT794" s="19">
        <v>13000</v>
      </c>
      <c r="CU794" s="19">
        <v>652</v>
      </c>
      <c r="CV794" s="19">
        <v>1100</v>
      </c>
      <c r="CY794" s="19">
        <v>60.8</v>
      </c>
      <c r="CZ794" s="19" t="s">
        <v>330</v>
      </c>
      <c r="DB794" s="19">
        <v>7.7</v>
      </c>
      <c r="DG794" s="19">
        <v>38</v>
      </c>
      <c r="DH794" s="19">
        <v>6.5</v>
      </c>
      <c r="DI794" s="85">
        <v>1865</v>
      </c>
      <c r="DJ794" s="85">
        <v>2107</v>
      </c>
    </row>
    <row r="795" spans="1:114" s="19" customFormat="1" x14ac:dyDescent="0.3">
      <c r="A795" s="62" t="s">
        <v>1486</v>
      </c>
      <c r="B795" s="19" t="s">
        <v>1435</v>
      </c>
      <c r="C795" s="19" t="s">
        <v>1283</v>
      </c>
      <c r="D795" s="19" t="s">
        <v>1449</v>
      </c>
      <c r="E795" s="109"/>
      <c r="F795" s="109"/>
      <c r="G795" s="19" t="s">
        <v>1449</v>
      </c>
      <c r="K795" s="62">
        <v>36.865769999999998</v>
      </c>
      <c r="L795" s="62">
        <v>-108.41834</v>
      </c>
      <c r="M795" s="19" t="s">
        <v>357</v>
      </c>
      <c r="N795" s="62" t="s">
        <v>142</v>
      </c>
      <c r="O795" s="19" t="s">
        <v>147</v>
      </c>
      <c r="P795" s="62" t="s">
        <v>1372</v>
      </c>
      <c r="S795" s="19">
        <v>0</v>
      </c>
      <c r="AA795" s="20" t="s">
        <v>142</v>
      </c>
      <c r="AB795" s="19" t="s">
        <v>1556</v>
      </c>
      <c r="AG795" s="19">
        <v>54.59</v>
      </c>
      <c r="AH795" s="19">
        <v>0.48</v>
      </c>
      <c r="AI795" s="19">
        <v>0.78</v>
      </c>
      <c r="AK795" s="37">
        <v>21.15</v>
      </c>
      <c r="AL795" s="19">
        <v>1.37</v>
      </c>
      <c r="AM795" s="19">
        <v>0.13</v>
      </c>
      <c r="AN795" s="19">
        <v>4.99</v>
      </c>
      <c r="AO795" s="19">
        <v>0.3</v>
      </c>
      <c r="AP795" s="19">
        <v>0.03</v>
      </c>
      <c r="AQ795" s="19">
        <v>0.1</v>
      </c>
      <c r="AU795" s="19">
        <v>0.03</v>
      </c>
      <c r="AY795" s="20">
        <v>83.919999999999987</v>
      </c>
      <c r="AZ795" s="19">
        <v>0.04</v>
      </c>
      <c r="BA795" s="19">
        <v>7</v>
      </c>
      <c r="BB795" s="19">
        <v>3.7</v>
      </c>
      <c r="BD795" s="19">
        <v>290</v>
      </c>
      <c r="BG795" s="19" t="s">
        <v>264</v>
      </c>
      <c r="BJ795" s="19">
        <v>35</v>
      </c>
      <c r="BK795" s="19">
        <v>100</v>
      </c>
      <c r="BL795" s="19">
        <v>0.7</v>
      </c>
      <c r="BM795" s="19">
        <v>88</v>
      </c>
      <c r="BN795" s="19">
        <v>29</v>
      </c>
      <c r="BP795" s="19">
        <v>7</v>
      </c>
      <c r="BU795" s="19" t="s">
        <v>251</v>
      </c>
      <c r="BV795" s="19">
        <v>3</v>
      </c>
      <c r="BW795" s="19">
        <v>30</v>
      </c>
      <c r="BY795" s="19">
        <v>36</v>
      </c>
      <c r="CB795" s="19">
        <v>11</v>
      </c>
      <c r="CF795" s="19">
        <v>0.5</v>
      </c>
      <c r="CG795" s="19">
        <v>12</v>
      </c>
      <c r="CJ795" s="19">
        <v>16</v>
      </c>
      <c r="CK795" s="19">
        <v>0.8</v>
      </c>
      <c r="CM795" s="19">
        <v>9.5</v>
      </c>
      <c r="CO795" s="19">
        <v>10</v>
      </c>
      <c r="CQ795" s="19" t="s">
        <v>251</v>
      </c>
      <c r="CR795" s="19">
        <v>17</v>
      </c>
      <c r="CS795" s="19" t="s">
        <v>252</v>
      </c>
      <c r="CT795" s="19">
        <v>430</v>
      </c>
      <c r="CU795" s="19">
        <v>54</v>
      </c>
      <c r="CV795" s="19">
        <v>90</v>
      </c>
      <c r="CY795" s="19">
        <v>580</v>
      </c>
      <c r="CZ795" s="19">
        <v>1</v>
      </c>
      <c r="DB795" s="19">
        <v>1.3</v>
      </c>
      <c r="DG795" s="19">
        <v>3</v>
      </c>
      <c r="DH795" s="19">
        <v>0.6</v>
      </c>
      <c r="DI795" s="85">
        <v>729.9</v>
      </c>
      <c r="DJ795" s="85">
        <v>746.9</v>
      </c>
    </row>
    <row r="796" spans="1:114" s="19" customFormat="1" x14ac:dyDescent="0.3">
      <c r="A796" s="62" t="s">
        <v>1487</v>
      </c>
      <c r="B796" s="19" t="s">
        <v>1435</v>
      </c>
      <c r="C796" s="19" t="s">
        <v>1283</v>
      </c>
      <c r="D796" s="19" t="s">
        <v>1449</v>
      </c>
      <c r="E796" s="109"/>
      <c r="F796" s="109"/>
      <c r="G796" s="19" t="s">
        <v>1449</v>
      </c>
      <c r="K796" s="62">
        <v>36.870989999999999</v>
      </c>
      <c r="L796" s="62">
        <v>-108.41959</v>
      </c>
      <c r="M796" s="19" t="s">
        <v>357</v>
      </c>
      <c r="N796" s="62" t="s">
        <v>142</v>
      </c>
      <c r="O796" s="19" t="s">
        <v>147</v>
      </c>
      <c r="P796" s="62" t="s">
        <v>1372</v>
      </c>
      <c r="S796" s="19">
        <v>0</v>
      </c>
      <c r="AA796" s="20" t="s">
        <v>142</v>
      </c>
      <c r="AB796" s="19" t="s">
        <v>1556</v>
      </c>
      <c r="AG796" s="19">
        <v>56.78</v>
      </c>
      <c r="AH796" s="19">
        <v>8.06</v>
      </c>
      <c r="AI796" s="19">
        <v>3.69</v>
      </c>
      <c r="AK796" s="37">
        <v>13.05</v>
      </c>
      <c r="AL796" s="19">
        <v>0.06</v>
      </c>
      <c r="AM796" s="19">
        <v>0.23</v>
      </c>
      <c r="AN796" s="19">
        <v>0.7</v>
      </c>
      <c r="AO796" s="19">
        <v>0.4</v>
      </c>
      <c r="AP796" s="19">
        <v>0.18</v>
      </c>
      <c r="AQ796" s="19">
        <v>0.57999999999999996</v>
      </c>
      <c r="AU796" s="19">
        <v>0.28000000000000003</v>
      </c>
      <c r="AY796" s="20">
        <v>83.730000000000018</v>
      </c>
      <c r="AZ796" s="19">
        <v>5.8999999999999997E-2</v>
      </c>
      <c r="BA796" s="19" t="s">
        <v>289</v>
      </c>
      <c r="BB796" s="19" t="s">
        <v>1488</v>
      </c>
      <c r="BD796" s="19">
        <v>350</v>
      </c>
      <c r="BG796" s="19" t="s">
        <v>264</v>
      </c>
      <c r="BJ796" s="19" t="s">
        <v>289</v>
      </c>
      <c r="BK796" s="19">
        <v>1000</v>
      </c>
      <c r="BL796" s="19" t="s">
        <v>292</v>
      </c>
      <c r="BM796" s="19">
        <v>89</v>
      </c>
      <c r="BN796" s="19">
        <v>78</v>
      </c>
      <c r="BP796" s="19">
        <v>342</v>
      </c>
      <c r="BU796" s="19" t="s">
        <v>264</v>
      </c>
      <c r="BV796" s="19">
        <v>178</v>
      </c>
      <c r="BW796" s="19" t="s">
        <v>1438</v>
      </c>
      <c r="BY796" s="19">
        <v>74</v>
      </c>
      <c r="CB796" s="19">
        <v>14</v>
      </c>
      <c r="CF796" s="19">
        <v>1.8</v>
      </c>
      <c r="CG796" s="19">
        <v>53.9</v>
      </c>
      <c r="CJ796" s="19">
        <v>30</v>
      </c>
      <c r="CK796" s="19">
        <v>14</v>
      </c>
      <c r="CM796" s="19">
        <v>284.7</v>
      </c>
      <c r="CO796" s="19">
        <v>41.5</v>
      </c>
      <c r="CQ796" s="19">
        <v>11</v>
      </c>
      <c r="CR796" s="19">
        <v>249</v>
      </c>
      <c r="CS796" s="19" t="s">
        <v>252</v>
      </c>
      <c r="CT796" s="19">
        <v>1400</v>
      </c>
      <c r="CU796" s="19">
        <v>673</v>
      </c>
      <c r="CV796" s="19">
        <v>1140</v>
      </c>
      <c r="CY796" s="19">
        <v>68.7</v>
      </c>
      <c r="CZ796" s="19">
        <v>4</v>
      </c>
      <c r="DB796" s="19">
        <v>7.9</v>
      </c>
      <c r="DG796" s="19">
        <v>36</v>
      </c>
      <c r="DH796" s="19">
        <v>5.9</v>
      </c>
      <c r="DI796" s="85">
        <v>1935.5000000000002</v>
      </c>
      <c r="DJ796" s="85">
        <v>2184.5</v>
      </c>
    </row>
    <row r="797" spans="1:114" s="19" customFormat="1" x14ac:dyDescent="0.3">
      <c r="A797" s="62" t="s">
        <v>1489</v>
      </c>
      <c r="B797" s="19" t="s">
        <v>1435</v>
      </c>
      <c r="C797" s="19" t="s">
        <v>1283</v>
      </c>
      <c r="D797" s="19" t="s">
        <v>1449</v>
      </c>
      <c r="E797" s="109"/>
      <c r="F797" s="109"/>
      <c r="G797" s="19" t="s">
        <v>1449</v>
      </c>
      <c r="K797" s="62">
        <v>36.870950000000001</v>
      </c>
      <c r="L797" s="62">
        <v>-108.4156</v>
      </c>
      <c r="M797" s="19" t="s">
        <v>357</v>
      </c>
      <c r="N797" s="62" t="s">
        <v>142</v>
      </c>
      <c r="O797" s="19" t="s">
        <v>147</v>
      </c>
      <c r="P797" s="62" t="s">
        <v>1372</v>
      </c>
      <c r="S797" s="19">
        <v>0</v>
      </c>
      <c r="AA797" s="20" t="s">
        <v>142</v>
      </c>
      <c r="AB797" s="19" t="s">
        <v>1556</v>
      </c>
      <c r="AG797" s="19">
        <v>36.75</v>
      </c>
      <c r="AH797" s="19">
        <v>4.47</v>
      </c>
      <c r="AI797" s="19">
        <v>1.96</v>
      </c>
      <c r="AK797" s="37">
        <v>20.420000000000002</v>
      </c>
      <c r="AL797" s="19">
        <v>0.76</v>
      </c>
      <c r="AM797" s="19">
        <v>0.13</v>
      </c>
      <c r="AN797" s="19">
        <v>6.03</v>
      </c>
      <c r="AO797" s="19">
        <v>0.3</v>
      </c>
      <c r="AP797" s="19">
        <v>0.04</v>
      </c>
      <c r="AQ797" s="19">
        <v>0.34</v>
      </c>
      <c r="AU797" s="19">
        <v>2.04</v>
      </c>
      <c r="AY797" s="20">
        <v>71.2</v>
      </c>
      <c r="AZ797" s="19" t="s">
        <v>296</v>
      </c>
      <c r="BA797" s="19">
        <v>10</v>
      </c>
      <c r="BB797" s="19">
        <v>2.7</v>
      </c>
      <c r="BD797" s="19">
        <v>210</v>
      </c>
      <c r="BG797" s="19" t="s">
        <v>264</v>
      </c>
      <c r="BJ797" s="19">
        <v>30</v>
      </c>
      <c r="BK797" s="19">
        <v>330</v>
      </c>
      <c r="BL797" s="19" t="s">
        <v>292</v>
      </c>
      <c r="BM797" s="19">
        <v>13</v>
      </c>
      <c r="BN797" s="19">
        <v>19</v>
      </c>
      <c r="BP797" s="19">
        <v>173</v>
      </c>
      <c r="BU797" s="19" t="s">
        <v>251</v>
      </c>
      <c r="BV797" s="19">
        <v>103</v>
      </c>
      <c r="BW797" s="19">
        <v>28</v>
      </c>
      <c r="BY797" s="19">
        <v>56</v>
      </c>
      <c r="CB797" s="19" t="s">
        <v>1490</v>
      </c>
      <c r="CF797" s="19">
        <v>1</v>
      </c>
      <c r="CG797" s="19">
        <v>40</v>
      </c>
      <c r="CJ797" s="19">
        <v>18</v>
      </c>
      <c r="CK797" s="19">
        <v>11</v>
      </c>
      <c r="CM797" s="19">
        <v>162</v>
      </c>
      <c r="CO797" s="19">
        <v>32.200000000000003</v>
      </c>
      <c r="CQ797" s="19">
        <v>5</v>
      </c>
      <c r="CR797" s="19">
        <v>150</v>
      </c>
      <c r="CS797" s="19">
        <v>180</v>
      </c>
      <c r="CT797" s="19">
        <v>8400</v>
      </c>
      <c r="CU797" s="19">
        <v>452</v>
      </c>
      <c r="CV797" s="19">
        <v>947</v>
      </c>
      <c r="CY797" s="19">
        <v>47.7</v>
      </c>
      <c r="CZ797" s="19">
        <v>3</v>
      </c>
      <c r="DB797" s="19">
        <v>6.6</v>
      </c>
      <c r="DG797" s="19">
        <v>23</v>
      </c>
      <c r="DH797" s="19">
        <v>3.8</v>
      </c>
      <c r="DI797" s="85">
        <v>1483.1</v>
      </c>
      <c r="DJ797" s="85">
        <v>1633.1</v>
      </c>
    </row>
    <row r="798" spans="1:114" s="19" customFormat="1" x14ac:dyDescent="0.3">
      <c r="A798" s="62" t="s">
        <v>1491</v>
      </c>
      <c r="B798" s="19" t="s">
        <v>1435</v>
      </c>
      <c r="C798" s="19" t="s">
        <v>1283</v>
      </c>
      <c r="D798" s="19" t="s">
        <v>1449</v>
      </c>
      <c r="E798" s="109"/>
      <c r="F798" s="109"/>
      <c r="G798" s="19" t="s">
        <v>1449</v>
      </c>
      <c r="K798" s="62">
        <v>36.894950000000001</v>
      </c>
      <c r="L798" s="62">
        <v>-108.49572000000001</v>
      </c>
      <c r="M798" s="19" t="s">
        <v>357</v>
      </c>
      <c r="N798" s="62" t="s">
        <v>142</v>
      </c>
      <c r="O798" s="19" t="s">
        <v>147</v>
      </c>
      <c r="P798" s="62" t="s">
        <v>1372</v>
      </c>
      <c r="S798" s="19">
        <v>0</v>
      </c>
      <c r="AA798" s="20" t="s">
        <v>142</v>
      </c>
      <c r="AB798" s="19" t="s">
        <v>1556</v>
      </c>
      <c r="AG798" s="19">
        <v>12.42</v>
      </c>
      <c r="AH798" s="19">
        <v>12.67</v>
      </c>
      <c r="AI798" s="19">
        <v>2.17</v>
      </c>
      <c r="AK798" s="37">
        <v>16.78</v>
      </c>
      <c r="AL798" s="19">
        <v>0.59</v>
      </c>
      <c r="AM798" s="19">
        <v>1.05</v>
      </c>
      <c r="AN798" s="19">
        <v>17.84</v>
      </c>
      <c r="AO798" s="19">
        <v>0.28000000000000003</v>
      </c>
      <c r="AP798" s="19" t="s">
        <v>261</v>
      </c>
      <c r="AQ798" s="19">
        <v>0.41</v>
      </c>
      <c r="AU798" s="19">
        <v>0.12</v>
      </c>
      <c r="AY798" s="20">
        <v>64.209999999999994</v>
      </c>
      <c r="AZ798" s="19">
        <v>2.9000000000000001E-2</v>
      </c>
      <c r="BA798" s="19">
        <v>12</v>
      </c>
      <c r="BB798" s="19">
        <v>5.0999999999999996</v>
      </c>
      <c r="BD798" s="19">
        <v>450</v>
      </c>
      <c r="BG798" s="19">
        <v>2.9</v>
      </c>
      <c r="BJ798" s="19">
        <v>92</v>
      </c>
      <c r="BK798" s="19">
        <v>1300</v>
      </c>
      <c r="BL798" s="19" t="s">
        <v>1454</v>
      </c>
      <c r="BM798" s="19">
        <v>279</v>
      </c>
      <c r="BN798" s="19">
        <v>93</v>
      </c>
      <c r="BP798" s="19">
        <v>712</v>
      </c>
      <c r="BU798" s="19" t="s">
        <v>267</v>
      </c>
      <c r="BV798" s="19">
        <v>299</v>
      </c>
      <c r="BW798" s="19">
        <v>87</v>
      </c>
      <c r="BY798" s="19">
        <v>166</v>
      </c>
      <c r="CB798" s="19" t="s">
        <v>1492</v>
      </c>
      <c r="CF798" s="19">
        <v>3.9</v>
      </c>
      <c r="CG798" s="19">
        <v>71.599999999999994</v>
      </c>
      <c r="CJ798" s="19">
        <v>54</v>
      </c>
      <c r="CK798" s="19">
        <v>24</v>
      </c>
      <c r="CM798" s="19">
        <v>494</v>
      </c>
      <c r="CO798" s="19">
        <v>87</v>
      </c>
      <c r="CQ798" s="19">
        <v>14</v>
      </c>
      <c r="CR798" s="19">
        <v>417</v>
      </c>
      <c r="CS798" s="19">
        <v>360</v>
      </c>
      <c r="CT798" s="19">
        <v>31200</v>
      </c>
      <c r="CU798" s="19">
        <v>1080</v>
      </c>
      <c r="CV798" s="19">
        <v>2080</v>
      </c>
      <c r="CY798" s="19">
        <v>105</v>
      </c>
      <c r="CZ798" s="19">
        <v>5</v>
      </c>
      <c r="DB798" s="19">
        <v>16</v>
      </c>
      <c r="DG798" s="19">
        <v>66</v>
      </c>
      <c r="DH798" s="19">
        <v>12</v>
      </c>
      <c r="DI798" s="85">
        <v>3364</v>
      </c>
      <c r="DJ798" s="85">
        <v>3781</v>
      </c>
    </row>
    <row r="799" spans="1:114" s="19" customFormat="1" x14ac:dyDescent="0.3">
      <c r="A799" s="62" t="s">
        <v>1493</v>
      </c>
      <c r="B799" s="19" t="s">
        <v>1435</v>
      </c>
      <c r="C799" s="19" t="s">
        <v>1283</v>
      </c>
      <c r="D799" s="19" t="s">
        <v>1449</v>
      </c>
      <c r="E799" s="109"/>
      <c r="F799" s="109"/>
      <c r="G799" s="19" t="s">
        <v>1449</v>
      </c>
      <c r="K799" s="62">
        <v>36.892290000000003</v>
      </c>
      <c r="L799" s="62">
        <v>-108.49312</v>
      </c>
      <c r="M799" s="19" t="s">
        <v>357</v>
      </c>
      <c r="N799" s="62" t="s">
        <v>142</v>
      </c>
      <c r="O799" s="19" t="s">
        <v>147</v>
      </c>
      <c r="P799" s="62" t="s">
        <v>1372</v>
      </c>
      <c r="S799" s="19">
        <v>0</v>
      </c>
      <c r="AA799" s="20" t="s">
        <v>142</v>
      </c>
      <c r="AB799" s="19" t="s">
        <v>1556</v>
      </c>
      <c r="AG799" s="19">
        <v>63.95</v>
      </c>
      <c r="AH799" s="19">
        <v>0.45</v>
      </c>
      <c r="AI799" s="19">
        <v>7.37</v>
      </c>
      <c r="AK799" s="37">
        <v>13.87</v>
      </c>
      <c r="AL799" s="19" t="s">
        <v>1494</v>
      </c>
      <c r="AM799" s="19">
        <v>0.2</v>
      </c>
      <c r="AN799" s="19">
        <v>0.54</v>
      </c>
      <c r="AO799" s="19">
        <v>1.35</v>
      </c>
      <c r="AP799" s="19">
        <v>1.46</v>
      </c>
      <c r="AQ799" s="19">
        <v>0.09</v>
      </c>
      <c r="AU799" s="19">
        <v>0.08</v>
      </c>
      <c r="AY799" s="20">
        <v>89.280000000000015</v>
      </c>
      <c r="AZ799" s="19">
        <v>1.0999999999999999E-2</v>
      </c>
      <c r="BA799" s="19" t="s">
        <v>264</v>
      </c>
      <c r="BB799" s="19">
        <v>1.7</v>
      </c>
      <c r="BD799" s="19">
        <v>510</v>
      </c>
      <c r="BG799" s="19">
        <v>2.6</v>
      </c>
      <c r="BJ799" s="19">
        <v>21</v>
      </c>
      <c r="BK799" s="19">
        <v>150</v>
      </c>
      <c r="BL799" s="19">
        <v>0.9</v>
      </c>
      <c r="BM799" s="19">
        <v>52</v>
      </c>
      <c r="BN799" s="19">
        <v>13</v>
      </c>
      <c r="BP799" s="19">
        <v>3</v>
      </c>
      <c r="BU799" s="19" t="s">
        <v>251</v>
      </c>
      <c r="BV799" s="19">
        <v>3</v>
      </c>
      <c r="BW799" s="19" t="s">
        <v>255</v>
      </c>
      <c r="BY799" s="19">
        <v>14</v>
      </c>
      <c r="CB799" s="19">
        <v>49</v>
      </c>
      <c r="CF799" s="19">
        <v>0.5</v>
      </c>
      <c r="CG799" s="19">
        <v>16</v>
      </c>
      <c r="CJ799" s="19">
        <v>50</v>
      </c>
      <c r="CK799" s="19" t="s">
        <v>292</v>
      </c>
      <c r="CM799" s="19">
        <v>7.1</v>
      </c>
      <c r="CO799" s="19" t="s">
        <v>1495</v>
      </c>
      <c r="CQ799" s="19" t="s">
        <v>251</v>
      </c>
      <c r="CR799" s="19">
        <v>15</v>
      </c>
      <c r="CS799" s="19" t="s">
        <v>252</v>
      </c>
      <c r="CT799" s="19">
        <v>390</v>
      </c>
      <c r="CU799" s="19">
        <v>40</v>
      </c>
      <c r="CV799" s="19">
        <v>61</v>
      </c>
      <c r="CY799" s="19">
        <v>4.3</v>
      </c>
      <c r="CZ799" s="19" t="s">
        <v>251</v>
      </c>
      <c r="DB799" s="19">
        <v>0.6</v>
      </c>
      <c r="DG799" s="19">
        <v>3</v>
      </c>
      <c r="DH799" s="19">
        <v>0.5</v>
      </c>
      <c r="DI799" s="85">
        <v>109.39999999999999</v>
      </c>
      <c r="DJ799" s="85">
        <v>124.39999999999999</v>
      </c>
    </row>
    <row r="800" spans="1:114" s="19" customFormat="1" x14ac:dyDescent="0.3">
      <c r="A800" s="62" t="s">
        <v>1496</v>
      </c>
      <c r="B800" s="19" t="s">
        <v>1435</v>
      </c>
      <c r="C800" s="19" t="s">
        <v>1283</v>
      </c>
      <c r="D800" s="19" t="s">
        <v>1449</v>
      </c>
      <c r="E800" s="109"/>
      <c r="F800" s="109"/>
      <c r="G800" s="19" t="s">
        <v>1449</v>
      </c>
      <c r="K800" s="62">
        <v>36.892029999999998</v>
      </c>
      <c r="L800" s="62">
        <v>-108.49267</v>
      </c>
      <c r="M800" s="19" t="s">
        <v>357</v>
      </c>
      <c r="N800" s="62" t="s">
        <v>142</v>
      </c>
      <c r="O800" s="19" t="s">
        <v>147</v>
      </c>
      <c r="P800" s="62" t="s">
        <v>1372</v>
      </c>
      <c r="S800" s="19">
        <v>0</v>
      </c>
      <c r="AA800" s="20" t="s">
        <v>142</v>
      </c>
      <c r="AB800" s="19" t="s">
        <v>1556</v>
      </c>
      <c r="AG800" s="19">
        <v>22.68</v>
      </c>
      <c r="AH800" s="19">
        <v>8.68</v>
      </c>
      <c r="AI800" s="19">
        <v>2.0099999999999998</v>
      </c>
      <c r="AK800" s="37">
        <v>27.91</v>
      </c>
      <c r="AL800" s="19">
        <v>0.67</v>
      </c>
      <c r="AM800" s="19">
        <v>0.31</v>
      </c>
      <c r="AN800" s="19">
        <v>2.16</v>
      </c>
      <c r="AO800" s="19">
        <v>0.34</v>
      </c>
      <c r="AP800" s="19">
        <v>0.24</v>
      </c>
      <c r="AQ800" s="19">
        <v>0.27</v>
      </c>
      <c r="AU800" s="19" t="s">
        <v>261</v>
      </c>
      <c r="AY800" s="20"/>
      <c r="AZ800" s="19">
        <v>1.9E-2</v>
      </c>
      <c r="BA800" s="19" t="s">
        <v>256</v>
      </c>
      <c r="BB800" s="19">
        <v>6.5</v>
      </c>
      <c r="BD800" s="19">
        <v>410</v>
      </c>
      <c r="BG800" s="19" t="s">
        <v>264</v>
      </c>
      <c r="BJ800" s="19">
        <v>90</v>
      </c>
      <c r="BK800" s="19">
        <v>1000</v>
      </c>
      <c r="BL800" s="19" t="s">
        <v>1468</v>
      </c>
      <c r="BM800" s="19">
        <v>29</v>
      </c>
      <c r="BN800" s="19">
        <v>60</v>
      </c>
      <c r="BP800" s="19">
        <v>279</v>
      </c>
      <c r="BU800" s="19" t="s">
        <v>330</v>
      </c>
      <c r="BV800" s="19">
        <v>146</v>
      </c>
      <c r="BW800" s="19">
        <v>67</v>
      </c>
      <c r="BY800" s="19">
        <v>173</v>
      </c>
      <c r="CB800" s="19">
        <v>28</v>
      </c>
      <c r="CF800" s="19">
        <v>1.8</v>
      </c>
      <c r="CG800" s="19">
        <v>49.1</v>
      </c>
      <c r="CJ800" s="19">
        <v>46</v>
      </c>
      <c r="CK800" s="19">
        <v>13</v>
      </c>
      <c r="CM800" s="19">
        <v>210</v>
      </c>
      <c r="CO800" s="19">
        <v>38</v>
      </c>
      <c r="CQ800" s="19">
        <v>6</v>
      </c>
      <c r="CR800" s="19">
        <v>193</v>
      </c>
      <c r="CS800" s="19">
        <v>320</v>
      </c>
      <c r="CT800" s="19">
        <v>12000</v>
      </c>
      <c r="CU800" s="19">
        <v>559</v>
      </c>
      <c r="CV800" s="19">
        <v>870</v>
      </c>
      <c r="CY800" s="19">
        <v>49.1</v>
      </c>
      <c r="CZ800" s="19" t="s">
        <v>267</v>
      </c>
      <c r="DB800" s="19">
        <v>6.2</v>
      </c>
      <c r="DG800" s="19">
        <v>36</v>
      </c>
      <c r="DH800" s="19">
        <v>6.1</v>
      </c>
      <c r="DI800" s="85">
        <v>1526.3999999999999</v>
      </c>
      <c r="DJ800" s="85">
        <v>1719.3999999999999</v>
      </c>
    </row>
    <row r="801" spans="1:133" s="19" customFormat="1" x14ac:dyDescent="0.3">
      <c r="A801" s="62" t="s">
        <v>1497</v>
      </c>
      <c r="B801" s="19" t="s">
        <v>1435</v>
      </c>
      <c r="C801" s="19" t="s">
        <v>1283</v>
      </c>
      <c r="D801" s="19" t="s">
        <v>1449</v>
      </c>
      <c r="E801" s="109"/>
      <c r="F801" s="109"/>
      <c r="G801" s="19" t="s">
        <v>1449</v>
      </c>
      <c r="K801" s="62">
        <v>36.891480000000001</v>
      </c>
      <c r="L801" s="62">
        <v>-108.49216</v>
      </c>
      <c r="M801" s="19" t="s">
        <v>357</v>
      </c>
      <c r="N801" s="62" t="s">
        <v>142</v>
      </c>
      <c r="O801" s="19" t="s">
        <v>147</v>
      </c>
      <c r="P801" s="62" t="s">
        <v>1372</v>
      </c>
      <c r="S801" s="19">
        <v>0</v>
      </c>
      <c r="AA801" s="20" t="s">
        <v>142</v>
      </c>
      <c r="AB801" s="19" t="s">
        <v>1556</v>
      </c>
      <c r="AG801" s="19">
        <v>18.91</v>
      </c>
      <c r="AH801" s="19">
        <v>5.56</v>
      </c>
      <c r="AI801" s="19">
        <v>1.49</v>
      </c>
      <c r="AK801" s="37">
        <v>31.41</v>
      </c>
      <c r="AL801" s="19">
        <v>0.4</v>
      </c>
      <c r="AM801" s="19">
        <v>0.62</v>
      </c>
      <c r="AN801" s="19">
        <v>3.13</v>
      </c>
      <c r="AO801" s="19">
        <v>0.37</v>
      </c>
      <c r="AP801" s="19">
        <v>0.03</v>
      </c>
      <c r="AQ801" s="19">
        <v>0.23</v>
      </c>
      <c r="AU801" s="19">
        <v>0.05</v>
      </c>
      <c r="AY801" s="20">
        <v>62.149999999999991</v>
      </c>
      <c r="AZ801" s="19">
        <v>1.2E-2</v>
      </c>
      <c r="BA801" s="19" t="s">
        <v>250</v>
      </c>
      <c r="BB801" s="19" t="s">
        <v>1478</v>
      </c>
      <c r="BD801" s="19" t="s">
        <v>1498</v>
      </c>
      <c r="BG801" s="19" t="s">
        <v>264</v>
      </c>
      <c r="BJ801" s="19">
        <v>50</v>
      </c>
      <c r="BK801" s="19">
        <v>750</v>
      </c>
      <c r="BL801" s="19">
        <v>1.6</v>
      </c>
      <c r="BM801" s="19">
        <v>66</v>
      </c>
      <c r="BN801" s="19" t="s">
        <v>1464</v>
      </c>
      <c r="BP801" s="19">
        <v>180</v>
      </c>
      <c r="BU801" s="19" t="s">
        <v>264</v>
      </c>
      <c r="BV801" s="19">
        <v>90</v>
      </c>
      <c r="BW801" s="19" t="s">
        <v>1492</v>
      </c>
      <c r="BY801" s="19">
        <v>100</v>
      </c>
      <c r="CB801" s="19" t="s">
        <v>1499</v>
      </c>
      <c r="CF801" s="19">
        <v>1</v>
      </c>
      <c r="CG801" s="19">
        <v>29.9</v>
      </c>
      <c r="CJ801" s="19">
        <v>34</v>
      </c>
      <c r="CK801" s="19">
        <v>8</v>
      </c>
      <c r="CM801" s="19">
        <v>24.8</v>
      </c>
      <c r="CO801" s="19" t="s">
        <v>330</v>
      </c>
      <c r="CQ801" s="19" t="s">
        <v>330</v>
      </c>
      <c r="CR801" s="19">
        <v>107</v>
      </c>
      <c r="CS801" s="19" t="s">
        <v>252</v>
      </c>
      <c r="CT801" s="19">
        <v>8400</v>
      </c>
      <c r="CU801" s="19">
        <v>342</v>
      </c>
      <c r="CV801" s="19">
        <v>570</v>
      </c>
      <c r="CY801" s="19">
        <v>34.299999999999997</v>
      </c>
      <c r="CZ801" s="19" t="s">
        <v>330</v>
      </c>
      <c r="DB801" s="19">
        <v>3.4</v>
      </c>
      <c r="DG801" s="19">
        <v>24</v>
      </c>
      <c r="DH801" s="19">
        <v>3.7</v>
      </c>
      <c r="DI801" s="85">
        <v>977.4</v>
      </c>
      <c r="DJ801" s="85">
        <v>1084.4000000000001</v>
      </c>
    </row>
    <row r="802" spans="1:133" s="19" customFormat="1" x14ac:dyDescent="0.3">
      <c r="A802" s="62" t="s">
        <v>1500</v>
      </c>
      <c r="B802" s="19" t="s">
        <v>1435</v>
      </c>
      <c r="C802" s="19" t="s">
        <v>1283</v>
      </c>
      <c r="D802" s="19" t="s">
        <v>1449</v>
      </c>
      <c r="E802" s="109"/>
      <c r="F802" s="109"/>
      <c r="G802" s="19" t="s">
        <v>1449</v>
      </c>
      <c r="K802" s="62">
        <v>36.891030000000001</v>
      </c>
      <c r="L802" s="62">
        <v>-108.49194</v>
      </c>
      <c r="M802" s="19" t="s">
        <v>357</v>
      </c>
      <c r="N802" s="62" t="s">
        <v>142</v>
      </c>
      <c r="O802" s="19" t="s">
        <v>147</v>
      </c>
      <c r="P802" s="62" t="s">
        <v>1372</v>
      </c>
      <c r="S802" s="19">
        <v>0</v>
      </c>
      <c r="AA802" s="20" t="s">
        <v>142</v>
      </c>
      <c r="AB802" s="19" t="s">
        <v>1556</v>
      </c>
      <c r="AG802" s="19">
        <v>49.18</v>
      </c>
      <c r="AH802" s="19">
        <v>5.71</v>
      </c>
      <c r="AI802" s="19">
        <v>5.17</v>
      </c>
      <c r="AK802" s="37">
        <v>13.15</v>
      </c>
      <c r="AL802" s="19">
        <v>2.54</v>
      </c>
      <c r="AM802" s="19">
        <v>0.34</v>
      </c>
      <c r="AN802" s="19">
        <v>1.64</v>
      </c>
      <c r="AO802" s="19">
        <v>0.67</v>
      </c>
      <c r="AP802" s="19">
        <v>0.97</v>
      </c>
      <c r="AQ802" s="19">
        <v>0.24</v>
      </c>
      <c r="AU802" s="19">
        <v>0.01</v>
      </c>
      <c r="AY802" s="20">
        <v>79.610000000000014</v>
      </c>
      <c r="AZ802" s="19">
        <v>1.4E-2</v>
      </c>
      <c r="BA802" s="19" t="s">
        <v>260</v>
      </c>
      <c r="BB802" s="19">
        <v>4.2</v>
      </c>
      <c r="BD802" s="19">
        <v>890</v>
      </c>
      <c r="BG802" s="19">
        <v>2.9</v>
      </c>
      <c r="BJ802" s="19">
        <v>170</v>
      </c>
      <c r="BK802" s="19">
        <v>740</v>
      </c>
      <c r="BL802" s="19" t="s">
        <v>1468</v>
      </c>
      <c r="BM802" s="19">
        <v>72</v>
      </c>
      <c r="BN802" s="19" t="s">
        <v>1464</v>
      </c>
      <c r="BP802" s="19">
        <v>194</v>
      </c>
      <c r="BU802" s="19" t="s">
        <v>330</v>
      </c>
      <c r="BV802" s="19">
        <v>102</v>
      </c>
      <c r="BW802" s="19">
        <v>100</v>
      </c>
      <c r="BY802" s="19">
        <v>53</v>
      </c>
      <c r="CB802" s="19" t="s">
        <v>1484</v>
      </c>
      <c r="CF802" s="19">
        <v>1.6</v>
      </c>
      <c r="CG802" s="19">
        <v>30.3</v>
      </c>
      <c r="CJ802" s="19">
        <v>48</v>
      </c>
      <c r="CK802" s="19">
        <v>8.9</v>
      </c>
      <c r="CM802" s="19">
        <v>174</v>
      </c>
      <c r="CO802" s="19">
        <v>30.1</v>
      </c>
      <c r="CQ802" s="19">
        <v>6</v>
      </c>
      <c r="CR802" s="19">
        <v>180</v>
      </c>
      <c r="CS802" s="19" t="s">
        <v>1501</v>
      </c>
      <c r="CT802" s="19">
        <v>8400</v>
      </c>
      <c r="CU802" s="19">
        <v>411</v>
      </c>
      <c r="CV802" s="19">
        <v>678</v>
      </c>
      <c r="CY802" s="19">
        <v>44.7</v>
      </c>
      <c r="CZ802" s="19" t="s">
        <v>289</v>
      </c>
      <c r="DB802" s="19">
        <v>5.9</v>
      </c>
      <c r="DG802" s="19">
        <v>20</v>
      </c>
      <c r="DH802" s="19">
        <v>3.7</v>
      </c>
      <c r="DI802" s="85">
        <v>1163.3000000000002</v>
      </c>
      <c r="DJ802" s="85">
        <v>1343.3000000000002</v>
      </c>
    </row>
    <row r="803" spans="1:133" s="19" customFormat="1" x14ac:dyDescent="0.3">
      <c r="A803" s="62" t="s">
        <v>1502</v>
      </c>
      <c r="B803" s="19" t="s">
        <v>1435</v>
      </c>
      <c r="C803" s="19" t="s">
        <v>1283</v>
      </c>
      <c r="D803" s="19" t="s">
        <v>1449</v>
      </c>
      <c r="E803" s="109"/>
      <c r="F803" s="109"/>
      <c r="G803" s="19" t="s">
        <v>1449</v>
      </c>
      <c r="K803" s="62">
        <v>36.890450000000001</v>
      </c>
      <c r="L803" s="62">
        <v>-108.49156000000001</v>
      </c>
      <c r="M803" s="19" t="s">
        <v>357</v>
      </c>
      <c r="N803" s="62" t="s">
        <v>142</v>
      </c>
      <c r="O803" s="19" t="s">
        <v>147</v>
      </c>
      <c r="P803" s="62" t="s">
        <v>1372</v>
      </c>
      <c r="S803" s="19">
        <v>0</v>
      </c>
      <c r="AA803" s="20" t="s">
        <v>142</v>
      </c>
      <c r="AB803" s="19" t="s">
        <v>1556</v>
      </c>
      <c r="AG803" s="19">
        <v>63.69</v>
      </c>
      <c r="AH803" s="19">
        <v>3.98</v>
      </c>
      <c r="AI803" s="19">
        <v>12.73</v>
      </c>
      <c r="AK803" s="37">
        <v>5.3</v>
      </c>
      <c r="AL803" s="19">
        <v>0.14000000000000001</v>
      </c>
      <c r="AM803" s="19">
        <v>0.49</v>
      </c>
      <c r="AN803" s="19">
        <v>0.47</v>
      </c>
      <c r="AO803" s="19">
        <v>0.93</v>
      </c>
      <c r="AP803" s="19">
        <v>1.18</v>
      </c>
      <c r="AQ803" s="19">
        <v>0.21</v>
      </c>
      <c r="AU803" s="19">
        <v>0.02</v>
      </c>
      <c r="AY803" s="20">
        <v>89.12</v>
      </c>
      <c r="AZ803" s="19">
        <v>1.2999999999999999E-2</v>
      </c>
      <c r="BA803" s="19" t="s">
        <v>289</v>
      </c>
      <c r="BB803" s="19">
        <v>10</v>
      </c>
      <c r="BD803" s="19">
        <v>370</v>
      </c>
      <c r="BG803" s="19">
        <v>4.9000000000000004</v>
      </c>
      <c r="BJ803" s="19">
        <v>12</v>
      </c>
      <c r="BK803" s="19">
        <v>460</v>
      </c>
      <c r="BL803" s="19" t="s">
        <v>292</v>
      </c>
      <c r="BM803" s="19">
        <v>14</v>
      </c>
      <c r="BN803" s="19" t="s">
        <v>1464</v>
      </c>
      <c r="BP803" s="19">
        <v>125</v>
      </c>
      <c r="BU803" s="19" t="s">
        <v>251</v>
      </c>
      <c r="BV803" s="19">
        <v>72</v>
      </c>
      <c r="BW803" s="19" t="s">
        <v>1484</v>
      </c>
      <c r="BY803" s="19">
        <v>17</v>
      </c>
      <c r="CB803" s="19">
        <v>35</v>
      </c>
      <c r="CF803" s="19">
        <v>1.6</v>
      </c>
      <c r="CG803" s="19">
        <v>30</v>
      </c>
      <c r="CJ803" s="19">
        <v>35</v>
      </c>
      <c r="CK803" s="19">
        <v>6.1</v>
      </c>
      <c r="CM803" s="19">
        <v>112</v>
      </c>
      <c r="CO803" s="19">
        <v>20</v>
      </c>
      <c r="CQ803" s="19">
        <v>9</v>
      </c>
      <c r="CR803" s="19">
        <v>106</v>
      </c>
      <c r="CS803" s="19">
        <v>160</v>
      </c>
      <c r="CT803" s="19">
        <v>5200</v>
      </c>
      <c r="CU803" s="19">
        <v>298</v>
      </c>
      <c r="CV803" s="19">
        <v>523</v>
      </c>
      <c r="CY803" s="19">
        <v>32.5</v>
      </c>
      <c r="CZ803" s="19" t="s">
        <v>330</v>
      </c>
      <c r="DB803" s="19">
        <v>4.4000000000000004</v>
      </c>
      <c r="DG803" s="19">
        <v>18</v>
      </c>
      <c r="DH803" s="19">
        <v>3</v>
      </c>
      <c r="DI803" s="85">
        <v>878.9</v>
      </c>
      <c r="DJ803" s="85">
        <v>984.9</v>
      </c>
    </row>
    <row r="804" spans="1:133" s="19" customFormat="1" x14ac:dyDescent="0.3">
      <c r="A804" s="62" t="s">
        <v>1503</v>
      </c>
      <c r="B804" s="19" t="s">
        <v>1435</v>
      </c>
      <c r="C804" s="19" t="s">
        <v>1283</v>
      </c>
      <c r="D804" s="19" t="s">
        <v>1449</v>
      </c>
      <c r="E804" s="109"/>
      <c r="F804" s="109"/>
      <c r="G804" s="19" t="s">
        <v>1449</v>
      </c>
      <c r="K804" s="62">
        <v>36.902859999999997</v>
      </c>
      <c r="L804" s="62">
        <v>-108.51175000000001</v>
      </c>
      <c r="M804" s="19" t="s">
        <v>357</v>
      </c>
      <c r="N804" s="62" t="s">
        <v>142</v>
      </c>
      <c r="O804" s="19" t="s">
        <v>147</v>
      </c>
      <c r="P804" s="62" t="s">
        <v>1372</v>
      </c>
      <c r="S804" s="19">
        <v>0</v>
      </c>
      <c r="AA804" s="20" t="s">
        <v>142</v>
      </c>
      <c r="AB804" s="19" t="s">
        <v>1556</v>
      </c>
      <c r="AG804" s="19">
        <v>26.6</v>
      </c>
      <c r="AH804" s="19">
        <v>5.6</v>
      </c>
      <c r="AI804" s="19">
        <v>2.16</v>
      </c>
      <c r="AK804" s="37">
        <v>27.97</v>
      </c>
      <c r="AL804" s="19">
        <v>0.55000000000000004</v>
      </c>
      <c r="AM804" s="19">
        <v>0.44</v>
      </c>
      <c r="AN804" s="19">
        <v>4.88</v>
      </c>
      <c r="AO804" s="19">
        <v>0.4</v>
      </c>
      <c r="AP804" s="19">
        <v>0.25</v>
      </c>
      <c r="AQ804" s="19">
        <v>0.3</v>
      </c>
      <c r="AU804" s="19">
        <v>0.02</v>
      </c>
      <c r="AY804" s="20">
        <v>69.149999999999991</v>
      </c>
      <c r="AZ804" s="19">
        <v>0.09</v>
      </c>
      <c r="BA804" s="19" t="s">
        <v>264</v>
      </c>
      <c r="BB804" s="19">
        <v>4.3</v>
      </c>
      <c r="BD804" s="19">
        <v>650</v>
      </c>
      <c r="BG804" s="19" t="s">
        <v>264</v>
      </c>
      <c r="BJ804" s="19">
        <v>66</v>
      </c>
      <c r="BK804" s="19">
        <v>490</v>
      </c>
      <c r="BL804" s="19" t="s">
        <v>292</v>
      </c>
      <c r="BM804" s="19">
        <v>31</v>
      </c>
      <c r="BN804" s="19" t="s">
        <v>1464</v>
      </c>
      <c r="BP804" s="19">
        <v>186</v>
      </c>
      <c r="BU804" s="19" t="s">
        <v>251</v>
      </c>
      <c r="BV804" s="19">
        <v>106</v>
      </c>
      <c r="BW804" s="19">
        <v>49</v>
      </c>
      <c r="BY804" s="19">
        <v>86</v>
      </c>
      <c r="CB804" s="19">
        <v>13</v>
      </c>
      <c r="CF804" s="19">
        <v>1.5</v>
      </c>
      <c r="CG804" s="19">
        <v>34</v>
      </c>
      <c r="CJ804" s="19">
        <v>35</v>
      </c>
      <c r="CK804" s="19">
        <v>8.9</v>
      </c>
      <c r="CM804" s="19">
        <v>150</v>
      </c>
      <c r="CO804" s="16">
        <v>331.4</v>
      </c>
      <c r="CQ804" s="19">
        <v>5</v>
      </c>
      <c r="CR804" s="19">
        <v>139</v>
      </c>
      <c r="CS804" s="19">
        <v>160</v>
      </c>
      <c r="CT804" s="19">
        <v>8500</v>
      </c>
      <c r="CU804" s="19">
        <v>373</v>
      </c>
      <c r="CV804" s="19">
        <v>726</v>
      </c>
      <c r="CY804" s="19">
        <v>37.299999999999997</v>
      </c>
      <c r="CZ804" s="19">
        <v>3</v>
      </c>
      <c r="DB804" s="19">
        <v>5.2</v>
      </c>
      <c r="DG804" s="19">
        <v>22</v>
      </c>
      <c r="DH804" s="19">
        <v>3.9</v>
      </c>
      <c r="DI804" s="85">
        <v>1170.4000000000001</v>
      </c>
      <c r="DJ804" s="85">
        <v>1309.4000000000001</v>
      </c>
    </row>
    <row r="805" spans="1:133" s="19" customFormat="1" x14ac:dyDescent="0.3">
      <c r="A805" s="62" t="s">
        <v>1504</v>
      </c>
      <c r="B805" s="19" t="s">
        <v>1435</v>
      </c>
      <c r="C805" s="19" t="s">
        <v>1283</v>
      </c>
      <c r="D805" s="19" t="s">
        <v>1449</v>
      </c>
      <c r="E805" s="109"/>
      <c r="F805" s="109"/>
      <c r="G805" s="19" t="s">
        <v>1449</v>
      </c>
      <c r="K805" s="62">
        <v>36.90457</v>
      </c>
      <c r="L805" s="62">
        <v>-108.51372000000001</v>
      </c>
      <c r="M805" s="19" t="s">
        <v>357</v>
      </c>
      <c r="N805" s="62" t="s">
        <v>142</v>
      </c>
      <c r="O805" s="19" t="s">
        <v>147</v>
      </c>
      <c r="P805" s="62" t="s">
        <v>1372</v>
      </c>
      <c r="S805" s="19">
        <v>0</v>
      </c>
      <c r="AA805" s="20" t="s">
        <v>142</v>
      </c>
      <c r="AB805" s="19" t="s">
        <v>1556</v>
      </c>
      <c r="AG805" s="19">
        <v>23.62</v>
      </c>
      <c r="AH805" s="19">
        <v>8.57</v>
      </c>
      <c r="AI805" s="19">
        <v>2.31</v>
      </c>
      <c r="AK805" s="37">
        <v>29.4</v>
      </c>
      <c r="AL805" s="19">
        <v>0.56999999999999995</v>
      </c>
      <c r="AM805" s="19">
        <v>0.03</v>
      </c>
      <c r="AN805" s="19">
        <v>1.5</v>
      </c>
      <c r="AO805" s="19">
        <v>0.38</v>
      </c>
      <c r="AP805" s="19">
        <v>0.27</v>
      </c>
      <c r="AQ805" s="19">
        <v>0.36</v>
      </c>
      <c r="AU805" s="19">
        <v>0.03</v>
      </c>
      <c r="AY805" s="20">
        <v>67.009999999999991</v>
      </c>
      <c r="AZ805" s="19">
        <v>3.7999999999999999E-2</v>
      </c>
      <c r="BA805" s="19" t="s">
        <v>250</v>
      </c>
      <c r="BB805" s="19">
        <v>2.4</v>
      </c>
      <c r="BD805" s="19">
        <v>290</v>
      </c>
      <c r="BG805" s="19" t="s">
        <v>264</v>
      </c>
      <c r="BJ805" s="19">
        <v>77</v>
      </c>
      <c r="BK805" s="19">
        <v>750</v>
      </c>
      <c r="BL805" s="19" t="s">
        <v>1471</v>
      </c>
      <c r="BM805" s="19">
        <v>135</v>
      </c>
      <c r="BN805" s="19">
        <v>48</v>
      </c>
      <c r="BP805" s="19">
        <v>408</v>
      </c>
      <c r="BU805" s="19" t="s">
        <v>264</v>
      </c>
      <c r="BV805" s="19">
        <v>139</v>
      </c>
      <c r="BW805" s="19">
        <v>48</v>
      </c>
      <c r="BY805" s="19">
        <v>136</v>
      </c>
      <c r="CB805" s="19" t="s">
        <v>1505</v>
      </c>
      <c r="CF805" s="19">
        <v>1.6</v>
      </c>
      <c r="CG805" s="19">
        <v>47.2</v>
      </c>
      <c r="CJ805" s="19">
        <v>62</v>
      </c>
      <c r="CK805" s="19">
        <v>12</v>
      </c>
      <c r="CM805" s="19">
        <v>318</v>
      </c>
      <c r="CO805" s="19">
        <v>59.4</v>
      </c>
      <c r="CQ805" s="19">
        <v>9</v>
      </c>
      <c r="CR805" s="19">
        <v>250</v>
      </c>
      <c r="CS805" s="19">
        <v>250</v>
      </c>
      <c r="CT805" s="19">
        <v>18000</v>
      </c>
      <c r="CU805" s="19">
        <v>580</v>
      </c>
      <c r="CV805" s="19">
        <v>1210</v>
      </c>
      <c r="CY805" s="19">
        <v>69.099999999999994</v>
      </c>
      <c r="CZ805" s="19">
        <v>5</v>
      </c>
      <c r="DB805" s="19">
        <v>10</v>
      </c>
      <c r="DG805" s="19">
        <v>42</v>
      </c>
      <c r="DH805" s="19">
        <v>7.3</v>
      </c>
      <c r="DI805" s="85">
        <v>1923.3999999999999</v>
      </c>
      <c r="DJ805" s="85">
        <v>2173.3999999999996</v>
      </c>
    </row>
    <row r="806" spans="1:133" s="19" customFormat="1" x14ac:dyDescent="0.3">
      <c r="A806" s="62" t="s">
        <v>1506</v>
      </c>
      <c r="B806" s="19" t="s">
        <v>1435</v>
      </c>
      <c r="C806" s="19" t="s">
        <v>1283</v>
      </c>
      <c r="D806" s="19" t="s">
        <v>1449</v>
      </c>
      <c r="E806" s="109"/>
      <c r="F806" s="109"/>
      <c r="G806" s="19" t="s">
        <v>1449</v>
      </c>
      <c r="K806" s="62">
        <v>36.932569999999998</v>
      </c>
      <c r="L806" s="62">
        <v>-108.51415</v>
      </c>
      <c r="M806" s="19" t="s">
        <v>357</v>
      </c>
      <c r="N806" s="62" t="s">
        <v>142</v>
      </c>
      <c r="O806" s="19" t="s">
        <v>147</v>
      </c>
      <c r="P806" s="62" t="s">
        <v>1372</v>
      </c>
      <c r="S806" s="19">
        <v>0</v>
      </c>
      <c r="AA806" s="20" t="s">
        <v>142</v>
      </c>
      <c r="AB806" s="19" t="s">
        <v>1556</v>
      </c>
      <c r="AG806" s="19">
        <v>49.99</v>
      </c>
      <c r="AH806" s="19">
        <v>3.79</v>
      </c>
      <c r="AI806" s="19">
        <v>2.46</v>
      </c>
      <c r="AK806" s="37">
        <v>3.49</v>
      </c>
      <c r="AL806" s="19">
        <v>0.34</v>
      </c>
      <c r="AM806" s="19">
        <v>0.24</v>
      </c>
      <c r="AN806" s="19">
        <v>19.489999999999998</v>
      </c>
      <c r="AO806" s="19">
        <v>0.35</v>
      </c>
      <c r="AP806" s="19">
        <v>0.05</v>
      </c>
      <c r="AQ806" s="19">
        <v>0.28000000000000003</v>
      </c>
      <c r="AU806" s="19" t="s">
        <v>261</v>
      </c>
      <c r="AY806" s="20"/>
      <c r="AZ806" s="19">
        <v>7.8E-2</v>
      </c>
      <c r="BA806" s="19" t="s">
        <v>289</v>
      </c>
      <c r="BB806" s="19" t="s">
        <v>1507</v>
      </c>
      <c r="BD806" s="19">
        <v>270</v>
      </c>
      <c r="BG806" s="19" t="s">
        <v>264</v>
      </c>
      <c r="BJ806" s="19">
        <v>9</v>
      </c>
      <c r="BK806" s="19">
        <v>530</v>
      </c>
      <c r="BL806" s="19" t="s">
        <v>292</v>
      </c>
      <c r="BM806" s="19">
        <v>130</v>
      </c>
      <c r="BN806" s="19">
        <v>38</v>
      </c>
      <c r="BP806" s="19">
        <v>304</v>
      </c>
      <c r="BU806" s="19" t="s">
        <v>330</v>
      </c>
      <c r="BV806" s="19">
        <v>136</v>
      </c>
      <c r="BW806" s="19" t="s">
        <v>1508</v>
      </c>
      <c r="BY806" s="19">
        <v>46</v>
      </c>
      <c r="CB806" s="19" t="s">
        <v>1509</v>
      </c>
      <c r="CF806" s="19">
        <v>0.05</v>
      </c>
      <c r="CG806" s="19">
        <v>30.6</v>
      </c>
      <c r="CJ806" s="19">
        <v>32</v>
      </c>
      <c r="CK806" s="19">
        <v>12</v>
      </c>
      <c r="CM806" s="19">
        <v>325</v>
      </c>
      <c r="CO806" s="19">
        <v>43.4</v>
      </c>
      <c r="CQ806" s="19">
        <v>37</v>
      </c>
      <c r="CR806" s="19">
        <v>261</v>
      </c>
      <c r="CS806" s="19" t="s">
        <v>252</v>
      </c>
      <c r="CT806" s="19">
        <v>12000</v>
      </c>
      <c r="CU806" s="19">
        <v>772</v>
      </c>
      <c r="CV806" s="19">
        <v>1380</v>
      </c>
      <c r="CY806" s="19">
        <v>89.5</v>
      </c>
      <c r="CZ806" s="19">
        <v>5</v>
      </c>
      <c r="DB806" s="19">
        <v>9.4</v>
      </c>
      <c r="DG806" s="19">
        <v>37</v>
      </c>
      <c r="DH806" s="19">
        <v>5.9</v>
      </c>
      <c r="DI806" s="85">
        <v>2298.8000000000002</v>
      </c>
      <c r="DJ806" s="85">
        <v>2559.8000000000002</v>
      </c>
    </row>
    <row r="807" spans="1:133" s="19" customFormat="1" x14ac:dyDescent="0.3">
      <c r="A807" s="62" t="s">
        <v>1510</v>
      </c>
      <c r="B807" s="19" t="s">
        <v>1435</v>
      </c>
      <c r="C807" s="19" t="s">
        <v>1283</v>
      </c>
      <c r="D807" s="19" t="s">
        <v>1449</v>
      </c>
      <c r="E807" s="109"/>
      <c r="F807" s="109"/>
      <c r="G807" s="19" t="s">
        <v>1449</v>
      </c>
      <c r="K807" s="62">
        <v>37.019860000000001</v>
      </c>
      <c r="L807" s="62">
        <v>-108.69696999999999</v>
      </c>
      <c r="M807" s="19" t="s">
        <v>357</v>
      </c>
      <c r="N807" s="62" t="s">
        <v>142</v>
      </c>
      <c r="O807" s="19" t="s">
        <v>1560</v>
      </c>
      <c r="P807" s="62" t="s">
        <v>1372</v>
      </c>
      <c r="S807" s="19">
        <v>0</v>
      </c>
      <c r="AA807" s="20" t="s">
        <v>142</v>
      </c>
      <c r="AB807" s="19" t="s">
        <v>1556</v>
      </c>
      <c r="AG807" s="19">
        <v>14.89</v>
      </c>
      <c r="AH807" s="19">
        <v>5.83</v>
      </c>
      <c r="AI807" s="19">
        <v>1.34</v>
      </c>
      <c r="AK807" s="37">
        <v>21.33</v>
      </c>
      <c r="AL807" s="19">
        <v>0.27</v>
      </c>
      <c r="AM807" s="19">
        <v>0.17</v>
      </c>
      <c r="AN807" s="19">
        <v>20.95</v>
      </c>
      <c r="AO807" s="19">
        <v>0.32</v>
      </c>
      <c r="AP807" s="19">
        <v>0.01</v>
      </c>
      <c r="AQ807" s="19">
        <v>0.34</v>
      </c>
      <c r="AU807" s="19">
        <v>0.15</v>
      </c>
      <c r="AY807" s="20">
        <v>65.45</v>
      </c>
      <c r="AZ807" s="19">
        <v>8.5000000000000006E-2</v>
      </c>
      <c r="BA807" s="19" t="s">
        <v>250</v>
      </c>
      <c r="BB807" s="19">
        <v>29</v>
      </c>
      <c r="BD807" s="19">
        <v>870</v>
      </c>
      <c r="BG807" s="19">
        <v>7.1</v>
      </c>
      <c r="BJ807" s="19">
        <v>88</v>
      </c>
      <c r="BK807" s="19">
        <v>1200</v>
      </c>
      <c r="BL807" s="19" t="s">
        <v>292</v>
      </c>
      <c r="BM807" s="19">
        <v>78</v>
      </c>
      <c r="BN807" s="19" t="s">
        <v>1464</v>
      </c>
      <c r="BP807" s="19">
        <v>342</v>
      </c>
      <c r="BU807" s="19" t="s">
        <v>264</v>
      </c>
      <c r="BV807" s="19">
        <v>112</v>
      </c>
      <c r="BW807" s="19" t="s">
        <v>1441</v>
      </c>
      <c r="BY807" s="19">
        <v>85</v>
      </c>
      <c r="CB807" s="19" t="s">
        <v>1490</v>
      </c>
      <c r="CF807" s="19">
        <v>3.1</v>
      </c>
      <c r="CG807" s="19">
        <v>50.5</v>
      </c>
      <c r="CJ807" s="19">
        <v>34</v>
      </c>
      <c r="CK807" s="19">
        <v>13</v>
      </c>
      <c r="CM807" s="19">
        <v>284</v>
      </c>
      <c r="CO807" s="19">
        <v>48.1</v>
      </c>
      <c r="CQ807" s="19">
        <v>62</v>
      </c>
      <c r="CR807" s="19">
        <v>199</v>
      </c>
      <c r="CS807" s="19">
        <v>570</v>
      </c>
      <c r="CT807" s="19">
        <v>15000</v>
      </c>
      <c r="CU807" s="19">
        <v>559</v>
      </c>
      <c r="CV807" s="19">
        <v>949</v>
      </c>
      <c r="CY807" s="19">
        <v>63.5</v>
      </c>
      <c r="CZ807" s="19" t="s">
        <v>330</v>
      </c>
      <c r="DB807" s="19">
        <v>8.3000000000000007</v>
      </c>
      <c r="DG807" s="19">
        <v>39</v>
      </c>
      <c r="DH807" s="19">
        <v>7</v>
      </c>
      <c r="DI807" s="85">
        <v>1625.8</v>
      </c>
      <c r="DJ807" s="85">
        <v>1824.8</v>
      </c>
    </row>
    <row r="808" spans="1:133" s="19" customFormat="1" x14ac:dyDescent="0.3">
      <c r="A808" s="62" t="s">
        <v>1511</v>
      </c>
      <c r="B808" s="19" t="s">
        <v>1435</v>
      </c>
      <c r="C808" s="19" t="s">
        <v>1283</v>
      </c>
      <c r="D808" s="19" t="s">
        <v>1449</v>
      </c>
      <c r="E808" s="109"/>
      <c r="F808" s="109"/>
      <c r="G808" s="19" t="s">
        <v>1449</v>
      </c>
      <c r="K808" s="62">
        <v>37.017319999999998</v>
      </c>
      <c r="L808" s="62">
        <v>-108.69259</v>
      </c>
      <c r="M808" s="19" t="s">
        <v>357</v>
      </c>
      <c r="N808" s="62" t="s">
        <v>142</v>
      </c>
      <c r="O808" s="19" t="s">
        <v>1560</v>
      </c>
      <c r="P808" s="62" t="s">
        <v>1372</v>
      </c>
      <c r="S808" s="19">
        <v>0</v>
      </c>
      <c r="AA808" s="20" t="s">
        <v>142</v>
      </c>
      <c r="AB808" s="19" t="s">
        <v>1556</v>
      </c>
      <c r="AG808" s="19">
        <v>15.02</v>
      </c>
      <c r="AH808" s="19">
        <v>5.16</v>
      </c>
      <c r="AI808" s="19">
        <v>1.59</v>
      </c>
      <c r="AK808" s="37">
        <v>25.38</v>
      </c>
      <c r="AL808" s="19">
        <v>0.41</v>
      </c>
      <c r="AM808" s="19">
        <v>0.25</v>
      </c>
      <c r="AN808" s="19">
        <v>17.09</v>
      </c>
      <c r="AO808" s="19">
        <v>0.34</v>
      </c>
      <c r="AP808" s="19">
        <v>0.1</v>
      </c>
      <c r="AQ808" s="19">
        <v>0.28999999999999998</v>
      </c>
      <c r="AU808" s="19">
        <v>0.16</v>
      </c>
      <c r="AY808" s="20">
        <v>65.63</v>
      </c>
      <c r="AZ808" s="19" t="s">
        <v>1512</v>
      </c>
      <c r="BA808" s="19" t="s">
        <v>267</v>
      </c>
      <c r="BB808" s="19">
        <v>6.1</v>
      </c>
      <c r="BD808" s="19">
        <v>500</v>
      </c>
      <c r="BG808" s="19">
        <v>10</v>
      </c>
      <c r="BJ808" s="19">
        <v>66</v>
      </c>
      <c r="BK808" s="19">
        <v>780</v>
      </c>
      <c r="BL808" s="19">
        <v>1</v>
      </c>
      <c r="BM808" s="19">
        <v>141</v>
      </c>
      <c r="BN808" s="19">
        <v>40</v>
      </c>
      <c r="BP808" s="19">
        <v>206</v>
      </c>
      <c r="BU808" s="19" t="s">
        <v>251</v>
      </c>
      <c r="BV808" s="19">
        <v>101</v>
      </c>
      <c r="BW808" s="19" t="s">
        <v>255</v>
      </c>
      <c r="BY808" s="19">
        <v>81</v>
      </c>
      <c r="CB808" s="19" t="s">
        <v>1457</v>
      </c>
      <c r="CF808" s="19">
        <v>1.3</v>
      </c>
      <c r="CG808" s="19">
        <v>34.4</v>
      </c>
      <c r="CJ808" s="19">
        <v>33</v>
      </c>
      <c r="CK808" s="19">
        <v>7.9</v>
      </c>
      <c r="CM808" s="19">
        <v>163</v>
      </c>
      <c r="CO808" s="19">
        <v>28.9</v>
      </c>
      <c r="CQ808" s="19">
        <v>3</v>
      </c>
      <c r="CR808" s="19">
        <v>146</v>
      </c>
      <c r="CS808" s="19">
        <v>240</v>
      </c>
      <c r="CT808" s="19">
        <v>8600</v>
      </c>
      <c r="CU808" s="19">
        <v>381</v>
      </c>
      <c r="CV808" s="19">
        <v>645</v>
      </c>
      <c r="CY808" s="19">
        <v>36.4</v>
      </c>
      <c r="CZ808" s="19">
        <v>3</v>
      </c>
      <c r="DB808" s="19">
        <v>5</v>
      </c>
      <c r="DG808" s="19">
        <v>25</v>
      </c>
      <c r="DH808" s="19">
        <v>4.5</v>
      </c>
      <c r="DI808" s="85">
        <v>1099.9000000000001</v>
      </c>
      <c r="DJ808" s="85">
        <v>1245.9000000000001</v>
      </c>
    </row>
    <row r="809" spans="1:133" s="19" customFormat="1" x14ac:dyDescent="0.3">
      <c r="A809" s="62" t="s">
        <v>1513</v>
      </c>
      <c r="B809" s="19" t="s">
        <v>1435</v>
      </c>
      <c r="C809" s="19" t="s">
        <v>1283</v>
      </c>
      <c r="D809" s="19" t="s">
        <v>1449</v>
      </c>
      <c r="E809" s="109"/>
      <c r="F809" s="109"/>
      <c r="G809" s="19" t="s">
        <v>1449</v>
      </c>
      <c r="K809" s="62">
        <v>37.02075</v>
      </c>
      <c r="L809" s="62">
        <v>-108.69036</v>
      </c>
      <c r="M809" s="19" t="s">
        <v>357</v>
      </c>
      <c r="N809" s="62" t="s">
        <v>142</v>
      </c>
      <c r="O809" s="19" t="s">
        <v>1560</v>
      </c>
      <c r="P809" s="62" t="s">
        <v>1372</v>
      </c>
      <c r="S809" s="19">
        <v>0</v>
      </c>
      <c r="AA809" s="20" t="s">
        <v>142</v>
      </c>
      <c r="AB809" s="19" t="s">
        <v>1556</v>
      </c>
      <c r="AG809" s="19">
        <v>67.47</v>
      </c>
      <c r="AH809" s="19">
        <v>6.25</v>
      </c>
      <c r="AI809" s="19">
        <v>5.48</v>
      </c>
      <c r="AK809" s="37">
        <v>7.15</v>
      </c>
      <c r="AL809" s="19">
        <v>0.51</v>
      </c>
      <c r="AM809" s="19">
        <v>0.78</v>
      </c>
      <c r="AN809" s="19">
        <v>0.62</v>
      </c>
      <c r="AO809" s="19">
        <v>0.36</v>
      </c>
      <c r="AP809" s="19">
        <v>0.05</v>
      </c>
      <c r="AQ809" s="19">
        <v>0.2</v>
      </c>
      <c r="AU809" s="19">
        <v>0.01</v>
      </c>
      <c r="AY809" s="20">
        <v>88.870000000000019</v>
      </c>
      <c r="AZ809" s="19">
        <v>5.8999999999999997E-2</v>
      </c>
      <c r="BA809" s="19" t="s">
        <v>250</v>
      </c>
      <c r="BB809" s="19" t="s">
        <v>1514</v>
      </c>
      <c r="BD809" s="19">
        <v>360</v>
      </c>
      <c r="BG809" s="19" t="s">
        <v>264</v>
      </c>
      <c r="BJ809" s="19">
        <v>20</v>
      </c>
      <c r="BK809" s="19">
        <v>640</v>
      </c>
      <c r="BL809" s="19" t="s">
        <v>251</v>
      </c>
      <c r="BM809" s="19">
        <v>98</v>
      </c>
      <c r="BN809" s="19">
        <v>67</v>
      </c>
      <c r="BP809" s="19">
        <v>324</v>
      </c>
      <c r="BU809" s="19" t="s">
        <v>330</v>
      </c>
      <c r="BV809" s="19">
        <v>162</v>
      </c>
      <c r="BW809" s="19" t="s">
        <v>1465</v>
      </c>
      <c r="BY809" s="19">
        <v>59</v>
      </c>
      <c r="CB809" s="19" t="s">
        <v>1515</v>
      </c>
      <c r="CF809" s="19">
        <v>0.8</v>
      </c>
      <c r="CG809" s="19">
        <v>43.7</v>
      </c>
      <c r="CJ809" s="19">
        <v>30</v>
      </c>
      <c r="CK809" s="19">
        <v>13</v>
      </c>
      <c r="CM809" s="19">
        <v>255</v>
      </c>
      <c r="CO809" s="19">
        <v>41.5</v>
      </c>
      <c r="CQ809" s="19">
        <v>7</v>
      </c>
      <c r="CR809" s="19">
        <v>300</v>
      </c>
      <c r="CS809" s="19">
        <v>270</v>
      </c>
      <c r="CT809" s="19">
        <v>14000</v>
      </c>
      <c r="CU809" s="19">
        <v>577</v>
      </c>
      <c r="CV809" s="19">
        <v>1150</v>
      </c>
      <c r="CY809" s="19">
        <v>63.9</v>
      </c>
      <c r="CZ809" s="19">
        <v>6</v>
      </c>
      <c r="DB809" s="19">
        <v>8.1999999999999993</v>
      </c>
      <c r="DG809" s="19">
        <v>44</v>
      </c>
      <c r="DH809" s="19">
        <v>6.9</v>
      </c>
      <c r="DI809" s="85">
        <v>1856.0000000000002</v>
      </c>
      <c r="DJ809" s="85">
        <v>2156</v>
      </c>
    </row>
    <row r="810" spans="1:133" s="19" customFormat="1" x14ac:dyDescent="0.3">
      <c r="A810" s="62" t="s">
        <v>1516</v>
      </c>
      <c r="B810" s="19" t="s">
        <v>1435</v>
      </c>
      <c r="C810" s="19" t="s">
        <v>1283</v>
      </c>
      <c r="D810" s="19" t="s">
        <v>1449</v>
      </c>
      <c r="E810" s="109"/>
      <c r="F810" s="109"/>
      <c r="G810" s="19" t="s">
        <v>1449</v>
      </c>
      <c r="K810" s="62">
        <v>36.907870000000003</v>
      </c>
      <c r="L810" s="62">
        <v>-108.51956</v>
      </c>
      <c r="M810" s="19" t="s">
        <v>357</v>
      </c>
      <c r="N810" s="62" t="s">
        <v>142</v>
      </c>
      <c r="O810" s="19" t="s">
        <v>147</v>
      </c>
      <c r="P810" s="62" t="s">
        <v>1372</v>
      </c>
      <c r="S810" s="19">
        <v>0</v>
      </c>
      <c r="AA810" s="20" t="s">
        <v>142</v>
      </c>
      <c r="AB810" s="19" t="s">
        <v>1556</v>
      </c>
      <c r="AG810" s="19">
        <v>54.65</v>
      </c>
      <c r="AH810" s="19">
        <v>0.51</v>
      </c>
      <c r="AI810" s="19">
        <v>3.47</v>
      </c>
      <c r="AK810" s="37">
        <v>21.38</v>
      </c>
      <c r="AL810" s="19">
        <v>0.44</v>
      </c>
      <c r="AM810" s="19">
        <v>0.42</v>
      </c>
      <c r="AN810" s="19">
        <v>1.35</v>
      </c>
      <c r="AO810" s="19">
        <v>0.55000000000000004</v>
      </c>
      <c r="AP810" s="19">
        <v>0.68</v>
      </c>
      <c r="AQ810" s="19">
        <v>0.06</v>
      </c>
      <c r="AU810" s="19">
        <v>0.03</v>
      </c>
      <c r="AY810" s="20">
        <v>83.509999999999991</v>
      </c>
      <c r="AZ810" s="19">
        <v>1.4999999999999999E-2</v>
      </c>
      <c r="BA810" s="19" t="s">
        <v>264</v>
      </c>
      <c r="BB810" s="19" t="s">
        <v>1517</v>
      </c>
      <c r="BD810" s="19">
        <v>400</v>
      </c>
      <c r="BG810" s="19" t="s">
        <v>264</v>
      </c>
      <c r="BJ810" s="19">
        <v>53</v>
      </c>
      <c r="BK810" s="19">
        <v>170</v>
      </c>
      <c r="BL810" s="19">
        <v>0.9</v>
      </c>
      <c r="BM810" s="19">
        <v>98</v>
      </c>
      <c r="BN810" s="19">
        <v>7</v>
      </c>
      <c r="BP810" s="19">
        <v>4</v>
      </c>
      <c r="BU810" s="19" t="s">
        <v>251</v>
      </c>
      <c r="BV810" s="19">
        <v>6</v>
      </c>
      <c r="BW810" s="19">
        <v>40</v>
      </c>
      <c r="BY810" s="19">
        <v>33</v>
      </c>
      <c r="CB810" s="19">
        <v>28</v>
      </c>
      <c r="CF810" s="19">
        <v>0.4</v>
      </c>
      <c r="CG810" s="19">
        <v>15</v>
      </c>
      <c r="CJ810" s="19">
        <v>33</v>
      </c>
      <c r="CK810" s="19">
        <v>0.5</v>
      </c>
      <c r="CM810" s="19">
        <v>8.6</v>
      </c>
      <c r="CO810" s="19">
        <v>31.4</v>
      </c>
      <c r="CQ810" s="19" t="s">
        <v>330</v>
      </c>
      <c r="CR810" s="19">
        <v>22</v>
      </c>
      <c r="CS810" s="19">
        <v>190</v>
      </c>
      <c r="CT810" s="19" t="s">
        <v>1440</v>
      </c>
      <c r="CU810" s="19">
        <v>71</v>
      </c>
      <c r="CV810" s="19">
        <v>82</v>
      </c>
      <c r="CY810" s="19">
        <v>637</v>
      </c>
      <c r="CZ810" s="19" t="s">
        <v>251</v>
      </c>
      <c r="DB810" s="19">
        <v>1.3</v>
      </c>
      <c r="DG810" s="19">
        <v>2</v>
      </c>
      <c r="DH810" s="19">
        <v>0.5</v>
      </c>
      <c r="DI810" s="85">
        <v>793.8</v>
      </c>
      <c r="DJ810" s="85">
        <v>815.8</v>
      </c>
    </row>
    <row r="811" spans="1:133" s="19" customFormat="1" x14ac:dyDescent="0.3">
      <c r="C811" s="20"/>
      <c r="E811" s="109"/>
      <c r="F811" s="81"/>
      <c r="G811" s="62"/>
      <c r="N811" s="62"/>
      <c r="P811" s="62"/>
      <c r="X811" s="20"/>
      <c r="Y811" s="20"/>
      <c r="AA811" s="20"/>
      <c r="AB811" s="20"/>
      <c r="AC811" s="20"/>
      <c r="AD811" s="20"/>
      <c r="AE811" s="20"/>
      <c r="AF811" s="20"/>
      <c r="AJ811" s="20"/>
      <c r="AK811" s="37"/>
      <c r="AX811" s="20"/>
      <c r="BI811" s="20"/>
      <c r="BS811" s="20"/>
      <c r="BX811" s="20"/>
      <c r="BZ811" s="20"/>
      <c r="CA811" s="20"/>
      <c r="CD811" s="20"/>
      <c r="CE811" s="20"/>
      <c r="DI811" s="85"/>
      <c r="DJ811" s="85"/>
    </row>
    <row r="812" spans="1:133" s="19" customFormat="1" x14ac:dyDescent="0.3">
      <c r="A812" s="64" t="s">
        <v>1592</v>
      </c>
      <c r="C812" s="20"/>
      <c r="E812" s="109"/>
      <c r="F812" s="81"/>
      <c r="G812" s="62"/>
      <c r="N812" s="62"/>
      <c r="P812" s="62"/>
      <c r="X812" s="20"/>
      <c r="Y812" s="20"/>
      <c r="AA812" s="20"/>
      <c r="AB812" s="20"/>
      <c r="AC812" s="20"/>
      <c r="AD812" s="20"/>
      <c r="AE812" s="20"/>
      <c r="AF812" s="20"/>
      <c r="AJ812" s="20"/>
      <c r="AK812" s="37"/>
      <c r="AX812" s="20"/>
      <c r="BI812" s="20"/>
      <c r="BS812" s="20"/>
      <c r="BX812" s="20"/>
      <c r="BZ812" s="20"/>
      <c r="CA812" s="20"/>
      <c r="CD812" s="20"/>
      <c r="CE812" s="20"/>
      <c r="DI812" s="85"/>
      <c r="DJ812" s="85"/>
    </row>
    <row r="813" spans="1:133" s="62" customFormat="1" ht="14.25" customHeight="1" x14ac:dyDescent="0.3">
      <c r="A813" s="62" t="s">
        <v>1563</v>
      </c>
      <c r="B813" s="62" t="s">
        <v>1564</v>
      </c>
      <c r="C813" s="62" t="s">
        <v>1565</v>
      </c>
      <c r="D813" s="123" t="s">
        <v>980</v>
      </c>
      <c r="F813" s="109">
        <v>42980</v>
      </c>
      <c r="G813" s="62" t="s">
        <v>1566</v>
      </c>
      <c r="H813" s="20" t="s">
        <v>2195</v>
      </c>
      <c r="I813" s="20"/>
      <c r="J813" s="20"/>
      <c r="K813" s="62">
        <v>35.156244000000001</v>
      </c>
      <c r="L813" s="62">
        <v>-107.294303</v>
      </c>
      <c r="M813" s="62" t="s">
        <v>357</v>
      </c>
      <c r="N813" s="62" t="s">
        <v>242</v>
      </c>
      <c r="O813" s="62" t="s">
        <v>147</v>
      </c>
      <c r="P813" s="62" t="s">
        <v>2280</v>
      </c>
      <c r="Q813" s="62" t="s">
        <v>1567</v>
      </c>
      <c r="R813" s="62" t="s">
        <v>1374</v>
      </c>
      <c r="T813" s="62" t="s">
        <v>1568</v>
      </c>
      <c r="AA813" s="20" t="s">
        <v>142</v>
      </c>
      <c r="AG813" s="28">
        <v>85.53</v>
      </c>
      <c r="AH813" s="28">
        <v>0.24</v>
      </c>
      <c r="AI813" s="28">
        <v>7.65</v>
      </c>
      <c r="AK813" s="37">
        <v>1.54</v>
      </c>
      <c r="AL813" s="28">
        <v>0.02</v>
      </c>
      <c r="AM813" s="28">
        <v>0.36</v>
      </c>
      <c r="AN813" s="28">
        <v>0.09</v>
      </c>
      <c r="AO813" s="28">
        <v>0.26</v>
      </c>
      <c r="AP813" s="28">
        <v>2.2999999999999998</v>
      </c>
      <c r="AQ813" s="28">
        <v>0.01</v>
      </c>
      <c r="AR813" s="28">
        <v>1.89</v>
      </c>
      <c r="AS813" s="28"/>
      <c r="AT813" s="28">
        <v>0.04</v>
      </c>
      <c r="AU813" s="28"/>
      <c r="AV813" s="28"/>
      <c r="AW813" s="28">
        <v>0.06</v>
      </c>
      <c r="AY813" s="20">
        <v>99.890000000000015</v>
      </c>
      <c r="AZ813" s="28"/>
      <c r="BA813" s="28" t="s">
        <v>292</v>
      </c>
      <c r="BB813" s="28">
        <v>1.2</v>
      </c>
      <c r="BC813" s="28"/>
      <c r="BD813" s="28">
        <v>629</v>
      </c>
      <c r="BE813" s="28"/>
      <c r="BF813" s="28">
        <v>0.06</v>
      </c>
      <c r="BG813" s="28"/>
      <c r="BH813" s="28" t="s">
        <v>292</v>
      </c>
      <c r="BJ813" s="28">
        <v>5</v>
      </c>
      <c r="BK813" s="28">
        <v>20</v>
      </c>
      <c r="BL813" s="28">
        <v>1.96</v>
      </c>
      <c r="BM813" s="28">
        <v>5</v>
      </c>
      <c r="BN813" s="28">
        <v>7.4</v>
      </c>
      <c r="BO813" s="28" t="s">
        <v>289</v>
      </c>
      <c r="BP813" s="28">
        <v>5.8</v>
      </c>
      <c r="BQ813" s="28">
        <v>8.0000000000000002E-3</v>
      </c>
      <c r="BR813" s="28">
        <v>8.9999999999999993E-3</v>
      </c>
      <c r="BT813" s="28">
        <v>10</v>
      </c>
      <c r="BU813" s="28" t="s">
        <v>251</v>
      </c>
      <c r="BV813" s="28">
        <v>5.8</v>
      </c>
      <c r="BW813" s="28">
        <v>3</v>
      </c>
      <c r="BY813" s="28">
        <v>18</v>
      </c>
      <c r="CB813" s="28">
        <v>81.099999999999994</v>
      </c>
      <c r="CC813" s="28">
        <v>1E-3</v>
      </c>
      <c r="CF813" s="28">
        <v>0.23</v>
      </c>
      <c r="CG813" s="28">
        <v>1.4</v>
      </c>
      <c r="CH813" s="28" t="s">
        <v>291</v>
      </c>
      <c r="CI813" s="28">
        <v>1</v>
      </c>
      <c r="CJ813" s="28">
        <v>49.4</v>
      </c>
      <c r="CK813" s="28">
        <v>0.4</v>
      </c>
      <c r="CL813" s="28" t="s">
        <v>261</v>
      </c>
      <c r="CM813" s="28">
        <v>4.87</v>
      </c>
      <c r="CN813" s="28">
        <v>0.14000000000000001</v>
      </c>
      <c r="CO813" s="188">
        <v>145.5</v>
      </c>
      <c r="CP813" s="28">
        <v>83</v>
      </c>
      <c r="CQ813" s="28">
        <v>2</v>
      </c>
      <c r="CR813" s="28">
        <v>15.5</v>
      </c>
      <c r="CS813" s="28">
        <v>18</v>
      </c>
      <c r="CT813" s="28">
        <v>218</v>
      </c>
      <c r="CU813" s="28">
        <v>22.8</v>
      </c>
      <c r="CV813" s="28">
        <v>44.2</v>
      </c>
      <c r="CW813" s="28">
        <v>5.24</v>
      </c>
      <c r="CX813" s="28">
        <v>20.6</v>
      </c>
      <c r="CY813" s="28">
        <v>3.41</v>
      </c>
      <c r="CZ813" s="28">
        <v>0.77</v>
      </c>
      <c r="DA813" s="28">
        <v>3.23</v>
      </c>
      <c r="DB813" s="28">
        <v>0.45</v>
      </c>
      <c r="DC813" s="28">
        <v>2.92</v>
      </c>
      <c r="DD813" s="28">
        <v>0.49</v>
      </c>
      <c r="DE813" s="28">
        <v>1.66</v>
      </c>
      <c r="DF813" s="28">
        <v>0.24</v>
      </c>
      <c r="DG813" s="28">
        <v>1.46</v>
      </c>
      <c r="DH813" s="28">
        <v>0.25</v>
      </c>
      <c r="DI813" s="87">
        <v>107.71999999999998</v>
      </c>
      <c r="DJ813" s="85">
        <v>123.21999999999998</v>
      </c>
      <c r="DK813" s="28"/>
      <c r="DL813" s="28"/>
      <c r="DM813" s="28"/>
      <c r="DN813" s="28"/>
      <c r="DO813" s="28"/>
      <c r="DP813" s="28"/>
      <c r="DQ813" s="28"/>
      <c r="DR813" s="28"/>
      <c r="DS813" s="28"/>
      <c r="DY813" s="28"/>
      <c r="DZ813" s="28"/>
      <c r="EA813" s="28"/>
      <c r="EB813" s="28"/>
      <c r="EC813" s="28"/>
    </row>
    <row r="814" spans="1:133" s="62" customFormat="1" ht="14.25" customHeight="1" x14ac:dyDescent="0.3">
      <c r="A814" s="62" t="s">
        <v>1569</v>
      </c>
      <c r="B814" s="62" t="s">
        <v>1564</v>
      </c>
      <c r="C814" s="62" t="s">
        <v>1565</v>
      </c>
      <c r="D814" s="123" t="s">
        <v>980</v>
      </c>
      <c r="F814" s="109">
        <v>42980</v>
      </c>
      <c r="G814" s="62" t="s">
        <v>1566</v>
      </c>
      <c r="H814" s="20" t="s">
        <v>2195</v>
      </c>
      <c r="I814" s="20"/>
      <c r="J814" s="20"/>
      <c r="K814" s="62">
        <v>35.156244000000001</v>
      </c>
      <c r="L814" s="62">
        <v>-107.294303</v>
      </c>
      <c r="M814" s="62" t="s">
        <v>357</v>
      </c>
      <c r="N814" s="62" t="s">
        <v>242</v>
      </c>
      <c r="O814" s="62" t="s">
        <v>147</v>
      </c>
      <c r="P814" s="62" t="s">
        <v>2280</v>
      </c>
      <c r="Q814" s="62" t="s">
        <v>1570</v>
      </c>
      <c r="R814" s="62" t="s">
        <v>1374</v>
      </c>
      <c r="T814" s="62" t="s">
        <v>1568</v>
      </c>
      <c r="AA814" s="20" t="s">
        <v>142</v>
      </c>
      <c r="AG814" s="28">
        <v>84.93</v>
      </c>
      <c r="AH814" s="28">
        <v>0.24</v>
      </c>
      <c r="AI814" s="28">
        <v>7.67</v>
      </c>
      <c r="AK814" s="37">
        <v>1.52</v>
      </c>
      <c r="AL814" s="28">
        <v>0.02</v>
      </c>
      <c r="AM814" s="28">
        <v>0.39</v>
      </c>
      <c r="AN814" s="28">
        <v>0.11</v>
      </c>
      <c r="AO814" s="28">
        <v>0.26</v>
      </c>
      <c r="AP814" s="28">
        <v>2.31</v>
      </c>
      <c r="AQ814" s="28">
        <v>0.01</v>
      </c>
      <c r="AR814" s="28">
        <v>1.99</v>
      </c>
      <c r="AS814" s="28"/>
      <c r="AT814" s="28">
        <v>0.05</v>
      </c>
      <c r="AU814" s="28"/>
      <c r="AV814" s="28"/>
      <c r="AW814" s="28">
        <v>7.0000000000000007E-2</v>
      </c>
      <c r="AY814" s="20">
        <v>99.45</v>
      </c>
      <c r="AZ814" s="28"/>
      <c r="BA814" s="28" t="s">
        <v>292</v>
      </c>
      <c r="BB814" s="28">
        <v>2.4</v>
      </c>
      <c r="BC814" s="28"/>
      <c r="BD814" s="28">
        <v>597</v>
      </c>
      <c r="BE814" s="28"/>
      <c r="BF814" s="28">
        <v>7.0000000000000007E-2</v>
      </c>
      <c r="BG814" s="28"/>
      <c r="BH814" s="28" t="s">
        <v>292</v>
      </c>
      <c r="BJ814" s="28">
        <v>5</v>
      </c>
      <c r="BK814" s="28">
        <v>20</v>
      </c>
      <c r="BL814" s="28">
        <v>1.92</v>
      </c>
      <c r="BM814" s="28">
        <v>6</v>
      </c>
      <c r="BN814" s="28">
        <v>7.8</v>
      </c>
      <c r="BO814" s="28" t="s">
        <v>289</v>
      </c>
      <c r="BP814" s="28">
        <v>6.7</v>
      </c>
      <c r="BQ814" s="28">
        <v>0.01</v>
      </c>
      <c r="BR814" s="28">
        <v>8.9999999999999993E-3</v>
      </c>
      <c r="BT814" s="28">
        <v>10</v>
      </c>
      <c r="BU814" s="28">
        <v>2</v>
      </c>
      <c r="BV814" s="28">
        <v>5.9</v>
      </c>
      <c r="BW814" s="28">
        <v>2</v>
      </c>
      <c r="BY814" s="28">
        <v>18</v>
      </c>
      <c r="CB814" s="28">
        <v>80.3</v>
      </c>
      <c r="CC814" s="28">
        <v>1E-3</v>
      </c>
      <c r="CF814" s="28">
        <v>0.28999999999999998</v>
      </c>
      <c r="CG814" s="28">
        <v>1.4</v>
      </c>
      <c r="CH814" s="28">
        <v>0.5</v>
      </c>
      <c r="CI814" s="28">
        <v>1</v>
      </c>
      <c r="CJ814" s="28">
        <v>58.1</v>
      </c>
      <c r="CK814" s="28">
        <v>0.4</v>
      </c>
      <c r="CL814" s="28" t="s">
        <v>261</v>
      </c>
      <c r="CM814" s="28">
        <v>4.83</v>
      </c>
      <c r="CN814" s="28">
        <v>0.23</v>
      </c>
      <c r="CO814" s="188">
        <v>141</v>
      </c>
      <c r="CP814" s="28">
        <v>87</v>
      </c>
      <c r="CQ814" s="28">
        <v>1</v>
      </c>
      <c r="CR814" s="28">
        <v>15.1</v>
      </c>
      <c r="CS814" s="28">
        <v>17</v>
      </c>
      <c r="CT814" s="28">
        <v>269</v>
      </c>
      <c r="CU814" s="28">
        <v>21.3</v>
      </c>
      <c r="CV814" s="28">
        <v>42.1</v>
      </c>
      <c r="CW814" s="28">
        <v>4.76</v>
      </c>
      <c r="CX814" s="28">
        <v>18.7</v>
      </c>
      <c r="CY814" s="28">
        <v>3.38</v>
      </c>
      <c r="CZ814" s="28">
        <v>0.85</v>
      </c>
      <c r="DA814" s="28">
        <v>2.74</v>
      </c>
      <c r="DB814" s="28">
        <v>0.43</v>
      </c>
      <c r="DC814" s="28">
        <v>2.63</v>
      </c>
      <c r="DD814" s="28">
        <v>0.48</v>
      </c>
      <c r="DE814" s="28">
        <v>1.6</v>
      </c>
      <c r="DF814" s="28">
        <v>0.24</v>
      </c>
      <c r="DG814" s="28">
        <v>1.62</v>
      </c>
      <c r="DH814" s="28">
        <v>0.27</v>
      </c>
      <c r="DI814" s="87">
        <v>101.1</v>
      </c>
      <c r="DJ814" s="85">
        <v>116.19999999999999</v>
      </c>
      <c r="DK814" s="28"/>
      <c r="DL814" s="28"/>
      <c r="DM814" s="28"/>
      <c r="DN814" s="28"/>
      <c r="DO814" s="28"/>
      <c r="DP814" s="28"/>
      <c r="DQ814" s="28"/>
      <c r="DR814" s="28"/>
      <c r="DS814" s="28"/>
      <c r="DY814" s="28"/>
      <c r="DZ814" s="28"/>
      <c r="EA814" s="28"/>
      <c r="EB814" s="28"/>
      <c r="EC814" s="28"/>
    </row>
    <row r="815" spans="1:133" s="62" customFormat="1" ht="14.25" customHeight="1" x14ac:dyDescent="0.3">
      <c r="A815" s="62" t="s">
        <v>1571</v>
      </c>
      <c r="B815" s="62" t="s">
        <v>1564</v>
      </c>
      <c r="C815" s="62" t="s">
        <v>1565</v>
      </c>
      <c r="D815" s="123" t="s">
        <v>980</v>
      </c>
      <c r="F815" s="109">
        <v>42980</v>
      </c>
      <c r="G815" s="62" t="s">
        <v>1566</v>
      </c>
      <c r="H815" s="20" t="s">
        <v>2195</v>
      </c>
      <c r="I815" s="20"/>
      <c r="J815" s="20"/>
      <c r="K815" s="62">
        <v>35.156244000000001</v>
      </c>
      <c r="L815" s="62">
        <v>-107.294303</v>
      </c>
      <c r="M815" s="62" t="s">
        <v>357</v>
      </c>
      <c r="N815" s="62" t="s">
        <v>242</v>
      </c>
      <c r="O815" s="62" t="s">
        <v>147</v>
      </c>
      <c r="P815" s="62" t="s">
        <v>2280</v>
      </c>
      <c r="Q815" s="62" t="s">
        <v>1572</v>
      </c>
      <c r="R815" s="62" t="s">
        <v>1374</v>
      </c>
      <c r="T815" s="62" t="s">
        <v>1568</v>
      </c>
      <c r="AA815" s="20" t="s">
        <v>142</v>
      </c>
      <c r="AG815" s="28">
        <v>81.63</v>
      </c>
      <c r="AH815" s="28">
        <v>0.35</v>
      </c>
      <c r="AI815" s="28">
        <v>8.25</v>
      </c>
      <c r="AK815" s="37">
        <v>3.1</v>
      </c>
      <c r="AL815" s="28">
        <v>0.08</v>
      </c>
      <c r="AM815" s="28">
        <v>0.6</v>
      </c>
      <c r="AN815" s="28">
        <v>0.13</v>
      </c>
      <c r="AO815" s="28">
        <v>0.27</v>
      </c>
      <c r="AP815" s="28">
        <v>2.4300000000000002</v>
      </c>
      <c r="AQ815" s="28">
        <v>0.01</v>
      </c>
      <c r="AR815" s="28">
        <v>2.2599999999999998</v>
      </c>
      <c r="AS815" s="28"/>
      <c r="AT815" s="28">
        <v>0.05</v>
      </c>
      <c r="AU815" s="28"/>
      <c r="AV815" s="28"/>
      <c r="AW815" s="28">
        <v>7.0000000000000007E-2</v>
      </c>
      <c r="AY815" s="20">
        <v>99.109999999999985</v>
      </c>
      <c r="AZ815" s="28"/>
      <c r="BA815" s="28" t="s">
        <v>292</v>
      </c>
      <c r="BB815" s="28">
        <v>3.1</v>
      </c>
      <c r="BC815" s="28"/>
      <c r="BD815" s="28">
        <v>426</v>
      </c>
      <c r="BE815" s="28"/>
      <c r="BF815" s="28">
        <v>0.09</v>
      </c>
      <c r="BG815" s="28"/>
      <c r="BH815" s="28" t="s">
        <v>292</v>
      </c>
      <c r="BJ815" s="28">
        <v>6</v>
      </c>
      <c r="BK815" s="28">
        <v>20</v>
      </c>
      <c r="BL815" s="28">
        <v>2.44</v>
      </c>
      <c r="BM815" s="28">
        <v>8</v>
      </c>
      <c r="BN815" s="28">
        <v>9.5</v>
      </c>
      <c r="BO815" s="28" t="s">
        <v>289</v>
      </c>
      <c r="BP815" s="28">
        <v>9.8000000000000007</v>
      </c>
      <c r="BQ815" s="28">
        <v>0.01</v>
      </c>
      <c r="BR815" s="28">
        <v>1.2999999999999999E-2</v>
      </c>
      <c r="BT815" s="28">
        <v>20</v>
      </c>
      <c r="BU815" s="28">
        <v>1</v>
      </c>
      <c r="BV815" s="28">
        <v>8.3000000000000007</v>
      </c>
      <c r="BW815" s="28">
        <v>7</v>
      </c>
      <c r="BY815" s="28">
        <v>19</v>
      </c>
      <c r="CB815" s="28">
        <v>87.4</v>
      </c>
      <c r="CC815" s="28">
        <v>1E-3</v>
      </c>
      <c r="CF815" s="28">
        <v>0.38</v>
      </c>
      <c r="CG815" s="28">
        <v>2.1</v>
      </c>
      <c r="CH815" s="28">
        <v>0.2</v>
      </c>
      <c r="CI815" s="28">
        <v>1</v>
      </c>
      <c r="CJ815" s="28">
        <v>55.3</v>
      </c>
      <c r="CK815" s="28">
        <v>0.6</v>
      </c>
      <c r="CL815" s="28">
        <v>0.01</v>
      </c>
      <c r="CM815" s="28">
        <v>6.35</v>
      </c>
      <c r="CN815" s="28">
        <v>0.19</v>
      </c>
      <c r="CO815" s="188">
        <v>273</v>
      </c>
      <c r="CP815" s="28">
        <v>135</v>
      </c>
      <c r="CQ815" s="28">
        <v>1</v>
      </c>
      <c r="CR815" s="28">
        <v>20.3</v>
      </c>
      <c r="CS815" s="28">
        <v>28</v>
      </c>
      <c r="CT815" s="28">
        <v>383</v>
      </c>
      <c r="CU815" s="28">
        <v>24.5</v>
      </c>
      <c r="CV815" s="28">
        <v>49.9</v>
      </c>
      <c r="CW815" s="28">
        <v>5.61</v>
      </c>
      <c r="CX815" s="28">
        <v>21.5</v>
      </c>
      <c r="CY815" s="28">
        <v>4.0199999999999996</v>
      </c>
      <c r="CZ815" s="28">
        <v>0.91</v>
      </c>
      <c r="DA815" s="28">
        <v>3.42</v>
      </c>
      <c r="DB815" s="28">
        <v>0.53</v>
      </c>
      <c r="DC815" s="28">
        <v>3.16</v>
      </c>
      <c r="DD815" s="28">
        <v>0.65</v>
      </c>
      <c r="DE815" s="28">
        <v>2.2599999999999998</v>
      </c>
      <c r="DF815" s="28">
        <v>0.31</v>
      </c>
      <c r="DG815" s="28">
        <v>2.29</v>
      </c>
      <c r="DH815" s="28">
        <v>0.35</v>
      </c>
      <c r="DI815" s="87">
        <v>119.41000000000001</v>
      </c>
      <c r="DJ815" s="85">
        <v>139.71</v>
      </c>
      <c r="DK815" s="28"/>
      <c r="DL815" s="28"/>
      <c r="DM815" s="28"/>
      <c r="DN815" s="28"/>
      <c r="DO815" s="28"/>
      <c r="DP815" s="28"/>
      <c r="DQ815" s="28"/>
      <c r="DR815" s="28"/>
      <c r="DS815" s="28"/>
      <c r="DY815" s="28"/>
      <c r="DZ815" s="28"/>
      <c r="EA815" s="28"/>
      <c r="EB815" s="28"/>
      <c r="EC815" s="28"/>
    </row>
    <row r="816" spans="1:133" s="62" customFormat="1" ht="14.25" customHeight="1" x14ac:dyDescent="0.3">
      <c r="A816" s="62" t="s">
        <v>1573</v>
      </c>
      <c r="B816" s="62" t="s">
        <v>1564</v>
      </c>
      <c r="C816" s="62" t="s">
        <v>1565</v>
      </c>
      <c r="D816" s="123" t="s">
        <v>980</v>
      </c>
      <c r="F816" s="109">
        <v>42980</v>
      </c>
      <c r="G816" s="62" t="s">
        <v>1566</v>
      </c>
      <c r="H816" s="20" t="s">
        <v>2195</v>
      </c>
      <c r="I816" s="20"/>
      <c r="J816" s="20"/>
      <c r="K816" s="62">
        <v>35.156244000000001</v>
      </c>
      <c r="L816" s="62">
        <v>-107.294303</v>
      </c>
      <c r="M816" s="62" t="s">
        <v>357</v>
      </c>
      <c r="N816" s="62" t="s">
        <v>242</v>
      </c>
      <c r="O816" s="62" t="s">
        <v>147</v>
      </c>
      <c r="P816" s="62" t="s">
        <v>2280</v>
      </c>
      <c r="Q816" s="62" t="s">
        <v>1572</v>
      </c>
      <c r="R816" s="62" t="s">
        <v>1374</v>
      </c>
      <c r="T816" s="62" t="s">
        <v>1568</v>
      </c>
      <c r="AA816" s="20" t="s">
        <v>142</v>
      </c>
      <c r="AG816" s="28">
        <v>74.44</v>
      </c>
      <c r="AH816" s="28">
        <v>0.51</v>
      </c>
      <c r="AI816" s="28">
        <v>11.84</v>
      </c>
      <c r="AK816" s="37">
        <v>3.79</v>
      </c>
      <c r="AL816" s="28">
        <v>0.06</v>
      </c>
      <c r="AM816" s="28">
        <v>1.08</v>
      </c>
      <c r="AN816" s="28">
        <v>0.19</v>
      </c>
      <c r="AO816" s="28">
        <v>0.3</v>
      </c>
      <c r="AP816" s="28">
        <v>2.95</v>
      </c>
      <c r="AQ816" s="28">
        <v>0.02</v>
      </c>
      <c r="AR816" s="28">
        <v>3.78</v>
      </c>
      <c r="AS816" s="28"/>
      <c r="AT816" s="28">
        <v>7.0000000000000007E-2</v>
      </c>
      <c r="AU816" s="28"/>
      <c r="AV816" s="28"/>
      <c r="AW816" s="28">
        <v>0.25</v>
      </c>
      <c r="AY816" s="20">
        <v>98.960000000000008</v>
      </c>
      <c r="AZ816" s="28"/>
      <c r="BA816" s="28" t="s">
        <v>292</v>
      </c>
      <c r="BB816" s="28">
        <v>4.0999999999999996</v>
      </c>
      <c r="BC816" s="28"/>
      <c r="BD816" s="28">
        <v>467</v>
      </c>
      <c r="BE816" s="28"/>
      <c r="BF816" s="28">
        <v>0.17</v>
      </c>
      <c r="BG816" s="28"/>
      <c r="BH816" s="28" t="s">
        <v>292</v>
      </c>
      <c r="BJ816" s="28">
        <v>10</v>
      </c>
      <c r="BK816" s="28">
        <v>30</v>
      </c>
      <c r="BL816" s="28">
        <v>4.28</v>
      </c>
      <c r="BM816" s="28">
        <v>10</v>
      </c>
      <c r="BN816" s="28">
        <v>16.5</v>
      </c>
      <c r="BO816" s="28" t="s">
        <v>289</v>
      </c>
      <c r="BP816" s="28">
        <v>8.8000000000000007</v>
      </c>
      <c r="BQ816" s="28">
        <v>2.1999999999999999E-2</v>
      </c>
      <c r="BR816" s="28">
        <v>2.4E-2</v>
      </c>
      <c r="BT816" s="28">
        <v>20</v>
      </c>
      <c r="BU816" s="28">
        <v>1</v>
      </c>
      <c r="BV816" s="28">
        <v>12.2</v>
      </c>
      <c r="BW816" s="28">
        <v>9</v>
      </c>
      <c r="BY816" s="28">
        <v>28</v>
      </c>
      <c r="CB816" s="28">
        <v>120.5</v>
      </c>
      <c r="CC816" s="28">
        <v>3.0000000000000001E-3</v>
      </c>
      <c r="CF816" s="28">
        <v>0.5</v>
      </c>
      <c r="CG816" s="28">
        <v>3.7</v>
      </c>
      <c r="CH816" s="28">
        <v>0.2</v>
      </c>
      <c r="CI816" s="28">
        <v>2</v>
      </c>
      <c r="CJ816" s="28">
        <v>64.7</v>
      </c>
      <c r="CK816" s="28">
        <v>0.8</v>
      </c>
      <c r="CL816" s="28">
        <v>0.02</v>
      </c>
      <c r="CM816" s="28">
        <v>10</v>
      </c>
      <c r="CN816" s="28">
        <v>0.31</v>
      </c>
      <c r="CO816" s="188">
        <v>458</v>
      </c>
      <c r="CP816" s="28">
        <v>209</v>
      </c>
      <c r="CQ816" s="28">
        <v>2</v>
      </c>
      <c r="CR816" s="28">
        <v>45.7</v>
      </c>
      <c r="CS816" s="28">
        <v>42</v>
      </c>
      <c r="CT816" s="28">
        <v>344</v>
      </c>
      <c r="CU816" s="28">
        <v>42.9</v>
      </c>
      <c r="CV816" s="28">
        <v>86.7</v>
      </c>
      <c r="CW816" s="28">
        <v>9.98</v>
      </c>
      <c r="CX816" s="28">
        <v>40.4</v>
      </c>
      <c r="CY816" s="28">
        <v>7.72</v>
      </c>
      <c r="CZ816" s="28">
        <v>1.65</v>
      </c>
      <c r="DA816" s="28">
        <v>7.34</v>
      </c>
      <c r="DB816" s="28">
        <v>1.1499999999999999</v>
      </c>
      <c r="DC816" s="28">
        <v>7.38</v>
      </c>
      <c r="DD816" s="28">
        <v>1.45</v>
      </c>
      <c r="DE816" s="28">
        <v>4.6100000000000003</v>
      </c>
      <c r="DF816" s="28">
        <v>0.64</v>
      </c>
      <c r="DG816" s="28">
        <v>4.32</v>
      </c>
      <c r="DH816" s="28">
        <v>0.63</v>
      </c>
      <c r="DI816" s="87">
        <v>216.86999999999998</v>
      </c>
      <c r="DJ816" s="85">
        <v>262.57</v>
      </c>
      <c r="DK816" s="28"/>
      <c r="DL816" s="28"/>
      <c r="DM816" s="28"/>
      <c r="DN816" s="28"/>
      <c r="DO816" s="28"/>
      <c r="DP816" s="28"/>
      <c r="DQ816" s="28"/>
      <c r="DR816" s="28"/>
      <c r="DS816" s="28"/>
      <c r="DY816" s="28"/>
      <c r="DZ816" s="28"/>
      <c r="EA816" s="28"/>
      <c r="EB816" s="28"/>
      <c r="EC816" s="28"/>
    </row>
    <row r="817" spans="1:133" s="62" customFormat="1" ht="14.25" customHeight="1" x14ac:dyDescent="0.3">
      <c r="A817" s="62" t="s">
        <v>1574</v>
      </c>
      <c r="B817" s="62" t="s">
        <v>1564</v>
      </c>
      <c r="C817" s="62" t="s">
        <v>1565</v>
      </c>
      <c r="D817" s="123" t="s">
        <v>980</v>
      </c>
      <c r="F817" s="109">
        <v>42980</v>
      </c>
      <c r="G817" s="62" t="s">
        <v>1566</v>
      </c>
      <c r="H817" s="20" t="s">
        <v>2195</v>
      </c>
      <c r="I817" s="20"/>
      <c r="J817" s="20"/>
      <c r="K817" s="62">
        <v>35.156244000000001</v>
      </c>
      <c r="L817" s="62">
        <v>-107.294303</v>
      </c>
      <c r="M817" s="62" t="s">
        <v>357</v>
      </c>
      <c r="N817" s="62" t="s">
        <v>242</v>
      </c>
      <c r="O817" s="62" t="s">
        <v>147</v>
      </c>
      <c r="P817" s="62" t="s">
        <v>2280</v>
      </c>
      <c r="Q817" s="62" t="s">
        <v>1572</v>
      </c>
      <c r="R817" s="62" t="s">
        <v>1374</v>
      </c>
      <c r="T817" s="62" t="s">
        <v>1568</v>
      </c>
      <c r="AA817" s="20" t="s">
        <v>142</v>
      </c>
      <c r="AG817" s="28">
        <v>82.76</v>
      </c>
      <c r="AH817" s="28">
        <v>0.28000000000000003</v>
      </c>
      <c r="AI817" s="28">
        <v>8.5500000000000007</v>
      </c>
      <c r="AK817" s="37">
        <v>2.0099999999999998</v>
      </c>
      <c r="AL817" s="28">
        <v>0.02</v>
      </c>
      <c r="AM817" s="28">
        <v>0.51</v>
      </c>
      <c r="AN817" s="28">
        <v>0.12</v>
      </c>
      <c r="AO817" s="28">
        <v>0.28000000000000003</v>
      </c>
      <c r="AP817" s="28">
        <v>2.5299999999999998</v>
      </c>
      <c r="AQ817" s="28">
        <v>0.02</v>
      </c>
      <c r="AR817" s="28">
        <v>2.12</v>
      </c>
      <c r="AS817" s="28"/>
      <c r="AT817" s="28">
        <v>0.05</v>
      </c>
      <c r="AU817" s="28"/>
      <c r="AV817" s="28"/>
      <c r="AW817" s="28">
        <v>0.1</v>
      </c>
      <c r="AY817" s="20">
        <v>99.200000000000017</v>
      </c>
      <c r="AZ817" s="28"/>
      <c r="BA817" s="28" t="s">
        <v>292</v>
      </c>
      <c r="BB817" s="28">
        <v>2</v>
      </c>
      <c r="BC817" s="28"/>
      <c r="BD817" s="28">
        <v>691</v>
      </c>
      <c r="BE817" s="28"/>
      <c r="BF817" s="28">
        <v>0.08</v>
      </c>
      <c r="BG817" s="28"/>
      <c r="BH817" s="28" t="s">
        <v>292</v>
      </c>
      <c r="BJ817" s="28">
        <v>6</v>
      </c>
      <c r="BK817" s="28">
        <v>20</v>
      </c>
      <c r="BL817" s="28">
        <v>2.42</v>
      </c>
      <c r="BM817" s="28">
        <v>6</v>
      </c>
      <c r="BN817" s="28">
        <v>9.5</v>
      </c>
      <c r="BO817" s="28" t="s">
        <v>289</v>
      </c>
      <c r="BP817" s="28">
        <v>5.0999999999999996</v>
      </c>
      <c r="BQ817" s="28">
        <v>0.01</v>
      </c>
      <c r="BR817" s="28">
        <v>1.2E-2</v>
      </c>
      <c r="BT817" s="28">
        <v>10</v>
      </c>
      <c r="BU817" s="28" t="s">
        <v>251</v>
      </c>
      <c r="BV817" s="28">
        <v>6.6</v>
      </c>
      <c r="BW817" s="28">
        <v>5</v>
      </c>
      <c r="BY817" s="28">
        <v>19</v>
      </c>
      <c r="CB817" s="28">
        <v>96</v>
      </c>
      <c r="CC817" s="28">
        <v>1E-3</v>
      </c>
      <c r="CF817" s="28">
        <v>0.31</v>
      </c>
      <c r="CG817" s="28">
        <v>1.7</v>
      </c>
      <c r="CH817" s="28" t="s">
        <v>291</v>
      </c>
      <c r="CI817" s="28">
        <v>1</v>
      </c>
      <c r="CJ817" s="28">
        <v>52.7</v>
      </c>
      <c r="CK817" s="28">
        <v>0.4</v>
      </c>
      <c r="CL817" s="28">
        <v>0.01</v>
      </c>
      <c r="CM817" s="28">
        <v>5.85</v>
      </c>
      <c r="CN817" s="28">
        <v>0.16</v>
      </c>
      <c r="CO817" s="188">
        <v>191</v>
      </c>
      <c r="CP817" s="28">
        <v>106</v>
      </c>
      <c r="CQ817" s="28">
        <v>2</v>
      </c>
      <c r="CR817" s="28">
        <v>21.3</v>
      </c>
      <c r="CS817" s="28">
        <v>28</v>
      </c>
      <c r="CT817" s="28">
        <v>189</v>
      </c>
      <c r="CU817" s="28">
        <v>28.1</v>
      </c>
      <c r="CV817" s="28">
        <v>54.8</v>
      </c>
      <c r="CW817" s="28">
        <v>6.35</v>
      </c>
      <c r="CX817" s="28">
        <v>25.5</v>
      </c>
      <c r="CY817" s="28">
        <v>4.17</v>
      </c>
      <c r="CZ817" s="28">
        <v>1.07</v>
      </c>
      <c r="DA817" s="28">
        <v>3.99</v>
      </c>
      <c r="DB817" s="28">
        <v>0.63</v>
      </c>
      <c r="DC817" s="28">
        <v>3.56</v>
      </c>
      <c r="DD817" s="28">
        <v>0.71</v>
      </c>
      <c r="DE817" s="28">
        <v>2.4</v>
      </c>
      <c r="DF817" s="28">
        <v>0.28999999999999998</v>
      </c>
      <c r="DG817" s="28">
        <v>2.13</v>
      </c>
      <c r="DH817" s="28">
        <v>0.31</v>
      </c>
      <c r="DI817" s="87">
        <v>134.01</v>
      </c>
      <c r="DJ817" s="85">
        <v>155.31</v>
      </c>
      <c r="DK817" s="28"/>
      <c r="DL817" s="28"/>
      <c r="DM817" s="28"/>
      <c r="DN817" s="28"/>
      <c r="DO817" s="28"/>
      <c r="DP817" s="28"/>
      <c r="DQ817" s="28"/>
      <c r="DR817" s="28"/>
      <c r="DS817" s="28"/>
      <c r="DY817" s="28"/>
      <c r="DZ817" s="28"/>
      <c r="EA817" s="28"/>
      <c r="EB817" s="28"/>
      <c r="EC817" s="28"/>
    </row>
    <row r="818" spans="1:133" s="62" customFormat="1" ht="14.25" customHeight="1" x14ac:dyDescent="0.3">
      <c r="A818" s="62" t="s">
        <v>1575</v>
      </c>
      <c r="B818" s="62" t="s">
        <v>1564</v>
      </c>
      <c r="C818" s="62" t="s">
        <v>1565</v>
      </c>
      <c r="D818" s="123" t="s">
        <v>980</v>
      </c>
      <c r="F818" s="109">
        <v>42980</v>
      </c>
      <c r="G818" s="62" t="s">
        <v>1566</v>
      </c>
      <c r="H818" s="20" t="s">
        <v>2195</v>
      </c>
      <c r="I818" s="20"/>
      <c r="J818" s="20"/>
      <c r="K818" s="62">
        <v>35.156244000000001</v>
      </c>
      <c r="L818" s="62">
        <v>-107.294303</v>
      </c>
      <c r="M818" s="62" t="s">
        <v>357</v>
      </c>
      <c r="N818" s="62" t="s">
        <v>242</v>
      </c>
      <c r="O818" s="62" t="s">
        <v>147</v>
      </c>
      <c r="P818" s="62" t="s">
        <v>2280</v>
      </c>
      <c r="Q818" s="62" t="s">
        <v>1572</v>
      </c>
      <c r="R818" s="62" t="s">
        <v>1374</v>
      </c>
      <c r="T818" s="62" t="s">
        <v>1568</v>
      </c>
      <c r="AA818" s="20" t="s">
        <v>142</v>
      </c>
      <c r="AG818" s="28">
        <v>86.75</v>
      </c>
      <c r="AH818" s="28">
        <v>0.18</v>
      </c>
      <c r="AI818" s="28">
        <v>6.63</v>
      </c>
      <c r="AK818" s="37">
        <v>1.28</v>
      </c>
      <c r="AL818" s="28">
        <v>0.01</v>
      </c>
      <c r="AM818" s="28">
        <v>0.28000000000000003</v>
      </c>
      <c r="AN818" s="28">
        <v>0.08</v>
      </c>
      <c r="AO818" s="28">
        <v>0.23</v>
      </c>
      <c r="AP818" s="28">
        <v>2.06</v>
      </c>
      <c r="AQ818" s="28">
        <v>0.01</v>
      </c>
      <c r="AR818" s="28">
        <v>1.55</v>
      </c>
      <c r="AS818" s="28"/>
      <c r="AT818" s="28">
        <v>0.03</v>
      </c>
      <c r="AU818" s="28"/>
      <c r="AV818" s="28"/>
      <c r="AW818" s="28">
        <v>0.04</v>
      </c>
      <c r="AY818" s="20">
        <v>99.060000000000016</v>
      </c>
      <c r="AZ818" s="28"/>
      <c r="BA818" s="28" t="s">
        <v>292</v>
      </c>
      <c r="BB818" s="28">
        <v>1.1000000000000001</v>
      </c>
      <c r="BC818" s="28"/>
      <c r="BD818" s="28">
        <v>561</v>
      </c>
      <c r="BE818" s="28"/>
      <c r="BF818" s="28">
        <v>0.05</v>
      </c>
      <c r="BG818" s="28"/>
      <c r="BH818" s="28" t="s">
        <v>292</v>
      </c>
      <c r="BJ818" s="28">
        <v>3</v>
      </c>
      <c r="BK818" s="28">
        <v>10</v>
      </c>
      <c r="BL818" s="28">
        <v>1.6</v>
      </c>
      <c r="BM818" s="28">
        <v>5</v>
      </c>
      <c r="BN818" s="28">
        <v>6.6</v>
      </c>
      <c r="BO818" s="28" t="s">
        <v>289</v>
      </c>
      <c r="BP818" s="28">
        <v>3.5</v>
      </c>
      <c r="BQ818" s="28">
        <v>6.0000000000000001E-3</v>
      </c>
      <c r="BR818" s="28">
        <v>7.0000000000000001E-3</v>
      </c>
      <c r="BT818" s="28">
        <v>10</v>
      </c>
      <c r="BU818" s="28" t="s">
        <v>251</v>
      </c>
      <c r="BV818" s="28">
        <v>4.5999999999999996</v>
      </c>
      <c r="BW818" s="28">
        <v>4</v>
      </c>
      <c r="BY818" s="28">
        <v>14</v>
      </c>
      <c r="CB818" s="28">
        <v>70.8</v>
      </c>
      <c r="CC818" s="28">
        <v>1E-3</v>
      </c>
      <c r="CF818" s="28">
        <v>0.18</v>
      </c>
      <c r="CG818" s="28">
        <v>1.1000000000000001</v>
      </c>
      <c r="CH818" s="28" t="s">
        <v>291</v>
      </c>
      <c r="CI818" s="28">
        <v>1</v>
      </c>
      <c r="CJ818" s="28">
        <v>43.6</v>
      </c>
      <c r="CK818" s="28">
        <v>0.3</v>
      </c>
      <c r="CL818" s="28" t="s">
        <v>261</v>
      </c>
      <c r="CM818" s="28">
        <v>3.48</v>
      </c>
      <c r="CN818" s="28">
        <v>0.11</v>
      </c>
      <c r="CO818" s="188">
        <v>109.5</v>
      </c>
      <c r="CP818" s="28">
        <v>60</v>
      </c>
      <c r="CQ818" s="28">
        <v>2</v>
      </c>
      <c r="CR818" s="28">
        <v>10.5</v>
      </c>
      <c r="CS818" s="28">
        <v>13</v>
      </c>
      <c r="CT818" s="28">
        <v>140</v>
      </c>
      <c r="CU818" s="28">
        <v>17.8</v>
      </c>
      <c r="CV818" s="28">
        <v>34.4</v>
      </c>
      <c r="CW818" s="28">
        <v>3.98</v>
      </c>
      <c r="CX818" s="28">
        <v>16.100000000000001</v>
      </c>
      <c r="CY818" s="28">
        <v>2.62</v>
      </c>
      <c r="CZ818" s="28">
        <v>0.55000000000000004</v>
      </c>
      <c r="DA818" s="28">
        <v>2.2200000000000002</v>
      </c>
      <c r="DB818" s="28">
        <v>0.34</v>
      </c>
      <c r="DC818" s="28">
        <v>1.98</v>
      </c>
      <c r="DD818" s="28">
        <v>0.34</v>
      </c>
      <c r="DE818" s="28">
        <v>1.22</v>
      </c>
      <c r="DF818" s="28">
        <v>0.14000000000000001</v>
      </c>
      <c r="DG818" s="28">
        <v>1.22</v>
      </c>
      <c r="DH818" s="28">
        <v>0.17</v>
      </c>
      <c r="DI818" s="87">
        <v>83.080000000000013</v>
      </c>
      <c r="DJ818" s="85">
        <v>93.580000000000013</v>
      </c>
      <c r="DK818" s="28"/>
      <c r="DL818" s="28"/>
      <c r="DM818" s="28"/>
      <c r="DN818" s="28"/>
      <c r="DO818" s="28"/>
      <c r="DP818" s="28"/>
      <c r="DQ818" s="28"/>
      <c r="DR818" s="28"/>
      <c r="DS818" s="28"/>
      <c r="DY818" s="28"/>
      <c r="DZ818" s="28"/>
      <c r="EA818" s="28"/>
      <c r="EB818" s="28"/>
      <c r="EC818" s="28"/>
    </row>
    <row r="819" spans="1:133" s="62" customFormat="1" ht="14.25" customHeight="1" x14ac:dyDescent="0.3">
      <c r="A819" s="62" t="s">
        <v>1576</v>
      </c>
      <c r="B819" s="62" t="s">
        <v>1564</v>
      </c>
      <c r="C819" s="62" t="s">
        <v>1565</v>
      </c>
      <c r="D819" s="123" t="s">
        <v>980</v>
      </c>
      <c r="F819" s="109">
        <v>42980</v>
      </c>
      <c r="G819" s="62" t="s">
        <v>1566</v>
      </c>
      <c r="H819" s="20" t="s">
        <v>2195</v>
      </c>
      <c r="I819" s="20"/>
      <c r="J819" s="20"/>
      <c r="K819" s="62">
        <v>35.156244000000001</v>
      </c>
      <c r="L819" s="62">
        <v>-107.294303</v>
      </c>
      <c r="M819" s="62" t="s">
        <v>357</v>
      </c>
      <c r="N819" s="62" t="s">
        <v>242</v>
      </c>
      <c r="O819" s="62" t="s">
        <v>147</v>
      </c>
      <c r="P819" s="62" t="s">
        <v>2280</v>
      </c>
      <c r="Q819" s="62" t="s">
        <v>1572</v>
      </c>
      <c r="R819" s="62" t="s">
        <v>1374</v>
      </c>
      <c r="T819" s="62" t="s">
        <v>1568</v>
      </c>
      <c r="AA819" s="20" t="s">
        <v>142</v>
      </c>
      <c r="AG819" s="28">
        <v>75.87</v>
      </c>
      <c r="AH819" s="28">
        <v>0.49</v>
      </c>
      <c r="AI819" s="28">
        <v>12.48</v>
      </c>
      <c r="AK819" s="37">
        <v>2.21</v>
      </c>
      <c r="AL819" s="28">
        <v>0.03</v>
      </c>
      <c r="AM819" s="28">
        <v>0.62</v>
      </c>
      <c r="AN819" s="28">
        <v>0.28999999999999998</v>
      </c>
      <c r="AO819" s="28">
        <v>0.52</v>
      </c>
      <c r="AP819" s="28">
        <v>3.54</v>
      </c>
      <c r="AQ819" s="28">
        <v>0.03</v>
      </c>
      <c r="AR819" s="28">
        <v>3.42</v>
      </c>
      <c r="AS819" s="28"/>
      <c r="AT819" s="28">
        <v>0.12</v>
      </c>
      <c r="AU819" s="28"/>
      <c r="AV819" s="28"/>
      <c r="AW819" s="28">
        <v>0.11</v>
      </c>
      <c r="AY819" s="20">
        <v>99.500000000000014</v>
      </c>
      <c r="AZ819" s="28"/>
      <c r="BA819" s="28" t="s">
        <v>292</v>
      </c>
      <c r="BB819" s="28">
        <v>1.9</v>
      </c>
      <c r="BC819" s="28"/>
      <c r="BD819" s="28">
        <v>870</v>
      </c>
      <c r="BE819" s="28"/>
      <c r="BF819" s="28">
        <v>0.1</v>
      </c>
      <c r="BG819" s="28"/>
      <c r="BH819" s="28" t="s">
        <v>292</v>
      </c>
      <c r="BJ819" s="28">
        <v>9</v>
      </c>
      <c r="BK819" s="28">
        <v>20</v>
      </c>
      <c r="BL819" s="28">
        <v>2.84</v>
      </c>
      <c r="BM819" s="28">
        <v>11</v>
      </c>
      <c r="BN819" s="28">
        <v>12.3</v>
      </c>
      <c r="BO819" s="28" t="s">
        <v>289</v>
      </c>
      <c r="BP819" s="28">
        <v>24.4</v>
      </c>
      <c r="BQ819" s="28">
        <v>1.2E-2</v>
      </c>
      <c r="BR819" s="28">
        <v>1.4999999999999999E-2</v>
      </c>
      <c r="BT819" s="28">
        <v>20</v>
      </c>
      <c r="BU819" s="28" t="s">
        <v>251</v>
      </c>
      <c r="BV819" s="28">
        <v>11</v>
      </c>
      <c r="BW819" s="28">
        <v>7</v>
      </c>
      <c r="BY819" s="28">
        <v>23</v>
      </c>
      <c r="CB819" s="28">
        <v>118</v>
      </c>
      <c r="CC819" s="28">
        <v>1E-3</v>
      </c>
      <c r="CF819" s="28">
        <v>0.28999999999999998</v>
      </c>
      <c r="CG819" s="28">
        <v>2</v>
      </c>
      <c r="CH819" s="28" t="s">
        <v>291</v>
      </c>
      <c r="CI819" s="28">
        <v>2</v>
      </c>
      <c r="CJ819" s="28">
        <v>79</v>
      </c>
      <c r="CK819" s="28">
        <v>0.8</v>
      </c>
      <c r="CL819" s="28">
        <v>0.01</v>
      </c>
      <c r="CM819" s="28">
        <v>8.5399999999999991</v>
      </c>
      <c r="CN819" s="28">
        <v>0.21</v>
      </c>
      <c r="CO819" s="188">
        <v>214</v>
      </c>
      <c r="CP819" s="28">
        <v>120</v>
      </c>
      <c r="CQ819" s="28">
        <v>2</v>
      </c>
      <c r="CR819" s="28">
        <v>26.8</v>
      </c>
      <c r="CS819" s="28">
        <v>24</v>
      </c>
      <c r="CT819" s="28">
        <v>976</v>
      </c>
      <c r="CU819" s="28">
        <v>34.299999999999997</v>
      </c>
      <c r="CV819" s="28">
        <v>68</v>
      </c>
      <c r="CW819" s="28">
        <v>7.86</v>
      </c>
      <c r="CX819" s="28">
        <v>30.7</v>
      </c>
      <c r="CY819" s="28">
        <v>5.33</v>
      </c>
      <c r="CZ819" s="28">
        <v>1.21</v>
      </c>
      <c r="DA819" s="28">
        <v>5.04</v>
      </c>
      <c r="DB819" s="28">
        <v>0.71</v>
      </c>
      <c r="DC819" s="28">
        <v>4.55</v>
      </c>
      <c r="DD819" s="28">
        <v>0.94</v>
      </c>
      <c r="DE819" s="28">
        <v>3.28</v>
      </c>
      <c r="DF819" s="28">
        <v>0.47</v>
      </c>
      <c r="DG819" s="28">
        <v>3.49</v>
      </c>
      <c r="DH819" s="28">
        <v>0.54</v>
      </c>
      <c r="DI819" s="87">
        <v>166.42000000000002</v>
      </c>
      <c r="DJ819" s="85">
        <v>193.22000000000003</v>
      </c>
      <c r="DK819" s="28"/>
      <c r="DL819" s="28"/>
      <c r="DM819" s="28"/>
      <c r="DN819" s="28"/>
      <c r="DO819" s="28"/>
      <c r="DP819" s="28"/>
      <c r="DQ819" s="28"/>
      <c r="DR819" s="28"/>
      <c r="DS819" s="28"/>
      <c r="DY819" s="28"/>
      <c r="DZ819" s="28"/>
      <c r="EA819" s="28"/>
      <c r="EB819" s="28"/>
      <c r="EC819" s="28"/>
    </row>
    <row r="820" spans="1:133" s="62" customFormat="1" ht="14.25" customHeight="1" x14ac:dyDescent="0.3">
      <c r="A820" s="62" t="s">
        <v>1577</v>
      </c>
      <c r="B820" s="62" t="s">
        <v>1564</v>
      </c>
      <c r="C820" s="62" t="s">
        <v>1565</v>
      </c>
      <c r="D820" s="123" t="s">
        <v>980</v>
      </c>
      <c r="F820" s="109">
        <v>42980</v>
      </c>
      <c r="G820" s="62" t="s">
        <v>1566</v>
      </c>
      <c r="H820" s="20" t="s">
        <v>2195</v>
      </c>
      <c r="I820" s="20"/>
      <c r="J820" s="20"/>
      <c r="K820" s="62">
        <v>35.16234</v>
      </c>
      <c r="L820" s="62">
        <v>-107.30296</v>
      </c>
      <c r="M820" s="62" t="s">
        <v>357</v>
      </c>
      <c r="N820" s="62" t="s">
        <v>242</v>
      </c>
      <c r="O820" s="62" t="s">
        <v>147</v>
      </c>
      <c r="P820" s="62" t="s">
        <v>2280</v>
      </c>
      <c r="Q820" s="62" t="s">
        <v>1570</v>
      </c>
      <c r="R820" s="62" t="s">
        <v>1374</v>
      </c>
      <c r="T820" s="62" t="s">
        <v>1578</v>
      </c>
      <c r="AA820" s="20" t="s">
        <v>142</v>
      </c>
      <c r="AG820" s="28">
        <v>64.55</v>
      </c>
      <c r="AH820" s="28">
        <v>0.69</v>
      </c>
      <c r="AI820" s="28">
        <v>16</v>
      </c>
      <c r="AK820" s="37">
        <v>4.53</v>
      </c>
      <c r="AL820" s="28">
        <v>0.02</v>
      </c>
      <c r="AM820" s="28">
        <v>1.59</v>
      </c>
      <c r="AN820" s="28">
        <v>0.66</v>
      </c>
      <c r="AO820" s="28">
        <v>0.46</v>
      </c>
      <c r="AP820" s="28">
        <v>3.54</v>
      </c>
      <c r="AQ820" s="28">
        <v>0.02</v>
      </c>
      <c r="AR820" s="28">
        <v>6.33</v>
      </c>
      <c r="AS820" s="28"/>
      <c r="AT820" s="28">
        <v>0.91</v>
      </c>
      <c r="AU820" s="28"/>
      <c r="AV820" s="28"/>
      <c r="AW820" s="28">
        <v>0.09</v>
      </c>
      <c r="AY820" s="20">
        <v>98.389999999999986</v>
      </c>
      <c r="AZ820" s="28"/>
      <c r="BA820" s="28" t="s">
        <v>292</v>
      </c>
      <c r="BB820" s="28">
        <v>34</v>
      </c>
      <c r="BC820" s="28"/>
      <c r="BD820" s="28">
        <v>290</v>
      </c>
      <c r="BE820" s="28"/>
      <c r="BF820" s="28">
        <v>0.18</v>
      </c>
      <c r="BG820" s="28"/>
      <c r="BH820" s="28" t="s">
        <v>292</v>
      </c>
      <c r="BJ820" s="28">
        <v>35</v>
      </c>
      <c r="BK820" s="28">
        <v>40</v>
      </c>
      <c r="BL820" s="28">
        <v>6.23</v>
      </c>
      <c r="BM820" s="28">
        <v>14</v>
      </c>
      <c r="BN820" s="28">
        <v>25.6</v>
      </c>
      <c r="BO820" s="28" t="s">
        <v>289</v>
      </c>
      <c r="BP820" s="28">
        <v>9.1</v>
      </c>
      <c r="BQ820" s="28">
        <v>0.123</v>
      </c>
      <c r="BR820" s="28">
        <v>2.5000000000000001E-2</v>
      </c>
      <c r="BT820" s="28">
        <v>40</v>
      </c>
      <c r="BU820" s="28" t="s">
        <v>251</v>
      </c>
      <c r="BV820" s="28">
        <v>16.399999999999999</v>
      </c>
      <c r="BW820" s="28">
        <v>23</v>
      </c>
      <c r="BY820" s="28">
        <v>20</v>
      </c>
      <c r="CB820" s="28">
        <v>162</v>
      </c>
      <c r="CC820" s="28">
        <v>1E-3</v>
      </c>
      <c r="CF820" s="28">
        <v>0.84</v>
      </c>
      <c r="CG820" s="28">
        <v>4.2</v>
      </c>
      <c r="CH820" s="28">
        <v>0.2</v>
      </c>
      <c r="CI820" s="28">
        <v>2</v>
      </c>
      <c r="CJ820" s="28">
        <v>258</v>
      </c>
      <c r="CK820" s="28">
        <v>1.1000000000000001</v>
      </c>
      <c r="CL820" s="28">
        <v>0.02</v>
      </c>
      <c r="CM820" s="28">
        <v>12.3</v>
      </c>
      <c r="CN820" s="28">
        <v>1.1000000000000001</v>
      </c>
      <c r="CO820" s="188">
        <v>549</v>
      </c>
      <c r="CP820" s="28">
        <v>459</v>
      </c>
      <c r="CQ820" s="28">
        <v>2</v>
      </c>
      <c r="CR820" s="28">
        <v>68.400000000000006</v>
      </c>
      <c r="CS820" s="28">
        <v>103</v>
      </c>
      <c r="CT820" s="28">
        <v>333</v>
      </c>
      <c r="CU820" s="28">
        <v>62.1</v>
      </c>
      <c r="CV820" s="28">
        <v>101</v>
      </c>
      <c r="CW820" s="28">
        <v>13.7</v>
      </c>
      <c r="CX820" s="28">
        <v>55.6</v>
      </c>
      <c r="CY820" s="28">
        <v>9.7200000000000006</v>
      </c>
      <c r="CZ820" s="28">
        <v>1.79</v>
      </c>
      <c r="DA820" s="28">
        <v>8.6</v>
      </c>
      <c r="DB820" s="28">
        <v>1.39</v>
      </c>
      <c r="DC820" s="28">
        <v>9.84</v>
      </c>
      <c r="DD820" s="28">
        <v>2.0699999999999998</v>
      </c>
      <c r="DE820" s="28">
        <v>7.16</v>
      </c>
      <c r="DF820" s="28">
        <v>1</v>
      </c>
      <c r="DG820" s="28">
        <v>6.64</v>
      </c>
      <c r="DH820" s="28">
        <v>0.95</v>
      </c>
      <c r="DI820" s="87">
        <v>281.55999999999995</v>
      </c>
      <c r="DJ820" s="85">
        <v>349.95999999999992</v>
      </c>
      <c r="DK820" s="28"/>
      <c r="DL820" s="28"/>
      <c r="DM820" s="28"/>
      <c r="DN820" s="28"/>
      <c r="DO820" s="28"/>
      <c r="DP820" s="28"/>
      <c r="DQ820" s="28"/>
      <c r="DR820" s="28"/>
      <c r="DS820" s="28"/>
      <c r="DY820" s="28"/>
      <c r="DZ820" s="28"/>
      <c r="EA820" s="28"/>
      <c r="EB820" s="28"/>
      <c r="EC820" s="28"/>
    </row>
    <row r="821" spans="1:133" s="62" customFormat="1" ht="14.25" customHeight="1" x14ac:dyDescent="0.3">
      <c r="A821" s="62" t="s">
        <v>1579</v>
      </c>
      <c r="B821" s="62" t="s">
        <v>1564</v>
      </c>
      <c r="C821" s="62" t="s">
        <v>1565</v>
      </c>
      <c r="D821" s="123" t="s">
        <v>980</v>
      </c>
      <c r="F821" s="109">
        <v>42980</v>
      </c>
      <c r="G821" s="62" t="s">
        <v>1566</v>
      </c>
      <c r="H821" s="20" t="s">
        <v>2195</v>
      </c>
      <c r="I821" s="20"/>
      <c r="J821" s="20"/>
      <c r="K821" s="62">
        <v>35.16234</v>
      </c>
      <c r="L821" s="62">
        <v>-107.30296</v>
      </c>
      <c r="M821" s="62" t="s">
        <v>357</v>
      </c>
      <c r="N821" s="62" t="s">
        <v>242</v>
      </c>
      <c r="O821" s="62" t="s">
        <v>147</v>
      </c>
      <c r="P821" s="62" t="s">
        <v>2280</v>
      </c>
      <c r="Q821" s="62" t="s">
        <v>1570</v>
      </c>
      <c r="R821" s="62" t="s">
        <v>1374</v>
      </c>
      <c r="T821" s="62" t="s">
        <v>1578</v>
      </c>
      <c r="AA821" s="20" t="s">
        <v>142</v>
      </c>
      <c r="AG821" s="28">
        <v>82.65</v>
      </c>
      <c r="AH821" s="28">
        <v>0.27</v>
      </c>
      <c r="AI821" s="28">
        <v>8.5</v>
      </c>
      <c r="AK821" s="37">
        <v>2.2200000000000002</v>
      </c>
      <c r="AL821" s="28">
        <v>0.02</v>
      </c>
      <c r="AM821" s="28">
        <v>0.43</v>
      </c>
      <c r="AN821" s="28">
        <v>0.4</v>
      </c>
      <c r="AO821" s="28">
        <v>0.8</v>
      </c>
      <c r="AP821" s="28">
        <v>2.27</v>
      </c>
      <c r="AQ821" s="28">
        <v>0.01</v>
      </c>
      <c r="AR821" s="28">
        <v>2.27</v>
      </c>
      <c r="AS821" s="28"/>
      <c r="AT821" s="28">
        <v>0.13</v>
      </c>
      <c r="AU821" s="28"/>
      <c r="AV821" s="28"/>
      <c r="AW821" s="28">
        <v>0.11</v>
      </c>
      <c r="AY821" s="20">
        <v>99.84</v>
      </c>
      <c r="AZ821" s="28"/>
      <c r="BA821" s="28" t="s">
        <v>292</v>
      </c>
      <c r="BB821" s="28">
        <v>2.6</v>
      </c>
      <c r="BC821" s="28"/>
      <c r="BD821" s="28">
        <v>489</v>
      </c>
      <c r="BE821" s="28"/>
      <c r="BF821" s="28">
        <v>0.09</v>
      </c>
      <c r="BG821" s="28"/>
      <c r="BH821" s="28" t="s">
        <v>292</v>
      </c>
      <c r="BJ821" s="28">
        <v>4</v>
      </c>
      <c r="BK821" s="28">
        <v>20</v>
      </c>
      <c r="BL821" s="28">
        <v>2.0699999999999998</v>
      </c>
      <c r="BM821" s="28">
        <v>6</v>
      </c>
      <c r="BN821" s="28">
        <v>9.5</v>
      </c>
      <c r="BO821" s="28" t="s">
        <v>289</v>
      </c>
      <c r="BP821" s="28">
        <v>6</v>
      </c>
      <c r="BQ821" s="28">
        <v>1.2999999999999999E-2</v>
      </c>
      <c r="BR821" s="28">
        <v>1.2E-2</v>
      </c>
      <c r="BT821" s="28">
        <v>20</v>
      </c>
      <c r="BU821" s="28">
        <v>1</v>
      </c>
      <c r="BV821" s="28">
        <v>7</v>
      </c>
      <c r="BW821" s="28">
        <v>4</v>
      </c>
      <c r="BY821" s="28">
        <v>21</v>
      </c>
      <c r="CB821" s="28">
        <v>86.6</v>
      </c>
      <c r="CC821" s="28" t="s">
        <v>290</v>
      </c>
      <c r="CF821" s="28">
        <v>0.24</v>
      </c>
      <c r="CG821" s="28">
        <v>1.9</v>
      </c>
      <c r="CH821" s="28" t="s">
        <v>291</v>
      </c>
      <c r="CI821" s="28">
        <v>1</v>
      </c>
      <c r="CJ821" s="28">
        <v>122</v>
      </c>
      <c r="CK821" s="28">
        <v>0.5</v>
      </c>
      <c r="CL821" s="28">
        <v>0.01</v>
      </c>
      <c r="CM821" s="28">
        <v>7.2</v>
      </c>
      <c r="CN821" s="28">
        <v>0.3</v>
      </c>
      <c r="CO821" s="188">
        <v>405</v>
      </c>
      <c r="CP821" s="28">
        <v>171</v>
      </c>
      <c r="CQ821" s="28">
        <v>1</v>
      </c>
      <c r="CR821" s="28">
        <v>37</v>
      </c>
      <c r="CS821" s="28">
        <v>31</v>
      </c>
      <c r="CT821" s="28">
        <v>236</v>
      </c>
      <c r="CU821" s="28">
        <v>29.4</v>
      </c>
      <c r="CV821" s="28">
        <v>54.2</v>
      </c>
      <c r="CW821" s="28">
        <v>6.71</v>
      </c>
      <c r="CX821" s="28">
        <v>27.2</v>
      </c>
      <c r="CY821" s="28">
        <v>4.63</v>
      </c>
      <c r="CZ821" s="28">
        <v>1.1000000000000001</v>
      </c>
      <c r="DA821" s="28">
        <v>4.57</v>
      </c>
      <c r="DB821" s="28">
        <v>0.78</v>
      </c>
      <c r="DC821" s="28">
        <v>5.43</v>
      </c>
      <c r="DD821" s="28">
        <v>1.07</v>
      </c>
      <c r="DE821" s="28">
        <v>3.75</v>
      </c>
      <c r="DF821" s="28">
        <v>0.56000000000000005</v>
      </c>
      <c r="DG821" s="28">
        <v>3.25</v>
      </c>
      <c r="DH821" s="28">
        <v>0.51</v>
      </c>
      <c r="DI821" s="87">
        <v>143.15999999999997</v>
      </c>
      <c r="DJ821" s="85">
        <v>180.15999999999997</v>
      </c>
      <c r="DK821" s="28"/>
      <c r="DL821" s="28"/>
      <c r="DM821" s="28"/>
      <c r="DN821" s="28"/>
      <c r="DO821" s="28"/>
      <c r="DP821" s="28"/>
      <c r="DQ821" s="28"/>
      <c r="DR821" s="28"/>
      <c r="DS821" s="28"/>
      <c r="DY821" s="28"/>
      <c r="DZ821" s="28"/>
      <c r="EA821" s="28"/>
      <c r="EB821" s="28"/>
      <c r="EC821" s="28"/>
    </row>
    <row r="822" spans="1:133" s="62" customFormat="1" ht="14.25" customHeight="1" x14ac:dyDescent="0.3">
      <c r="A822" s="62" t="s">
        <v>1580</v>
      </c>
      <c r="B822" s="62" t="s">
        <v>1564</v>
      </c>
      <c r="C822" s="62" t="s">
        <v>1565</v>
      </c>
      <c r="D822" s="123" t="s">
        <v>980</v>
      </c>
      <c r="F822" s="109">
        <v>42980</v>
      </c>
      <c r="G822" s="62" t="s">
        <v>1566</v>
      </c>
      <c r="H822" s="20" t="s">
        <v>2195</v>
      </c>
      <c r="I822" s="20"/>
      <c r="J822" s="20"/>
      <c r="K822" s="62">
        <v>35.16234</v>
      </c>
      <c r="L822" s="62">
        <v>-107.30296</v>
      </c>
      <c r="M822" s="62" t="s">
        <v>357</v>
      </c>
      <c r="N822" s="62" t="s">
        <v>242</v>
      </c>
      <c r="O822" s="62" t="s">
        <v>147</v>
      </c>
      <c r="P822" s="62" t="s">
        <v>2280</v>
      </c>
      <c r="Q822" s="62" t="s">
        <v>1572</v>
      </c>
      <c r="R822" s="62" t="s">
        <v>1374</v>
      </c>
      <c r="T822" s="62" t="s">
        <v>1578</v>
      </c>
      <c r="AA822" s="20" t="s">
        <v>142</v>
      </c>
      <c r="AG822" s="28">
        <v>80.150000000000006</v>
      </c>
      <c r="AH822" s="28">
        <v>0.3</v>
      </c>
      <c r="AI822" s="28">
        <v>8.27</v>
      </c>
      <c r="AK822" s="37">
        <v>2.6</v>
      </c>
      <c r="AL822" s="28">
        <v>7.0000000000000007E-2</v>
      </c>
      <c r="AM822" s="28">
        <v>0.45</v>
      </c>
      <c r="AN822" s="28">
        <v>1.96</v>
      </c>
      <c r="AO822" s="28">
        <v>0.84</v>
      </c>
      <c r="AP822" s="28">
        <v>2.19</v>
      </c>
      <c r="AQ822" s="28">
        <v>0.01</v>
      </c>
      <c r="AR822" s="28">
        <v>3.07</v>
      </c>
      <c r="AS822" s="28"/>
      <c r="AT822" s="28">
        <v>7.0000000000000007E-2</v>
      </c>
      <c r="AU822" s="28"/>
      <c r="AV822" s="28"/>
      <c r="AW822" s="28">
        <v>0.49</v>
      </c>
      <c r="AY822" s="20">
        <v>99.909999999999982</v>
      </c>
      <c r="AZ822" s="28"/>
      <c r="BA822" s="28" t="s">
        <v>292</v>
      </c>
      <c r="BB822" s="28">
        <v>3.2</v>
      </c>
      <c r="BC822" s="28"/>
      <c r="BD822" s="28">
        <v>483</v>
      </c>
      <c r="BE822" s="28"/>
      <c r="BF822" s="28">
        <v>0.08</v>
      </c>
      <c r="BG822" s="28"/>
      <c r="BH822" s="28" t="s">
        <v>292</v>
      </c>
      <c r="BJ822" s="28">
        <v>4</v>
      </c>
      <c r="BK822" s="28">
        <v>20</v>
      </c>
      <c r="BL822" s="28">
        <v>2.0499999999999998</v>
      </c>
      <c r="BM822" s="28">
        <v>6</v>
      </c>
      <c r="BN822" s="28">
        <v>9.1999999999999993</v>
      </c>
      <c r="BO822" s="28" t="s">
        <v>289</v>
      </c>
      <c r="BP822" s="28">
        <v>7.9</v>
      </c>
      <c r="BQ822" s="28">
        <v>8.0000000000000002E-3</v>
      </c>
      <c r="BR822" s="28">
        <v>1.4E-2</v>
      </c>
      <c r="BT822" s="28">
        <v>20</v>
      </c>
      <c r="BU822" s="28" t="s">
        <v>251</v>
      </c>
      <c r="BV822" s="28">
        <v>7.4</v>
      </c>
      <c r="BW822" s="28">
        <v>1</v>
      </c>
      <c r="BY822" s="28">
        <v>24</v>
      </c>
      <c r="CB822" s="28">
        <v>81.5</v>
      </c>
      <c r="CC822" s="28" t="s">
        <v>290</v>
      </c>
      <c r="CF822" s="28">
        <v>0.28999999999999998</v>
      </c>
      <c r="CG822" s="28">
        <v>2.1</v>
      </c>
      <c r="CH822" s="28">
        <v>0.2</v>
      </c>
      <c r="CI822" s="28">
        <v>1</v>
      </c>
      <c r="CJ822" s="28">
        <v>105.5</v>
      </c>
      <c r="CK822" s="28">
        <v>0.5</v>
      </c>
      <c r="CL822" s="28">
        <v>0.01</v>
      </c>
      <c r="CM822" s="28">
        <v>6.52</v>
      </c>
      <c r="CN822" s="28">
        <v>0.19</v>
      </c>
      <c r="CO822" s="188">
        <v>904</v>
      </c>
      <c r="CP822" s="28">
        <v>168</v>
      </c>
      <c r="CQ822" s="28">
        <v>1</v>
      </c>
      <c r="CR822" s="28">
        <v>43</v>
      </c>
      <c r="CS822" s="28">
        <v>24</v>
      </c>
      <c r="CT822" s="28">
        <v>299</v>
      </c>
      <c r="CU822" s="28">
        <v>25</v>
      </c>
      <c r="CV822" s="28">
        <v>50.5</v>
      </c>
      <c r="CW822" s="28">
        <v>6.45</v>
      </c>
      <c r="CX822" s="28">
        <v>27.1</v>
      </c>
      <c r="CY822" s="28">
        <v>4.8099999999999996</v>
      </c>
      <c r="CZ822" s="28">
        <v>1.1100000000000001</v>
      </c>
      <c r="DA822" s="28">
        <v>5.63</v>
      </c>
      <c r="DB822" s="28">
        <v>0.78</v>
      </c>
      <c r="DC822" s="28">
        <v>5.42</v>
      </c>
      <c r="DD822" s="28">
        <v>1.1499999999999999</v>
      </c>
      <c r="DE822" s="28">
        <v>4.0199999999999996</v>
      </c>
      <c r="DF822" s="28">
        <v>0.53</v>
      </c>
      <c r="DG822" s="28">
        <v>3.55</v>
      </c>
      <c r="DH822" s="28">
        <v>0.61</v>
      </c>
      <c r="DI822" s="87">
        <v>136.66000000000005</v>
      </c>
      <c r="DJ822" s="85">
        <v>179.66000000000005</v>
      </c>
      <c r="DK822" s="28"/>
      <c r="DL822" s="28"/>
      <c r="DM822" s="28"/>
      <c r="DN822" s="28"/>
      <c r="DO822" s="28"/>
      <c r="DP822" s="28"/>
      <c r="DQ822" s="28"/>
      <c r="DR822" s="28"/>
      <c r="DS822" s="28"/>
      <c r="DY822" s="28"/>
      <c r="DZ822" s="28"/>
      <c r="EA822" s="28"/>
      <c r="EB822" s="28"/>
      <c r="EC822" s="28"/>
    </row>
    <row r="823" spans="1:133" s="62" customFormat="1" ht="14.25" customHeight="1" x14ac:dyDescent="0.3">
      <c r="A823" s="62" t="s">
        <v>1581</v>
      </c>
      <c r="B823" s="62" t="s">
        <v>1564</v>
      </c>
      <c r="C823" s="62" t="s">
        <v>1565</v>
      </c>
      <c r="D823" s="123" t="s">
        <v>980</v>
      </c>
      <c r="F823" s="109">
        <v>42980</v>
      </c>
      <c r="G823" s="62" t="s">
        <v>1566</v>
      </c>
      <c r="H823" s="20" t="s">
        <v>2195</v>
      </c>
      <c r="I823" s="20"/>
      <c r="J823" s="20"/>
      <c r="K823" s="62">
        <v>35.16234</v>
      </c>
      <c r="L823" s="62">
        <v>-107.30296</v>
      </c>
      <c r="M823" s="62" t="s">
        <v>357</v>
      </c>
      <c r="N823" s="62" t="s">
        <v>242</v>
      </c>
      <c r="O823" s="62" t="s">
        <v>147</v>
      </c>
      <c r="P823" s="62" t="s">
        <v>2280</v>
      </c>
      <c r="Q823" s="62" t="s">
        <v>1572</v>
      </c>
      <c r="R823" s="62" t="s">
        <v>1374</v>
      </c>
      <c r="T823" s="62" t="s">
        <v>1578</v>
      </c>
      <c r="AA823" s="20" t="s">
        <v>142</v>
      </c>
      <c r="AG823" s="28">
        <v>78.78</v>
      </c>
      <c r="AH823" s="28">
        <v>0.32</v>
      </c>
      <c r="AI823" s="28">
        <v>9.5</v>
      </c>
      <c r="AK823" s="37">
        <v>2.98</v>
      </c>
      <c r="AL823" s="28">
        <v>0.03</v>
      </c>
      <c r="AM823" s="28">
        <v>0.6</v>
      </c>
      <c r="AN823" s="28">
        <v>0.56999999999999995</v>
      </c>
      <c r="AO823" s="28">
        <v>0.89</v>
      </c>
      <c r="AP823" s="28">
        <v>2.48</v>
      </c>
      <c r="AQ823" s="28">
        <v>0.02</v>
      </c>
      <c r="AR823" s="28">
        <v>2.59</v>
      </c>
      <c r="AS823" s="28"/>
      <c r="AT823" s="28">
        <v>0.09</v>
      </c>
      <c r="AU823" s="28"/>
      <c r="AV823" s="28"/>
      <c r="AW823" s="28">
        <v>0.2</v>
      </c>
      <c r="AY823" s="20">
        <v>98.759999999999991</v>
      </c>
      <c r="AZ823" s="28"/>
      <c r="BA823" s="28" t="s">
        <v>292</v>
      </c>
      <c r="BB823" s="28">
        <v>3.9</v>
      </c>
      <c r="BC823" s="28"/>
      <c r="BD823" s="28">
        <v>488</v>
      </c>
      <c r="BE823" s="28"/>
      <c r="BF823" s="28">
        <v>0.12</v>
      </c>
      <c r="BG823" s="28"/>
      <c r="BH823" s="28" t="s">
        <v>292</v>
      </c>
      <c r="BJ823" s="28">
        <v>5</v>
      </c>
      <c r="BK823" s="28">
        <v>30</v>
      </c>
      <c r="BL823" s="28">
        <v>2.63</v>
      </c>
      <c r="BM823" s="28">
        <v>9</v>
      </c>
      <c r="BN823" s="28">
        <v>13.2</v>
      </c>
      <c r="BO823" s="28" t="s">
        <v>289</v>
      </c>
      <c r="BP823" s="28">
        <v>6.1</v>
      </c>
      <c r="BQ823" s="28">
        <v>1.7000000000000001E-2</v>
      </c>
      <c r="BR823" s="28">
        <v>1.7999999999999999E-2</v>
      </c>
      <c r="BT823" s="28">
        <v>20</v>
      </c>
      <c r="BU823" s="28">
        <v>1</v>
      </c>
      <c r="BV823" s="28">
        <v>9</v>
      </c>
      <c r="BW823" s="28">
        <v>7</v>
      </c>
      <c r="BY823" s="28">
        <v>23</v>
      </c>
      <c r="CB823" s="28">
        <v>102</v>
      </c>
      <c r="CC823" s="28">
        <v>1E-3</v>
      </c>
      <c r="CF823" s="28">
        <v>0.34</v>
      </c>
      <c r="CG823" s="28">
        <v>2.6</v>
      </c>
      <c r="CH823" s="28" t="s">
        <v>291</v>
      </c>
      <c r="CI823" s="28">
        <v>2</v>
      </c>
      <c r="CJ823" s="28">
        <v>112.5</v>
      </c>
      <c r="CK823" s="28">
        <v>0.6</v>
      </c>
      <c r="CL823" s="28">
        <v>0.01</v>
      </c>
      <c r="CM823" s="28">
        <v>9.11</v>
      </c>
      <c r="CN823" s="28">
        <v>0.35</v>
      </c>
      <c r="CO823" s="188">
        <v>781</v>
      </c>
      <c r="CP823" s="28">
        <v>249</v>
      </c>
      <c r="CQ823" s="28">
        <v>2</v>
      </c>
      <c r="CR823" s="28">
        <v>54.9</v>
      </c>
      <c r="CS823" s="28">
        <v>48</v>
      </c>
      <c r="CT823" s="28">
        <v>239</v>
      </c>
      <c r="CU823" s="28">
        <v>36.700000000000003</v>
      </c>
      <c r="CV823" s="28">
        <v>68.5</v>
      </c>
      <c r="CW823" s="28">
        <v>8.6</v>
      </c>
      <c r="CX823" s="28">
        <v>35</v>
      </c>
      <c r="CY823" s="28">
        <v>6.36</v>
      </c>
      <c r="CZ823" s="28">
        <v>1.57</v>
      </c>
      <c r="DA823" s="28">
        <v>7.14</v>
      </c>
      <c r="DB823" s="28">
        <v>1.0900000000000001</v>
      </c>
      <c r="DC823" s="28">
        <v>7.79</v>
      </c>
      <c r="DD823" s="28">
        <v>1.57</v>
      </c>
      <c r="DE823" s="28">
        <v>5.0999999999999996</v>
      </c>
      <c r="DF823" s="28">
        <v>0.75</v>
      </c>
      <c r="DG823" s="28">
        <v>4.5599999999999996</v>
      </c>
      <c r="DH823" s="28">
        <v>0.75</v>
      </c>
      <c r="DI823" s="87">
        <v>185.48</v>
      </c>
      <c r="DJ823" s="85">
        <v>240.38</v>
      </c>
      <c r="DK823" s="28"/>
      <c r="DL823" s="28"/>
      <c r="DM823" s="28"/>
      <c r="DN823" s="28"/>
      <c r="DO823" s="28"/>
      <c r="DP823" s="28"/>
      <c r="DQ823" s="28"/>
      <c r="DR823" s="28"/>
      <c r="DS823" s="28"/>
      <c r="DY823" s="28"/>
      <c r="DZ823" s="28"/>
      <c r="EA823" s="28"/>
      <c r="EB823" s="28"/>
      <c r="EC823" s="28"/>
    </row>
    <row r="824" spans="1:133" s="62" customFormat="1" ht="14.25" customHeight="1" x14ac:dyDescent="0.3">
      <c r="A824" s="62" t="s">
        <v>1582</v>
      </c>
      <c r="B824" s="62" t="s">
        <v>1564</v>
      </c>
      <c r="C824" s="62" t="s">
        <v>1565</v>
      </c>
      <c r="D824" s="123" t="s">
        <v>980</v>
      </c>
      <c r="F824" s="109">
        <v>42980</v>
      </c>
      <c r="G824" s="62" t="s">
        <v>1566</v>
      </c>
      <c r="H824" s="20" t="s">
        <v>2195</v>
      </c>
      <c r="I824" s="20"/>
      <c r="J824" s="20"/>
      <c r="K824" s="62">
        <v>35.16234</v>
      </c>
      <c r="L824" s="62">
        <v>-107.30296</v>
      </c>
      <c r="M824" s="62" t="s">
        <v>357</v>
      </c>
      <c r="N824" s="62" t="s">
        <v>242</v>
      </c>
      <c r="O824" s="62" t="s">
        <v>147</v>
      </c>
      <c r="P824" s="62" t="s">
        <v>2280</v>
      </c>
      <c r="Q824" s="62" t="s">
        <v>1572</v>
      </c>
      <c r="R824" s="62" t="s">
        <v>1374</v>
      </c>
      <c r="T824" s="62" t="s">
        <v>1578</v>
      </c>
      <c r="AA824" s="20" t="s">
        <v>142</v>
      </c>
      <c r="AG824" s="28">
        <v>79.97</v>
      </c>
      <c r="AH824" s="28">
        <v>0.26</v>
      </c>
      <c r="AI824" s="28">
        <v>9.34</v>
      </c>
      <c r="AK824" s="37">
        <v>2.4</v>
      </c>
      <c r="AL824" s="28">
        <v>0.02</v>
      </c>
      <c r="AM824" s="28">
        <v>0.48</v>
      </c>
      <c r="AN824" s="28">
        <v>0.4</v>
      </c>
      <c r="AO824" s="28">
        <v>0.9</v>
      </c>
      <c r="AP824" s="28">
        <v>2.61</v>
      </c>
      <c r="AQ824" s="28">
        <v>0.02</v>
      </c>
      <c r="AR824" s="28">
        <v>2.4</v>
      </c>
      <c r="AS824" s="28"/>
      <c r="AT824" s="28">
        <v>0.11</v>
      </c>
      <c r="AU824" s="28"/>
      <c r="AV824" s="28"/>
      <c r="AW824" s="28">
        <v>0.12</v>
      </c>
      <c r="AY824" s="20">
        <v>98.800000000000026</v>
      </c>
      <c r="AZ824" s="28"/>
      <c r="BA824" s="28" t="s">
        <v>292</v>
      </c>
      <c r="BB824" s="28">
        <v>3.1</v>
      </c>
      <c r="BC824" s="28"/>
      <c r="BD824" s="28">
        <v>583</v>
      </c>
      <c r="BE824" s="28"/>
      <c r="BF824" s="28">
        <v>0.1</v>
      </c>
      <c r="BG824" s="28"/>
      <c r="BH824" s="28" t="s">
        <v>292</v>
      </c>
      <c r="BJ824" s="28">
        <v>5</v>
      </c>
      <c r="BK824" s="28">
        <v>20</v>
      </c>
      <c r="BL824" s="28">
        <v>2.48</v>
      </c>
      <c r="BM824" s="28">
        <v>6</v>
      </c>
      <c r="BN824" s="28">
        <v>11.6</v>
      </c>
      <c r="BO824" s="28" t="s">
        <v>289</v>
      </c>
      <c r="BP824" s="28">
        <v>4.9000000000000004</v>
      </c>
      <c r="BQ824" s="28">
        <v>1.0999999999999999E-2</v>
      </c>
      <c r="BR824" s="28">
        <v>1.4E-2</v>
      </c>
      <c r="BT824" s="28">
        <v>20</v>
      </c>
      <c r="BU824" s="28" t="s">
        <v>251</v>
      </c>
      <c r="BV824" s="28">
        <v>7.1</v>
      </c>
      <c r="BW824" s="28">
        <v>4</v>
      </c>
      <c r="BY824" s="28">
        <v>22</v>
      </c>
      <c r="CB824" s="28">
        <v>106</v>
      </c>
      <c r="CC824" s="28">
        <v>1E-3</v>
      </c>
      <c r="CF824" s="28">
        <v>0.27</v>
      </c>
      <c r="CG824" s="28">
        <v>2.2000000000000002</v>
      </c>
      <c r="CH824" s="28">
        <v>0.2</v>
      </c>
      <c r="CI824" s="28">
        <v>1</v>
      </c>
      <c r="CJ824" s="28">
        <v>123.5</v>
      </c>
      <c r="CK824" s="28">
        <v>0.5</v>
      </c>
      <c r="CL824" s="28">
        <v>0.01</v>
      </c>
      <c r="CM824" s="28">
        <v>8.5399999999999991</v>
      </c>
      <c r="CN824" s="28">
        <v>0.31</v>
      </c>
      <c r="CO824" s="188">
        <v>581</v>
      </c>
      <c r="CP824" s="28">
        <v>202</v>
      </c>
      <c r="CQ824" s="28">
        <v>1</v>
      </c>
      <c r="CR824" s="28">
        <v>47.5</v>
      </c>
      <c r="CS824" s="28">
        <v>33</v>
      </c>
      <c r="CT824" s="28">
        <v>192</v>
      </c>
      <c r="CU824" s="28">
        <v>36.799999999999997</v>
      </c>
      <c r="CV824" s="28">
        <v>65.8</v>
      </c>
      <c r="CW824" s="28">
        <v>8.09</v>
      </c>
      <c r="CX824" s="28">
        <v>33.1</v>
      </c>
      <c r="CY824" s="28">
        <v>6.2</v>
      </c>
      <c r="CZ824" s="28">
        <v>1.43</v>
      </c>
      <c r="DA824" s="28">
        <v>6.53</v>
      </c>
      <c r="DB824" s="28">
        <v>1.04</v>
      </c>
      <c r="DC824" s="28">
        <v>7.01</v>
      </c>
      <c r="DD824" s="28">
        <v>1.48</v>
      </c>
      <c r="DE824" s="28">
        <v>4.72</v>
      </c>
      <c r="DF824" s="28">
        <v>0.66</v>
      </c>
      <c r="DG824" s="28">
        <v>4.29</v>
      </c>
      <c r="DH824" s="28">
        <v>0.65</v>
      </c>
      <c r="DI824" s="87">
        <v>177.79999999999995</v>
      </c>
      <c r="DJ824" s="85">
        <v>225.29999999999995</v>
      </c>
      <c r="DK824" s="28"/>
      <c r="DL824" s="28"/>
      <c r="DM824" s="28"/>
      <c r="DN824" s="28"/>
      <c r="DO824" s="28"/>
      <c r="DP824" s="28"/>
      <c r="DQ824" s="28"/>
      <c r="DR824" s="28"/>
      <c r="DS824" s="28"/>
      <c r="DY824" s="28"/>
      <c r="DZ824" s="28"/>
      <c r="EA824" s="28"/>
      <c r="EB824" s="28"/>
      <c r="EC824" s="28"/>
    </row>
    <row r="825" spans="1:133" s="62" customFormat="1" ht="14.25" customHeight="1" x14ac:dyDescent="0.3">
      <c r="A825" s="62" t="s">
        <v>1583</v>
      </c>
      <c r="B825" s="62" t="s">
        <v>1564</v>
      </c>
      <c r="C825" s="62" t="s">
        <v>1565</v>
      </c>
      <c r="D825" s="123" t="s">
        <v>980</v>
      </c>
      <c r="F825" s="109">
        <v>42980</v>
      </c>
      <c r="G825" s="62" t="s">
        <v>1566</v>
      </c>
      <c r="H825" s="20" t="s">
        <v>2195</v>
      </c>
      <c r="I825" s="20"/>
      <c r="J825" s="20"/>
      <c r="K825" s="62">
        <v>35.16234</v>
      </c>
      <c r="L825" s="62">
        <v>-107.30296</v>
      </c>
      <c r="M825" s="62" t="s">
        <v>357</v>
      </c>
      <c r="N825" s="62" t="s">
        <v>242</v>
      </c>
      <c r="O825" s="62" t="s">
        <v>147</v>
      </c>
      <c r="P825" s="62" t="s">
        <v>2280</v>
      </c>
      <c r="Q825" s="62" t="s">
        <v>1572</v>
      </c>
      <c r="R825" s="62" t="s">
        <v>1374</v>
      </c>
      <c r="T825" s="62" t="s">
        <v>1578</v>
      </c>
      <c r="AA825" s="20" t="s">
        <v>142</v>
      </c>
      <c r="AG825" s="28">
        <v>84.82</v>
      </c>
      <c r="AH825" s="28">
        <v>0.23</v>
      </c>
      <c r="AI825" s="28">
        <v>7.27</v>
      </c>
      <c r="AK825" s="37">
        <v>1.94</v>
      </c>
      <c r="AL825" s="28">
        <v>0.01</v>
      </c>
      <c r="AM825" s="28">
        <v>0.33</v>
      </c>
      <c r="AN825" s="28">
        <v>0.23</v>
      </c>
      <c r="AO825" s="28">
        <v>0.69</v>
      </c>
      <c r="AP825" s="28">
        <v>1.94</v>
      </c>
      <c r="AQ825" s="28">
        <v>0.01</v>
      </c>
      <c r="AR825" s="28">
        <v>1.79</v>
      </c>
      <c r="AS825" s="28"/>
      <c r="AT825" s="28">
        <v>0.11</v>
      </c>
      <c r="AU825" s="28"/>
      <c r="AV825" s="28"/>
      <c r="AW825" s="28">
        <v>0.03</v>
      </c>
      <c r="AY825" s="20">
        <v>99.26</v>
      </c>
      <c r="AZ825" s="28"/>
      <c r="BA825" s="28" t="s">
        <v>292</v>
      </c>
      <c r="BB825" s="28">
        <v>2.1</v>
      </c>
      <c r="BC825" s="28"/>
      <c r="BD825" s="28">
        <v>440</v>
      </c>
      <c r="BE825" s="28"/>
      <c r="BF825" s="28">
        <v>7.0000000000000007E-2</v>
      </c>
      <c r="BG825" s="28"/>
      <c r="BH825" s="28" t="s">
        <v>292</v>
      </c>
      <c r="BJ825" s="28">
        <v>3</v>
      </c>
      <c r="BK825" s="28">
        <v>20</v>
      </c>
      <c r="BL825" s="28">
        <v>1.79</v>
      </c>
      <c r="BM825" s="28">
        <v>4</v>
      </c>
      <c r="BN825" s="28">
        <v>8.4</v>
      </c>
      <c r="BO825" s="28" t="s">
        <v>289</v>
      </c>
      <c r="BP825" s="28">
        <v>4.7</v>
      </c>
      <c r="BQ825" s="28">
        <v>8.0000000000000002E-3</v>
      </c>
      <c r="BR825" s="28">
        <v>0.01</v>
      </c>
      <c r="BT825" s="28">
        <v>20</v>
      </c>
      <c r="BU825" s="28" t="s">
        <v>251</v>
      </c>
      <c r="BV825" s="28">
        <v>6.2</v>
      </c>
      <c r="BW825" s="28">
        <v>2</v>
      </c>
      <c r="BY825" s="28">
        <v>17</v>
      </c>
      <c r="CB825" s="28">
        <v>72.400000000000006</v>
      </c>
      <c r="CC825" s="28" t="s">
        <v>290</v>
      </c>
      <c r="CF825" s="28">
        <v>0.18</v>
      </c>
      <c r="CG825" s="28">
        <v>1.6</v>
      </c>
      <c r="CH825" s="28" t="s">
        <v>291</v>
      </c>
      <c r="CI825" s="28">
        <v>1</v>
      </c>
      <c r="CJ825" s="28">
        <v>110.5</v>
      </c>
      <c r="CK825" s="28">
        <v>0.4</v>
      </c>
      <c r="CL825" s="28">
        <v>0.01</v>
      </c>
      <c r="CM825" s="28">
        <v>6.32</v>
      </c>
      <c r="CN825" s="28">
        <v>0.24</v>
      </c>
      <c r="CO825" s="188">
        <v>297</v>
      </c>
      <c r="CP825" s="28">
        <v>143</v>
      </c>
      <c r="CQ825" s="28">
        <v>1</v>
      </c>
      <c r="CR825" s="28">
        <v>27.2</v>
      </c>
      <c r="CS825" s="28">
        <v>24</v>
      </c>
      <c r="CT825" s="28">
        <v>179</v>
      </c>
      <c r="CU825" s="28">
        <v>26.1</v>
      </c>
      <c r="CV825" s="28">
        <v>45.9</v>
      </c>
      <c r="CW825" s="28">
        <v>5.82</v>
      </c>
      <c r="CX825" s="28">
        <v>22.9</v>
      </c>
      <c r="CY825" s="28">
        <v>4</v>
      </c>
      <c r="CZ825" s="28">
        <v>0.86</v>
      </c>
      <c r="DA825" s="28">
        <v>3.93</v>
      </c>
      <c r="DB825" s="28">
        <v>0.64</v>
      </c>
      <c r="DC825" s="28">
        <v>4.25</v>
      </c>
      <c r="DD825" s="28">
        <v>0.73</v>
      </c>
      <c r="DE825" s="28">
        <v>2.69</v>
      </c>
      <c r="DF825" s="28">
        <v>0.41</v>
      </c>
      <c r="DG825" s="28">
        <v>2.5</v>
      </c>
      <c r="DH825" s="28">
        <v>0.4</v>
      </c>
      <c r="DI825" s="87">
        <v>121.13000000000001</v>
      </c>
      <c r="DJ825" s="85">
        <v>148.33000000000001</v>
      </c>
      <c r="DK825" s="28"/>
      <c r="DL825" s="28"/>
      <c r="DM825" s="28"/>
      <c r="DN825" s="28"/>
      <c r="DO825" s="28"/>
      <c r="DP825" s="28"/>
      <c r="DQ825" s="28"/>
      <c r="DR825" s="28"/>
      <c r="DS825" s="28"/>
      <c r="DY825" s="28"/>
      <c r="DZ825" s="28"/>
      <c r="EA825" s="28"/>
      <c r="EB825" s="28"/>
      <c r="EC825" s="28"/>
    </row>
    <row r="826" spans="1:133" s="62" customFormat="1" ht="14.25" customHeight="1" x14ac:dyDescent="0.3">
      <c r="A826" s="62" t="s">
        <v>1584</v>
      </c>
      <c r="B826" s="62" t="s">
        <v>1564</v>
      </c>
      <c r="C826" s="62" t="s">
        <v>1565</v>
      </c>
      <c r="D826" s="123" t="s">
        <v>980</v>
      </c>
      <c r="F826" s="109">
        <v>42980</v>
      </c>
      <c r="G826" s="62" t="s">
        <v>1566</v>
      </c>
      <c r="H826" s="20" t="s">
        <v>2195</v>
      </c>
      <c r="I826" s="20"/>
      <c r="J826" s="20"/>
      <c r="K826" s="62">
        <v>35.16234</v>
      </c>
      <c r="L826" s="62">
        <v>-107.30296</v>
      </c>
      <c r="M826" s="62" t="s">
        <v>357</v>
      </c>
      <c r="N826" s="62" t="s">
        <v>242</v>
      </c>
      <c r="O826" s="62" t="s">
        <v>147</v>
      </c>
      <c r="P826" s="62" t="s">
        <v>2280</v>
      </c>
      <c r="Q826" s="62" t="s">
        <v>1572</v>
      </c>
      <c r="R826" s="62" t="s">
        <v>1374</v>
      </c>
      <c r="T826" s="62" t="s">
        <v>1578</v>
      </c>
      <c r="AA826" s="20" t="s">
        <v>142</v>
      </c>
      <c r="AG826" s="28">
        <v>71.91</v>
      </c>
      <c r="AH826" s="28">
        <v>0.59</v>
      </c>
      <c r="AI826" s="28">
        <v>12.67</v>
      </c>
      <c r="AK826" s="37">
        <v>3.66</v>
      </c>
      <c r="AL826" s="28">
        <v>0.03</v>
      </c>
      <c r="AM826" s="28">
        <v>0.72</v>
      </c>
      <c r="AN826" s="28">
        <v>0.56000000000000005</v>
      </c>
      <c r="AO826" s="28">
        <v>1.1200000000000001</v>
      </c>
      <c r="AP826" s="28">
        <v>3.04</v>
      </c>
      <c r="AQ826" s="28">
        <v>0.02</v>
      </c>
      <c r="AR826" s="28">
        <v>3.71</v>
      </c>
      <c r="AS826" s="28"/>
      <c r="AT826" s="28">
        <v>0.38</v>
      </c>
      <c r="AU826" s="28"/>
      <c r="AV826" s="28"/>
      <c r="AW826" s="28">
        <v>0.06</v>
      </c>
      <c r="AY826" s="20">
        <v>98.03</v>
      </c>
      <c r="AZ826" s="28"/>
      <c r="BA826" s="28" t="s">
        <v>292</v>
      </c>
      <c r="BB826" s="28">
        <v>5.2</v>
      </c>
      <c r="BC826" s="28"/>
      <c r="BD826" s="28">
        <v>618</v>
      </c>
      <c r="BE826" s="28"/>
      <c r="BF826" s="28">
        <v>0.2</v>
      </c>
      <c r="BG826" s="28"/>
      <c r="BH826" s="28" t="s">
        <v>292</v>
      </c>
      <c r="BJ826" s="28">
        <v>8</v>
      </c>
      <c r="BK826" s="28">
        <v>30</v>
      </c>
      <c r="BL826" s="28">
        <v>2.95</v>
      </c>
      <c r="BM826" s="28">
        <v>16</v>
      </c>
      <c r="BN826" s="28">
        <v>13.8</v>
      </c>
      <c r="BO826" s="28" t="s">
        <v>289</v>
      </c>
      <c r="BP826" s="28">
        <v>27</v>
      </c>
      <c r="BQ826" s="28">
        <v>2.1999999999999999E-2</v>
      </c>
      <c r="BR826" s="28">
        <v>0.02</v>
      </c>
      <c r="BT826" s="28">
        <v>30</v>
      </c>
      <c r="BU826" s="28" t="s">
        <v>251</v>
      </c>
      <c r="BV826" s="28">
        <v>14.5</v>
      </c>
      <c r="BW826" s="28">
        <v>6</v>
      </c>
      <c r="BY826" s="28">
        <v>34</v>
      </c>
      <c r="CB826" s="28">
        <v>112.5</v>
      </c>
      <c r="CC826" s="28">
        <v>1E-3</v>
      </c>
      <c r="CF826" s="28">
        <v>0.37</v>
      </c>
      <c r="CG826" s="28">
        <v>2.8</v>
      </c>
      <c r="CH826" s="28">
        <v>0.2</v>
      </c>
      <c r="CI826" s="28">
        <v>2</v>
      </c>
      <c r="CJ826" s="28">
        <v>234</v>
      </c>
      <c r="CK826" s="28">
        <v>0.9</v>
      </c>
      <c r="CL826" s="28">
        <v>0.02</v>
      </c>
      <c r="CM826" s="28">
        <v>12.2</v>
      </c>
      <c r="CN826" s="28">
        <v>0.64</v>
      </c>
      <c r="CO826" s="188">
        <v>564</v>
      </c>
      <c r="CP826" s="28">
        <v>264</v>
      </c>
      <c r="CQ826" s="28">
        <v>2</v>
      </c>
      <c r="CR826" s="28">
        <v>50.9</v>
      </c>
      <c r="CS826" s="28">
        <v>34</v>
      </c>
      <c r="CT826" s="28">
        <v>1155</v>
      </c>
      <c r="CU826" s="28">
        <v>46.7</v>
      </c>
      <c r="CV826" s="28">
        <v>84.1</v>
      </c>
      <c r="CW826" s="28">
        <v>10.5</v>
      </c>
      <c r="CX826" s="28">
        <v>41.6</v>
      </c>
      <c r="CY826" s="28">
        <v>7.18</v>
      </c>
      <c r="CZ826" s="28">
        <v>1.64</v>
      </c>
      <c r="DA826" s="28">
        <v>6.72</v>
      </c>
      <c r="DB826" s="28">
        <v>1</v>
      </c>
      <c r="DC826" s="28">
        <v>7.33</v>
      </c>
      <c r="DD826" s="28">
        <v>1.59</v>
      </c>
      <c r="DE826" s="28">
        <v>5.69</v>
      </c>
      <c r="DF826" s="28">
        <v>0.88</v>
      </c>
      <c r="DG826" s="28">
        <v>5.83</v>
      </c>
      <c r="DH826" s="28">
        <v>0.84</v>
      </c>
      <c r="DI826" s="87">
        <v>221.60000000000002</v>
      </c>
      <c r="DJ826" s="85">
        <v>272.5</v>
      </c>
      <c r="DK826" s="28"/>
      <c r="DL826" s="28"/>
      <c r="DM826" s="28"/>
      <c r="DN826" s="28"/>
      <c r="DO826" s="28"/>
      <c r="DP826" s="28"/>
      <c r="DQ826" s="28"/>
      <c r="DR826" s="28"/>
      <c r="DS826" s="28"/>
      <c r="DY826" s="28"/>
      <c r="DZ826" s="28"/>
      <c r="EA826" s="28"/>
      <c r="EB826" s="28"/>
      <c r="EC826" s="28"/>
    </row>
    <row r="827" spans="1:133" s="62" customFormat="1" ht="14.25" customHeight="1" x14ac:dyDescent="0.3">
      <c r="A827" s="62">
        <v>51324</v>
      </c>
      <c r="B827" s="62" t="s">
        <v>1564</v>
      </c>
      <c r="C827" s="62" t="s">
        <v>1565</v>
      </c>
      <c r="D827" s="123" t="s">
        <v>980</v>
      </c>
      <c r="F827" s="109">
        <v>42980</v>
      </c>
      <c r="G827" s="62" t="s">
        <v>1566</v>
      </c>
      <c r="H827" s="20" t="s">
        <v>2195</v>
      </c>
      <c r="I827" s="20"/>
      <c r="J827" s="20"/>
      <c r="K827" s="62">
        <v>35.156440000000003</v>
      </c>
      <c r="L827" s="62">
        <v>-107.294319</v>
      </c>
      <c r="M827" s="62" t="s">
        <v>357</v>
      </c>
      <c r="N827" s="62" t="s">
        <v>242</v>
      </c>
      <c r="O827" s="62" t="s">
        <v>147</v>
      </c>
      <c r="P827" s="62" t="s">
        <v>2280</v>
      </c>
      <c r="Q827" s="62" t="s">
        <v>1373</v>
      </c>
      <c r="R827" s="62" t="s">
        <v>1374</v>
      </c>
      <c r="AA827" s="20" t="s">
        <v>142</v>
      </c>
      <c r="AG827" s="28">
        <v>81.209999999999994</v>
      </c>
      <c r="AH827" s="28">
        <v>0.25</v>
      </c>
      <c r="AI827" s="28">
        <v>7.21</v>
      </c>
      <c r="AK827" s="37">
        <v>2.41</v>
      </c>
      <c r="AL827" s="28" t="s">
        <v>261</v>
      </c>
      <c r="AM827" s="28">
        <v>0.34</v>
      </c>
      <c r="AN827" s="28">
        <v>0.17</v>
      </c>
      <c r="AO827" s="28">
        <v>0.1</v>
      </c>
      <c r="AP827" s="28">
        <v>1.8</v>
      </c>
      <c r="AQ827" s="28">
        <v>0.18</v>
      </c>
      <c r="AR827" s="28">
        <v>4.8499999999999996</v>
      </c>
      <c r="AS827" s="28"/>
      <c r="AT827" s="28">
        <v>0.13</v>
      </c>
      <c r="AU827" s="28"/>
      <c r="AV827" s="28"/>
      <c r="AW827" s="28">
        <v>1.51</v>
      </c>
      <c r="AY827" s="20">
        <v>98.519999999999982</v>
      </c>
      <c r="AZ827" s="28"/>
      <c r="BA827" s="28" t="s">
        <v>292</v>
      </c>
      <c r="BB827" s="28">
        <v>10.9</v>
      </c>
      <c r="BC827" s="28"/>
      <c r="BD827" s="28">
        <v>319</v>
      </c>
      <c r="BE827" s="28"/>
      <c r="BF827" s="28">
        <v>0.09</v>
      </c>
      <c r="BG827" s="28"/>
      <c r="BH827" s="28" t="s">
        <v>292</v>
      </c>
      <c r="BJ827" s="28" t="s">
        <v>251</v>
      </c>
      <c r="BK827" s="28">
        <v>30</v>
      </c>
      <c r="BL827" s="28">
        <v>2.2400000000000002</v>
      </c>
      <c r="BM827" s="28">
        <v>13</v>
      </c>
      <c r="BN827" s="28">
        <v>10.4</v>
      </c>
      <c r="BO827" s="28">
        <v>6</v>
      </c>
      <c r="BP827" s="28">
        <v>5.7</v>
      </c>
      <c r="BQ827" s="28">
        <v>3.4000000000000002E-2</v>
      </c>
      <c r="BR827" s="28">
        <v>0.02</v>
      </c>
      <c r="BT827" s="28">
        <v>20</v>
      </c>
      <c r="BU827" s="28">
        <v>1</v>
      </c>
      <c r="BV827" s="28">
        <v>6.5</v>
      </c>
      <c r="BW827" s="28">
        <v>1</v>
      </c>
      <c r="BY827" s="28">
        <v>78</v>
      </c>
      <c r="CB827" s="28">
        <v>69</v>
      </c>
      <c r="CC827" s="28">
        <v>1.9E-2</v>
      </c>
      <c r="CF827" s="28">
        <v>1.04</v>
      </c>
      <c r="CG827" s="28">
        <v>3.8</v>
      </c>
      <c r="CH827" s="28">
        <v>1</v>
      </c>
      <c r="CI827" s="28">
        <v>1</v>
      </c>
      <c r="CJ827" s="28">
        <v>132.5</v>
      </c>
      <c r="CK827" s="28">
        <v>0.4</v>
      </c>
      <c r="CL827" s="28">
        <v>0.02</v>
      </c>
      <c r="CM827" s="28">
        <v>5.01</v>
      </c>
      <c r="CN827" s="28">
        <v>1.73</v>
      </c>
      <c r="CO827" s="188" t="s">
        <v>1424</v>
      </c>
      <c r="CP827" s="28">
        <v>1360</v>
      </c>
      <c r="CQ827" s="28">
        <v>1</v>
      </c>
      <c r="CR827" s="28">
        <v>71.3</v>
      </c>
      <c r="CS827" s="28">
        <v>33</v>
      </c>
      <c r="CT827" s="28">
        <v>255</v>
      </c>
      <c r="CU827" s="28">
        <v>18.3</v>
      </c>
      <c r="CV827" s="28">
        <v>39.799999999999997</v>
      </c>
      <c r="CW827" s="28">
        <v>4.8499999999999996</v>
      </c>
      <c r="CX827" s="28">
        <v>20.2</v>
      </c>
      <c r="CY827" s="28">
        <v>4.9800000000000004</v>
      </c>
      <c r="CZ827" s="28">
        <v>1.5</v>
      </c>
      <c r="DA827" s="28">
        <v>7.08</v>
      </c>
      <c r="DB827" s="28">
        <v>1.37</v>
      </c>
      <c r="DC827" s="28">
        <v>10.199999999999999</v>
      </c>
      <c r="DD827" s="28">
        <v>2.31</v>
      </c>
      <c r="DE827" s="28">
        <v>7.55</v>
      </c>
      <c r="DF827" s="28">
        <v>1.1100000000000001</v>
      </c>
      <c r="DG827" s="28">
        <v>6.74</v>
      </c>
      <c r="DH827" s="28">
        <v>0.99</v>
      </c>
      <c r="DI827" s="87">
        <v>126.97999999999999</v>
      </c>
      <c r="DJ827" s="85">
        <v>198.27999999999997</v>
      </c>
      <c r="DK827" s="28"/>
      <c r="DL827" s="28"/>
      <c r="DM827" s="28"/>
      <c r="DN827" s="28"/>
      <c r="DO827" s="28"/>
      <c r="DP827" s="28"/>
      <c r="DQ827" s="28"/>
      <c r="DR827" s="28"/>
      <c r="DS827" s="28"/>
      <c r="DY827" s="28"/>
      <c r="DZ827" s="28"/>
      <c r="EA827" s="28"/>
      <c r="EB827" s="28"/>
      <c r="EC827" s="28"/>
    </row>
    <row r="828" spans="1:133" s="62" customFormat="1" ht="14.25" customHeight="1" x14ac:dyDescent="0.3">
      <c r="A828" s="62">
        <v>51380</v>
      </c>
      <c r="B828" s="62" t="s">
        <v>1564</v>
      </c>
      <c r="C828" s="62" t="s">
        <v>1565</v>
      </c>
      <c r="D828" s="123" t="s">
        <v>980</v>
      </c>
      <c r="F828" s="109">
        <v>42980</v>
      </c>
      <c r="G828" s="62" t="s">
        <v>1566</v>
      </c>
      <c r="H828" s="20" t="s">
        <v>2195</v>
      </c>
      <c r="I828" s="20"/>
      <c r="J828" s="20"/>
      <c r="K828" s="62">
        <v>35.16234</v>
      </c>
      <c r="L828" s="62">
        <v>-107.30296</v>
      </c>
      <c r="M828" s="62" t="s">
        <v>357</v>
      </c>
      <c r="N828" s="62" t="s">
        <v>242</v>
      </c>
      <c r="O828" s="62" t="s">
        <v>147</v>
      </c>
      <c r="P828" s="62" t="s">
        <v>2280</v>
      </c>
      <c r="Q828" s="62" t="s">
        <v>1373</v>
      </c>
      <c r="R828" s="62" t="s">
        <v>1374</v>
      </c>
      <c r="T828" s="62" t="s">
        <v>1578</v>
      </c>
      <c r="AA828" s="20" t="s">
        <v>142</v>
      </c>
      <c r="AG828" s="28">
        <v>77.2</v>
      </c>
      <c r="AH828" s="28">
        <v>0.42</v>
      </c>
      <c r="AI828" s="28">
        <v>10.39</v>
      </c>
      <c r="AK828" s="37">
        <v>3.31</v>
      </c>
      <c r="AL828" s="28">
        <v>0.02</v>
      </c>
      <c r="AM828" s="28">
        <v>0.75</v>
      </c>
      <c r="AN828" s="28">
        <v>0.22</v>
      </c>
      <c r="AO828" s="28">
        <v>0.49</v>
      </c>
      <c r="AP828" s="28">
        <v>2.9</v>
      </c>
      <c r="AQ828" s="28">
        <v>0.02</v>
      </c>
      <c r="AR828" s="28">
        <v>3.2</v>
      </c>
      <c r="AS828" s="28"/>
      <c r="AT828" s="28">
        <v>0.21</v>
      </c>
      <c r="AU828" s="28"/>
      <c r="AV828" s="28"/>
      <c r="AW828" s="28">
        <v>0.23</v>
      </c>
      <c r="AY828" s="20">
        <v>98.92</v>
      </c>
      <c r="AZ828" s="28"/>
      <c r="BA828" s="28" t="s">
        <v>292</v>
      </c>
      <c r="BB828" s="28">
        <v>5.3</v>
      </c>
      <c r="BC828" s="28"/>
      <c r="BD828" s="28">
        <v>347</v>
      </c>
      <c r="BE828" s="28"/>
      <c r="BF828" s="28">
        <v>0.14000000000000001</v>
      </c>
      <c r="BG828" s="28"/>
      <c r="BH828" s="28" t="s">
        <v>292</v>
      </c>
      <c r="BJ828" s="28">
        <v>10</v>
      </c>
      <c r="BK828" s="28">
        <v>40</v>
      </c>
      <c r="BL828" s="28">
        <v>3.38</v>
      </c>
      <c r="BM828" s="28">
        <v>10</v>
      </c>
      <c r="BN828" s="28">
        <v>14.9</v>
      </c>
      <c r="BO828" s="28" t="s">
        <v>289</v>
      </c>
      <c r="BP828" s="28">
        <v>8.3000000000000007</v>
      </c>
      <c r="BQ828" s="28">
        <v>6.0999999999999999E-2</v>
      </c>
      <c r="BR828" s="28">
        <v>2.5000000000000001E-2</v>
      </c>
      <c r="BT828" s="28">
        <v>20</v>
      </c>
      <c r="BU828" s="28" t="s">
        <v>251</v>
      </c>
      <c r="BV828" s="28">
        <v>10.6</v>
      </c>
      <c r="BW828" s="28">
        <v>6</v>
      </c>
      <c r="BY828" s="28">
        <v>38</v>
      </c>
      <c r="CB828" s="28">
        <v>120.5</v>
      </c>
      <c r="CC828" s="28" t="s">
        <v>290</v>
      </c>
      <c r="CF828" s="28">
        <v>0.4</v>
      </c>
      <c r="CG828" s="28">
        <v>3.8</v>
      </c>
      <c r="CH828" s="28">
        <v>0.2</v>
      </c>
      <c r="CI828" s="28">
        <v>2</v>
      </c>
      <c r="CJ828" s="28">
        <v>115.5</v>
      </c>
      <c r="CK828" s="28">
        <v>0.7</v>
      </c>
      <c r="CL828" s="28">
        <v>0.01</v>
      </c>
      <c r="CM828" s="28">
        <v>10.4</v>
      </c>
      <c r="CN828" s="28">
        <v>0.28000000000000003</v>
      </c>
      <c r="CO828" s="188" t="s">
        <v>1424</v>
      </c>
      <c r="CP828" s="28">
        <v>470</v>
      </c>
      <c r="CQ828" s="28">
        <v>2</v>
      </c>
      <c r="CR828" s="28">
        <v>81.900000000000006</v>
      </c>
      <c r="CS828" s="28">
        <v>81</v>
      </c>
      <c r="CT828" s="28">
        <v>345</v>
      </c>
      <c r="CU828" s="28">
        <v>40.1</v>
      </c>
      <c r="CV828" s="28">
        <v>90.7</v>
      </c>
      <c r="CW828" s="28">
        <v>9.7200000000000006</v>
      </c>
      <c r="CX828" s="28">
        <v>40.799999999999997</v>
      </c>
      <c r="CY828" s="28">
        <v>8.61</v>
      </c>
      <c r="CZ828" s="28">
        <v>2</v>
      </c>
      <c r="DA828" s="28">
        <v>10.9</v>
      </c>
      <c r="DB828" s="28">
        <v>1.77</v>
      </c>
      <c r="DC828" s="28">
        <v>11.4</v>
      </c>
      <c r="DD828" s="28">
        <v>2.25</v>
      </c>
      <c r="DE828" s="28">
        <v>7.13</v>
      </c>
      <c r="DF828" s="28">
        <v>1.02</v>
      </c>
      <c r="DG828" s="28">
        <v>5.85</v>
      </c>
      <c r="DH828" s="28">
        <v>0.92</v>
      </c>
      <c r="DI828" s="87">
        <v>233.17000000000002</v>
      </c>
      <c r="DJ828" s="85">
        <v>315.07000000000005</v>
      </c>
      <c r="DK828" s="28"/>
      <c r="DL828" s="28"/>
      <c r="DM828" s="28"/>
      <c r="DN828" s="28"/>
      <c r="DO828" s="28"/>
      <c r="DP828" s="28"/>
      <c r="DQ828" s="28"/>
      <c r="DR828" s="28"/>
      <c r="DS828" s="28"/>
      <c r="DY828" s="28"/>
      <c r="DZ828" s="28"/>
      <c r="EA828" s="28"/>
      <c r="EB828" s="28"/>
      <c r="EC828" s="28"/>
    </row>
    <row r="829" spans="1:133" s="62" customFormat="1" ht="14.25" customHeight="1" x14ac:dyDescent="0.3">
      <c r="A829" s="62">
        <v>51343</v>
      </c>
      <c r="B829" s="62" t="s">
        <v>1564</v>
      </c>
      <c r="C829" s="62" t="s">
        <v>1565</v>
      </c>
      <c r="D829" s="123" t="s">
        <v>980</v>
      </c>
      <c r="F829" s="109">
        <v>42980</v>
      </c>
      <c r="G829" s="62" t="s">
        <v>1566</v>
      </c>
      <c r="H829" s="20" t="s">
        <v>2195</v>
      </c>
      <c r="I829" s="20"/>
      <c r="J829" s="20"/>
      <c r="K829" s="62">
        <v>35.157448000000002</v>
      </c>
      <c r="L829" s="62">
        <v>-107.29444599999999</v>
      </c>
      <c r="M829" s="62" t="s">
        <v>357</v>
      </c>
      <c r="N829" s="62" t="s">
        <v>242</v>
      </c>
      <c r="O829" s="62" t="s">
        <v>147</v>
      </c>
      <c r="P829" s="62" t="s">
        <v>2280</v>
      </c>
      <c r="Q829" s="62" t="s">
        <v>1373</v>
      </c>
      <c r="R829" s="62" t="s">
        <v>1374</v>
      </c>
      <c r="AA829" s="20" t="s">
        <v>142</v>
      </c>
      <c r="AG829" s="28">
        <v>80</v>
      </c>
      <c r="AH829" s="28">
        <v>0.12</v>
      </c>
      <c r="AI829" s="28">
        <v>3.29</v>
      </c>
      <c r="AK829" s="37">
        <v>1.29</v>
      </c>
      <c r="AL829" s="28">
        <v>0.01</v>
      </c>
      <c r="AM829" s="28">
        <v>0.19</v>
      </c>
      <c r="AN829" s="28">
        <v>0.2</v>
      </c>
      <c r="AO829" s="28">
        <v>0.04</v>
      </c>
      <c r="AP829" s="28">
        <v>0.22</v>
      </c>
      <c r="AQ829" s="28">
        <v>0.23</v>
      </c>
      <c r="AR829" s="28">
        <v>7.33</v>
      </c>
      <c r="AS829" s="28"/>
      <c r="AT829" s="28">
        <v>0.51</v>
      </c>
      <c r="AU829" s="28"/>
      <c r="AV829" s="28"/>
      <c r="AW829" s="28">
        <v>5.57</v>
      </c>
      <c r="AY829" s="20">
        <v>92.92000000000003</v>
      </c>
      <c r="AZ829" s="28"/>
      <c r="BA829" s="28" t="s">
        <v>292</v>
      </c>
      <c r="BB829" s="28">
        <v>144.5</v>
      </c>
      <c r="BC829" s="28"/>
      <c r="BD829" s="28">
        <v>56</v>
      </c>
      <c r="BE829" s="28"/>
      <c r="BF829" s="28">
        <v>0.11</v>
      </c>
      <c r="BG829" s="28"/>
      <c r="BH829" s="28">
        <v>0.7</v>
      </c>
      <c r="BJ829" s="28">
        <v>13</v>
      </c>
      <c r="BK829" s="28">
        <v>20</v>
      </c>
      <c r="BL829" s="28">
        <v>0.2</v>
      </c>
      <c r="BM829" s="28">
        <v>18</v>
      </c>
      <c r="BN829" s="28">
        <v>4.4000000000000004</v>
      </c>
      <c r="BO829" s="28" t="s">
        <v>289</v>
      </c>
      <c r="BP829" s="28">
        <v>3.6</v>
      </c>
      <c r="BQ829" s="28">
        <v>7.8E-2</v>
      </c>
      <c r="BR829" s="28">
        <v>3.6999999999999998E-2</v>
      </c>
      <c r="BT829" s="28">
        <v>20</v>
      </c>
      <c r="BU829" s="28">
        <v>85</v>
      </c>
      <c r="BV829" s="28">
        <v>4.8</v>
      </c>
      <c r="BW829" s="28">
        <v>9</v>
      </c>
      <c r="BY829" s="28">
        <v>164</v>
      </c>
      <c r="CB829" s="28">
        <v>6.7</v>
      </c>
      <c r="CC829" s="28">
        <v>3.7999999999999999E-2</v>
      </c>
      <c r="CF829" s="28">
        <v>3.72</v>
      </c>
      <c r="CG829" s="28">
        <v>13.5</v>
      </c>
      <c r="CH829" s="28">
        <v>10.3</v>
      </c>
      <c r="CI829" s="28">
        <v>1</v>
      </c>
      <c r="CJ829" s="28">
        <v>134.5</v>
      </c>
      <c r="CK829" s="28">
        <v>0.3</v>
      </c>
      <c r="CL829" s="28">
        <v>0.01</v>
      </c>
      <c r="CM829" s="28">
        <v>6.07</v>
      </c>
      <c r="CN829" s="28">
        <v>1.81</v>
      </c>
      <c r="CO829" s="188" t="s">
        <v>1424</v>
      </c>
      <c r="CP829" s="28">
        <v>320</v>
      </c>
      <c r="CQ829" s="28">
        <v>3</v>
      </c>
      <c r="CR829" s="28">
        <v>101.5</v>
      </c>
      <c r="CS829" s="28">
        <v>17</v>
      </c>
      <c r="CT829" s="28">
        <v>148</v>
      </c>
      <c r="CU829" s="28">
        <v>21.5</v>
      </c>
      <c r="CV829" s="28">
        <v>59.2</v>
      </c>
      <c r="CW829" s="28">
        <v>8.85</v>
      </c>
      <c r="CX829" s="28">
        <v>40.5</v>
      </c>
      <c r="CY829" s="28">
        <v>13.95</v>
      </c>
      <c r="CZ829" s="28">
        <v>2.61</v>
      </c>
      <c r="DA829" s="28">
        <v>16.399999999999999</v>
      </c>
      <c r="DB829" s="28">
        <v>3.21</v>
      </c>
      <c r="DC829" s="28">
        <v>21.3</v>
      </c>
      <c r="DD829" s="28">
        <v>3.87</v>
      </c>
      <c r="DE829" s="28">
        <v>12.5</v>
      </c>
      <c r="DF829" s="28">
        <v>1.89</v>
      </c>
      <c r="DG829" s="28">
        <v>11.8</v>
      </c>
      <c r="DH829" s="188">
        <v>1.64</v>
      </c>
      <c r="DI829" s="87">
        <v>219.22000000000003</v>
      </c>
      <c r="DJ829" s="85">
        <v>320.72000000000003</v>
      </c>
      <c r="DK829" s="28"/>
      <c r="DL829" s="28"/>
      <c r="DM829" s="28"/>
      <c r="DN829" s="28"/>
      <c r="DO829" s="28"/>
      <c r="DP829" s="28"/>
      <c r="DQ829" s="28"/>
      <c r="DR829" s="28"/>
      <c r="DS829" s="28"/>
      <c r="DY829" s="28"/>
      <c r="DZ829" s="28"/>
      <c r="EA829" s="28"/>
      <c r="EB829" s="28"/>
      <c r="EC829" s="28"/>
    </row>
    <row r="830" spans="1:133" s="62" customFormat="1" ht="14.25" customHeight="1" x14ac:dyDescent="0.3">
      <c r="A830" s="62" t="s">
        <v>1585</v>
      </c>
      <c r="B830" s="62" t="s">
        <v>1564</v>
      </c>
      <c r="C830" s="62" t="s">
        <v>1565</v>
      </c>
      <c r="D830" s="123" t="s">
        <v>980</v>
      </c>
      <c r="F830" s="109">
        <v>43138</v>
      </c>
      <c r="G830" s="62" t="s">
        <v>1586</v>
      </c>
      <c r="H830" s="20" t="s">
        <v>2195</v>
      </c>
      <c r="I830" s="20"/>
      <c r="J830" s="20"/>
      <c r="K830" s="62">
        <v>35.163881000000003</v>
      </c>
      <c r="L830" s="62">
        <v>-107.30366100000001</v>
      </c>
      <c r="M830" s="62" t="s">
        <v>357</v>
      </c>
      <c r="N830" s="62" t="s">
        <v>242</v>
      </c>
      <c r="O830" s="62" t="s">
        <v>147</v>
      </c>
      <c r="P830" s="62" t="s">
        <v>2280</v>
      </c>
      <c r="Q830" s="62" t="s">
        <v>1570</v>
      </c>
      <c r="R830" s="62" t="s">
        <v>1374</v>
      </c>
      <c r="AA830" s="20" t="s">
        <v>142</v>
      </c>
      <c r="AG830" s="28">
        <v>77.739999999999995</v>
      </c>
      <c r="AH830" s="28">
        <v>0.26</v>
      </c>
      <c r="AI830" s="28">
        <v>6.36</v>
      </c>
      <c r="AK830" s="37">
        <v>1.85</v>
      </c>
      <c r="AL830" s="28">
        <v>0.01</v>
      </c>
      <c r="AM830" s="28">
        <v>0.31</v>
      </c>
      <c r="AN830" s="28">
        <v>0.24</v>
      </c>
      <c r="AO830" s="28">
        <v>0.13</v>
      </c>
      <c r="AP830" s="28">
        <v>1.74</v>
      </c>
      <c r="AQ830" s="28">
        <v>0.09</v>
      </c>
      <c r="AR830" s="28">
        <v>8.34</v>
      </c>
      <c r="AS830" s="28"/>
      <c r="AT830" s="28">
        <v>0.36</v>
      </c>
      <c r="AU830" s="28"/>
      <c r="AV830" s="28"/>
      <c r="AW830" s="28">
        <v>5.04</v>
      </c>
      <c r="AY830" s="20">
        <v>97.07</v>
      </c>
      <c r="AZ830" s="28" t="s">
        <v>290</v>
      </c>
      <c r="BA830" s="28" t="s">
        <v>292</v>
      </c>
      <c r="BB830" s="28">
        <v>44.7</v>
      </c>
      <c r="BC830" s="28"/>
      <c r="BD830" s="28">
        <v>352</v>
      </c>
      <c r="BE830" s="28"/>
      <c r="BF830" s="28">
        <v>0.08</v>
      </c>
      <c r="BG830" s="28"/>
      <c r="BH830" s="28" t="s">
        <v>292</v>
      </c>
      <c r="BJ830" s="28" t="s">
        <v>251</v>
      </c>
      <c r="BK830" s="28">
        <v>50</v>
      </c>
      <c r="BL830" s="28">
        <v>1.69</v>
      </c>
      <c r="BM830" s="28">
        <v>24</v>
      </c>
      <c r="BN830" s="28">
        <v>8.8000000000000007</v>
      </c>
      <c r="BO830" s="28" t="s">
        <v>289</v>
      </c>
      <c r="BP830" s="28">
        <v>9.1999999999999993</v>
      </c>
      <c r="BQ830" s="28">
        <v>2.9000000000000001E-2</v>
      </c>
      <c r="BR830" s="27">
        <v>1.2999999999999999E-2</v>
      </c>
      <c r="BT830" s="28">
        <v>20</v>
      </c>
      <c r="BU830" s="28">
        <v>1</v>
      </c>
      <c r="BV830" s="28">
        <v>7.1</v>
      </c>
      <c r="BW830" s="28">
        <v>2</v>
      </c>
      <c r="BY830" s="28">
        <v>164</v>
      </c>
      <c r="CB830" s="28">
        <v>59.9</v>
      </c>
      <c r="CC830" s="27">
        <v>2E-3</v>
      </c>
      <c r="CF830" s="28">
        <v>2.2200000000000002</v>
      </c>
      <c r="CG830" s="28">
        <v>4.2</v>
      </c>
      <c r="CH830" s="28">
        <v>0.7</v>
      </c>
      <c r="CI830" s="28">
        <v>2</v>
      </c>
      <c r="CJ830" s="28">
        <v>64</v>
      </c>
      <c r="CK830" s="28">
        <v>0.5</v>
      </c>
      <c r="CL830" s="28">
        <v>0.03</v>
      </c>
      <c r="CM830" s="28">
        <v>5.72</v>
      </c>
      <c r="CN830" s="28">
        <v>0.65</v>
      </c>
      <c r="CO830" s="188">
        <v>11050</v>
      </c>
      <c r="CP830" s="28">
        <v>2490</v>
      </c>
      <c r="CQ830" s="28">
        <v>4</v>
      </c>
      <c r="CR830" s="28">
        <v>229</v>
      </c>
      <c r="CS830" s="28">
        <v>45</v>
      </c>
      <c r="CT830" s="28">
        <v>439</v>
      </c>
      <c r="CU830" s="28">
        <v>27.5</v>
      </c>
      <c r="CV830" s="28">
        <v>105.5</v>
      </c>
      <c r="CW830" s="28">
        <v>8.98</v>
      </c>
      <c r="CX830" s="28">
        <v>36.1</v>
      </c>
      <c r="CY830" s="28">
        <v>8.1199999999999992</v>
      </c>
      <c r="CZ830" s="28">
        <v>2.76</v>
      </c>
      <c r="DA830" s="28">
        <v>13.95</v>
      </c>
      <c r="DB830" s="28">
        <v>2.73</v>
      </c>
      <c r="DC830" s="28">
        <v>21.8</v>
      </c>
      <c r="DD830" s="28">
        <v>5.74</v>
      </c>
      <c r="DE830" s="28">
        <v>18.100000000000001</v>
      </c>
      <c r="DF830" s="28">
        <v>2.44</v>
      </c>
      <c r="DG830" s="28">
        <v>15</v>
      </c>
      <c r="DH830" s="188">
        <v>2.4300000000000002</v>
      </c>
      <c r="DI830" s="87">
        <v>271.14999999999998</v>
      </c>
      <c r="DJ830" s="85">
        <v>500.15</v>
      </c>
      <c r="DK830" s="28"/>
      <c r="DL830" s="28"/>
      <c r="DM830" s="28"/>
      <c r="DN830" s="28"/>
      <c r="DO830" s="28"/>
      <c r="DP830" s="28"/>
      <c r="DQ830" s="28"/>
      <c r="DR830" s="28"/>
      <c r="DS830" s="28"/>
      <c r="DY830" s="28"/>
      <c r="DZ830" s="28"/>
      <c r="EA830" s="28"/>
      <c r="EB830" s="28"/>
      <c r="EC830" s="28"/>
    </row>
    <row r="831" spans="1:133" s="62" customFormat="1" ht="14.25" customHeight="1" x14ac:dyDescent="0.3">
      <c r="A831" s="62" t="s">
        <v>1587</v>
      </c>
      <c r="B831" s="62" t="s">
        <v>1564</v>
      </c>
      <c r="C831" s="62" t="s">
        <v>1565</v>
      </c>
      <c r="D831" s="123" t="s">
        <v>980</v>
      </c>
      <c r="F831" s="109">
        <v>43138</v>
      </c>
      <c r="G831" s="62" t="s">
        <v>1586</v>
      </c>
      <c r="H831" s="20" t="s">
        <v>2195</v>
      </c>
      <c r="I831" s="20"/>
      <c r="J831" s="20"/>
      <c r="K831" s="62">
        <v>35.163881000000003</v>
      </c>
      <c r="L831" s="62">
        <v>-107.30366100000001</v>
      </c>
      <c r="M831" s="62" t="s">
        <v>357</v>
      </c>
      <c r="N831" s="62" t="s">
        <v>242</v>
      </c>
      <c r="O831" s="62" t="s">
        <v>147</v>
      </c>
      <c r="P831" s="62" t="s">
        <v>2280</v>
      </c>
      <c r="Q831" s="62" t="s">
        <v>1572</v>
      </c>
      <c r="R831" s="62" t="s">
        <v>1374</v>
      </c>
      <c r="AA831" s="20" t="s">
        <v>142</v>
      </c>
      <c r="AG831" s="28">
        <v>67.650000000000006</v>
      </c>
      <c r="AH831" s="28">
        <v>0.28000000000000003</v>
      </c>
      <c r="AI831" s="28">
        <v>8.86</v>
      </c>
      <c r="AK831" s="37">
        <v>4.05</v>
      </c>
      <c r="AL831" s="28">
        <v>0.03</v>
      </c>
      <c r="AM831" s="28">
        <v>0.59</v>
      </c>
      <c r="AN831" s="28">
        <v>0.74</v>
      </c>
      <c r="AO831" s="28">
        <v>0.16</v>
      </c>
      <c r="AP831" s="28">
        <v>2.54</v>
      </c>
      <c r="AQ831" s="28">
        <v>7.0000000000000007E-2</v>
      </c>
      <c r="AR831" s="28">
        <v>9.14</v>
      </c>
      <c r="AS831" s="28"/>
      <c r="AT831" s="28">
        <v>0.12</v>
      </c>
      <c r="AU831" s="28"/>
      <c r="AV831" s="28"/>
      <c r="AW831" s="28">
        <v>5.07</v>
      </c>
      <c r="AY831" s="20">
        <v>94.11</v>
      </c>
      <c r="AZ831" s="28" t="s">
        <v>290</v>
      </c>
      <c r="BA831" s="28">
        <v>1.8</v>
      </c>
      <c r="BB831" s="28">
        <v>25.3</v>
      </c>
      <c r="BC831" s="28"/>
      <c r="BD831" s="28">
        <v>1270</v>
      </c>
      <c r="BE831" s="28"/>
      <c r="BF831" s="28">
        <v>0.15</v>
      </c>
      <c r="BG831" s="28"/>
      <c r="BH831" s="28" t="s">
        <v>292</v>
      </c>
      <c r="BJ831" s="28" t="s">
        <v>251</v>
      </c>
      <c r="BK831" s="28">
        <v>120</v>
      </c>
      <c r="BL831" s="28">
        <v>3.1</v>
      </c>
      <c r="BM831" s="28">
        <v>67</v>
      </c>
      <c r="BN831" s="28">
        <v>18.100000000000001</v>
      </c>
      <c r="BO831" s="28">
        <v>6</v>
      </c>
      <c r="BP831" s="28">
        <v>7.2</v>
      </c>
      <c r="BQ831" s="28">
        <v>3.7999999999999999E-2</v>
      </c>
      <c r="BR831" s="27">
        <v>1.6E-2</v>
      </c>
      <c r="BT831" s="28">
        <v>30</v>
      </c>
      <c r="BU831" s="28">
        <v>1</v>
      </c>
      <c r="BV831" s="28">
        <v>9</v>
      </c>
      <c r="BW831" s="28" t="s">
        <v>251</v>
      </c>
      <c r="BY831" s="28">
        <v>174</v>
      </c>
      <c r="CB831" s="28">
        <v>95.1</v>
      </c>
      <c r="CC831" s="27">
        <v>4.0000000000000001E-3</v>
      </c>
      <c r="CF831" s="28">
        <v>1.77</v>
      </c>
      <c r="CG831" s="28">
        <v>5.3</v>
      </c>
      <c r="CH831" s="28">
        <v>1.3</v>
      </c>
      <c r="CI831" s="28">
        <v>1</v>
      </c>
      <c r="CJ831" s="28">
        <v>106.5</v>
      </c>
      <c r="CK831" s="28">
        <v>0.5</v>
      </c>
      <c r="CL831" s="28">
        <v>0.08</v>
      </c>
      <c r="CM831" s="28">
        <v>5.64</v>
      </c>
      <c r="CN831" s="28">
        <v>0.46</v>
      </c>
      <c r="CO831" s="188">
        <v>7940</v>
      </c>
      <c r="CP831" s="28">
        <v>21200</v>
      </c>
      <c r="CQ831" s="28">
        <v>4</v>
      </c>
      <c r="CR831" s="28">
        <v>313</v>
      </c>
      <c r="CS831" s="28">
        <v>153</v>
      </c>
      <c r="CT831" s="28">
        <v>401</v>
      </c>
      <c r="CU831" s="28">
        <v>22.7</v>
      </c>
      <c r="CV831" s="28">
        <v>82</v>
      </c>
      <c r="CW831" s="28">
        <v>6.39</v>
      </c>
      <c r="CX831" s="28">
        <v>26.1</v>
      </c>
      <c r="CY831" s="28">
        <v>7.12</v>
      </c>
      <c r="CZ831" s="28">
        <v>2.4700000000000002</v>
      </c>
      <c r="DA831" s="28">
        <v>15.05</v>
      </c>
      <c r="DB831" s="28">
        <v>3.73</v>
      </c>
      <c r="DC831" s="28">
        <v>33.200000000000003</v>
      </c>
      <c r="DD831" s="28">
        <v>9.1300000000000008</v>
      </c>
      <c r="DE831" s="28">
        <v>30</v>
      </c>
      <c r="DF831" s="28">
        <v>4.47</v>
      </c>
      <c r="DG831" s="28">
        <v>28.4</v>
      </c>
      <c r="DH831" s="188">
        <v>4.58</v>
      </c>
      <c r="DI831" s="87">
        <v>275.33999999999997</v>
      </c>
      <c r="DJ831" s="85">
        <v>588.33999999999992</v>
      </c>
      <c r="DK831" s="28"/>
      <c r="DL831" s="28"/>
      <c r="DM831" s="28"/>
      <c r="DN831" s="28"/>
      <c r="DO831" s="28"/>
      <c r="DP831" s="28"/>
      <c r="DQ831" s="28"/>
      <c r="DR831" s="28"/>
      <c r="DS831" s="28"/>
      <c r="DY831" s="28"/>
      <c r="DZ831" s="28"/>
      <c r="EA831" s="28"/>
      <c r="EB831" s="28"/>
      <c r="EC831" s="28"/>
    </row>
    <row r="832" spans="1:133" s="62" customFormat="1" ht="14.25" customHeight="1" x14ac:dyDescent="0.3">
      <c r="A832" s="62" t="s">
        <v>1588</v>
      </c>
      <c r="B832" s="62" t="s">
        <v>1564</v>
      </c>
      <c r="C832" s="62" t="s">
        <v>1565</v>
      </c>
      <c r="D832" s="123" t="s">
        <v>980</v>
      </c>
      <c r="F832" s="109">
        <v>43138</v>
      </c>
      <c r="G832" s="62" t="s">
        <v>1586</v>
      </c>
      <c r="H832" s="20" t="s">
        <v>2195</v>
      </c>
      <c r="I832" s="20"/>
      <c r="J832" s="20"/>
      <c r="K832" s="62">
        <v>35.163881000000003</v>
      </c>
      <c r="L832" s="62">
        <v>-107.30366100000001</v>
      </c>
      <c r="M832" s="62" t="s">
        <v>357</v>
      </c>
      <c r="N832" s="62" t="s">
        <v>242</v>
      </c>
      <c r="O832" s="62" t="s">
        <v>147</v>
      </c>
      <c r="P832" s="62" t="s">
        <v>2280</v>
      </c>
      <c r="Q832" s="62" t="s">
        <v>1572</v>
      </c>
      <c r="R832" s="62" t="s">
        <v>1374</v>
      </c>
      <c r="AA832" s="20" t="s">
        <v>142</v>
      </c>
      <c r="AG832" s="28">
        <v>68.959999999999994</v>
      </c>
      <c r="AH832" s="28">
        <v>0.41</v>
      </c>
      <c r="AI832" s="28">
        <v>10.39</v>
      </c>
      <c r="AK832" s="37">
        <v>3.88</v>
      </c>
      <c r="AL832" s="28">
        <v>0.03</v>
      </c>
      <c r="AM832" s="28">
        <v>0.68</v>
      </c>
      <c r="AN832" s="28">
        <v>0.64</v>
      </c>
      <c r="AO832" s="28">
        <v>0.17</v>
      </c>
      <c r="AP832" s="28">
        <v>2.81</v>
      </c>
      <c r="AQ832" s="28">
        <v>7.0000000000000007E-2</v>
      </c>
      <c r="AR832" s="28">
        <v>7.73</v>
      </c>
      <c r="AS832" s="28"/>
      <c r="AT832" s="28">
        <v>0.15</v>
      </c>
      <c r="AU832" s="28"/>
      <c r="AV832" s="28"/>
      <c r="AW832" s="28">
        <v>3.55</v>
      </c>
      <c r="AY832" s="20">
        <v>95.77</v>
      </c>
      <c r="AZ832" s="28">
        <v>2E-3</v>
      </c>
      <c r="BA832" s="28">
        <v>1.4</v>
      </c>
      <c r="BB832" s="28">
        <v>32.299999999999997</v>
      </c>
      <c r="BC832" s="28"/>
      <c r="BD832" s="28">
        <v>538</v>
      </c>
      <c r="BE832" s="28"/>
      <c r="BF832" s="28">
        <v>0.19</v>
      </c>
      <c r="BG832" s="28"/>
      <c r="BH832" s="28" t="s">
        <v>292</v>
      </c>
      <c r="BJ832" s="28" t="s">
        <v>251</v>
      </c>
      <c r="BK832" s="28">
        <v>140</v>
      </c>
      <c r="BL832" s="28">
        <v>3.96</v>
      </c>
      <c r="BM832" s="28">
        <v>60</v>
      </c>
      <c r="BN832" s="28">
        <v>19.5</v>
      </c>
      <c r="BO832" s="28">
        <v>5</v>
      </c>
      <c r="BP832" s="28">
        <v>8.6999999999999993</v>
      </c>
      <c r="BQ832" s="28">
        <v>8.3000000000000004E-2</v>
      </c>
      <c r="BR832" s="27">
        <v>2.4E-2</v>
      </c>
      <c r="BT832" s="28">
        <v>30</v>
      </c>
      <c r="BU832" s="28" t="s">
        <v>251</v>
      </c>
      <c r="BV832" s="28">
        <v>12.3</v>
      </c>
      <c r="BW832" s="28" t="s">
        <v>251</v>
      </c>
      <c r="BY832" s="28">
        <v>148</v>
      </c>
      <c r="CB832" s="28">
        <v>113.5</v>
      </c>
      <c r="CC832" s="27">
        <v>5.0000000000000001E-3</v>
      </c>
      <c r="CF832" s="28">
        <v>1.65</v>
      </c>
      <c r="CG832" s="28">
        <v>5.7</v>
      </c>
      <c r="CH832" s="28">
        <v>1</v>
      </c>
      <c r="CI832" s="28">
        <v>2</v>
      </c>
      <c r="CJ832" s="28">
        <v>101</v>
      </c>
      <c r="CK832" s="28">
        <v>0.7</v>
      </c>
      <c r="CL832" s="28">
        <v>7.0000000000000007E-2</v>
      </c>
      <c r="CM832" s="28">
        <v>9.2799999999999994</v>
      </c>
      <c r="CN832" s="28">
        <v>0.74</v>
      </c>
      <c r="CO832" s="188">
        <v>6810</v>
      </c>
      <c r="CP832" s="28">
        <v>13300</v>
      </c>
      <c r="CQ832" s="28">
        <v>3</v>
      </c>
      <c r="CR832" s="28">
        <v>303</v>
      </c>
      <c r="CS832" s="28">
        <v>105</v>
      </c>
      <c r="CT832" s="28">
        <v>431</v>
      </c>
      <c r="CU832" s="28">
        <v>26.2</v>
      </c>
      <c r="CV832" s="28">
        <v>86</v>
      </c>
      <c r="CW832" s="28">
        <v>7.62</v>
      </c>
      <c r="CX832" s="28">
        <v>31.6</v>
      </c>
      <c r="CY832" s="28">
        <v>8.6</v>
      </c>
      <c r="CZ832" s="28">
        <v>2.87</v>
      </c>
      <c r="DA832" s="28">
        <v>16.25</v>
      </c>
      <c r="DB832" s="28">
        <v>3.86</v>
      </c>
      <c r="DC832" s="28">
        <v>33.1</v>
      </c>
      <c r="DD832" s="28">
        <v>8.64</v>
      </c>
      <c r="DE832" s="28">
        <v>28.8</v>
      </c>
      <c r="DF832" s="28">
        <v>4.1500000000000004</v>
      </c>
      <c r="DG832" s="28">
        <v>26.1</v>
      </c>
      <c r="DH832" s="188">
        <v>4.21</v>
      </c>
      <c r="DI832" s="87">
        <v>288</v>
      </c>
      <c r="DJ832" s="85">
        <v>591</v>
      </c>
      <c r="DK832" s="28"/>
      <c r="DL832" s="28"/>
      <c r="DM832" s="28"/>
      <c r="DN832" s="28"/>
      <c r="DO832" s="28"/>
      <c r="DP832" s="28"/>
      <c r="DQ832" s="28"/>
      <c r="DR832" s="28"/>
      <c r="DS832" s="28"/>
      <c r="DY832" s="28"/>
      <c r="DZ832" s="28"/>
      <c r="EA832" s="28"/>
      <c r="EB832" s="28"/>
      <c r="EC832" s="28"/>
    </row>
    <row r="833" spans="1:139" s="62" customFormat="1" ht="14.25" customHeight="1" x14ac:dyDescent="0.3">
      <c r="A833" s="62" t="s">
        <v>1589</v>
      </c>
      <c r="B833" s="62" t="s">
        <v>1564</v>
      </c>
      <c r="C833" s="62" t="s">
        <v>1565</v>
      </c>
      <c r="D833" s="123" t="s">
        <v>980</v>
      </c>
      <c r="F833" s="109">
        <v>43138</v>
      </c>
      <c r="G833" s="62" t="s">
        <v>1586</v>
      </c>
      <c r="H833" s="20" t="s">
        <v>2195</v>
      </c>
      <c r="I833" s="20"/>
      <c r="J833" s="20"/>
      <c r="K833" s="62">
        <v>35.163881000000003</v>
      </c>
      <c r="L833" s="62">
        <v>-107.30366100000001</v>
      </c>
      <c r="M833" s="62" t="s">
        <v>357</v>
      </c>
      <c r="N833" s="62" t="s">
        <v>242</v>
      </c>
      <c r="O833" s="62" t="s">
        <v>147</v>
      </c>
      <c r="P833" s="62" t="s">
        <v>2280</v>
      </c>
      <c r="Q833" s="62" t="s">
        <v>1572</v>
      </c>
      <c r="R833" s="62" t="s">
        <v>1374</v>
      </c>
      <c r="AA833" s="20" t="s">
        <v>142</v>
      </c>
      <c r="AG833" s="28">
        <v>76.02</v>
      </c>
      <c r="AH833" s="28">
        <v>0.35</v>
      </c>
      <c r="AI833" s="28">
        <v>9.9499999999999993</v>
      </c>
      <c r="AK833" s="37">
        <v>2.77</v>
      </c>
      <c r="AL833" s="28">
        <v>0.03</v>
      </c>
      <c r="AM833" s="28">
        <v>0.54</v>
      </c>
      <c r="AN833" s="28">
        <v>0.41</v>
      </c>
      <c r="AO833" s="28">
        <v>0.17</v>
      </c>
      <c r="AP833" s="28">
        <v>2.66</v>
      </c>
      <c r="AQ833" s="28">
        <v>0.04</v>
      </c>
      <c r="AR833" s="28">
        <v>4.5999999999999996</v>
      </c>
      <c r="AS833" s="28"/>
      <c r="AT833" s="28">
        <v>0.12</v>
      </c>
      <c r="AU833" s="28"/>
      <c r="AV833" s="28"/>
      <c r="AW833" s="28">
        <v>1.31</v>
      </c>
      <c r="AY833" s="20">
        <v>97.539999999999992</v>
      </c>
      <c r="AZ833" s="28" t="s">
        <v>290</v>
      </c>
      <c r="BA833" s="28">
        <v>0.5</v>
      </c>
      <c r="BB833" s="28">
        <v>19.399999999999999</v>
      </c>
      <c r="BC833" s="28"/>
      <c r="BD833" s="28">
        <v>475</v>
      </c>
      <c r="BE833" s="28"/>
      <c r="BF833" s="28">
        <v>0.13</v>
      </c>
      <c r="BG833" s="28"/>
      <c r="BH833" s="28" t="s">
        <v>292</v>
      </c>
      <c r="BJ833" s="28" t="s">
        <v>251</v>
      </c>
      <c r="BK833" s="28">
        <v>80</v>
      </c>
      <c r="BL833" s="28">
        <v>3.2</v>
      </c>
      <c r="BM833" s="28">
        <v>30</v>
      </c>
      <c r="BN833" s="28">
        <v>15.1</v>
      </c>
      <c r="BO833" s="28" t="s">
        <v>289</v>
      </c>
      <c r="BP833" s="28">
        <v>8.6999999999999993</v>
      </c>
      <c r="BQ833" s="28">
        <v>4.3999999999999997E-2</v>
      </c>
      <c r="BR833" s="27">
        <v>1.7999999999999999E-2</v>
      </c>
      <c r="BT833" s="28">
        <v>30</v>
      </c>
      <c r="BU833" s="28">
        <v>1</v>
      </c>
      <c r="BV833" s="28">
        <v>9.9</v>
      </c>
      <c r="BW833" s="28">
        <v>1</v>
      </c>
      <c r="BY833" s="28">
        <v>87</v>
      </c>
      <c r="CB833" s="28">
        <v>103.5</v>
      </c>
      <c r="CC833" s="27">
        <v>2E-3</v>
      </c>
      <c r="CF833" s="28">
        <v>0.99</v>
      </c>
      <c r="CG833" s="28">
        <v>3.3</v>
      </c>
      <c r="CH833" s="28">
        <v>0.4</v>
      </c>
      <c r="CI833" s="28">
        <v>2</v>
      </c>
      <c r="CJ833" s="28">
        <v>85.3</v>
      </c>
      <c r="CK833" s="28">
        <v>0.6</v>
      </c>
      <c r="CL833" s="28">
        <v>0.05</v>
      </c>
      <c r="CM833" s="28">
        <v>7.83</v>
      </c>
      <c r="CN833" s="28">
        <v>0.83</v>
      </c>
      <c r="CO833" s="188">
        <v>2960</v>
      </c>
      <c r="CP833" s="28">
        <v>5640</v>
      </c>
      <c r="CQ833" s="28">
        <v>2</v>
      </c>
      <c r="CR833" s="28">
        <v>141.5</v>
      </c>
      <c r="CS833" s="28">
        <v>72</v>
      </c>
      <c r="CT833" s="28">
        <v>399</v>
      </c>
      <c r="CU833" s="28">
        <v>24.1</v>
      </c>
      <c r="CV833" s="28">
        <v>63.9</v>
      </c>
      <c r="CW833" s="28">
        <v>6.42</v>
      </c>
      <c r="CX833" s="28">
        <v>25.7</v>
      </c>
      <c r="CY833" s="28">
        <v>6.3</v>
      </c>
      <c r="CZ833" s="28">
        <v>1.85</v>
      </c>
      <c r="DA833" s="28">
        <v>9.35</v>
      </c>
      <c r="DB833" s="28">
        <v>1.97</v>
      </c>
      <c r="DC833" s="28">
        <v>15.9</v>
      </c>
      <c r="DD833" s="28">
        <v>3.94</v>
      </c>
      <c r="DE833" s="28">
        <v>13</v>
      </c>
      <c r="DF833" s="28">
        <v>1.87</v>
      </c>
      <c r="DG833" s="28">
        <v>11.65</v>
      </c>
      <c r="DH833" s="188">
        <v>1.9</v>
      </c>
      <c r="DI833" s="87">
        <v>187.85000000000002</v>
      </c>
      <c r="DJ833" s="85">
        <v>329.35</v>
      </c>
      <c r="DK833" s="28"/>
      <c r="DL833" s="28"/>
      <c r="DM833" s="28"/>
      <c r="DN833" s="28"/>
      <c r="DO833" s="28"/>
      <c r="DP833" s="28"/>
      <c r="DQ833" s="28"/>
      <c r="DR833" s="28"/>
      <c r="DS833" s="28"/>
      <c r="DY833" s="28"/>
      <c r="DZ833" s="28"/>
      <c r="EA833" s="28"/>
      <c r="EB833" s="28"/>
      <c r="EC833" s="28"/>
    </row>
    <row r="834" spans="1:139" s="62" customFormat="1" ht="14.25" customHeight="1" x14ac:dyDescent="0.3">
      <c r="A834" s="62" t="s">
        <v>1590</v>
      </c>
      <c r="B834" s="62" t="s">
        <v>1564</v>
      </c>
      <c r="C834" s="62" t="s">
        <v>1565</v>
      </c>
      <c r="D834" s="123" t="s">
        <v>980</v>
      </c>
      <c r="F834" s="109">
        <v>43138</v>
      </c>
      <c r="G834" s="62" t="s">
        <v>1586</v>
      </c>
      <c r="H834" s="20" t="s">
        <v>2195</v>
      </c>
      <c r="I834" s="20"/>
      <c r="J834" s="20"/>
      <c r="K834" s="62">
        <v>35.163881000000003</v>
      </c>
      <c r="L834" s="62">
        <v>-107.30366100000001</v>
      </c>
      <c r="M834" s="62" t="s">
        <v>357</v>
      </c>
      <c r="N834" s="62" t="s">
        <v>242</v>
      </c>
      <c r="O834" s="62" t="s">
        <v>147</v>
      </c>
      <c r="P834" s="62" t="s">
        <v>2280</v>
      </c>
      <c r="Q834" s="62" t="s">
        <v>1572</v>
      </c>
      <c r="R834" s="62" t="s">
        <v>1374</v>
      </c>
      <c r="AA834" s="20" t="s">
        <v>142</v>
      </c>
      <c r="AG834" s="28">
        <v>86.85</v>
      </c>
      <c r="AH834" s="28">
        <v>0.21</v>
      </c>
      <c r="AI834" s="28">
        <v>5.79</v>
      </c>
      <c r="AK834" s="37">
        <v>1.28</v>
      </c>
      <c r="AL834" s="28">
        <v>0.01</v>
      </c>
      <c r="AM834" s="28">
        <v>0.25</v>
      </c>
      <c r="AN834" s="28">
        <v>0.19</v>
      </c>
      <c r="AO834" s="28">
        <v>0.11</v>
      </c>
      <c r="AP834" s="28">
        <v>1.46</v>
      </c>
      <c r="AQ834" s="28">
        <v>0.03</v>
      </c>
      <c r="AR834" s="28">
        <v>2.31</v>
      </c>
      <c r="AS834" s="28"/>
      <c r="AT834" s="28">
        <v>0.08</v>
      </c>
      <c r="AU834" s="28"/>
      <c r="AV834" s="28"/>
      <c r="AW834" s="28">
        <v>0.49</v>
      </c>
      <c r="AY834" s="20">
        <v>98.49</v>
      </c>
      <c r="AZ834" s="28" t="s">
        <v>290</v>
      </c>
      <c r="BA834" s="28" t="s">
        <v>292</v>
      </c>
      <c r="BB834" s="28">
        <v>12.2</v>
      </c>
      <c r="BC834" s="28"/>
      <c r="BD834" s="28">
        <v>285</v>
      </c>
      <c r="BE834" s="28"/>
      <c r="BF834" s="28">
        <v>7.0000000000000007E-2</v>
      </c>
      <c r="BG834" s="28"/>
      <c r="BH834" s="28" t="s">
        <v>292</v>
      </c>
      <c r="BJ834" s="28" t="s">
        <v>251</v>
      </c>
      <c r="BK834" s="28">
        <v>30</v>
      </c>
      <c r="BL834" s="28">
        <v>1.46</v>
      </c>
      <c r="BM834" s="28">
        <v>12</v>
      </c>
      <c r="BN834" s="28">
        <v>7.2</v>
      </c>
      <c r="BO834" s="28" t="s">
        <v>289</v>
      </c>
      <c r="BP834" s="28">
        <v>6.8</v>
      </c>
      <c r="BQ834" s="28">
        <v>1.7000000000000001E-2</v>
      </c>
      <c r="BR834" s="27">
        <v>8.9999999999999993E-3</v>
      </c>
      <c r="BT834" s="28">
        <v>20</v>
      </c>
      <c r="BU834" s="28" t="s">
        <v>251</v>
      </c>
      <c r="BV834" s="28">
        <v>5.5</v>
      </c>
      <c r="BW834" s="28">
        <v>2</v>
      </c>
      <c r="BY834" s="28">
        <v>45</v>
      </c>
      <c r="CB834" s="28">
        <v>51.3</v>
      </c>
      <c r="CC834" s="27" t="s">
        <v>290</v>
      </c>
      <c r="CF834" s="28">
        <v>0.61</v>
      </c>
      <c r="CG834" s="28">
        <v>1.5</v>
      </c>
      <c r="CH834" s="28">
        <v>0.2</v>
      </c>
      <c r="CI834" s="28">
        <v>2</v>
      </c>
      <c r="CJ834" s="28">
        <v>49.2</v>
      </c>
      <c r="CK834" s="28">
        <v>0.4</v>
      </c>
      <c r="CL834" s="28">
        <v>0.02</v>
      </c>
      <c r="CM834" s="28">
        <v>4.7</v>
      </c>
      <c r="CN834" s="28">
        <v>0.56999999999999995</v>
      </c>
      <c r="CO834" s="188">
        <v>1290</v>
      </c>
      <c r="CP834" s="28">
        <v>1315</v>
      </c>
      <c r="CQ834" s="28">
        <v>1</v>
      </c>
      <c r="CR834" s="28">
        <v>49.1</v>
      </c>
      <c r="CS834" s="28">
        <v>33</v>
      </c>
      <c r="CT834" s="28">
        <v>300</v>
      </c>
      <c r="CU834" s="28">
        <v>15.9</v>
      </c>
      <c r="CV834" s="28">
        <v>37.9</v>
      </c>
      <c r="CW834" s="28">
        <v>3.99</v>
      </c>
      <c r="CX834" s="28">
        <v>15.5</v>
      </c>
      <c r="CY834" s="28">
        <v>3.5</v>
      </c>
      <c r="CZ834" s="28">
        <v>0.86</v>
      </c>
      <c r="DA834" s="28">
        <v>4.3</v>
      </c>
      <c r="DB834" s="28">
        <v>0.77</v>
      </c>
      <c r="DC834" s="28">
        <v>5.59</v>
      </c>
      <c r="DD834" s="28">
        <v>1.39</v>
      </c>
      <c r="DE834" s="28">
        <v>4.32</v>
      </c>
      <c r="DF834" s="28">
        <v>0.63</v>
      </c>
      <c r="DG834" s="28">
        <v>3.92</v>
      </c>
      <c r="DH834" s="28">
        <v>0.66</v>
      </c>
      <c r="DI834" s="87">
        <v>99.229999999999976</v>
      </c>
      <c r="DJ834" s="85">
        <v>148.32999999999998</v>
      </c>
      <c r="DK834" s="28"/>
      <c r="DL834" s="28"/>
      <c r="DM834" s="28"/>
      <c r="DN834" s="28"/>
      <c r="DO834" s="28"/>
      <c r="DP834" s="28"/>
      <c r="DQ834" s="28"/>
      <c r="DR834" s="28"/>
      <c r="DS834" s="28"/>
      <c r="DY834" s="28"/>
      <c r="DZ834" s="28"/>
      <c r="EA834" s="28"/>
      <c r="EB834" s="28"/>
      <c r="EC834" s="28"/>
    </row>
    <row r="835" spans="1:139" s="62" customFormat="1" ht="14.25" customHeight="1" x14ac:dyDescent="0.3">
      <c r="A835" s="62" t="s">
        <v>1591</v>
      </c>
      <c r="B835" s="62" t="s">
        <v>1564</v>
      </c>
      <c r="C835" s="62" t="s">
        <v>1565</v>
      </c>
      <c r="D835" s="123" t="s">
        <v>980</v>
      </c>
      <c r="F835" s="109">
        <v>43138</v>
      </c>
      <c r="G835" s="62" t="s">
        <v>1586</v>
      </c>
      <c r="H835" s="20" t="s">
        <v>2195</v>
      </c>
      <c r="I835" s="20"/>
      <c r="J835" s="20"/>
      <c r="K835" s="62">
        <v>35.163881000000003</v>
      </c>
      <c r="L835" s="62">
        <v>-107.30366100000001</v>
      </c>
      <c r="M835" s="62" t="s">
        <v>357</v>
      </c>
      <c r="N835" s="62" t="s">
        <v>242</v>
      </c>
      <c r="O835" s="62" t="s">
        <v>147</v>
      </c>
      <c r="P835" s="62" t="s">
        <v>2280</v>
      </c>
      <c r="Q835" s="62" t="s">
        <v>1572</v>
      </c>
      <c r="R835" s="62" t="s">
        <v>1374</v>
      </c>
      <c r="AA835" s="20" t="s">
        <v>142</v>
      </c>
      <c r="AG835" s="28">
        <v>72.760000000000005</v>
      </c>
      <c r="AH835" s="28">
        <v>0.56000000000000005</v>
      </c>
      <c r="AI835" s="28">
        <v>12.33</v>
      </c>
      <c r="AK835" s="37">
        <v>2.89</v>
      </c>
      <c r="AL835" s="28">
        <v>0.04</v>
      </c>
      <c r="AM835" s="28">
        <v>0.57999999999999996</v>
      </c>
      <c r="AN835" s="28">
        <v>0.55000000000000004</v>
      </c>
      <c r="AO835" s="28">
        <v>0.24</v>
      </c>
      <c r="AP835" s="28">
        <v>3.01</v>
      </c>
      <c r="AQ835" s="28">
        <v>7.0000000000000007E-2</v>
      </c>
      <c r="AR835" s="28">
        <v>5.21</v>
      </c>
      <c r="AS835" s="28"/>
      <c r="AT835" s="28">
        <v>0.19</v>
      </c>
      <c r="AU835" s="28"/>
      <c r="AV835" s="28"/>
      <c r="AW835" s="28">
        <v>1.04</v>
      </c>
      <c r="AY835" s="20">
        <v>98.24</v>
      </c>
      <c r="AZ835" s="28" t="s">
        <v>290</v>
      </c>
      <c r="BA835" s="28">
        <v>0.6</v>
      </c>
      <c r="BB835" s="28">
        <v>27.3</v>
      </c>
      <c r="BC835" s="28"/>
      <c r="BD835" s="28">
        <v>621</v>
      </c>
      <c r="BE835" s="28"/>
      <c r="BF835" s="28">
        <v>0.15</v>
      </c>
      <c r="BG835" s="28"/>
      <c r="BH835" s="28" t="s">
        <v>292</v>
      </c>
      <c r="BJ835" s="28">
        <v>2</v>
      </c>
      <c r="BK835" s="28">
        <v>110</v>
      </c>
      <c r="BL835" s="28">
        <v>3.23</v>
      </c>
      <c r="BM835" s="28">
        <v>27</v>
      </c>
      <c r="BN835" s="28">
        <v>15.3</v>
      </c>
      <c r="BO835" s="28" t="s">
        <v>289</v>
      </c>
      <c r="BP835" s="28">
        <v>36</v>
      </c>
      <c r="BQ835" s="28">
        <v>4.2999999999999997E-2</v>
      </c>
      <c r="BR835" s="27">
        <v>2.5000000000000001E-2</v>
      </c>
      <c r="BT835" s="28">
        <v>30</v>
      </c>
      <c r="BU835" s="28">
        <v>1</v>
      </c>
      <c r="BV835" s="28">
        <v>14.1</v>
      </c>
      <c r="BW835" s="28">
        <v>25</v>
      </c>
      <c r="BY835" s="28">
        <v>118</v>
      </c>
      <c r="CB835" s="28">
        <v>106</v>
      </c>
      <c r="CC835" s="27">
        <v>1E-3</v>
      </c>
      <c r="CF835" s="28">
        <v>1.06</v>
      </c>
      <c r="CG835" s="28">
        <v>3.3</v>
      </c>
      <c r="CH835" s="28">
        <v>0.5</v>
      </c>
      <c r="CI835" s="28">
        <v>11</v>
      </c>
      <c r="CJ835" s="28">
        <v>112</v>
      </c>
      <c r="CK835" s="28">
        <v>1</v>
      </c>
      <c r="CL835" s="28">
        <v>0.02</v>
      </c>
      <c r="CM835" s="28">
        <v>11.95</v>
      </c>
      <c r="CN835" s="28">
        <v>1.23</v>
      </c>
      <c r="CO835" s="188">
        <v>2800</v>
      </c>
      <c r="CP835" s="28">
        <v>2750</v>
      </c>
      <c r="CQ835" s="28">
        <v>2</v>
      </c>
      <c r="CR835" s="28">
        <v>121.5</v>
      </c>
      <c r="CS835" s="28">
        <v>68</v>
      </c>
      <c r="CT835" s="28">
        <v>1605</v>
      </c>
      <c r="CU835" s="28">
        <v>37.1</v>
      </c>
      <c r="CV835" s="28">
        <v>91.3</v>
      </c>
      <c r="CW835" s="28">
        <v>9.48</v>
      </c>
      <c r="CX835" s="28">
        <v>35.9</v>
      </c>
      <c r="CY835" s="28">
        <v>7.77</v>
      </c>
      <c r="CZ835" s="28">
        <v>2.08</v>
      </c>
      <c r="DA835" s="28">
        <v>9.9499999999999993</v>
      </c>
      <c r="DB835" s="28">
        <v>1.83</v>
      </c>
      <c r="DC835" s="28">
        <v>14</v>
      </c>
      <c r="DD835" s="28">
        <v>3.43</v>
      </c>
      <c r="DE835" s="28">
        <v>10.95</v>
      </c>
      <c r="DF835" s="28">
        <v>1.64</v>
      </c>
      <c r="DG835" s="28">
        <v>10.45</v>
      </c>
      <c r="DH835" s="188">
        <v>1.76</v>
      </c>
      <c r="DI835" s="87">
        <v>237.64</v>
      </c>
      <c r="DJ835" s="85">
        <v>359.14</v>
      </c>
      <c r="DK835" s="28"/>
      <c r="DL835" s="28"/>
      <c r="DM835" s="28"/>
      <c r="DN835" s="28"/>
      <c r="DO835" s="28"/>
      <c r="DP835" s="28"/>
      <c r="DQ835" s="28"/>
      <c r="DR835" s="28"/>
      <c r="DS835" s="28"/>
      <c r="DY835" s="28"/>
      <c r="DZ835" s="28"/>
      <c r="EA835" s="28"/>
      <c r="EB835" s="28"/>
      <c r="EC835" s="28"/>
    </row>
    <row r="836" spans="1:139" x14ac:dyDescent="0.3">
      <c r="S836" s="19"/>
      <c r="T836" s="20"/>
      <c r="DI836" s="131"/>
      <c r="DJ836" s="131"/>
      <c r="EC836" s="19"/>
      <c r="ED836" s="19"/>
      <c r="EI836" s="19"/>
    </row>
    <row r="837" spans="1:139" x14ac:dyDescent="0.3">
      <c r="A837" s="19" t="s">
        <v>2417</v>
      </c>
      <c r="G837" s="19"/>
      <c r="S837" s="19"/>
      <c r="T837" s="20"/>
      <c r="AG837" s="19"/>
      <c r="AH837" s="19"/>
      <c r="AI837" s="19"/>
      <c r="AK837" s="19"/>
      <c r="AL837" s="19"/>
      <c r="AM837" s="19"/>
      <c r="AN837" s="19"/>
      <c r="AO837" s="19"/>
      <c r="AP837" s="19"/>
      <c r="AQ837" s="19"/>
      <c r="AR837" s="19"/>
      <c r="AS837" s="19"/>
      <c r="AT837" s="19"/>
      <c r="AW837" s="19"/>
      <c r="AZ837" s="19"/>
      <c r="BA837" s="19"/>
      <c r="BB837" s="19"/>
      <c r="BD837" s="19"/>
      <c r="BF837" s="19"/>
      <c r="BH837" s="19"/>
      <c r="BJ837" s="19"/>
      <c r="BK837" s="19"/>
      <c r="BL837" s="19"/>
      <c r="BM837" s="19"/>
      <c r="BN837" s="19"/>
      <c r="BO837" s="19"/>
      <c r="BP837" s="19"/>
      <c r="BQ837" s="19"/>
      <c r="BR837" s="19"/>
      <c r="BT837" s="19"/>
      <c r="BU837" s="19"/>
      <c r="BV837" s="19"/>
      <c r="BW837" s="19"/>
      <c r="BY837" s="19"/>
      <c r="CB837" s="19"/>
      <c r="CC837" s="19"/>
      <c r="CF837" s="19"/>
      <c r="CG837" s="19"/>
      <c r="CH837" s="19"/>
      <c r="CI837" s="19"/>
      <c r="CJ837" s="19"/>
      <c r="CK837" s="19"/>
      <c r="CL837" s="19"/>
      <c r="CM837" s="19"/>
      <c r="CN837" s="19"/>
      <c r="CO837" s="19"/>
      <c r="CP837" s="19"/>
      <c r="CQ837" s="19"/>
      <c r="CR837" s="19"/>
      <c r="CS837" s="19"/>
      <c r="CT837" s="19"/>
      <c r="CU837" s="19"/>
      <c r="CV837" s="19"/>
      <c r="CW837" s="19"/>
      <c r="CX837" s="19"/>
      <c r="CY837" s="19"/>
      <c r="CZ837" s="19"/>
      <c r="DA837" s="19"/>
      <c r="DB837" s="19"/>
      <c r="DC837" s="19"/>
      <c r="DD837" s="19"/>
      <c r="DE837" s="19"/>
      <c r="DF837" s="19"/>
      <c r="DG837" s="19"/>
      <c r="DH837" s="19"/>
      <c r="DI837" s="87"/>
      <c r="DO837" s="19"/>
      <c r="DP837" s="19"/>
    </row>
    <row r="838" spans="1:139" x14ac:dyDescent="0.3">
      <c r="A838" s="19" t="s">
        <v>2674</v>
      </c>
      <c r="B838" s="20" t="s">
        <v>978</v>
      </c>
      <c r="C838" s="20" t="s">
        <v>2415</v>
      </c>
      <c r="D838" s="20" t="s">
        <v>980</v>
      </c>
      <c r="F838" s="113">
        <v>45079</v>
      </c>
      <c r="G838" s="19" t="s">
        <v>2394</v>
      </c>
      <c r="H838" s="19" t="s">
        <v>2195</v>
      </c>
      <c r="K838" s="20">
        <v>33.444882999999997</v>
      </c>
      <c r="L838" s="20">
        <v>-107.869693</v>
      </c>
      <c r="M838" s="62" t="s">
        <v>357</v>
      </c>
      <c r="N838" s="59" t="s">
        <v>2418</v>
      </c>
      <c r="O838" s="20" t="s">
        <v>147</v>
      </c>
      <c r="P838" s="59" t="s">
        <v>2240</v>
      </c>
      <c r="Q838" s="20" t="s">
        <v>1549</v>
      </c>
      <c r="R838" s="20" t="s">
        <v>2419</v>
      </c>
      <c r="S838" s="19">
        <v>0</v>
      </c>
      <c r="T838" s="20" t="s">
        <v>2420</v>
      </c>
      <c r="Z838" s="59"/>
      <c r="AG838" s="19">
        <v>79.569999999999993</v>
      </c>
      <c r="AH838" s="19">
        <v>0.22</v>
      </c>
      <c r="AI838" s="19">
        <v>10.38</v>
      </c>
      <c r="AK838" s="19">
        <v>0.28000000000000003</v>
      </c>
      <c r="AL838" s="19" t="s">
        <v>261</v>
      </c>
      <c r="AM838" s="19">
        <v>0.08</v>
      </c>
      <c r="AN838" s="19">
        <v>0.59</v>
      </c>
      <c r="AO838" s="19">
        <v>0.02</v>
      </c>
      <c r="AP838" s="19">
        <v>0.79</v>
      </c>
      <c r="AQ838" s="19">
        <v>0.08</v>
      </c>
      <c r="AR838" s="19">
        <v>7.06</v>
      </c>
      <c r="AS838" s="19">
        <v>1500</v>
      </c>
      <c r="AT838" s="19">
        <v>0.93</v>
      </c>
      <c r="AW838" s="19">
        <v>0.1</v>
      </c>
      <c r="AY838" s="20">
        <v>100.1</v>
      </c>
      <c r="AZ838" s="19" t="s">
        <v>290</v>
      </c>
      <c r="BA838" s="19" t="s">
        <v>292</v>
      </c>
      <c r="BB838" s="19">
        <v>4.8</v>
      </c>
      <c r="BD838" s="19">
        <v>379</v>
      </c>
      <c r="BF838" s="19">
        <v>0.09</v>
      </c>
      <c r="BH838" s="19" t="s">
        <v>292</v>
      </c>
      <c r="BJ838" s="19" t="s">
        <v>251</v>
      </c>
      <c r="BK838" s="19">
        <v>7</v>
      </c>
      <c r="BL838" s="19">
        <v>0.55000000000000004</v>
      </c>
      <c r="BM838" s="19">
        <v>2</v>
      </c>
      <c r="BN838" s="19">
        <v>33.799999999999997</v>
      </c>
      <c r="BO838" s="19">
        <v>0.6</v>
      </c>
      <c r="BP838" s="19">
        <v>11.3</v>
      </c>
      <c r="BQ838" s="19">
        <v>1.7999999999999999E-2</v>
      </c>
      <c r="BR838" s="19">
        <v>0.02</v>
      </c>
      <c r="BT838" s="19">
        <v>30</v>
      </c>
      <c r="BU838" s="19">
        <v>3</v>
      </c>
      <c r="BV838" s="19">
        <v>33.799999999999997</v>
      </c>
      <c r="BW838" s="19">
        <v>3</v>
      </c>
      <c r="BY838" s="19">
        <v>55</v>
      </c>
      <c r="CB838" s="19">
        <v>5</v>
      </c>
      <c r="CC838" s="19" t="s">
        <v>290</v>
      </c>
      <c r="CF838" s="19">
        <v>0.09</v>
      </c>
      <c r="CG838" s="19">
        <v>0.5</v>
      </c>
      <c r="CH838" s="19" t="s">
        <v>291</v>
      </c>
      <c r="CI838" s="19">
        <v>6</v>
      </c>
      <c r="CJ838" s="19">
        <v>318</v>
      </c>
      <c r="CK838" s="19">
        <v>2.2000000000000002</v>
      </c>
      <c r="CL838" s="19">
        <v>0.02</v>
      </c>
      <c r="CM838" s="19">
        <v>16.149999999999999</v>
      </c>
      <c r="CN838" s="19">
        <v>0.03</v>
      </c>
      <c r="CO838" s="19">
        <v>3.02</v>
      </c>
      <c r="CP838" s="19">
        <v>15</v>
      </c>
      <c r="CQ838" s="19">
        <v>4.5999999999999996</v>
      </c>
      <c r="CR838" s="19">
        <v>13.9</v>
      </c>
      <c r="CS838" s="19">
        <v>5</v>
      </c>
      <c r="CT838" s="19">
        <v>335</v>
      </c>
      <c r="CU838" s="19">
        <v>87.5</v>
      </c>
      <c r="CV838" s="19">
        <v>115.5</v>
      </c>
      <c r="CW838" s="19">
        <v>9.3000000000000007</v>
      </c>
      <c r="CX838" s="19">
        <v>25.2</v>
      </c>
      <c r="CY838" s="19">
        <v>2.86</v>
      </c>
      <c r="CZ838" s="19">
        <v>0.3</v>
      </c>
      <c r="DA838" s="19">
        <v>2</v>
      </c>
      <c r="DB838" s="19">
        <v>0.38</v>
      </c>
      <c r="DC838" s="19">
        <v>2.39</v>
      </c>
      <c r="DD838" s="19">
        <v>0.52</v>
      </c>
      <c r="DE838" s="19">
        <v>2</v>
      </c>
      <c r="DF838" s="19">
        <v>0.35</v>
      </c>
      <c r="DG838" s="19">
        <v>2.68</v>
      </c>
      <c r="DH838" s="19">
        <v>0.39</v>
      </c>
      <c r="DI838" s="87">
        <v>251.37</v>
      </c>
      <c r="DJ838" s="87">
        <v>265.27</v>
      </c>
      <c r="DO838" s="19"/>
      <c r="DP838" s="19"/>
    </row>
    <row r="839" spans="1:139" x14ac:dyDescent="0.3">
      <c r="A839" s="19" t="s">
        <v>2451</v>
      </c>
      <c r="B839" s="20" t="s">
        <v>978</v>
      </c>
      <c r="C839" s="20" t="s">
        <v>2415</v>
      </c>
      <c r="D839" s="20" t="s">
        <v>980</v>
      </c>
      <c r="F839" s="113">
        <v>45118</v>
      </c>
      <c r="G839" s="59" t="s">
        <v>2454</v>
      </c>
      <c r="H839" s="19" t="s">
        <v>2195</v>
      </c>
      <c r="K839" s="20">
        <v>33.444882999999997</v>
      </c>
      <c r="L839" s="20">
        <v>-107.869693</v>
      </c>
      <c r="M839" s="62" t="s">
        <v>357</v>
      </c>
      <c r="N839" s="59" t="s">
        <v>2418</v>
      </c>
      <c r="O839" s="20" t="s">
        <v>147</v>
      </c>
      <c r="P839" s="59" t="s">
        <v>2240</v>
      </c>
      <c r="Q839" s="20" t="s">
        <v>1549</v>
      </c>
      <c r="R839" s="20" t="s">
        <v>2419</v>
      </c>
      <c r="S839" s="19">
        <v>0</v>
      </c>
      <c r="T839" s="20" t="s">
        <v>2420</v>
      </c>
      <c r="AG839" s="19">
        <v>94.8</v>
      </c>
      <c r="AH839" s="19">
        <v>0.24</v>
      </c>
      <c r="AI839" s="19">
        <v>2.36</v>
      </c>
      <c r="AK839" s="19">
        <v>0.84</v>
      </c>
      <c r="AL839" s="19">
        <v>0.01</v>
      </c>
      <c r="AM839" s="19">
        <v>0.03</v>
      </c>
      <c r="AN839" s="19">
        <v>0.25</v>
      </c>
      <c r="AO839" s="19">
        <v>0.03</v>
      </c>
      <c r="AP839" s="19">
        <v>0.06</v>
      </c>
      <c r="AQ839" s="19">
        <v>0.04</v>
      </c>
      <c r="AR839" s="19">
        <v>1.25</v>
      </c>
      <c r="AS839" s="19">
        <v>580</v>
      </c>
      <c r="AT839" s="19">
        <v>0.02</v>
      </c>
      <c r="AW839" s="19">
        <v>0.06</v>
      </c>
      <c r="AY839" s="20">
        <v>99.990000000000009</v>
      </c>
      <c r="AZ839" s="19">
        <v>1E-3</v>
      </c>
      <c r="BA839" s="19" t="s">
        <v>292</v>
      </c>
      <c r="BB839" s="19">
        <v>2.6</v>
      </c>
      <c r="BD839" s="19">
        <v>63.2</v>
      </c>
      <c r="BF839" s="19">
        <v>0.08</v>
      </c>
      <c r="BH839" s="19" t="s">
        <v>292</v>
      </c>
      <c r="BJ839" s="19">
        <v>1</v>
      </c>
      <c r="BK839" s="19">
        <v>45</v>
      </c>
      <c r="BL839" s="19">
        <v>0.41</v>
      </c>
      <c r="BM839" s="19">
        <v>1</v>
      </c>
      <c r="BN839" s="19">
        <v>11.5</v>
      </c>
      <c r="BO839" s="19">
        <v>0.7</v>
      </c>
      <c r="BP839" s="19">
        <v>8.1999999999999993</v>
      </c>
      <c r="BQ839" s="19">
        <v>7.0000000000000001E-3</v>
      </c>
      <c r="BR839" s="19">
        <v>6.0000000000000001E-3</v>
      </c>
      <c r="BT839" s="19">
        <v>20</v>
      </c>
      <c r="BU839" s="19">
        <v>4</v>
      </c>
      <c r="BV839" s="19">
        <v>31.6</v>
      </c>
      <c r="BW839" s="19">
        <v>2</v>
      </c>
      <c r="BY839" s="19">
        <v>14</v>
      </c>
      <c r="CB839" s="19">
        <v>4.3</v>
      </c>
      <c r="CC839" s="19" t="s">
        <v>290</v>
      </c>
      <c r="CF839" s="19">
        <v>0.05</v>
      </c>
      <c r="CG839" s="19">
        <v>1</v>
      </c>
      <c r="CH839" s="19" t="s">
        <v>291</v>
      </c>
      <c r="CI839" s="19">
        <v>4.4000000000000004</v>
      </c>
      <c r="CJ839" s="19">
        <v>53.6</v>
      </c>
      <c r="CK839" s="19">
        <v>1.8</v>
      </c>
      <c r="CL839" s="19">
        <v>0.01</v>
      </c>
      <c r="CM839" s="19">
        <v>5.93</v>
      </c>
      <c r="CN839" s="19">
        <v>0.03</v>
      </c>
      <c r="CO839" s="19">
        <v>5.22</v>
      </c>
      <c r="CP839" s="19">
        <v>11</v>
      </c>
      <c r="CQ839" s="19">
        <v>2.8</v>
      </c>
      <c r="CR839" s="19">
        <v>8.1</v>
      </c>
      <c r="CS839" s="19">
        <v>3</v>
      </c>
      <c r="CT839" s="19">
        <v>250</v>
      </c>
      <c r="CU839" s="19">
        <v>13.8</v>
      </c>
      <c r="CV839" s="19">
        <v>20.5</v>
      </c>
      <c r="CW839" s="19">
        <v>2</v>
      </c>
      <c r="CX839" s="19">
        <v>7.4</v>
      </c>
      <c r="CY839" s="19">
        <v>1.39</v>
      </c>
      <c r="CZ839" s="19">
        <v>0.19</v>
      </c>
      <c r="DA839" s="19">
        <v>1.1499999999999999</v>
      </c>
      <c r="DB839" s="19">
        <v>0.17</v>
      </c>
      <c r="DC839" s="19">
        <v>1.23</v>
      </c>
      <c r="DD839" s="19">
        <v>0.28000000000000003</v>
      </c>
      <c r="DE839" s="19">
        <v>0.9</v>
      </c>
      <c r="DF839" s="19">
        <v>0.16</v>
      </c>
      <c r="DG839" s="19">
        <v>1.05</v>
      </c>
      <c r="DH839" s="19">
        <v>0.16</v>
      </c>
      <c r="DI839" s="87">
        <v>50.379999999999981</v>
      </c>
      <c r="DJ839" s="87">
        <v>58.479999999999983</v>
      </c>
    </row>
    <row r="840" spans="1:139" x14ac:dyDescent="0.3">
      <c r="A840" s="19" t="s">
        <v>2453</v>
      </c>
      <c r="B840" s="20" t="s">
        <v>978</v>
      </c>
      <c r="C840" s="20" t="s">
        <v>2415</v>
      </c>
      <c r="D840" s="20" t="s">
        <v>980</v>
      </c>
      <c r="F840" s="113">
        <v>45118</v>
      </c>
      <c r="G840" s="59" t="s">
        <v>2454</v>
      </c>
      <c r="H840" s="19" t="s">
        <v>2195</v>
      </c>
      <c r="K840" s="20">
        <v>33.444882999999997</v>
      </c>
      <c r="L840" s="20">
        <v>-107.869693</v>
      </c>
      <c r="M840" s="62" t="s">
        <v>357</v>
      </c>
      <c r="N840" s="59" t="s">
        <v>2418</v>
      </c>
      <c r="O840" s="20" t="s">
        <v>147</v>
      </c>
      <c r="P840" s="59" t="s">
        <v>2240</v>
      </c>
      <c r="Q840" s="20" t="s">
        <v>1549</v>
      </c>
      <c r="R840" s="20" t="s">
        <v>2419</v>
      </c>
      <c r="S840" s="19">
        <v>0</v>
      </c>
      <c r="T840" s="20" t="s">
        <v>2420</v>
      </c>
      <c r="AG840" s="19">
        <v>49.65</v>
      </c>
      <c r="AH840" s="19">
        <v>0.09</v>
      </c>
      <c r="AI840" s="19">
        <v>19.399999999999999</v>
      </c>
      <c r="AK840" s="19">
        <v>0.18</v>
      </c>
      <c r="AL840" s="19" t="s">
        <v>261</v>
      </c>
      <c r="AM840" s="19">
        <v>0.06</v>
      </c>
      <c r="AN840" s="19">
        <v>0.08</v>
      </c>
      <c r="AO840" s="19">
        <v>0.11</v>
      </c>
      <c r="AP840" s="19">
        <v>4.91</v>
      </c>
      <c r="AQ840" s="19">
        <v>0.05</v>
      </c>
      <c r="AR840" s="19">
        <v>22.24</v>
      </c>
      <c r="AS840" s="19">
        <v>610</v>
      </c>
      <c r="AT840" s="19">
        <v>6.77</v>
      </c>
      <c r="AW840" s="19">
        <v>0.04</v>
      </c>
      <c r="AY840" s="20">
        <v>103.58</v>
      </c>
      <c r="AZ840" s="19" t="s">
        <v>290</v>
      </c>
      <c r="BA840" s="19" t="s">
        <v>292</v>
      </c>
      <c r="BB840" s="19">
        <v>3.6</v>
      </c>
      <c r="BD840" s="19">
        <v>129</v>
      </c>
      <c r="BF840" s="19">
        <v>0.09</v>
      </c>
      <c r="BH840" s="19" t="s">
        <v>292</v>
      </c>
      <c r="BJ840" s="19" t="s">
        <v>251</v>
      </c>
      <c r="BK840" s="19">
        <v>7</v>
      </c>
      <c r="BL840" s="19">
        <v>0.25</v>
      </c>
      <c r="BM840" s="19">
        <v>2</v>
      </c>
      <c r="BN840" s="19">
        <v>24.7</v>
      </c>
      <c r="BO840" s="19" t="s">
        <v>292</v>
      </c>
      <c r="BP840" s="19">
        <v>5.79</v>
      </c>
      <c r="BQ840" s="19">
        <v>1.9E-2</v>
      </c>
      <c r="BR840" s="19">
        <v>2.8000000000000001E-2</v>
      </c>
      <c r="BT840" s="19">
        <v>10</v>
      </c>
      <c r="BU840" s="19">
        <v>2</v>
      </c>
      <c r="BV840" s="19">
        <v>23.3</v>
      </c>
      <c r="BW840" s="19">
        <v>2</v>
      </c>
      <c r="BY840" s="19">
        <v>44</v>
      </c>
      <c r="CB840" s="19">
        <v>3.5</v>
      </c>
      <c r="CC840" s="19" t="s">
        <v>290</v>
      </c>
      <c r="CF840" s="19">
        <v>0.05</v>
      </c>
      <c r="CG840" s="19">
        <v>2</v>
      </c>
      <c r="CH840" s="19" t="s">
        <v>291</v>
      </c>
      <c r="CI840" s="19">
        <v>3.2</v>
      </c>
      <c r="CJ840" s="19">
        <v>79.5</v>
      </c>
      <c r="CK840" s="19">
        <v>1.6</v>
      </c>
      <c r="CL840" s="19">
        <v>0.01</v>
      </c>
      <c r="CM840" s="19">
        <v>7.77</v>
      </c>
      <c r="CN840" s="19">
        <v>0.02</v>
      </c>
      <c r="CO840" s="19">
        <v>3.15</v>
      </c>
      <c r="CP840" s="19">
        <v>26</v>
      </c>
      <c r="CQ840" s="19">
        <v>1.8</v>
      </c>
      <c r="CR840" s="19">
        <v>8.1999999999999993</v>
      </c>
      <c r="CS840" s="19">
        <v>2</v>
      </c>
      <c r="CT840" s="19">
        <v>156</v>
      </c>
      <c r="CU840" s="19">
        <v>16.8</v>
      </c>
      <c r="CV840" s="19">
        <v>15.9</v>
      </c>
      <c r="CW840" s="19">
        <v>1.02</v>
      </c>
      <c r="CX840" s="19">
        <v>3</v>
      </c>
      <c r="CY840" s="19">
        <v>0.57999999999999996</v>
      </c>
      <c r="CZ840" s="19">
        <v>0.06</v>
      </c>
      <c r="DA840" s="19">
        <v>0.62</v>
      </c>
      <c r="DB840" s="19">
        <v>0.14000000000000001</v>
      </c>
      <c r="DC840" s="19">
        <v>1.32</v>
      </c>
      <c r="DD840" s="19">
        <v>0.33</v>
      </c>
      <c r="DE840" s="19">
        <v>1.2</v>
      </c>
      <c r="DF840" s="19">
        <v>0.2</v>
      </c>
      <c r="DG840" s="19">
        <v>1.5</v>
      </c>
      <c r="DH840" s="19">
        <v>0.24</v>
      </c>
      <c r="DI840" s="87">
        <v>42.910000000000011</v>
      </c>
      <c r="DJ840" s="87">
        <v>51.110000000000014</v>
      </c>
    </row>
    <row r="841" spans="1:139" x14ac:dyDescent="0.3">
      <c r="A841" s="1" t="s">
        <v>2736</v>
      </c>
      <c r="B841" s="20" t="s">
        <v>978</v>
      </c>
      <c r="C841" s="20" t="s">
        <v>2415</v>
      </c>
      <c r="D841" s="20" t="s">
        <v>980</v>
      </c>
      <c r="F841" s="14">
        <v>45156</v>
      </c>
      <c r="G841" s="1" t="s">
        <v>2740</v>
      </c>
      <c r="H841" s="19" t="s">
        <v>2195</v>
      </c>
      <c r="K841" s="20">
        <v>33.444882999999997</v>
      </c>
      <c r="L841" s="20">
        <v>-107.869693</v>
      </c>
      <c r="M841" s="62" t="s">
        <v>357</v>
      </c>
      <c r="N841" s="59" t="s">
        <v>2418</v>
      </c>
      <c r="O841" s="20" t="s">
        <v>147</v>
      </c>
      <c r="P841" s="59" t="s">
        <v>2240</v>
      </c>
      <c r="AG841" s="1">
        <v>71.28</v>
      </c>
      <c r="AH841" s="1">
        <v>0.2</v>
      </c>
      <c r="AI841" s="1">
        <v>17</v>
      </c>
      <c r="AJ841" s="1">
        <v>0.46</v>
      </c>
      <c r="AL841" s="1" t="s">
        <v>261</v>
      </c>
      <c r="AM841" s="1">
        <v>0.08</v>
      </c>
      <c r="AN841" s="1">
        <v>0.09</v>
      </c>
      <c r="AO841" s="1">
        <v>0.09</v>
      </c>
      <c r="AP841" s="1">
        <v>0.65</v>
      </c>
      <c r="AQ841" s="1">
        <v>7.0000000000000007E-2</v>
      </c>
      <c r="AR841" s="1">
        <v>8.68</v>
      </c>
      <c r="AS841" s="1">
        <v>1540</v>
      </c>
      <c r="AT841" s="1">
        <v>0.8</v>
      </c>
      <c r="AW841" s="1">
        <v>7.0000000000000007E-2</v>
      </c>
      <c r="AY841" s="20">
        <v>99.469999999999985</v>
      </c>
      <c r="AZ841" s="1">
        <v>1E-3</v>
      </c>
      <c r="BA841" s="1" t="s">
        <v>292</v>
      </c>
      <c r="BB841" s="1">
        <v>3.9</v>
      </c>
      <c r="BD841" s="1">
        <v>106</v>
      </c>
      <c r="BF841" s="1">
        <v>0.13</v>
      </c>
      <c r="BH841" s="1" t="s">
        <v>292</v>
      </c>
      <c r="BJ841" s="1" t="s">
        <v>251</v>
      </c>
      <c r="BK841" s="1">
        <v>5</v>
      </c>
      <c r="BL841" s="1">
        <v>0.54</v>
      </c>
      <c r="BM841" s="1">
        <v>4</v>
      </c>
      <c r="BN841" s="1">
        <v>37.299999999999997</v>
      </c>
      <c r="BO841" s="1">
        <v>0.9</v>
      </c>
      <c r="BP841" s="1">
        <v>12.4</v>
      </c>
      <c r="BQ841" s="1">
        <v>2.7E-2</v>
      </c>
      <c r="BR841" s="1">
        <v>3.5000000000000003E-2</v>
      </c>
      <c r="BT841" s="1">
        <v>40</v>
      </c>
      <c r="BU841" s="1">
        <v>5</v>
      </c>
      <c r="BV841" s="1">
        <v>47.3</v>
      </c>
      <c r="BW841" s="1">
        <v>3</v>
      </c>
      <c r="BY841" s="1">
        <v>54</v>
      </c>
      <c r="CB841" s="1">
        <v>5.9</v>
      </c>
      <c r="CC841" s="1" t="s">
        <v>290</v>
      </c>
      <c r="CF841" s="1">
        <v>0.08</v>
      </c>
      <c r="CG841" s="1">
        <v>1</v>
      </c>
      <c r="CH841" s="1">
        <v>0.3</v>
      </c>
      <c r="CI841" s="1">
        <v>7.2</v>
      </c>
      <c r="CJ841" s="1">
        <v>259</v>
      </c>
      <c r="CK841" s="1">
        <v>3.3</v>
      </c>
      <c r="CL841" s="1">
        <v>0.02</v>
      </c>
      <c r="CM841" s="1">
        <v>20.7</v>
      </c>
      <c r="CN841" s="1">
        <v>0.04</v>
      </c>
      <c r="CO841" s="1">
        <v>4.8600000000000003</v>
      </c>
      <c r="CP841" s="1">
        <v>19</v>
      </c>
      <c r="CQ841" s="1">
        <v>6.4</v>
      </c>
      <c r="CR841" s="1">
        <v>15.6</v>
      </c>
      <c r="CS841" s="1">
        <v>5</v>
      </c>
      <c r="CT841" s="1">
        <v>340</v>
      </c>
      <c r="CU841" s="1">
        <v>52.1</v>
      </c>
      <c r="CV841" s="1">
        <v>70.599999999999994</v>
      </c>
      <c r="CW841" s="1">
        <v>5.98</v>
      </c>
      <c r="CX841" s="1">
        <v>18.899999999999999</v>
      </c>
      <c r="CY841" s="1">
        <v>2.83</v>
      </c>
      <c r="CZ841" s="1">
        <v>0.25</v>
      </c>
      <c r="DA841" s="1">
        <v>2.69</v>
      </c>
      <c r="DB841" s="1">
        <v>0.46</v>
      </c>
      <c r="DC841" s="1">
        <v>2.97</v>
      </c>
      <c r="DD841" s="1">
        <v>0.65</v>
      </c>
      <c r="DE841" s="1">
        <v>2.2599999999999998</v>
      </c>
      <c r="DF841" s="1">
        <v>0.38</v>
      </c>
      <c r="DG841" s="1">
        <v>2.82</v>
      </c>
      <c r="DH841" s="1">
        <v>0.42</v>
      </c>
      <c r="DI841" s="87">
        <v>163.30999999999997</v>
      </c>
      <c r="DJ841" s="87">
        <v>178.90999999999997</v>
      </c>
    </row>
    <row r="842" spans="1:139" x14ac:dyDescent="0.3">
      <c r="A842" s="1" t="s">
        <v>2737</v>
      </c>
      <c r="B842" s="20" t="s">
        <v>978</v>
      </c>
      <c r="C842" s="20" t="s">
        <v>2415</v>
      </c>
      <c r="D842" s="20" t="s">
        <v>980</v>
      </c>
      <c r="F842" s="14">
        <v>45156</v>
      </c>
      <c r="G842" s="1" t="s">
        <v>2740</v>
      </c>
      <c r="H842" s="19" t="s">
        <v>2195</v>
      </c>
      <c r="K842" s="20">
        <v>33.444882999999997</v>
      </c>
      <c r="L842" s="20">
        <v>-107.869693</v>
      </c>
      <c r="M842" s="62" t="s">
        <v>357</v>
      </c>
      <c r="N842" s="59" t="s">
        <v>2418</v>
      </c>
      <c r="O842" s="20" t="s">
        <v>147</v>
      </c>
      <c r="P842" s="59" t="s">
        <v>2240</v>
      </c>
      <c r="AG842" s="1">
        <v>62.24</v>
      </c>
      <c r="AH842" s="1">
        <v>0.12</v>
      </c>
      <c r="AI842" s="1">
        <v>19.88</v>
      </c>
      <c r="AJ842" s="1">
        <v>0.2</v>
      </c>
      <c r="AL842" s="1" t="s">
        <v>261</v>
      </c>
      <c r="AM842" s="1">
        <v>0.08</v>
      </c>
      <c r="AN842" s="1">
        <v>0.09</v>
      </c>
      <c r="AO842" s="1">
        <v>0.1</v>
      </c>
      <c r="AP842" s="1">
        <v>1.92</v>
      </c>
      <c r="AQ842" s="1">
        <v>0.06</v>
      </c>
      <c r="AR842" s="1">
        <v>14.34</v>
      </c>
      <c r="AS842" s="1">
        <v>1890</v>
      </c>
      <c r="AT842" s="1">
        <v>2.66</v>
      </c>
      <c r="AW842" s="1">
        <v>0.03</v>
      </c>
      <c r="AY842" s="20">
        <v>101.72</v>
      </c>
      <c r="AZ842" s="1" t="s">
        <v>290</v>
      </c>
      <c r="BA842" s="1" t="s">
        <v>292</v>
      </c>
      <c r="BB842" s="1">
        <v>6.9</v>
      </c>
      <c r="BD842" s="1">
        <v>170</v>
      </c>
      <c r="BF842" s="1">
        <v>0.1</v>
      </c>
      <c r="BH842" s="1" t="s">
        <v>292</v>
      </c>
      <c r="BJ842" s="1" t="s">
        <v>251</v>
      </c>
      <c r="BK842" s="1">
        <v>7</v>
      </c>
      <c r="BL842" s="1">
        <v>0.34</v>
      </c>
      <c r="BM842" s="1">
        <v>5</v>
      </c>
      <c r="BN842" s="16">
        <v>105.5</v>
      </c>
      <c r="BO842" s="1">
        <v>0.6</v>
      </c>
      <c r="BP842" s="1">
        <v>6.5</v>
      </c>
      <c r="BQ842" s="1">
        <v>8.0000000000000002E-3</v>
      </c>
      <c r="BR842" s="1">
        <v>0.03</v>
      </c>
      <c r="BT842" s="1">
        <v>50</v>
      </c>
      <c r="BU842" s="1">
        <v>2</v>
      </c>
      <c r="BV842" s="1">
        <v>23.8</v>
      </c>
      <c r="BW842" s="1">
        <v>2</v>
      </c>
      <c r="BY842" s="1">
        <v>123</v>
      </c>
      <c r="CB842" s="1">
        <v>8.5</v>
      </c>
      <c r="CC842" s="1" t="s">
        <v>290</v>
      </c>
      <c r="CF842" s="1" t="s">
        <v>307</v>
      </c>
      <c r="CG842" s="1">
        <v>0.7</v>
      </c>
      <c r="CH842" s="1" t="s">
        <v>291</v>
      </c>
      <c r="CI842" s="1">
        <v>4.2</v>
      </c>
      <c r="CJ842" s="1">
        <v>253</v>
      </c>
      <c r="CK842" s="1">
        <v>1.7</v>
      </c>
      <c r="CL842" s="1" t="s">
        <v>261</v>
      </c>
      <c r="CM842" s="1">
        <v>10.55</v>
      </c>
      <c r="CN842" s="1">
        <v>0.03</v>
      </c>
      <c r="CO842" s="1">
        <v>2.37</v>
      </c>
      <c r="CP842" s="1">
        <v>26</v>
      </c>
      <c r="CQ842" s="1">
        <v>3.4</v>
      </c>
      <c r="CR842" s="1">
        <v>9.3000000000000007</v>
      </c>
      <c r="CS842" s="1">
        <v>6</v>
      </c>
      <c r="CT842" s="1">
        <v>184</v>
      </c>
      <c r="CU842" s="1">
        <v>29.5</v>
      </c>
      <c r="CV842" s="1">
        <v>39.1</v>
      </c>
      <c r="CW842" s="1">
        <v>3.55</v>
      </c>
      <c r="CX842" s="1">
        <v>11.4</v>
      </c>
      <c r="CY842" s="1">
        <v>1.6</v>
      </c>
      <c r="CZ842" s="1">
        <v>0.16</v>
      </c>
      <c r="DA842" s="1">
        <v>1.56</v>
      </c>
      <c r="DB842" s="1">
        <v>0.28000000000000003</v>
      </c>
      <c r="DC842" s="1">
        <v>1.78</v>
      </c>
      <c r="DD842" s="1">
        <v>0.42</v>
      </c>
      <c r="DE842" s="1">
        <v>1.49</v>
      </c>
      <c r="DF842" s="1">
        <v>0.24</v>
      </c>
      <c r="DG842" s="1">
        <v>1.68</v>
      </c>
      <c r="DH842" s="1">
        <v>0.28000000000000003</v>
      </c>
      <c r="DI842" s="87">
        <v>93.039999999999992</v>
      </c>
      <c r="DJ842" s="87">
        <v>102.33999999999999</v>
      </c>
    </row>
    <row r="843" spans="1:139" x14ac:dyDescent="0.3">
      <c r="A843" s="1" t="s">
        <v>2738</v>
      </c>
      <c r="B843" s="20" t="s">
        <v>978</v>
      </c>
      <c r="C843" s="20" t="s">
        <v>2415</v>
      </c>
      <c r="D843" s="20" t="s">
        <v>980</v>
      </c>
      <c r="F843" s="14">
        <v>45156</v>
      </c>
      <c r="G843" s="1" t="s">
        <v>2740</v>
      </c>
      <c r="H843" s="19" t="s">
        <v>2195</v>
      </c>
      <c r="K843" s="20">
        <v>33.444882999999997</v>
      </c>
      <c r="L843" s="20">
        <v>-107.869693</v>
      </c>
      <c r="M843" s="62" t="s">
        <v>357</v>
      </c>
      <c r="N843" s="59" t="s">
        <v>2418</v>
      </c>
      <c r="O843" s="20" t="s">
        <v>147</v>
      </c>
      <c r="P843" s="59" t="s">
        <v>2240</v>
      </c>
      <c r="AG843" s="1">
        <v>46.43</v>
      </c>
      <c r="AH843" s="1">
        <v>0.03</v>
      </c>
      <c r="AI843" s="16">
        <v>38.43</v>
      </c>
      <c r="AJ843" s="1">
        <v>0.56999999999999995</v>
      </c>
      <c r="AL843" s="1" t="s">
        <v>261</v>
      </c>
      <c r="AM843" s="1">
        <v>0.16</v>
      </c>
      <c r="AN843" s="1">
        <v>0.01</v>
      </c>
      <c r="AO843" s="1">
        <v>0.22</v>
      </c>
      <c r="AP843" s="1">
        <v>0.94</v>
      </c>
      <c r="AQ843" s="1">
        <v>0.23</v>
      </c>
      <c r="AR843" s="1">
        <v>12.99</v>
      </c>
      <c r="AS843" s="1">
        <v>1710</v>
      </c>
      <c r="AT843" s="1">
        <v>0.02</v>
      </c>
      <c r="AW843" s="1">
        <v>7.0000000000000007E-2</v>
      </c>
      <c r="AY843" s="20">
        <v>100.09999999999998</v>
      </c>
      <c r="AZ843" s="1" t="s">
        <v>290</v>
      </c>
      <c r="BA843" s="1" t="s">
        <v>292</v>
      </c>
      <c r="BB843" s="1">
        <v>4.0999999999999996</v>
      </c>
      <c r="BD843" s="1">
        <v>172.5</v>
      </c>
      <c r="BF843" s="1">
        <v>14.1</v>
      </c>
      <c r="BH843" s="1" t="s">
        <v>292</v>
      </c>
      <c r="BJ843" s="1">
        <v>3</v>
      </c>
      <c r="BK843" s="1">
        <v>5</v>
      </c>
      <c r="BL843" s="1">
        <v>21.5</v>
      </c>
      <c r="BM843" s="1">
        <v>22</v>
      </c>
      <c r="BN843" s="1">
        <v>48.3</v>
      </c>
      <c r="BO843" s="1">
        <v>1.9</v>
      </c>
      <c r="BP843" s="1">
        <v>3.81</v>
      </c>
      <c r="BQ843" s="1">
        <v>2.4E-2</v>
      </c>
      <c r="BR843" s="1">
        <v>6.9000000000000006E-2</v>
      </c>
      <c r="BT843" s="1">
        <v>80</v>
      </c>
      <c r="BU843" s="1" t="s">
        <v>251</v>
      </c>
      <c r="BV843" s="1">
        <v>12.95</v>
      </c>
      <c r="BW843" s="1">
        <v>4</v>
      </c>
      <c r="BY843" s="1">
        <v>20</v>
      </c>
      <c r="CB843" s="1">
        <v>124.5</v>
      </c>
      <c r="CC843" s="1" t="s">
        <v>290</v>
      </c>
      <c r="CF843" s="1">
        <v>0.39</v>
      </c>
      <c r="CG843" s="1">
        <v>1.5</v>
      </c>
      <c r="CH843" s="1" t="s">
        <v>291</v>
      </c>
      <c r="CI843" s="1">
        <v>26</v>
      </c>
      <c r="CJ843" s="1">
        <v>149</v>
      </c>
      <c r="CK843" s="1">
        <v>3.4</v>
      </c>
      <c r="CL843" s="1" t="s">
        <v>261</v>
      </c>
      <c r="CM843" s="1">
        <v>15.5</v>
      </c>
      <c r="CN843" s="1">
        <v>0.1</v>
      </c>
      <c r="CO843" s="1">
        <v>7.32</v>
      </c>
      <c r="CP843" s="1">
        <v>5</v>
      </c>
      <c r="CQ843" s="1">
        <v>13.9</v>
      </c>
      <c r="CR843" s="1">
        <v>31.6</v>
      </c>
      <c r="CS843" s="1">
        <v>27</v>
      </c>
      <c r="CT843" s="1">
        <v>101</v>
      </c>
      <c r="CU843" s="1">
        <v>18.100000000000001</v>
      </c>
      <c r="CV843" s="1">
        <v>45.3</v>
      </c>
      <c r="CW843" s="1">
        <v>5.84</v>
      </c>
      <c r="CX843" s="1">
        <v>24.7</v>
      </c>
      <c r="CY843" s="1">
        <v>7.29</v>
      </c>
      <c r="CZ843" s="1">
        <v>1.1000000000000001</v>
      </c>
      <c r="DA843" s="1">
        <v>6.05</v>
      </c>
      <c r="DB843" s="1">
        <v>1.08</v>
      </c>
      <c r="DC843" s="1">
        <v>6.07</v>
      </c>
      <c r="DD843" s="1">
        <v>1.06</v>
      </c>
      <c r="DE843" s="1">
        <v>2.99</v>
      </c>
      <c r="DF843" s="1">
        <v>0.42</v>
      </c>
      <c r="DG843" s="1">
        <v>2.4500000000000002</v>
      </c>
      <c r="DH843" s="1">
        <v>0.35</v>
      </c>
      <c r="DI843" s="87">
        <v>122.8</v>
      </c>
      <c r="DJ843" s="87">
        <v>154.4</v>
      </c>
    </row>
    <row r="844" spans="1:139" x14ac:dyDescent="0.3">
      <c r="A844" s="19" t="s">
        <v>2977</v>
      </c>
      <c r="B844" s="20" t="s">
        <v>978</v>
      </c>
      <c r="C844" s="20" t="s">
        <v>2421</v>
      </c>
      <c r="D844" s="123" t="s">
        <v>980</v>
      </c>
      <c r="F844" s="113">
        <v>45118</v>
      </c>
      <c r="G844" s="19" t="s">
        <v>2454</v>
      </c>
      <c r="H844" s="19" t="s">
        <v>2195</v>
      </c>
      <c r="I844" s="183">
        <v>34.158088999999997</v>
      </c>
      <c r="J844" s="183">
        <v>-106.989616</v>
      </c>
      <c r="K844" s="20">
        <v>34.158023</v>
      </c>
      <c r="L844" s="20">
        <v>-106.9890278</v>
      </c>
      <c r="M844" s="62" t="s">
        <v>357</v>
      </c>
      <c r="N844" s="59" t="s">
        <v>1273</v>
      </c>
      <c r="O844" s="20" t="s">
        <v>147</v>
      </c>
      <c r="P844" s="59" t="s">
        <v>2972</v>
      </c>
      <c r="S844" s="19"/>
      <c r="T844" s="20"/>
      <c r="Z844" s="59" t="s">
        <v>2975</v>
      </c>
      <c r="AG844" s="19">
        <v>12.625</v>
      </c>
      <c r="AH844" s="19">
        <v>0.59</v>
      </c>
      <c r="AI844" s="19">
        <v>2.0950000000000002</v>
      </c>
      <c r="AK844" s="19">
        <v>7.6850000000000005</v>
      </c>
      <c r="AL844" s="19">
        <v>0.73499999999999999</v>
      </c>
      <c r="AM844" s="19">
        <v>6.7550000000000008</v>
      </c>
      <c r="AN844" s="19">
        <v>34.5</v>
      </c>
      <c r="AO844" s="19">
        <v>0.155</v>
      </c>
      <c r="AP844" s="19">
        <v>0.32500000000000001</v>
      </c>
      <c r="AQ844" s="19">
        <v>4.2899999999999991</v>
      </c>
      <c r="AR844" s="19">
        <v>29.75</v>
      </c>
      <c r="AS844" s="19">
        <v>2910</v>
      </c>
      <c r="AT844" s="19">
        <v>0.13500000000000001</v>
      </c>
      <c r="AW844" s="19">
        <v>8.0350000000000001</v>
      </c>
      <c r="AY844" s="20">
        <v>107.67499999999998</v>
      </c>
      <c r="AZ844" s="19">
        <v>1E-3</v>
      </c>
      <c r="BA844" s="19" t="s">
        <v>292</v>
      </c>
      <c r="BB844" s="19">
        <v>5.5</v>
      </c>
      <c r="BD844" s="19">
        <v>294</v>
      </c>
      <c r="BF844" s="19">
        <v>0.19</v>
      </c>
      <c r="BH844" s="19" t="s">
        <v>292</v>
      </c>
      <c r="BJ844" s="19">
        <v>12.5</v>
      </c>
      <c r="BK844" s="19">
        <v>6.5</v>
      </c>
      <c r="BL844" s="19">
        <v>1.27</v>
      </c>
      <c r="BM844" s="19">
        <v>4.5</v>
      </c>
      <c r="BN844" s="19">
        <v>7.3000000000000007</v>
      </c>
      <c r="BO844" s="19">
        <v>1.75</v>
      </c>
      <c r="BP844" s="19">
        <v>19.625</v>
      </c>
      <c r="BQ844" s="19">
        <v>8.5000000000000006E-3</v>
      </c>
      <c r="BR844" s="19">
        <v>0.188</v>
      </c>
      <c r="BT844" s="19">
        <v>20</v>
      </c>
      <c r="BU844" s="19">
        <v>2</v>
      </c>
      <c r="BV844" s="19">
        <v>483.5</v>
      </c>
      <c r="BW844" s="19">
        <v>14</v>
      </c>
      <c r="BY844" s="19">
        <v>9.5</v>
      </c>
      <c r="CB844" s="19">
        <v>14.95</v>
      </c>
      <c r="CC844" s="19">
        <v>3.5000000000000001E-3</v>
      </c>
      <c r="CF844" s="19">
        <v>0.70500000000000007</v>
      </c>
      <c r="CG844" s="19">
        <v>11.6</v>
      </c>
      <c r="CH844" s="19">
        <v>0.4</v>
      </c>
      <c r="CI844" s="19">
        <v>3.6500000000000004</v>
      </c>
      <c r="CJ844" s="19">
        <v>639.5</v>
      </c>
      <c r="CK844" s="19">
        <v>28.15</v>
      </c>
      <c r="CL844" s="19">
        <v>3.5000000000000003E-2</v>
      </c>
      <c r="CM844" s="19">
        <v>212.75</v>
      </c>
      <c r="CN844" s="19">
        <v>0.09</v>
      </c>
      <c r="CO844" s="19">
        <v>28.85</v>
      </c>
      <c r="CP844" s="19">
        <v>71</v>
      </c>
      <c r="CQ844" s="19">
        <v>24.15</v>
      </c>
      <c r="CR844" s="19">
        <v>166.5</v>
      </c>
      <c r="CS844" s="19">
        <v>129</v>
      </c>
      <c r="CT844" s="19">
        <v>1072.5</v>
      </c>
      <c r="CU844" s="19">
        <v>517</v>
      </c>
      <c r="CV844" s="19">
        <v>1097.5</v>
      </c>
      <c r="CW844" s="19">
        <v>127</v>
      </c>
      <c r="CX844" s="19">
        <v>502.5</v>
      </c>
      <c r="CY844" s="19">
        <v>82.1</v>
      </c>
      <c r="CZ844" s="19">
        <v>21</v>
      </c>
      <c r="DA844" s="19">
        <v>54.5</v>
      </c>
      <c r="DB844" s="19">
        <v>7.23</v>
      </c>
      <c r="DC844" s="19">
        <v>36.950000000000003</v>
      </c>
      <c r="DD844" s="19">
        <v>6.7249999999999996</v>
      </c>
      <c r="DE844" s="19">
        <v>17.725000000000001</v>
      </c>
      <c r="DF844" s="19">
        <v>2.6100000000000003</v>
      </c>
      <c r="DG844" s="19">
        <v>16.100000000000001</v>
      </c>
      <c r="DH844" s="16">
        <v>2.415</v>
      </c>
      <c r="DI844" s="87">
        <v>2491.3549999999996</v>
      </c>
      <c r="DJ844" s="87">
        <v>4465.7099999999991</v>
      </c>
      <c r="DO844" s="19"/>
      <c r="DP844" s="19"/>
    </row>
    <row r="845" spans="1:139" x14ac:dyDescent="0.3">
      <c r="A845" s="19" t="s">
        <v>2978</v>
      </c>
      <c r="B845" s="20" t="s">
        <v>978</v>
      </c>
      <c r="C845" s="20" t="s">
        <v>2421</v>
      </c>
      <c r="D845" s="20" t="s">
        <v>980</v>
      </c>
      <c r="F845" s="113">
        <v>45118</v>
      </c>
      <c r="G845" s="59" t="s">
        <v>2454</v>
      </c>
      <c r="H845" s="19" t="s">
        <v>2195</v>
      </c>
      <c r="I845" s="183">
        <v>34.153412000000003</v>
      </c>
      <c r="J845" s="183">
        <v>-106.98333</v>
      </c>
      <c r="K845" s="20">
        <v>34.153345899999998</v>
      </c>
      <c r="L845" s="20">
        <v>-106.9827421</v>
      </c>
      <c r="M845" s="62" t="s">
        <v>357</v>
      </c>
      <c r="O845" s="20" t="s">
        <v>147</v>
      </c>
      <c r="P845" s="59" t="s">
        <v>2973</v>
      </c>
      <c r="Z845" s="15" t="s">
        <v>2976</v>
      </c>
      <c r="AG845" s="19">
        <v>33.994999999999997</v>
      </c>
      <c r="AH845" s="19">
        <v>0.62</v>
      </c>
      <c r="AI845" s="19">
        <v>3.19</v>
      </c>
      <c r="AK845" s="19">
        <v>8.3349999999999991</v>
      </c>
      <c r="AL845" s="19">
        <v>0.62</v>
      </c>
      <c r="AM845" s="19">
        <v>1.4950000000000001</v>
      </c>
      <c r="AN845" s="19">
        <v>28.55</v>
      </c>
      <c r="AO845" s="19">
        <v>0.10500000000000001</v>
      </c>
      <c r="AP845" s="19">
        <v>0.69500000000000006</v>
      </c>
      <c r="AQ845" s="19">
        <v>0.33</v>
      </c>
      <c r="AR845" s="19">
        <v>20.295000000000002</v>
      </c>
      <c r="AS845" s="19" t="s">
        <v>2396</v>
      </c>
      <c r="AT845" s="19">
        <v>5.5E-2</v>
      </c>
      <c r="AW845" s="19">
        <v>5</v>
      </c>
      <c r="AY845" s="20">
        <v>103.285</v>
      </c>
      <c r="AZ845" s="19" t="s">
        <v>290</v>
      </c>
      <c r="BA845" s="19">
        <v>0.85</v>
      </c>
      <c r="BB845" s="19">
        <v>37.599999999999994</v>
      </c>
      <c r="BD845" s="19">
        <v>1470.5</v>
      </c>
      <c r="BF845" s="19">
        <v>0.03</v>
      </c>
      <c r="BH845" s="19" t="s">
        <v>292</v>
      </c>
      <c r="BJ845" s="19">
        <v>183</v>
      </c>
      <c r="BK845" s="19">
        <v>8.5</v>
      </c>
      <c r="BL845" s="19">
        <v>2.2000000000000002</v>
      </c>
      <c r="BM845" s="19">
        <v>115.5</v>
      </c>
      <c r="BN845" s="19">
        <v>7.75</v>
      </c>
      <c r="BO845" s="19">
        <v>1.4</v>
      </c>
      <c r="BP845" s="19">
        <v>3.9349999999999996</v>
      </c>
      <c r="BQ845" s="19">
        <v>6.6500000000000004E-2</v>
      </c>
      <c r="BR845" s="19">
        <v>0.16</v>
      </c>
      <c r="BT845" s="19">
        <v>75</v>
      </c>
      <c r="BU845" s="19">
        <v>4.5</v>
      </c>
      <c r="BV845" s="19">
        <v>26.05</v>
      </c>
      <c r="BW845" s="19">
        <v>15.5</v>
      </c>
      <c r="BY845" s="19">
        <v>46</v>
      </c>
      <c r="CB845" s="19">
        <v>22.65</v>
      </c>
      <c r="CC845" s="19">
        <v>1.5E-3</v>
      </c>
      <c r="CF845" s="19">
        <v>2.5999999999999996</v>
      </c>
      <c r="CG845" s="19">
        <v>11.2</v>
      </c>
      <c r="CH845" s="19">
        <v>0.95000000000000007</v>
      </c>
      <c r="CI845" s="19">
        <v>1.5</v>
      </c>
      <c r="CJ845" s="19">
        <v>117.5</v>
      </c>
      <c r="CK845" s="19">
        <v>0.55000000000000004</v>
      </c>
      <c r="CL845" s="19" t="s">
        <v>261</v>
      </c>
      <c r="CM845" s="19">
        <v>5.625</v>
      </c>
      <c r="CN845" s="19">
        <v>0.63</v>
      </c>
      <c r="CO845" s="16">
        <v>125.25</v>
      </c>
      <c r="CP845" s="19">
        <v>65.5</v>
      </c>
      <c r="CQ845" s="19">
        <v>17.7</v>
      </c>
      <c r="CR845" s="19">
        <v>63.9</v>
      </c>
      <c r="CS845" s="19">
        <v>28</v>
      </c>
      <c r="CT845" s="19">
        <v>239</v>
      </c>
      <c r="CU845" s="19">
        <v>37.849999999999994</v>
      </c>
      <c r="CV845" s="19">
        <v>77.45</v>
      </c>
      <c r="CW845" s="19">
        <v>9.98</v>
      </c>
      <c r="CX845" s="19">
        <v>42.5</v>
      </c>
      <c r="CY845" s="19">
        <v>9.9600000000000009</v>
      </c>
      <c r="CZ845" s="19">
        <v>3.8149999999999995</v>
      </c>
      <c r="DA845" s="19">
        <v>10.5</v>
      </c>
      <c r="DB845" s="19">
        <v>1.865</v>
      </c>
      <c r="DC845" s="19">
        <v>11.824999999999999</v>
      </c>
      <c r="DD845" s="19">
        <v>2.5499999999999998</v>
      </c>
      <c r="DE845" s="19">
        <v>7.1950000000000003</v>
      </c>
      <c r="DF845" s="19">
        <v>1.0449999999999999</v>
      </c>
      <c r="DG845" s="19">
        <v>6.5</v>
      </c>
      <c r="DH845" s="19">
        <v>0.97</v>
      </c>
      <c r="DI845" s="87">
        <v>224.005</v>
      </c>
      <c r="DJ845" s="87">
        <v>410.15999999999997</v>
      </c>
    </row>
    <row r="846" spans="1:139" x14ac:dyDescent="0.3">
      <c r="A846" s="19" t="s">
        <v>2979</v>
      </c>
      <c r="B846" s="20" t="s">
        <v>978</v>
      </c>
      <c r="C846" s="20" t="s">
        <v>2421</v>
      </c>
      <c r="D846" s="123" t="s">
        <v>980</v>
      </c>
      <c r="F846" s="113">
        <v>45118</v>
      </c>
      <c r="G846" s="19" t="s">
        <v>2454</v>
      </c>
      <c r="H846" s="19" t="s">
        <v>2195</v>
      </c>
      <c r="I846" s="183">
        <v>34.153412000000003</v>
      </c>
      <c r="J846" s="183">
        <v>-106.98333</v>
      </c>
      <c r="K846" s="20">
        <v>34.153345899999998</v>
      </c>
      <c r="L846" s="20">
        <v>-106.9827421</v>
      </c>
      <c r="M846" s="62" t="s">
        <v>357</v>
      </c>
      <c r="N846" s="59" t="s">
        <v>1273</v>
      </c>
      <c r="O846" s="20" t="s">
        <v>147</v>
      </c>
      <c r="P846" s="59" t="s">
        <v>2972</v>
      </c>
      <c r="S846" s="19"/>
      <c r="T846" s="20"/>
      <c r="Z846" s="15"/>
      <c r="AG846" s="19">
        <v>17.130000000000003</v>
      </c>
      <c r="AH846" s="19">
        <v>0.17499999999999999</v>
      </c>
      <c r="AI846" s="19">
        <v>1.9449999999999998</v>
      </c>
      <c r="AK846" s="19">
        <v>7.86</v>
      </c>
      <c r="AL846" s="19">
        <v>0.89</v>
      </c>
      <c r="AM846" s="19">
        <v>2.95</v>
      </c>
      <c r="AN846" s="19">
        <v>36.450000000000003</v>
      </c>
      <c r="AO846" s="19">
        <v>0.05</v>
      </c>
      <c r="AP846" s="19">
        <v>7.0000000000000007E-2</v>
      </c>
      <c r="AQ846" s="19">
        <v>3.3899999999999997</v>
      </c>
      <c r="AR846" s="19">
        <v>27.085000000000001</v>
      </c>
      <c r="AS846" s="19">
        <v>11050</v>
      </c>
      <c r="AT846" s="19">
        <v>0.2</v>
      </c>
      <c r="AW846" s="19">
        <v>7.16</v>
      </c>
      <c r="AY846" s="20">
        <v>105.35499999999999</v>
      </c>
      <c r="AZ846" s="19">
        <v>1E-3</v>
      </c>
      <c r="BA846" s="19">
        <v>0.6</v>
      </c>
      <c r="BB846" s="19">
        <v>7.7</v>
      </c>
      <c r="BD846" s="19">
        <v>263</v>
      </c>
      <c r="BF846" s="19">
        <v>0.35499999999999998</v>
      </c>
      <c r="BH846" s="19">
        <v>0.7</v>
      </c>
      <c r="BJ846" s="19">
        <v>14.5</v>
      </c>
      <c r="BK846" s="19">
        <v>7.5</v>
      </c>
      <c r="BL846" s="19">
        <v>0.22500000000000001</v>
      </c>
      <c r="BM846" s="19">
        <v>5.5</v>
      </c>
      <c r="BN846" s="19">
        <v>7.9</v>
      </c>
      <c r="BO846" s="19">
        <v>2.9000000000000004</v>
      </c>
      <c r="BP846" s="19">
        <v>20.65</v>
      </c>
      <c r="BQ846" s="19">
        <v>9.0000000000000011E-3</v>
      </c>
      <c r="BR846" s="19">
        <v>0.308</v>
      </c>
      <c r="BT846" s="19">
        <v>30</v>
      </c>
      <c r="BU846" s="19">
        <v>3.5</v>
      </c>
      <c r="BV846" s="19">
        <v>1026.5</v>
      </c>
      <c r="BW846" s="19">
        <v>20.5</v>
      </c>
      <c r="BY846" s="19">
        <v>53</v>
      </c>
      <c r="CB846" s="19">
        <v>2.75</v>
      </c>
      <c r="CC846" s="19">
        <v>2.5000000000000001E-3</v>
      </c>
      <c r="CF846" s="19">
        <v>1.25</v>
      </c>
      <c r="CG846" s="19">
        <v>12.2</v>
      </c>
      <c r="CH846" s="19">
        <v>0.5</v>
      </c>
      <c r="CI846" s="19">
        <v>7.15</v>
      </c>
      <c r="CJ846" s="19">
        <v>1715</v>
      </c>
      <c r="CK846" s="19">
        <v>35.35</v>
      </c>
      <c r="CL846" s="19">
        <v>5.5E-2</v>
      </c>
      <c r="CM846" s="19">
        <v>360.5</v>
      </c>
      <c r="CN846" s="19">
        <v>0.30000000000000004</v>
      </c>
      <c r="CO846" s="16">
        <v>560.5</v>
      </c>
      <c r="CP846" s="19">
        <v>44.5</v>
      </c>
      <c r="CQ846" s="19">
        <v>11.45</v>
      </c>
      <c r="CR846" s="19">
        <v>135</v>
      </c>
      <c r="CS846" s="19">
        <v>189</v>
      </c>
      <c r="CT846" s="19">
        <v>1705</v>
      </c>
      <c r="CU846" s="19">
        <v>1127.5</v>
      </c>
      <c r="CV846" s="19">
        <v>1955</v>
      </c>
      <c r="CW846" s="19">
        <v>202.25</v>
      </c>
      <c r="CX846" s="19">
        <v>712.5</v>
      </c>
      <c r="CY846" s="19">
        <v>100.7</v>
      </c>
      <c r="CZ846" s="19">
        <v>23.65</v>
      </c>
      <c r="DA846" s="19">
        <v>63.5</v>
      </c>
      <c r="DB846" s="19">
        <v>7.8599999999999994</v>
      </c>
      <c r="DC846" s="19">
        <v>35.75</v>
      </c>
      <c r="DD846" s="19">
        <v>5.6</v>
      </c>
      <c r="DE846" s="19">
        <v>12.35</v>
      </c>
      <c r="DF846" s="19">
        <v>1.53</v>
      </c>
      <c r="DG846" s="19">
        <v>8.6</v>
      </c>
      <c r="DH846" s="16">
        <v>1.18</v>
      </c>
      <c r="DI846" s="87">
        <v>4257.97</v>
      </c>
      <c r="DJ846" s="87">
        <v>7388.4400000000005</v>
      </c>
      <c r="DN846" s="19"/>
      <c r="DO846" s="19"/>
    </row>
    <row r="847" spans="1:139" x14ac:dyDescent="0.3">
      <c r="A847" s="19" t="s">
        <v>2675</v>
      </c>
      <c r="B847" s="20" t="s">
        <v>978</v>
      </c>
      <c r="C847" s="20" t="s">
        <v>2421</v>
      </c>
      <c r="D847" s="123" t="s">
        <v>980</v>
      </c>
      <c r="F847" s="113">
        <v>45079</v>
      </c>
      <c r="G847" s="59" t="s">
        <v>2395</v>
      </c>
      <c r="H847" s="19" t="s">
        <v>2195</v>
      </c>
      <c r="M847" s="62" t="s">
        <v>357</v>
      </c>
      <c r="N847" s="59" t="s">
        <v>1273</v>
      </c>
      <c r="O847" s="20" t="s">
        <v>147</v>
      </c>
      <c r="T847" s="20"/>
      <c r="U847" s="19"/>
      <c r="Z847" s="59"/>
      <c r="AG847" s="19">
        <v>48.61</v>
      </c>
      <c r="AH847" s="19">
        <v>1.83</v>
      </c>
      <c r="AI847" s="19">
        <v>13.32</v>
      </c>
      <c r="AK847" s="19">
        <v>14.54</v>
      </c>
      <c r="AL847" s="19">
        <v>0.23</v>
      </c>
      <c r="AM847" s="19">
        <v>6.55</v>
      </c>
      <c r="AN847" s="19">
        <v>9.6999999999999993</v>
      </c>
      <c r="AO847" s="19">
        <v>2.4500000000000002</v>
      </c>
      <c r="AP847" s="19">
        <v>0.84</v>
      </c>
      <c r="AQ847" s="19">
        <v>0.21</v>
      </c>
      <c r="AR847" s="19">
        <v>0.95</v>
      </c>
      <c r="AS847" s="19">
        <v>360</v>
      </c>
      <c r="AT847" s="19">
        <v>0.05</v>
      </c>
      <c r="AW847" s="19">
        <v>0.06</v>
      </c>
      <c r="AY847" s="20">
        <v>99.34</v>
      </c>
      <c r="AZ847" s="19">
        <v>2E-3</v>
      </c>
      <c r="BA847" s="19" t="s">
        <v>292</v>
      </c>
      <c r="BB847" s="19">
        <v>2.7</v>
      </c>
      <c r="BD847" s="19">
        <v>469</v>
      </c>
      <c r="BF847" s="19">
        <v>0.05</v>
      </c>
      <c r="BH847" s="19" t="s">
        <v>292</v>
      </c>
      <c r="BJ847" s="19">
        <v>48</v>
      </c>
      <c r="BK847" s="19">
        <v>253</v>
      </c>
      <c r="BL847" s="19">
        <v>1.64</v>
      </c>
      <c r="BM847" s="19">
        <v>83</v>
      </c>
      <c r="BN847" s="19">
        <v>20.7</v>
      </c>
      <c r="BO847" s="19">
        <v>2.1</v>
      </c>
      <c r="BP847" s="19">
        <v>3.87</v>
      </c>
      <c r="BQ847" s="19">
        <v>0.03</v>
      </c>
      <c r="BR847" s="19">
        <v>2.9000000000000001E-2</v>
      </c>
      <c r="BT847" s="19">
        <v>30</v>
      </c>
      <c r="BU847" s="19">
        <v>1</v>
      </c>
      <c r="BV847" s="19">
        <v>4.78</v>
      </c>
      <c r="BW847" s="19">
        <v>65</v>
      </c>
      <c r="BY847" s="19">
        <v>14</v>
      </c>
      <c r="CB847" s="19">
        <v>35.1</v>
      </c>
      <c r="CC847" s="19">
        <v>1E-3</v>
      </c>
      <c r="CF847" s="19">
        <v>0.45</v>
      </c>
      <c r="CG847" s="19">
        <v>9.4</v>
      </c>
      <c r="CH847" s="19">
        <v>0.5</v>
      </c>
      <c r="CI847" s="19">
        <v>1.3</v>
      </c>
      <c r="CJ847" s="19">
        <v>168.5</v>
      </c>
      <c r="CK847" s="19">
        <v>0.3</v>
      </c>
      <c r="CL847" s="19">
        <v>0.02</v>
      </c>
      <c r="CM847" s="19">
        <v>1.45</v>
      </c>
      <c r="CN847" s="19">
        <v>0.1</v>
      </c>
      <c r="CO847" s="19">
        <v>0.68</v>
      </c>
      <c r="CP847" s="19">
        <v>377</v>
      </c>
      <c r="CQ847" s="19">
        <v>1.5</v>
      </c>
      <c r="CR847" s="19">
        <v>40.5</v>
      </c>
      <c r="CS847" s="19">
        <v>119</v>
      </c>
      <c r="CT847" s="19">
        <v>141</v>
      </c>
      <c r="CU847" s="19">
        <v>10.1</v>
      </c>
      <c r="CV847" s="19">
        <v>23.8</v>
      </c>
      <c r="CW847" s="19">
        <v>3.48</v>
      </c>
      <c r="CX847" s="19">
        <v>16</v>
      </c>
      <c r="CY847" s="19">
        <v>4.93</v>
      </c>
      <c r="CZ847" s="19">
        <v>1.66</v>
      </c>
      <c r="DA847" s="19">
        <v>6.42</v>
      </c>
      <c r="DB847" s="19">
        <v>1.1299999999999999</v>
      </c>
      <c r="DC847" s="19">
        <v>6.97</v>
      </c>
      <c r="DD847" s="19">
        <v>1.54</v>
      </c>
      <c r="DE847" s="19">
        <v>4.6900000000000004</v>
      </c>
      <c r="DF847" s="19">
        <v>0.63</v>
      </c>
      <c r="DG847" s="19">
        <v>3.94</v>
      </c>
      <c r="DH847" s="19">
        <v>0.61</v>
      </c>
      <c r="DI847" s="87">
        <v>85.899999999999977</v>
      </c>
      <c r="DJ847" s="87">
        <v>126.39999999999998</v>
      </c>
      <c r="DP847" s="19"/>
      <c r="DQ847" s="19"/>
    </row>
    <row r="848" spans="1:139" x14ac:dyDescent="0.3">
      <c r="A848" s="93" t="s">
        <v>2627</v>
      </c>
      <c r="B848" s="20" t="s">
        <v>978</v>
      </c>
      <c r="C848" s="20" t="s">
        <v>2421</v>
      </c>
      <c r="D848" s="19" t="s">
        <v>980</v>
      </c>
      <c r="F848" s="14">
        <v>45139</v>
      </c>
      <c r="G848" s="1" t="s">
        <v>2639</v>
      </c>
      <c r="H848" s="19" t="s">
        <v>2195</v>
      </c>
      <c r="I848" s="19">
        <v>34.196356999999999</v>
      </c>
      <c r="J848" s="19">
        <v>-106.969067</v>
      </c>
      <c r="M848" s="62" t="s">
        <v>357</v>
      </c>
      <c r="N848" s="59" t="s">
        <v>1273</v>
      </c>
      <c r="O848" s="20" t="s">
        <v>147</v>
      </c>
      <c r="P848" s="59" t="s">
        <v>2974</v>
      </c>
      <c r="AG848" s="1">
        <v>47.15</v>
      </c>
      <c r="AH848" s="1">
        <v>1.35</v>
      </c>
      <c r="AI848" s="1">
        <v>12.55</v>
      </c>
      <c r="AK848" s="1">
        <v>8.77</v>
      </c>
      <c r="AL848" s="1">
        <v>0.16</v>
      </c>
      <c r="AM848" s="1">
        <v>4.9000000000000004</v>
      </c>
      <c r="AN848" s="1">
        <v>8.07</v>
      </c>
      <c r="AO848" s="1">
        <v>1.58</v>
      </c>
      <c r="AP848" s="1">
        <v>5.53</v>
      </c>
      <c r="AQ848" s="1">
        <v>0.7</v>
      </c>
      <c r="AR848" s="1">
        <v>7.41</v>
      </c>
      <c r="AS848" s="1">
        <v>1820</v>
      </c>
      <c r="AT848" s="1">
        <v>0.19</v>
      </c>
      <c r="AW848" s="1">
        <v>1.54</v>
      </c>
      <c r="AY848" s="20">
        <v>99.899999999999991</v>
      </c>
      <c r="AZ848" s="1">
        <v>1E-3</v>
      </c>
      <c r="BA848" s="1" t="s">
        <v>292</v>
      </c>
      <c r="BB848" s="1">
        <v>1.5</v>
      </c>
      <c r="BD848" s="1">
        <v>2580</v>
      </c>
      <c r="BF848" s="1">
        <v>0.08</v>
      </c>
      <c r="BH848" s="1" t="s">
        <v>292</v>
      </c>
      <c r="BJ848" s="1">
        <v>33</v>
      </c>
      <c r="BK848" s="1">
        <v>271</v>
      </c>
      <c r="BL848" s="1">
        <v>2.94</v>
      </c>
      <c r="BM848" s="1">
        <v>92</v>
      </c>
      <c r="BN848" s="1">
        <v>19</v>
      </c>
      <c r="BO848" s="1">
        <v>1.1000000000000001</v>
      </c>
      <c r="BP848" s="1">
        <v>9.3000000000000007</v>
      </c>
      <c r="BQ848" s="1">
        <v>4.4999999999999998E-2</v>
      </c>
      <c r="BR848" s="1">
        <v>7.0999999999999994E-2</v>
      </c>
      <c r="BT848" s="1">
        <v>70</v>
      </c>
      <c r="BU848" s="1">
        <v>1</v>
      </c>
      <c r="BV848" s="1">
        <v>11.6</v>
      </c>
      <c r="BW848" s="1">
        <v>74</v>
      </c>
      <c r="BY848" s="1">
        <v>18</v>
      </c>
      <c r="CB848" s="1">
        <v>413</v>
      </c>
      <c r="CC848" s="1">
        <v>1E-3</v>
      </c>
      <c r="CF848" s="1">
        <v>0.16</v>
      </c>
      <c r="CG848" s="1">
        <v>20.3</v>
      </c>
      <c r="CH848" s="1">
        <v>0.3</v>
      </c>
      <c r="CI848" s="1">
        <v>2.5</v>
      </c>
      <c r="CJ848" s="1">
        <v>523</v>
      </c>
      <c r="CK848" s="1">
        <v>0.4</v>
      </c>
      <c r="CL848" s="1" t="s">
        <v>261</v>
      </c>
      <c r="CM848" s="1">
        <v>8.14</v>
      </c>
      <c r="CN848" s="1">
        <v>0.16</v>
      </c>
      <c r="CO848" s="1">
        <v>2.72</v>
      </c>
      <c r="CP848" s="1">
        <v>250</v>
      </c>
      <c r="CQ848" s="1">
        <v>1.9</v>
      </c>
      <c r="CR848" s="1">
        <v>29.3</v>
      </c>
      <c r="CS848" s="1">
        <v>116</v>
      </c>
      <c r="CT848" s="1">
        <v>352</v>
      </c>
      <c r="CU848" s="1">
        <v>43.5</v>
      </c>
      <c r="CV848" s="1">
        <v>93.9</v>
      </c>
      <c r="CW848" s="1">
        <v>11.4</v>
      </c>
      <c r="CX848" s="1">
        <v>49.2</v>
      </c>
      <c r="CY848" s="1">
        <v>9.69</v>
      </c>
      <c r="CZ848" s="1">
        <v>2.19</v>
      </c>
      <c r="DA848" s="1">
        <v>7.3</v>
      </c>
      <c r="DB848" s="1">
        <v>0.92</v>
      </c>
      <c r="DC848" s="1">
        <v>5.32</v>
      </c>
      <c r="DD848" s="1">
        <v>1.06</v>
      </c>
      <c r="DE848" s="1">
        <v>2.58</v>
      </c>
      <c r="DF848" s="1">
        <v>0.38</v>
      </c>
      <c r="DG848" s="1">
        <v>2.4900000000000002</v>
      </c>
      <c r="DH848" s="1">
        <v>0.36</v>
      </c>
      <c r="DI848" s="87">
        <v>230.29000000000002</v>
      </c>
      <c r="DJ848" s="87">
        <v>259.59000000000003</v>
      </c>
    </row>
    <row r="849" spans="1:114" x14ac:dyDescent="0.3">
      <c r="A849" s="93" t="s">
        <v>2628</v>
      </c>
      <c r="B849" s="20" t="s">
        <v>978</v>
      </c>
      <c r="C849" s="20" t="s">
        <v>2421</v>
      </c>
      <c r="D849" s="19" t="s">
        <v>980</v>
      </c>
      <c r="F849" s="14">
        <v>45139</v>
      </c>
      <c r="G849" s="1" t="s">
        <v>2639</v>
      </c>
      <c r="H849" s="19" t="s">
        <v>2195</v>
      </c>
      <c r="I849" s="19">
        <v>34.198411</v>
      </c>
      <c r="J849" s="19">
        <v>-106.963847</v>
      </c>
      <c r="M849" s="62" t="s">
        <v>357</v>
      </c>
      <c r="N849" s="59" t="s">
        <v>1273</v>
      </c>
      <c r="O849" s="20" t="s">
        <v>147</v>
      </c>
      <c r="AG849" s="1">
        <v>41.76</v>
      </c>
      <c r="AH849" s="1">
        <v>1.27</v>
      </c>
      <c r="AI849" s="1">
        <v>12.6</v>
      </c>
      <c r="AK849" s="1">
        <v>6.96</v>
      </c>
      <c r="AL849" s="1">
        <v>0.22</v>
      </c>
      <c r="AM849" s="1">
        <v>1</v>
      </c>
      <c r="AN849" s="1">
        <v>13.15</v>
      </c>
      <c r="AO849" s="1">
        <v>0.35</v>
      </c>
      <c r="AP849" s="1">
        <v>9.19</v>
      </c>
      <c r="AQ849" s="1">
        <v>0.33</v>
      </c>
      <c r="AR849" s="1">
        <v>11.44</v>
      </c>
      <c r="AS849" s="1">
        <v>640</v>
      </c>
      <c r="AT849" s="1">
        <v>0.02</v>
      </c>
      <c r="AW849" s="1">
        <v>2.82</v>
      </c>
      <c r="AY849" s="4">
        <v>101.10999999999999</v>
      </c>
      <c r="AZ849" s="1" t="s">
        <v>290</v>
      </c>
      <c r="BA849" s="1" t="s">
        <v>292</v>
      </c>
      <c r="BB849" s="1">
        <v>2.6</v>
      </c>
      <c r="BD849" s="1">
        <v>746</v>
      </c>
      <c r="BF849" s="1">
        <v>0.08</v>
      </c>
      <c r="BH849" s="1" t="s">
        <v>292</v>
      </c>
      <c r="BJ849" s="1">
        <v>27</v>
      </c>
      <c r="BK849" s="1">
        <v>64</v>
      </c>
      <c r="BL849" s="1">
        <v>4.59</v>
      </c>
      <c r="BM849" s="1">
        <v>47</v>
      </c>
      <c r="BN849" s="1">
        <v>16.2</v>
      </c>
      <c r="BO849" s="1">
        <v>2.4</v>
      </c>
      <c r="BP849" s="1">
        <v>3.74</v>
      </c>
      <c r="BQ849" s="1">
        <v>3.7999999999999999E-2</v>
      </c>
      <c r="BR849" s="1">
        <v>5.6000000000000001E-2</v>
      </c>
      <c r="BT849" s="1">
        <v>40</v>
      </c>
      <c r="BU849" s="1">
        <v>2</v>
      </c>
      <c r="BV849" s="1">
        <v>27.6</v>
      </c>
      <c r="BW849" s="1">
        <v>31</v>
      </c>
      <c r="BY849" s="1">
        <v>1425</v>
      </c>
      <c r="CB849" s="1">
        <v>434</v>
      </c>
      <c r="CC849" s="1">
        <v>1E-3</v>
      </c>
      <c r="CF849" s="1">
        <v>0.12</v>
      </c>
      <c r="CG849" s="1">
        <v>13.2</v>
      </c>
      <c r="CH849" s="1">
        <v>0.4</v>
      </c>
      <c r="CI849" s="1">
        <v>1.4</v>
      </c>
      <c r="CJ849" s="1">
        <v>113</v>
      </c>
      <c r="CK849" s="1">
        <v>1.4</v>
      </c>
      <c r="CL849" s="1" t="s">
        <v>261</v>
      </c>
      <c r="CM849" s="1">
        <v>3.97</v>
      </c>
      <c r="CN849" s="1">
        <v>0.36</v>
      </c>
      <c r="CO849" s="1">
        <v>8.0500000000000007</v>
      </c>
      <c r="CP849" s="1">
        <v>161</v>
      </c>
      <c r="CQ849" s="1">
        <v>2.7</v>
      </c>
      <c r="CR849" s="1">
        <v>35.6</v>
      </c>
      <c r="CS849" s="1">
        <v>176</v>
      </c>
      <c r="CT849" s="1">
        <v>163</v>
      </c>
      <c r="CU849" s="1">
        <v>29.1</v>
      </c>
      <c r="CV849" s="1">
        <v>58.1</v>
      </c>
      <c r="CW849" s="1">
        <v>6.56</v>
      </c>
      <c r="CX849" s="1">
        <v>26.8</v>
      </c>
      <c r="CY849" s="1">
        <v>5.74</v>
      </c>
      <c r="CZ849" s="1">
        <v>1.53</v>
      </c>
      <c r="DA849" s="1">
        <v>5.52</v>
      </c>
      <c r="DB849" s="1">
        <v>0.89</v>
      </c>
      <c r="DC849" s="1">
        <v>5.31</v>
      </c>
      <c r="DD849" s="1">
        <v>1.1200000000000001</v>
      </c>
      <c r="DE849" s="1">
        <v>3.25</v>
      </c>
      <c r="DF849" s="1">
        <v>0.46</v>
      </c>
      <c r="DG849" s="1">
        <v>3.02</v>
      </c>
      <c r="DH849" s="1">
        <v>0.41</v>
      </c>
      <c r="DI849" s="87">
        <v>147.81</v>
      </c>
      <c r="DJ849" s="87">
        <v>183.41</v>
      </c>
    </row>
    <row r="850" spans="1:114" x14ac:dyDescent="0.3">
      <c r="A850" s="93" t="s">
        <v>2629</v>
      </c>
      <c r="B850" s="20" t="s">
        <v>978</v>
      </c>
      <c r="C850" s="20" t="s">
        <v>2421</v>
      </c>
      <c r="D850" s="19" t="s">
        <v>980</v>
      </c>
      <c r="F850" s="14">
        <v>45139</v>
      </c>
      <c r="G850" s="1" t="s">
        <v>2639</v>
      </c>
      <c r="H850" s="19" t="s">
        <v>2195</v>
      </c>
      <c r="M850" s="62" t="s">
        <v>357</v>
      </c>
      <c r="N850" s="59" t="s">
        <v>1273</v>
      </c>
      <c r="O850" s="20" t="s">
        <v>147</v>
      </c>
      <c r="AG850" s="1">
        <v>67.14</v>
      </c>
      <c r="AH850" s="1">
        <v>0.35</v>
      </c>
      <c r="AI850" s="1">
        <v>4.0199999999999996</v>
      </c>
      <c r="AK850" s="1">
        <v>3.99</v>
      </c>
      <c r="AL850" s="1">
        <v>0.22</v>
      </c>
      <c r="AM850" s="1">
        <v>1.08</v>
      </c>
      <c r="AN850" s="1">
        <v>10.1</v>
      </c>
      <c r="AO850" s="1">
        <v>0.27</v>
      </c>
      <c r="AP850" s="1">
        <v>1.05</v>
      </c>
      <c r="AQ850" s="1">
        <v>0.05</v>
      </c>
      <c r="AR850" s="1">
        <v>8.94</v>
      </c>
      <c r="AS850" s="1">
        <v>9850</v>
      </c>
      <c r="AT850" s="1">
        <v>0.04</v>
      </c>
      <c r="AW850" s="1">
        <v>2.04</v>
      </c>
      <c r="AY850" s="20">
        <v>99.289999999999978</v>
      </c>
      <c r="AZ850" s="1">
        <v>6.0000000000000001E-3</v>
      </c>
      <c r="BA850" s="1">
        <v>1.6</v>
      </c>
      <c r="BB850" s="1">
        <v>1.2</v>
      </c>
      <c r="BD850" s="1">
        <v>184</v>
      </c>
      <c r="BF850" s="1">
        <v>0.3</v>
      </c>
      <c r="BH850" s="1">
        <v>0.6</v>
      </c>
      <c r="BJ850" s="1">
        <v>11</v>
      </c>
      <c r="BK850" s="1">
        <v>29</v>
      </c>
      <c r="BL850" s="1">
        <v>1.97</v>
      </c>
      <c r="BM850" s="1">
        <v>184</v>
      </c>
      <c r="BN850" s="1">
        <v>12</v>
      </c>
      <c r="BO850" s="1">
        <v>1.6</v>
      </c>
      <c r="BP850" s="1">
        <v>1.66</v>
      </c>
      <c r="BQ850" s="1">
        <v>3.6999999999999998E-2</v>
      </c>
      <c r="BR850" s="1">
        <v>0.11700000000000001</v>
      </c>
      <c r="BT850" s="1">
        <v>60</v>
      </c>
      <c r="BU850" s="1">
        <v>2</v>
      </c>
      <c r="BV850" s="1">
        <v>5.59</v>
      </c>
      <c r="BW850" s="1">
        <v>19</v>
      </c>
      <c r="BY850" s="1">
        <v>17700</v>
      </c>
      <c r="CB850" s="1">
        <v>66.400000000000006</v>
      </c>
      <c r="CC850" s="1">
        <v>1E-3</v>
      </c>
      <c r="CF850" s="1">
        <v>0.22</v>
      </c>
      <c r="CG850" s="1">
        <v>8.4</v>
      </c>
      <c r="CH850" s="1">
        <v>0.8</v>
      </c>
      <c r="CI850" s="1">
        <v>4.3</v>
      </c>
      <c r="CJ850" s="1">
        <v>79.900000000000006</v>
      </c>
      <c r="CK850" s="1">
        <v>0.4</v>
      </c>
      <c r="CL850" s="1" t="s">
        <v>261</v>
      </c>
      <c r="CM850" s="1">
        <v>3.26</v>
      </c>
      <c r="CN850" s="1">
        <v>0.15</v>
      </c>
      <c r="CO850" s="1">
        <v>7.12</v>
      </c>
      <c r="CP850" s="1">
        <v>50</v>
      </c>
      <c r="CQ850" s="1">
        <v>2.1</v>
      </c>
      <c r="CR850" s="1">
        <v>65.3</v>
      </c>
      <c r="CS850" s="1">
        <v>95</v>
      </c>
      <c r="CT850" s="1">
        <v>61</v>
      </c>
      <c r="CU850" s="1">
        <v>9.6</v>
      </c>
      <c r="CV850" s="1">
        <v>23.9</v>
      </c>
      <c r="CW850" s="1">
        <v>3.12</v>
      </c>
      <c r="CX850" s="1">
        <v>14.9</v>
      </c>
      <c r="CY850" s="1">
        <v>4.3099999999999996</v>
      </c>
      <c r="CZ850" s="1">
        <v>0.68</v>
      </c>
      <c r="DA850" s="1">
        <v>5.65</v>
      </c>
      <c r="DB850" s="1">
        <v>1.17</v>
      </c>
      <c r="DC850" s="1">
        <v>8.98</v>
      </c>
      <c r="DD850" s="1">
        <v>2.0299999999999998</v>
      </c>
      <c r="DE850" s="1">
        <v>6.75</v>
      </c>
      <c r="DF850" s="1">
        <v>1.17</v>
      </c>
      <c r="DG850" s="1">
        <v>9.3800000000000008</v>
      </c>
      <c r="DH850" s="16">
        <v>1.38</v>
      </c>
      <c r="DI850" s="87">
        <v>93.02</v>
      </c>
      <c r="DJ850" s="87">
        <v>158.32</v>
      </c>
    </row>
    <row r="851" spans="1:114" x14ac:dyDescent="0.3">
      <c r="A851" s="93" t="s">
        <v>2630</v>
      </c>
      <c r="B851" s="20" t="s">
        <v>978</v>
      </c>
      <c r="C851" s="20" t="s">
        <v>2421</v>
      </c>
      <c r="D851" s="19" t="s">
        <v>980</v>
      </c>
      <c r="F851" s="14">
        <v>45139</v>
      </c>
      <c r="G851" s="1" t="s">
        <v>2639</v>
      </c>
      <c r="H851" s="19" t="s">
        <v>2195</v>
      </c>
      <c r="I851" s="19">
        <v>34.195017999999997</v>
      </c>
      <c r="J851" s="19">
        <v>-106.970733</v>
      </c>
      <c r="M851" s="62" t="s">
        <v>357</v>
      </c>
      <c r="N851" s="59" t="s">
        <v>1273</v>
      </c>
      <c r="O851" s="20" t="s">
        <v>147</v>
      </c>
      <c r="P851" s="59" t="s">
        <v>2973</v>
      </c>
      <c r="AG851" s="1">
        <v>19.09</v>
      </c>
      <c r="AH851" s="1">
        <v>0.7</v>
      </c>
      <c r="AI851" s="1">
        <v>3.25</v>
      </c>
      <c r="AK851" s="1">
        <v>6.27</v>
      </c>
      <c r="AL851" s="1">
        <v>0.59</v>
      </c>
      <c r="AM851" s="1">
        <v>2.65</v>
      </c>
      <c r="AN851" s="1">
        <v>36</v>
      </c>
      <c r="AO851" s="1" t="s">
        <v>261</v>
      </c>
      <c r="AP851" s="1">
        <v>0.09</v>
      </c>
      <c r="AQ851" s="1">
        <v>0.12</v>
      </c>
      <c r="AR851" s="1">
        <v>30.43</v>
      </c>
      <c r="AS851" s="1">
        <v>960</v>
      </c>
      <c r="AT851" s="1">
        <v>0.01</v>
      </c>
      <c r="AW851" s="1">
        <v>7.77</v>
      </c>
      <c r="AY851" s="20">
        <v>99.2</v>
      </c>
      <c r="AZ851" s="1">
        <v>2.1000000000000001E-2</v>
      </c>
      <c r="BA851" s="1" t="s">
        <v>292</v>
      </c>
      <c r="BB851" s="1">
        <v>0.4</v>
      </c>
      <c r="BD851" s="1">
        <v>114</v>
      </c>
      <c r="BF851" s="1">
        <v>0.08</v>
      </c>
      <c r="BH851" s="1">
        <v>2.2000000000000002</v>
      </c>
      <c r="BJ851" s="1">
        <v>16</v>
      </c>
      <c r="BK851" s="1">
        <v>20</v>
      </c>
      <c r="BL851" s="1">
        <v>0.38</v>
      </c>
      <c r="BM851" s="1">
        <v>13</v>
      </c>
      <c r="BN851" s="1">
        <v>7.3</v>
      </c>
      <c r="BO851" s="1">
        <v>0.9</v>
      </c>
      <c r="BP851" s="1">
        <v>1.53</v>
      </c>
      <c r="BQ851" s="1">
        <v>2.5000000000000001E-2</v>
      </c>
      <c r="BR851" s="1">
        <v>3.7999999999999999E-2</v>
      </c>
      <c r="BT851" s="1">
        <v>40</v>
      </c>
      <c r="BU851" s="1" t="s">
        <v>251</v>
      </c>
      <c r="BV851" s="1">
        <v>4.3499999999999996</v>
      </c>
      <c r="BW851" s="1">
        <v>17</v>
      </c>
      <c r="BY851" s="1">
        <v>107</v>
      </c>
      <c r="CB851" s="1">
        <v>7.3</v>
      </c>
      <c r="CC851" s="1">
        <v>1E-3</v>
      </c>
      <c r="CF851" s="1" t="s">
        <v>307</v>
      </c>
      <c r="CG851" s="1">
        <v>7.1</v>
      </c>
      <c r="CH851" s="1">
        <v>0.7</v>
      </c>
      <c r="CI851" s="1">
        <v>0.9</v>
      </c>
      <c r="CJ851" s="1">
        <v>340</v>
      </c>
      <c r="CK851" s="1">
        <v>0.5</v>
      </c>
      <c r="CL851" s="1" t="s">
        <v>261</v>
      </c>
      <c r="CM851" s="1">
        <v>0.72</v>
      </c>
      <c r="CN851" s="1">
        <v>0.02</v>
      </c>
      <c r="CO851" s="1">
        <v>0.96</v>
      </c>
      <c r="CP851" s="1">
        <v>62</v>
      </c>
      <c r="CQ851" s="1">
        <v>3.4</v>
      </c>
      <c r="CR851" s="1">
        <v>87.9</v>
      </c>
      <c r="CS851" s="1">
        <v>237</v>
      </c>
      <c r="CT851" s="1">
        <v>65</v>
      </c>
      <c r="CU851" s="1">
        <v>19.8</v>
      </c>
      <c r="CV851" s="1">
        <v>51.3</v>
      </c>
      <c r="CW851" s="1">
        <v>6.56</v>
      </c>
      <c r="CX851" s="1">
        <v>30.2</v>
      </c>
      <c r="CY851" s="1">
        <v>8.3000000000000007</v>
      </c>
      <c r="CZ851" s="1">
        <v>2.34</v>
      </c>
      <c r="DA851" s="1">
        <v>10.8</v>
      </c>
      <c r="DB851" s="1">
        <v>1.94</v>
      </c>
      <c r="DC851" s="1">
        <v>12.85</v>
      </c>
      <c r="DD851" s="1">
        <v>2.4</v>
      </c>
      <c r="DE851" s="1">
        <v>6.46</v>
      </c>
      <c r="DF851" s="1">
        <v>0.96</v>
      </c>
      <c r="DG851" s="1">
        <v>5.75</v>
      </c>
      <c r="DH851" s="1">
        <v>0.74</v>
      </c>
      <c r="DI851" s="87">
        <v>160.40000000000003</v>
      </c>
      <c r="DJ851" s="87">
        <v>248.30000000000004</v>
      </c>
    </row>
    <row r="852" spans="1:114" x14ac:dyDescent="0.3">
      <c r="A852" s="93" t="s">
        <v>2631</v>
      </c>
      <c r="B852" s="20" t="s">
        <v>978</v>
      </c>
      <c r="C852" s="20" t="s">
        <v>2421</v>
      </c>
      <c r="D852" s="19" t="s">
        <v>980</v>
      </c>
      <c r="F852" s="14">
        <v>45139</v>
      </c>
      <c r="G852" s="1" t="s">
        <v>2639</v>
      </c>
      <c r="H852" s="19" t="s">
        <v>2195</v>
      </c>
      <c r="I852" s="19">
        <v>34.195126000000002</v>
      </c>
      <c r="J852" s="19">
        <v>-106.97094</v>
      </c>
      <c r="M852" s="62" t="s">
        <v>357</v>
      </c>
      <c r="N852" s="59" t="s">
        <v>1273</v>
      </c>
      <c r="O852" s="20" t="s">
        <v>147</v>
      </c>
      <c r="P852" s="59" t="s">
        <v>2972</v>
      </c>
      <c r="AG852" s="1">
        <v>16.5</v>
      </c>
      <c r="AH852" s="1">
        <v>0.01</v>
      </c>
      <c r="AI852" s="1">
        <v>2.09</v>
      </c>
      <c r="AK852" s="1">
        <v>8.0500000000000007</v>
      </c>
      <c r="AL852" s="1">
        <v>0.6</v>
      </c>
      <c r="AM852" s="1">
        <v>5.26</v>
      </c>
      <c r="AN852" s="1">
        <v>34.1</v>
      </c>
      <c r="AO852" s="1" t="s">
        <v>261</v>
      </c>
      <c r="AP852" s="1">
        <v>0.03</v>
      </c>
      <c r="AQ852" s="1" t="s">
        <v>261</v>
      </c>
      <c r="AR852" s="1">
        <v>32.56</v>
      </c>
      <c r="AS852" s="1">
        <v>810</v>
      </c>
      <c r="AT852" s="1" t="s">
        <v>261</v>
      </c>
      <c r="AW852" s="1">
        <v>8.3800000000000008</v>
      </c>
      <c r="AY852" s="20">
        <v>99.200000000000017</v>
      </c>
      <c r="AZ852" s="1" t="s">
        <v>290</v>
      </c>
      <c r="BA852" s="1" t="s">
        <v>292</v>
      </c>
      <c r="BB852" s="1" t="s">
        <v>321</v>
      </c>
      <c r="BD852" s="1">
        <v>46.2</v>
      </c>
      <c r="BF852" s="1">
        <v>0.04</v>
      </c>
      <c r="BH852" s="1">
        <v>0.7</v>
      </c>
      <c r="BJ852" s="1">
        <v>21</v>
      </c>
      <c r="BK852" s="1">
        <v>12</v>
      </c>
      <c r="BL852" s="1">
        <v>0.2</v>
      </c>
      <c r="BM852" s="1">
        <v>17</v>
      </c>
      <c r="BN852" s="1">
        <v>4.8</v>
      </c>
      <c r="BO852" s="1">
        <v>0.6</v>
      </c>
      <c r="BP852" s="1">
        <v>2.1800000000000002</v>
      </c>
      <c r="BQ852" s="1">
        <v>7.0000000000000001E-3</v>
      </c>
      <c r="BR852" s="1">
        <v>2.1000000000000001E-2</v>
      </c>
      <c r="BT852" s="1">
        <v>20</v>
      </c>
      <c r="BU852" s="1">
        <v>3</v>
      </c>
      <c r="BV852" s="1">
        <v>1.65</v>
      </c>
      <c r="BW852" s="1">
        <v>22</v>
      </c>
      <c r="BY852" s="1">
        <v>56</v>
      </c>
      <c r="CB852" s="1">
        <v>2.1</v>
      </c>
      <c r="CC852" s="1">
        <v>1E-3</v>
      </c>
      <c r="CF852" s="1" t="s">
        <v>307</v>
      </c>
      <c r="CG852" s="1">
        <v>2.9</v>
      </c>
      <c r="CH852" s="1">
        <v>0.6</v>
      </c>
      <c r="CI852" s="1">
        <v>1</v>
      </c>
      <c r="CJ852" s="1">
        <v>276</v>
      </c>
      <c r="CK852" s="1">
        <v>2.6</v>
      </c>
      <c r="CL852" s="1" t="s">
        <v>261</v>
      </c>
      <c r="CM852" s="1">
        <v>10.65</v>
      </c>
      <c r="CN852" s="1" t="s">
        <v>333</v>
      </c>
      <c r="CO852" s="1">
        <v>13.45</v>
      </c>
      <c r="CP852" s="1">
        <v>15</v>
      </c>
      <c r="CQ852" s="1">
        <v>2.1</v>
      </c>
      <c r="CR852" s="1">
        <v>69.5</v>
      </c>
      <c r="CS852" s="1">
        <v>167</v>
      </c>
      <c r="CT852" s="1">
        <v>56</v>
      </c>
      <c r="CU852" s="1">
        <v>8.1</v>
      </c>
      <c r="CV852" s="1">
        <v>19.7</v>
      </c>
      <c r="CW852" s="1">
        <v>2.34</v>
      </c>
      <c r="CX852" s="1">
        <v>10.4</v>
      </c>
      <c r="CY852" s="1">
        <v>3</v>
      </c>
      <c r="CZ852" s="1">
        <v>0.56000000000000005</v>
      </c>
      <c r="DA852" s="1">
        <v>4.41</v>
      </c>
      <c r="DB852" s="1">
        <v>0.93</v>
      </c>
      <c r="DC852" s="1">
        <v>7.7</v>
      </c>
      <c r="DD852" s="1">
        <v>1.85</v>
      </c>
      <c r="DE852" s="1">
        <v>6.58</v>
      </c>
      <c r="DF852" s="1">
        <v>1.22</v>
      </c>
      <c r="DG852" s="1">
        <v>9.8800000000000008</v>
      </c>
      <c r="DH852" s="1">
        <v>1.62</v>
      </c>
      <c r="DI852" s="87">
        <v>78.290000000000006</v>
      </c>
      <c r="DJ852" s="87">
        <v>147.79000000000002</v>
      </c>
    </row>
    <row r="853" spans="1:114" x14ac:dyDescent="0.3">
      <c r="A853" s="93" t="s">
        <v>2632</v>
      </c>
      <c r="B853" s="20" t="s">
        <v>978</v>
      </c>
      <c r="C853" s="20" t="s">
        <v>2421</v>
      </c>
      <c r="D853" s="19" t="s">
        <v>980</v>
      </c>
      <c r="F853" s="14">
        <v>45139</v>
      </c>
      <c r="G853" s="1" t="s">
        <v>2639</v>
      </c>
      <c r="H853" s="19" t="s">
        <v>2195</v>
      </c>
      <c r="M853" s="62" t="s">
        <v>357</v>
      </c>
      <c r="N853" s="59" t="s">
        <v>1273</v>
      </c>
      <c r="O853" s="20" t="s">
        <v>147</v>
      </c>
      <c r="AG853" s="1">
        <v>2.69</v>
      </c>
      <c r="AH853" s="1">
        <v>7.0000000000000007E-2</v>
      </c>
      <c r="AI853" s="1">
        <v>0.64</v>
      </c>
      <c r="AK853" s="1">
        <v>12.6</v>
      </c>
      <c r="AL853" s="1">
        <v>0.76</v>
      </c>
      <c r="AM853" s="1">
        <v>12.05</v>
      </c>
      <c r="AN853" s="1">
        <v>30.1</v>
      </c>
      <c r="AO853" s="1">
        <v>0.01</v>
      </c>
      <c r="AP853" s="1">
        <v>0.08</v>
      </c>
      <c r="AQ853" s="1">
        <v>0.01</v>
      </c>
      <c r="AR853" s="1">
        <v>40.81</v>
      </c>
      <c r="AS853" s="1">
        <v>250</v>
      </c>
      <c r="AT853" s="1" t="s">
        <v>261</v>
      </c>
      <c r="AW853" s="1">
        <v>11.2</v>
      </c>
      <c r="AY853" s="20">
        <v>99.82</v>
      </c>
      <c r="AZ853" s="1" t="s">
        <v>290</v>
      </c>
      <c r="BA853" s="1" t="s">
        <v>292</v>
      </c>
      <c r="BB853" s="1" t="s">
        <v>321</v>
      </c>
      <c r="BD853" s="1">
        <v>45.3</v>
      </c>
      <c r="BF853" s="1">
        <v>0.03</v>
      </c>
      <c r="BH853" s="1">
        <v>1.2</v>
      </c>
      <c r="BJ853" s="1">
        <v>31</v>
      </c>
      <c r="BK853" s="1" t="s">
        <v>289</v>
      </c>
      <c r="BL853" s="1">
        <v>0.06</v>
      </c>
      <c r="BM853" s="1">
        <v>13</v>
      </c>
      <c r="BN853" s="1">
        <v>1.5</v>
      </c>
      <c r="BO853" s="1" t="s">
        <v>292</v>
      </c>
      <c r="BP853" s="1">
        <v>0.27</v>
      </c>
      <c r="BQ853" s="1">
        <v>1.2E-2</v>
      </c>
      <c r="BR853" s="1">
        <v>8.9999999999999993E-3</v>
      </c>
      <c r="BT853" s="1" t="s">
        <v>293</v>
      </c>
      <c r="BU853" s="1" t="s">
        <v>251</v>
      </c>
      <c r="BV853" s="1">
        <v>0.86</v>
      </c>
      <c r="BW853" s="1">
        <v>35</v>
      </c>
      <c r="BY853" s="1">
        <v>16</v>
      </c>
      <c r="CB853" s="1">
        <v>1.9</v>
      </c>
      <c r="CC853" s="1" t="s">
        <v>290</v>
      </c>
      <c r="CF853" s="1" t="s">
        <v>307</v>
      </c>
      <c r="CG853" s="1">
        <v>1.6</v>
      </c>
      <c r="CH853" s="1">
        <v>0.5</v>
      </c>
      <c r="CI853" s="1">
        <v>1.7</v>
      </c>
      <c r="CJ853" s="1">
        <v>167.5</v>
      </c>
      <c r="CK853" s="1">
        <v>0.1</v>
      </c>
      <c r="CL853" s="1" t="s">
        <v>261</v>
      </c>
      <c r="CM853" s="1">
        <v>0.47</v>
      </c>
      <c r="CN853" s="1" t="s">
        <v>333</v>
      </c>
      <c r="CO853" s="1">
        <v>1.18</v>
      </c>
      <c r="CP853" s="1">
        <v>40</v>
      </c>
      <c r="CQ853" s="1">
        <v>1.5</v>
      </c>
      <c r="CR853" s="1">
        <v>24.8</v>
      </c>
      <c r="CS853" s="1">
        <v>192</v>
      </c>
      <c r="CT853" s="1">
        <v>11</v>
      </c>
      <c r="CU853" s="1">
        <v>7</v>
      </c>
      <c r="CV853" s="1">
        <v>15.4</v>
      </c>
      <c r="CW853" s="1">
        <v>1.97</v>
      </c>
      <c r="CX853" s="1">
        <v>8.9</v>
      </c>
      <c r="CY853" s="1">
        <v>2.39</v>
      </c>
      <c r="CZ853" s="1">
        <v>0.62</v>
      </c>
      <c r="DA853" s="1">
        <v>3.06</v>
      </c>
      <c r="DB853" s="1">
        <v>0.5</v>
      </c>
      <c r="DC853" s="1">
        <v>3.17</v>
      </c>
      <c r="DD853" s="1">
        <v>0.68</v>
      </c>
      <c r="DE853" s="1">
        <v>1.81</v>
      </c>
      <c r="DF853" s="1">
        <v>0.25</v>
      </c>
      <c r="DG853" s="1">
        <v>1.81</v>
      </c>
      <c r="DH853" s="1">
        <v>0.23</v>
      </c>
      <c r="DI853" s="87">
        <v>47.79</v>
      </c>
      <c r="DJ853" s="87">
        <v>72.59</v>
      </c>
    </row>
    <row r="854" spans="1:114" x14ac:dyDescent="0.3">
      <c r="A854" s="93" t="s">
        <v>2633</v>
      </c>
      <c r="B854" s="20" t="s">
        <v>978</v>
      </c>
      <c r="C854" s="20" t="s">
        <v>2421</v>
      </c>
      <c r="D854" s="19" t="s">
        <v>980</v>
      </c>
      <c r="F854" s="14">
        <v>45139</v>
      </c>
      <c r="G854" s="1" t="s">
        <v>2639</v>
      </c>
      <c r="H854" s="19" t="s">
        <v>2195</v>
      </c>
      <c r="I854" s="19">
        <v>34.194935999999998</v>
      </c>
      <c r="J854" s="19">
        <v>-106.970614</v>
      </c>
      <c r="M854" s="62" t="s">
        <v>357</v>
      </c>
      <c r="N854" s="59" t="s">
        <v>1273</v>
      </c>
      <c r="O854" s="20" t="s">
        <v>147</v>
      </c>
      <c r="P854" s="59" t="s">
        <v>2972</v>
      </c>
      <c r="AG854" s="1">
        <v>7.92</v>
      </c>
      <c r="AH854" s="1">
        <v>0.21</v>
      </c>
      <c r="AI854" s="1">
        <v>1.62</v>
      </c>
      <c r="AK854" s="1">
        <v>8.3800000000000008</v>
      </c>
      <c r="AL854" s="1">
        <v>0.74</v>
      </c>
      <c r="AM854" s="1">
        <v>4.8899999999999997</v>
      </c>
      <c r="AN854" s="1">
        <v>31.1</v>
      </c>
      <c r="AO854" s="1">
        <v>0.03</v>
      </c>
      <c r="AP854" s="1">
        <v>0.1</v>
      </c>
      <c r="AQ854" s="1">
        <v>0.05</v>
      </c>
      <c r="AR854" s="1">
        <v>33.24</v>
      </c>
      <c r="AS854" s="1">
        <v>540</v>
      </c>
      <c r="AT854" s="1">
        <v>0.13</v>
      </c>
      <c r="AW854" s="1">
        <v>8.67</v>
      </c>
      <c r="AY854" s="4">
        <v>97.08</v>
      </c>
      <c r="AZ854" s="1">
        <v>0.67100000000000004</v>
      </c>
      <c r="BA854" s="1">
        <v>2.9</v>
      </c>
      <c r="BB854" s="1">
        <v>1.2</v>
      </c>
      <c r="BD854" s="1">
        <v>426</v>
      </c>
      <c r="BF854" s="1">
        <v>1.95</v>
      </c>
      <c r="BH854" s="1">
        <v>873</v>
      </c>
      <c r="BJ854" s="1">
        <v>28</v>
      </c>
      <c r="BK854" s="1">
        <v>14</v>
      </c>
      <c r="BL854" s="1">
        <v>0.13</v>
      </c>
      <c r="BM854" s="1">
        <v>1230</v>
      </c>
      <c r="BN854" s="1">
        <v>6.4</v>
      </c>
      <c r="BO854" s="1" t="s">
        <v>292</v>
      </c>
      <c r="BP854" s="1">
        <v>0.6</v>
      </c>
      <c r="BQ854" s="1">
        <v>0.317</v>
      </c>
      <c r="BR854" s="1">
        <v>0.30099999999999999</v>
      </c>
      <c r="BT854" s="1">
        <v>10</v>
      </c>
      <c r="BU854" s="1">
        <v>22</v>
      </c>
      <c r="BV854" s="1">
        <v>1.94</v>
      </c>
      <c r="BW854" s="1">
        <v>28</v>
      </c>
      <c r="BY854" s="1">
        <v>24900</v>
      </c>
      <c r="CB854" s="1">
        <v>4.5</v>
      </c>
      <c r="CC854" s="1">
        <v>1E-3</v>
      </c>
      <c r="CF854" s="1">
        <v>0.27</v>
      </c>
      <c r="CG854" s="1">
        <v>4.3</v>
      </c>
      <c r="CH854" s="1">
        <v>5.8</v>
      </c>
      <c r="CI854" s="1">
        <v>1</v>
      </c>
      <c r="CJ854" s="1">
        <v>196.5</v>
      </c>
      <c r="CK854" s="1">
        <v>0.2</v>
      </c>
      <c r="CL854" s="1">
        <v>0.01</v>
      </c>
      <c r="CM854" s="1">
        <v>0.84</v>
      </c>
      <c r="CN854" s="1" t="s">
        <v>333</v>
      </c>
      <c r="CO854" s="1">
        <v>6.85</v>
      </c>
      <c r="CP854" s="1">
        <v>46</v>
      </c>
      <c r="CQ854" s="1">
        <v>7.5</v>
      </c>
      <c r="CR854" s="1">
        <v>43</v>
      </c>
      <c r="CS854" s="1">
        <v>60600</v>
      </c>
      <c r="CT854" s="1">
        <v>26</v>
      </c>
      <c r="CU854" s="1">
        <v>15.2</v>
      </c>
      <c r="CV854" s="1">
        <v>34.700000000000003</v>
      </c>
      <c r="CW854" s="1">
        <v>4.1900000000000004</v>
      </c>
      <c r="CX854" s="1">
        <v>18.2</v>
      </c>
      <c r="CY854" s="1">
        <v>4.4400000000000004</v>
      </c>
      <c r="CZ854" s="1">
        <v>1.33</v>
      </c>
      <c r="DA854" s="1">
        <v>5.43</v>
      </c>
      <c r="DB854" s="1">
        <v>0.93</v>
      </c>
      <c r="DC854" s="1">
        <v>6.15</v>
      </c>
      <c r="DD854" s="1">
        <v>1.23</v>
      </c>
      <c r="DE854" s="1">
        <v>3.04</v>
      </c>
      <c r="DF854" s="1">
        <v>0.45</v>
      </c>
      <c r="DG854" s="1">
        <v>3.25</v>
      </c>
      <c r="DH854" s="1">
        <v>0.43</v>
      </c>
      <c r="DI854" s="87">
        <v>98.970000000000041</v>
      </c>
      <c r="DJ854" s="87">
        <v>141.97000000000003</v>
      </c>
    </row>
    <row r="855" spans="1:114" x14ac:dyDescent="0.3">
      <c r="A855" s="93" t="s">
        <v>2634</v>
      </c>
      <c r="B855" s="20" t="s">
        <v>978</v>
      </c>
      <c r="C855" s="20" t="s">
        <v>2421</v>
      </c>
      <c r="D855" s="19" t="s">
        <v>980</v>
      </c>
      <c r="F855" s="14">
        <v>45139</v>
      </c>
      <c r="G855" s="1" t="s">
        <v>2639</v>
      </c>
      <c r="H855" s="19" t="s">
        <v>2195</v>
      </c>
      <c r="M855" s="62" t="s">
        <v>357</v>
      </c>
      <c r="N855" s="59" t="s">
        <v>1273</v>
      </c>
      <c r="O855" s="20" t="s">
        <v>147</v>
      </c>
      <c r="AG855" s="1">
        <v>8.7200000000000006</v>
      </c>
      <c r="AH855" s="1">
        <v>0.02</v>
      </c>
      <c r="AI855" s="1">
        <v>0.68</v>
      </c>
      <c r="AK855" s="1">
        <v>1.28</v>
      </c>
      <c r="AL855" s="1">
        <v>0.08</v>
      </c>
      <c r="AM855" s="1">
        <v>0.42</v>
      </c>
      <c r="AN855" s="1">
        <v>0.73</v>
      </c>
      <c r="AO855" s="1">
        <v>0.09</v>
      </c>
      <c r="AP855" s="1">
        <v>0.09</v>
      </c>
      <c r="AQ855" s="1">
        <v>0.01</v>
      </c>
      <c r="AR855" s="1">
        <v>1.65</v>
      </c>
      <c r="AS855" s="1">
        <v>140</v>
      </c>
      <c r="AT855" s="1">
        <v>12.25</v>
      </c>
      <c r="AW855" s="1">
        <v>0.23</v>
      </c>
      <c r="AY855" s="4">
        <v>26.25</v>
      </c>
      <c r="AZ855" s="1">
        <v>1.36</v>
      </c>
      <c r="BA855" s="1">
        <v>0.6</v>
      </c>
      <c r="BB855" s="1">
        <v>0.3</v>
      </c>
      <c r="BD855" s="1" t="s">
        <v>300</v>
      </c>
      <c r="BF855" s="1">
        <v>0.67</v>
      </c>
      <c r="BH855" s="1">
        <v>31.4</v>
      </c>
      <c r="BJ855" s="1">
        <v>8</v>
      </c>
      <c r="BK855" s="1" t="s">
        <v>289</v>
      </c>
      <c r="BL855" s="1">
        <v>0.22</v>
      </c>
      <c r="BM855" s="1">
        <v>636</v>
      </c>
      <c r="BN855" s="1">
        <v>2</v>
      </c>
      <c r="BO855" s="1" t="s">
        <v>292</v>
      </c>
      <c r="BP855" s="1">
        <v>0.09</v>
      </c>
      <c r="BQ855" s="1">
        <v>2.9000000000000001E-2</v>
      </c>
      <c r="BR855" s="1">
        <v>5.2999999999999999E-2</v>
      </c>
      <c r="BT855" s="1">
        <v>10</v>
      </c>
      <c r="BU855" s="1">
        <v>23</v>
      </c>
      <c r="BV855" s="1">
        <v>0.5</v>
      </c>
      <c r="BW855" s="1">
        <v>8</v>
      </c>
      <c r="BY855" s="1">
        <v>1810</v>
      </c>
      <c r="CB855" s="1">
        <v>4.5</v>
      </c>
      <c r="CC855" s="1" t="s">
        <v>290</v>
      </c>
      <c r="CF855" s="1">
        <v>0.05</v>
      </c>
      <c r="CG855" s="1">
        <v>0.6</v>
      </c>
      <c r="CH855" s="1">
        <v>0.9</v>
      </c>
      <c r="CI855" s="1">
        <v>1</v>
      </c>
      <c r="CJ855" s="1" t="s">
        <v>300</v>
      </c>
      <c r="CK855" s="1">
        <v>0.1</v>
      </c>
      <c r="CL855" s="1" t="s">
        <v>261</v>
      </c>
      <c r="CM855" s="1">
        <v>0.48</v>
      </c>
      <c r="CN855" s="1" t="s">
        <v>333</v>
      </c>
      <c r="CO855" s="1">
        <v>2.48</v>
      </c>
      <c r="CP855" s="1">
        <v>20</v>
      </c>
      <c r="CQ855" s="1">
        <v>1.7</v>
      </c>
      <c r="CR855" s="1">
        <v>6</v>
      </c>
      <c r="CS855" s="1">
        <v>13800</v>
      </c>
      <c r="CT855" s="1">
        <v>3</v>
      </c>
      <c r="CU855" s="1">
        <v>18.2</v>
      </c>
      <c r="CV855" s="1">
        <v>36.1</v>
      </c>
      <c r="CW855" s="1">
        <v>4.0599999999999996</v>
      </c>
      <c r="CX855" s="1">
        <v>16.899999999999999</v>
      </c>
      <c r="CY855" s="1">
        <v>4.97</v>
      </c>
      <c r="CZ855" s="1" t="s">
        <v>333</v>
      </c>
      <c r="DA855" s="1">
        <v>3</v>
      </c>
      <c r="DB855" s="1">
        <v>0.35</v>
      </c>
      <c r="DC855" s="1">
        <v>1.46</v>
      </c>
      <c r="DD855" s="1">
        <v>0.23</v>
      </c>
      <c r="DE855" s="1">
        <v>0.43</v>
      </c>
      <c r="DF855" s="1">
        <v>0.05</v>
      </c>
      <c r="DG855" s="1">
        <v>0.45</v>
      </c>
      <c r="DH855" s="1">
        <v>0.11</v>
      </c>
      <c r="DI855" s="87">
        <v>86.309999999999988</v>
      </c>
      <c r="DJ855" s="87">
        <v>92.309999999999988</v>
      </c>
    </row>
    <row r="856" spans="1:114" x14ac:dyDescent="0.3">
      <c r="A856" s="19" t="s">
        <v>2452</v>
      </c>
      <c r="B856" s="20" t="s">
        <v>978</v>
      </c>
      <c r="C856" s="20" t="s">
        <v>2418</v>
      </c>
      <c r="D856" s="20" t="s">
        <v>980</v>
      </c>
      <c r="F856" s="113">
        <v>45118</v>
      </c>
      <c r="G856" s="59" t="s">
        <v>2454</v>
      </c>
      <c r="H856" s="19" t="s">
        <v>2195</v>
      </c>
      <c r="K856" s="20">
        <v>33.309052999999999</v>
      </c>
      <c r="L856" s="20">
        <v>-107.21204899999999</v>
      </c>
      <c r="M856" s="62" t="s">
        <v>357</v>
      </c>
      <c r="N856" s="59" t="s">
        <v>2418</v>
      </c>
      <c r="O856" s="20" t="s">
        <v>147</v>
      </c>
      <c r="P856" s="59" t="s">
        <v>2532</v>
      </c>
      <c r="AG856" s="19">
        <v>57.33</v>
      </c>
      <c r="AH856" s="19">
        <v>0.26</v>
      </c>
      <c r="AI856" s="19">
        <v>4.22</v>
      </c>
      <c r="AK856" s="19">
        <v>1.69</v>
      </c>
      <c r="AL856" s="19">
        <v>0.03</v>
      </c>
      <c r="AM856" s="19">
        <v>2.99</v>
      </c>
      <c r="AN856" s="19">
        <v>14.75</v>
      </c>
      <c r="AO856" s="19">
        <v>1.33</v>
      </c>
      <c r="AP856" s="19">
        <v>1.06</v>
      </c>
      <c r="AQ856" s="19">
        <v>7.0000000000000007E-2</v>
      </c>
      <c r="AR856" s="19">
        <v>13.87</v>
      </c>
      <c r="AS856" s="19">
        <v>4310</v>
      </c>
      <c r="AT856" s="19">
        <v>1.1000000000000001</v>
      </c>
      <c r="AW856" s="19">
        <v>2.98</v>
      </c>
      <c r="AY856" s="20">
        <v>101.67999999999999</v>
      </c>
      <c r="AZ856" s="19">
        <v>5.0000000000000001E-3</v>
      </c>
      <c r="BA856" s="19" t="s">
        <v>292</v>
      </c>
      <c r="BB856" s="19">
        <v>117.5</v>
      </c>
      <c r="BD856" s="19">
        <v>383</v>
      </c>
      <c r="BF856" s="19">
        <v>0.04</v>
      </c>
      <c r="BH856" s="19" t="s">
        <v>292</v>
      </c>
      <c r="BJ856" s="19">
        <v>4</v>
      </c>
      <c r="BK856" s="19">
        <v>28</v>
      </c>
      <c r="BL856" s="19">
        <v>12.4</v>
      </c>
      <c r="BM856" s="19">
        <v>7</v>
      </c>
      <c r="BN856" s="19">
        <v>5.0999999999999996</v>
      </c>
      <c r="BO856" s="19">
        <v>2</v>
      </c>
      <c r="BP856" s="19">
        <v>2.64</v>
      </c>
      <c r="BQ856" s="19" t="s">
        <v>296</v>
      </c>
      <c r="BR856" s="19">
        <v>0.01</v>
      </c>
      <c r="BT856" s="16">
        <v>430</v>
      </c>
      <c r="BU856" s="19">
        <v>41</v>
      </c>
      <c r="BV856" s="19">
        <v>7.96</v>
      </c>
      <c r="BW856" s="19">
        <v>11</v>
      </c>
      <c r="BY856" s="19">
        <v>5</v>
      </c>
      <c r="CB856" s="19">
        <v>73.099999999999994</v>
      </c>
      <c r="CC856" s="19">
        <v>3.7999999999999999E-2</v>
      </c>
      <c r="CF856" s="19">
        <v>0.4</v>
      </c>
      <c r="CG856" s="19">
        <v>3</v>
      </c>
      <c r="CH856" s="19">
        <v>0.8</v>
      </c>
      <c r="CI856" s="19">
        <v>0.5</v>
      </c>
      <c r="CJ856" s="19">
        <v>1965</v>
      </c>
      <c r="CK856" s="19">
        <v>0.5</v>
      </c>
      <c r="CL856" s="19">
        <v>0.02</v>
      </c>
      <c r="CM856" s="19">
        <v>3.73</v>
      </c>
      <c r="CN856" s="19">
        <v>0.08</v>
      </c>
      <c r="CO856" s="19">
        <v>41.7</v>
      </c>
      <c r="CP856" s="19">
        <v>157</v>
      </c>
      <c r="CQ856" s="19">
        <v>1.1000000000000001</v>
      </c>
      <c r="CR856" s="19">
        <v>8.9</v>
      </c>
      <c r="CS856" s="19">
        <v>24</v>
      </c>
      <c r="CT856" s="19">
        <v>106</v>
      </c>
      <c r="CU856" s="19">
        <v>13.3</v>
      </c>
      <c r="CV856" s="19">
        <v>26.2</v>
      </c>
      <c r="CW856" s="19">
        <v>2.9</v>
      </c>
      <c r="CX856" s="19">
        <v>11.1</v>
      </c>
      <c r="CY856" s="19">
        <v>1.86</v>
      </c>
      <c r="CZ856" s="19">
        <v>0.43</v>
      </c>
      <c r="DA856" s="19">
        <v>1.66</v>
      </c>
      <c r="DB856" s="19">
        <v>0.28000000000000003</v>
      </c>
      <c r="DC856" s="19">
        <v>1.45</v>
      </c>
      <c r="DD856" s="19">
        <v>0.31</v>
      </c>
      <c r="DE856" s="19">
        <v>0.98</v>
      </c>
      <c r="DF856" s="19">
        <v>0.14000000000000001</v>
      </c>
      <c r="DG856" s="19">
        <v>0.95</v>
      </c>
      <c r="DH856" s="19">
        <v>0.14000000000000001</v>
      </c>
      <c r="DI856" s="87">
        <v>61.7</v>
      </c>
      <c r="DJ856" s="87">
        <v>70.600000000000009</v>
      </c>
    </row>
    <row r="857" spans="1:114" x14ac:dyDescent="0.3">
      <c r="A857" s="19" t="s">
        <v>2673</v>
      </c>
      <c r="B857" s="20" t="s">
        <v>978</v>
      </c>
      <c r="C857" s="20" t="s">
        <v>2418</v>
      </c>
      <c r="D857" s="20" t="s">
        <v>980</v>
      </c>
      <c r="F857" s="113">
        <v>45118</v>
      </c>
      <c r="G857" s="59" t="s">
        <v>2454</v>
      </c>
      <c r="H857" s="19" t="s">
        <v>2195</v>
      </c>
      <c r="K857" s="20">
        <v>33.284351999999998</v>
      </c>
      <c r="L857" s="20">
        <v>-107.64351000000001</v>
      </c>
      <c r="M857" s="62" t="s">
        <v>357</v>
      </c>
      <c r="N857" s="59" t="s">
        <v>2418</v>
      </c>
      <c r="O857" s="20" t="s">
        <v>147</v>
      </c>
      <c r="P857" s="59" t="s">
        <v>2533</v>
      </c>
      <c r="AG857" s="19">
        <v>69.319999999999993</v>
      </c>
      <c r="AH857" s="19">
        <v>0.25</v>
      </c>
      <c r="AI857" s="19">
        <v>12.32</v>
      </c>
      <c r="AK857" s="19">
        <v>1.71</v>
      </c>
      <c r="AL857" s="19">
        <v>0.06</v>
      </c>
      <c r="AM857" s="19">
        <v>1.23</v>
      </c>
      <c r="AN857" s="19">
        <v>2.89</v>
      </c>
      <c r="AO857" s="19">
        <v>0.62</v>
      </c>
      <c r="AP857" s="19">
        <v>2.95</v>
      </c>
      <c r="AQ857" s="19">
        <v>0.08</v>
      </c>
      <c r="AR857" s="19">
        <v>8.18</v>
      </c>
      <c r="AS857" s="19">
        <v>290</v>
      </c>
      <c r="AT857" s="19">
        <v>0.02</v>
      </c>
      <c r="AW857" s="19">
        <v>0.04</v>
      </c>
      <c r="AY857" s="20">
        <v>99.669999999999987</v>
      </c>
      <c r="AZ857" s="19" t="s">
        <v>290</v>
      </c>
      <c r="BA857" s="19" t="s">
        <v>292</v>
      </c>
      <c r="BB857" s="19">
        <v>2.9</v>
      </c>
      <c r="BD857" s="19">
        <v>336</v>
      </c>
      <c r="BF857" s="19">
        <v>0.21</v>
      </c>
      <c r="BH857" s="19" t="s">
        <v>292</v>
      </c>
      <c r="BJ857" s="19">
        <v>2</v>
      </c>
      <c r="BK857" s="19">
        <v>12</v>
      </c>
      <c r="BL857" s="19">
        <v>6.43</v>
      </c>
      <c r="BM857" s="19">
        <v>7</v>
      </c>
      <c r="BN857" s="19">
        <v>15.6</v>
      </c>
      <c r="BO857" s="19">
        <v>0.9</v>
      </c>
      <c r="BP857" s="19">
        <v>5.45</v>
      </c>
      <c r="BQ857" s="19" t="s">
        <v>296</v>
      </c>
      <c r="BR857" s="19">
        <v>2.1999999999999999E-2</v>
      </c>
      <c r="BT857" s="19">
        <v>20</v>
      </c>
      <c r="BU857" s="19" t="s">
        <v>251</v>
      </c>
      <c r="BV857" s="19">
        <v>23.8</v>
      </c>
      <c r="BW857" s="19">
        <v>6</v>
      </c>
      <c r="BY857" s="19">
        <v>26</v>
      </c>
      <c r="CB857" s="19">
        <v>146</v>
      </c>
      <c r="CC857" s="19" t="s">
        <v>290</v>
      </c>
      <c r="CF857" s="19">
        <v>0.13</v>
      </c>
      <c r="CG857" s="19">
        <v>3</v>
      </c>
      <c r="CH857" s="19" t="s">
        <v>291</v>
      </c>
      <c r="CI857" s="19">
        <v>2.2000000000000002</v>
      </c>
      <c r="CJ857" s="19">
        <v>425</v>
      </c>
      <c r="CK857" s="19">
        <v>1.7</v>
      </c>
      <c r="CL857" s="19">
        <v>0.01</v>
      </c>
      <c r="CM857" s="19">
        <v>22.3</v>
      </c>
      <c r="CN857" s="19">
        <v>0.22</v>
      </c>
      <c r="CO857" s="19">
        <v>3.54</v>
      </c>
      <c r="CP857" s="19">
        <v>19</v>
      </c>
      <c r="CQ857" s="19">
        <v>1</v>
      </c>
      <c r="CR857" s="19">
        <v>32.299999999999997</v>
      </c>
      <c r="CS857" s="19">
        <v>44</v>
      </c>
      <c r="CT857" s="19">
        <v>164</v>
      </c>
      <c r="CU857" s="19">
        <v>39.5</v>
      </c>
      <c r="CV857" s="19">
        <v>81.8</v>
      </c>
      <c r="CW857" s="19">
        <v>8.92</v>
      </c>
      <c r="CX857" s="19">
        <v>32.799999999999997</v>
      </c>
      <c r="CY857" s="19">
        <v>6.59</v>
      </c>
      <c r="CZ857" s="19">
        <v>0.61</v>
      </c>
      <c r="DA857" s="19">
        <v>5.09</v>
      </c>
      <c r="DB857" s="19">
        <v>0.86</v>
      </c>
      <c r="DC857" s="19">
        <v>5.48</v>
      </c>
      <c r="DD857" s="19">
        <v>1.0900000000000001</v>
      </c>
      <c r="DE857" s="19">
        <v>3.11</v>
      </c>
      <c r="DF857" s="19">
        <v>0.48</v>
      </c>
      <c r="DG857" s="19">
        <v>3.25</v>
      </c>
      <c r="DH857" s="19">
        <v>0.53</v>
      </c>
      <c r="DI857" s="87">
        <v>190.11</v>
      </c>
      <c r="DJ857" s="87">
        <v>222.41000000000003</v>
      </c>
    </row>
    <row r="858" spans="1:114" x14ac:dyDescent="0.3">
      <c r="A858" s="93" t="s">
        <v>2635</v>
      </c>
      <c r="B858" s="20" t="s">
        <v>978</v>
      </c>
      <c r="C858" s="19" t="s">
        <v>2644</v>
      </c>
      <c r="D858" s="19" t="s">
        <v>980</v>
      </c>
      <c r="F858" s="14">
        <v>45139</v>
      </c>
      <c r="G858" s="1" t="s">
        <v>2639</v>
      </c>
      <c r="H858" s="19" t="s">
        <v>2195</v>
      </c>
      <c r="I858" s="186">
        <v>32.88476</v>
      </c>
      <c r="J858" s="186">
        <v>-86.248270000000005</v>
      </c>
      <c r="O858" s="20" t="s">
        <v>2644</v>
      </c>
      <c r="P858" s="59" t="s">
        <v>2643</v>
      </c>
      <c r="AG858" s="1">
        <v>46.64</v>
      </c>
      <c r="AH858" s="1">
        <v>7.0000000000000007E-2</v>
      </c>
      <c r="AI858" s="1">
        <v>35.4</v>
      </c>
      <c r="AK858" s="1">
        <v>0.85</v>
      </c>
      <c r="AL858" s="1">
        <v>0.04</v>
      </c>
      <c r="AM858" s="1">
        <v>0.14000000000000001</v>
      </c>
      <c r="AN858" s="1">
        <v>0.08</v>
      </c>
      <c r="AO858" s="1">
        <v>0.51</v>
      </c>
      <c r="AP858" s="1">
        <v>9.0299999999999994</v>
      </c>
      <c r="AQ858" s="1">
        <v>0.02</v>
      </c>
      <c r="AR858" s="1">
        <v>4.6900000000000004</v>
      </c>
      <c r="AS858" s="1">
        <v>1380</v>
      </c>
      <c r="AT858" s="1">
        <v>0.03</v>
      </c>
      <c r="AW858" s="1">
        <v>7.0000000000000007E-2</v>
      </c>
      <c r="AY858" s="4">
        <v>97.57</v>
      </c>
      <c r="AZ858" s="1">
        <v>6.0000000000000001E-3</v>
      </c>
      <c r="BA858" s="1" t="s">
        <v>292</v>
      </c>
      <c r="BB858" s="1" t="s">
        <v>321</v>
      </c>
      <c r="BD858" s="1">
        <v>1740</v>
      </c>
      <c r="BF858" s="1">
        <v>0.02</v>
      </c>
      <c r="BH858" s="1" t="s">
        <v>292</v>
      </c>
      <c r="BJ858" s="1" t="s">
        <v>251</v>
      </c>
      <c r="BK858" s="1" t="s">
        <v>289</v>
      </c>
      <c r="BL858" s="1">
        <v>1765</v>
      </c>
      <c r="BM858" s="1">
        <v>7</v>
      </c>
      <c r="BN858" s="1">
        <v>93.9</v>
      </c>
      <c r="BO858" s="1">
        <v>4.0999999999999996</v>
      </c>
      <c r="BP858" s="1">
        <v>12.6</v>
      </c>
      <c r="BQ858" s="1" t="s">
        <v>296</v>
      </c>
      <c r="BR858" s="1" t="s">
        <v>296</v>
      </c>
      <c r="BT858" s="16">
        <v>360</v>
      </c>
      <c r="BU858" s="1">
        <v>1</v>
      </c>
      <c r="BV858" s="1">
        <v>260</v>
      </c>
      <c r="BW858" s="1">
        <v>2</v>
      </c>
      <c r="BY858" s="1">
        <v>18</v>
      </c>
      <c r="CB858" s="16" t="s">
        <v>300</v>
      </c>
      <c r="CC858" s="1" t="s">
        <v>290</v>
      </c>
      <c r="CF858" s="1" t="s">
        <v>307</v>
      </c>
      <c r="CG858" s="1">
        <v>0.2</v>
      </c>
      <c r="CH858" s="1" t="s">
        <v>291</v>
      </c>
      <c r="CI858" s="16">
        <v>4060</v>
      </c>
      <c r="CJ858" s="1">
        <v>42.6</v>
      </c>
      <c r="CK858" s="16">
        <v>1330</v>
      </c>
      <c r="CL858" s="1" t="s">
        <v>261</v>
      </c>
      <c r="CM858" s="1">
        <v>6.19</v>
      </c>
      <c r="CN858" s="16">
        <v>3.34</v>
      </c>
      <c r="CO858" s="1">
        <v>2.94</v>
      </c>
      <c r="CP858" s="1">
        <v>7</v>
      </c>
      <c r="CQ858" s="1">
        <v>5</v>
      </c>
      <c r="CR858" s="1">
        <v>1</v>
      </c>
      <c r="CS858" s="1">
        <v>222</v>
      </c>
      <c r="CT858" s="1">
        <v>28</v>
      </c>
      <c r="CU858" s="1">
        <v>0.5</v>
      </c>
      <c r="CV858" s="1">
        <v>1.1000000000000001</v>
      </c>
      <c r="CW858" s="1">
        <v>0.14000000000000001</v>
      </c>
      <c r="CX858" s="1">
        <v>0.7</v>
      </c>
      <c r="CY858" s="1">
        <v>0.13</v>
      </c>
      <c r="CZ858" s="1">
        <v>0.03</v>
      </c>
      <c r="DA858" s="1">
        <v>0.16</v>
      </c>
      <c r="DB858" s="1">
        <v>0.03</v>
      </c>
      <c r="DC858" s="1">
        <v>0.14000000000000001</v>
      </c>
      <c r="DD858" s="1">
        <v>0.03</v>
      </c>
      <c r="DE858" s="1">
        <v>0.06</v>
      </c>
      <c r="DF858" s="1">
        <v>0.01</v>
      </c>
      <c r="DG858" s="1">
        <v>0.13</v>
      </c>
      <c r="DH858" s="1">
        <v>0.02</v>
      </c>
      <c r="DI858" s="87">
        <v>3.1799999999999997</v>
      </c>
      <c r="DJ858" s="87">
        <v>4.18</v>
      </c>
    </row>
    <row r="859" spans="1:114" x14ac:dyDescent="0.3">
      <c r="A859" s="93" t="s">
        <v>2636</v>
      </c>
      <c r="B859" s="20" t="s">
        <v>978</v>
      </c>
      <c r="C859" s="19" t="s">
        <v>2644</v>
      </c>
      <c r="D859" s="19" t="s">
        <v>980</v>
      </c>
      <c r="F859" s="14">
        <v>45139</v>
      </c>
      <c r="G859" s="1" t="s">
        <v>2639</v>
      </c>
      <c r="H859" s="19" t="s">
        <v>2195</v>
      </c>
      <c r="I859" s="19">
        <v>32.88476</v>
      </c>
      <c r="J859" s="19">
        <v>-86.248270000000005</v>
      </c>
      <c r="O859" s="20" t="s">
        <v>2644</v>
      </c>
      <c r="P859" s="59" t="s">
        <v>2982</v>
      </c>
      <c r="AG859" s="1">
        <v>60.86</v>
      </c>
      <c r="AH859" s="1">
        <v>0.92</v>
      </c>
      <c r="AI859" s="1">
        <v>16.78</v>
      </c>
      <c r="AK859" s="1">
        <v>5.73</v>
      </c>
      <c r="AL859" s="1">
        <v>0.03</v>
      </c>
      <c r="AM859" s="1">
        <v>2.0299999999999998</v>
      </c>
      <c r="AN859" s="1">
        <v>0.3</v>
      </c>
      <c r="AO859" s="1">
        <v>0.72</v>
      </c>
      <c r="AP859" s="1">
        <v>4.53</v>
      </c>
      <c r="AQ859" s="1">
        <v>0.12</v>
      </c>
      <c r="AR859" s="1">
        <v>5.32</v>
      </c>
      <c r="AS859" s="1">
        <v>720</v>
      </c>
      <c r="AT859" s="1">
        <v>2.12</v>
      </c>
      <c r="AW859" s="1">
        <v>0.8</v>
      </c>
      <c r="AY859" s="20">
        <v>100.26</v>
      </c>
      <c r="AZ859" s="1">
        <v>3.0000000000000001E-3</v>
      </c>
      <c r="BA859" s="1" t="s">
        <v>292</v>
      </c>
      <c r="BB859" s="1">
        <v>0.7</v>
      </c>
      <c r="BD859" s="1">
        <v>3270</v>
      </c>
      <c r="BF859" s="1">
        <v>0.32</v>
      </c>
      <c r="BH859" s="1">
        <v>1.3</v>
      </c>
      <c r="BJ859" s="1">
        <v>19</v>
      </c>
      <c r="BK859" s="1">
        <v>89</v>
      </c>
      <c r="BL859" s="1">
        <v>22.2</v>
      </c>
      <c r="BM859" s="1">
        <v>59</v>
      </c>
      <c r="BN859" s="1">
        <v>26.7</v>
      </c>
      <c r="BO859" s="1">
        <v>1.5</v>
      </c>
      <c r="BP859" s="1">
        <v>4.79</v>
      </c>
      <c r="BQ859" s="1" t="s">
        <v>296</v>
      </c>
      <c r="BR859" s="1">
        <v>2.4E-2</v>
      </c>
      <c r="BT859" s="16">
        <v>280</v>
      </c>
      <c r="BU859" s="1">
        <v>7</v>
      </c>
      <c r="BV859" s="1">
        <v>19.55</v>
      </c>
      <c r="BW859" s="1">
        <v>67</v>
      </c>
      <c r="BY859" s="1">
        <v>72</v>
      </c>
      <c r="CB859" s="16">
        <v>231</v>
      </c>
      <c r="CC859" s="1">
        <v>1.2E-2</v>
      </c>
      <c r="CF859" s="1" t="s">
        <v>307</v>
      </c>
      <c r="CG859" s="1">
        <v>4</v>
      </c>
      <c r="CH859" s="1">
        <v>1.4</v>
      </c>
      <c r="CI859" s="1">
        <v>10.1</v>
      </c>
      <c r="CJ859" s="1">
        <v>136</v>
      </c>
      <c r="CK859" s="1">
        <v>4.3</v>
      </c>
      <c r="CL859" s="1">
        <v>0.06</v>
      </c>
      <c r="CM859" s="1">
        <v>13.5</v>
      </c>
      <c r="CN859" s="1">
        <v>0.87</v>
      </c>
      <c r="CO859" s="1">
        <v>5.56</v>
      </c>
      <c r="CP859" s="1">
        <v>177</v>
      </c>
      <c r="CQ859" s="1">
        <v>2.7</v>
      </c>
      <c r="CR859" s="1">
        <v>39</v>
      </c>
      <c r="CS859" s="1">
        <v>238</v>
      </c>
      <c r="CT859" s="1">
        <v>170</v>
      </c>
      <c r="CU859" s="1">
        <v>51</v>
      </c>
      <c r="CV859" s="1">
        <v>100</v>
      </c>
      <c r="CW859" s="1">
        <v>11.5</v>
      </c>
      <c r="CX859" s="1">
        <v>43.6</v>
      </c>
      <c r="CY859" s="1">
        <v>8.58</v>
      </c>
      <c r="CZ859" s="1">
        <v>1.49</v>
      </c>
      <c r="DA859" s="1">
        <v>7.34</v>
      </c>
      <c r="DB859" s="1">
        <v>1.17</v>
      </c>
      <c r="DC859" s="1">
        <v>7.38</v>
      </c>
      <c r="DD859" s="1">
        <v>1.35</v>
      </c>
      <c r="DE859" s="1">
        <v>3.99</v>
      </c>
      <c r="DF859" s="1">
        <v>0.55000000000000004</v>
      </c>
      <c r="DG859" s="1">
        <v>3.74</v>
      </c>
      <c r="DH859" s="1">
        <v>0.6</v>
      </c>
      <c r="DI859" s="87">
        <v>242.29000000000002</v>
      </c>
      <c r="DJ859" s="87">
        <v>281.29000000000002</v>
      </c>
    </row>
    <row r="860" spans="1:114" x14ac:dyDescent="0.3">
      <c r="A860" s="93" t="s">
        <v>2637</v>
      </c>
      <c r="B860" s="20" t="s">
        <v>978</v>
      </c>
      <c r="C860" s="19" t="s">
        <v>1273</v>
      </c>
      <c r="D860" s="19" t="s">
        <v>980</v>
      </c>
      <c r="F860" s="14">
        <v>45139</v>
      </c>
      <c r="G860" s="1" t="s">
        <v>2639</v>
      </c>
      <c r="H860" s="19" t="s">
        <v>2195</v>
      </c>
      <c r="K860" s="20">
        <v>34.024194999999999</v>
      </c>
      <c r="L860" s="20">
        <v>-106.94277</v>
      </c>
      <c r="M860" s="62" t="s">
        <v>357</v>
      </c>
      <c r="N860" s="59" t="s">
        <v>1273</v>
      </c>
      <c r="O860" s="20" t="s">
        <v>147</v>
      </c>
      <c r="P860" s="59" t="s">
        <v>2642</v>
      </c>
      <c r="Q860" s="20" t="s">
        <v>1549</v>
      </c>
      <c r="R860" s="20" t="s">
        <v>3091</v>
      </c>
      <c r="T860" s="19" t="s">
        <v>2645</v>
      </c>
      <c r="Z860" s="20" t="s">
        <v>2642</v>
      </c>
      <c r="AG860" s="1">
        <v>68.75</v>
      </c>
      <c r="AH860" s="1">
        <v>0.11</v>
      </c>
      <c r="AI860" s="1">
        <v>11.52</v>
      </c>
      <c r="AK860" s="1">
        <v>0.88</v>
      </c>
      <c r="AL860" s="1">
        <v>0.04</v>
      </c>
      <c r="AM860" s="1">
        <v>0.36</v>
      </c>
      <c r="AN860" s="1">
        <v>1.05</v>
      </c>
      <c r="AO860" s="1">
        <v>3.55</v>
      </c>
      <c r="AP860" s="1">
        <v>4.1399999999999997</v>
      </c>
      <c r="AQ860" s="1">
        <v>0.01</v>
      </c>
      <c r="AR860" s="1">
        <v>9.4600000000000009</v>
      </c>
      <c r="AS860" s="1">
        <v>200</v>
      </c>
      <c r="AT860" s="1">
        <v>0.02</v>
      </c>
      <c r="AW860" s="1">
        <v>0.3</v>
      </c>
      <c r="AY860" s="20">
        <v>100.19</v>
      </c>
      <c r="AZ860" s="1">
        <v>1E-3</v>
      </c>
      <c r="BA860" s="1" t="s">
        <v>292</v>
      </c>
      <c r="BB860" s="1">
        <v>8.4</v>
      </c>
      <c r="BD860" s="1">
        <v>801</v>
      </c>
      <c r="BF860" s="1">
        <v>0.12</v>
      </c>
      <c r="BH860" s="1" t="s">
        <v>292</v>
      </c>
      <c r="BJ860" s="1">
        <v>1</v>
      </c>
      <c r="BK860" s="1" t="s">
        <v>289</v>
      </c>
      <c r="BL860" s="1">
        <v>3.56</v>
      </c>
      <c r="BM860" s="1">
        <v>10</v>
      </c>
      <c r="BN860" s="1">
        <v>14.5</v>
      </c>
      <c r="BO860" s="1">
        <v>0.6</v>
      </c>
      <c r="BP860" s="1">
        <v>3.35</v>
      </c>
      <c r="BQ860" s="1" t="s">
        <v>296</v>
      </c>
      <c r="BR860" s="1">
        <v>1.9E-2</v>
      </c>
      <c r="BT860" s="1">
        <v>60</v>
      </c>
      <c r="BU860" s="1">
        <v>1</v>
      </c>
      <c r="BV860" s="1">
        <v>15.15</v>
      </c>
      <c r="BW860" s="1">
        <v>2</v>
      </c>
      <c r="BY860" s="1">
        <v>50</v>
      </c>
      <c r="CB860" s="1">
        <v>115.5</v>
      </c>
      <c r="CC860" s="1" t="s">
        <v>290</v>
      </c>
      <c r="CF860" s="1">
        <v>0.15</v>
      </c>
      <c r="CG860" s="1">
        <v>1.6</v>
      </c>
      <c r="CH860" s="1">
        <v>0.2</v>
      </c>
      <c r="CI860" s="1">
        <v>3.8</v>
      </c>
      <c r="CJ860" s="1">
        <v>376</v>
      </c>
      <c r="CK860" s="1">
        <v>2.4</v>
      </c>
      <c r="CL860" s="1" t="s">
        <v>261</v>
      </c>
      <c r="CM860" s="1">
        <v>17.8</v>
      </c>
      <c r="CN860" s="1">
        <v>0.46</v>
      </c>
      <c r="CO860" s="1">
        <v>2.91</v>
      </c>
      <c r="CP860" s="1">
        <v>10</v>
      </c>
      <c r="CQ860" s="1">
        <v>1.2</v>
      </c>
      <c r="CR860" s="1">
        <v>14.6</v>
      </c>
      <c r="CS860" s="1">
        <v>58</v>
      </c>
      <c r="CT860" s="1">
        <v>92</v>
      </c>
      <c r="CU860" s="1">
        <v>30</v>
      </c>
      <c r="CV860" s="1">
        <v>57.1</v>
      </c>
      <c r="CW860" s="1">
        <v>6.05</v>
      </c>
      <c r="CX860" s="1">
        <v>20.7</v>
      </c>
      <c r="CY860" s="1">
        <v>3.52</v>
      </c>
      <c r="CZ860" s="1">
        <v>0.32</v>
      </c>
      <c r="DA860" s="1">
        <v>2.5499999999999998</v>
      </c>
      <c r="DB860" s="1">
        <v>0.41</v>
      </c>
      <c r="DC860" s="1">
        <v>2.59</v>
      </c>
      <c r="DD860" s="1">
        <v>0.49</v>
      </c>
      <c r="DE860" s="1">
        <v>1.53</v>
      </c>
      <c r="DF860" s="1">
        <v>0.22</v>
      </c>
      <c r="DG860" s="1">
        <v>1.72</v>
      </c>
      <c r="DH860" s="1">
        <v>0.23</v>
      </c>
      <c r="DI860" s="87">
        <v>127.42999999999998</v>
      </c>
      <c r="DJ860" s="87">
        <v>142.02999999999997</v>
      </c>
    </row>
    <row r="861" spans="1:114" x14ac:dyDescent="0.3">
      <c r="A861" s="93" t="s">
        <v>2638</v>
      </c>
      <c r="B861" s="20" t="s">
        <v>978</v>
      </c>
      <c r="C861" s="19" t="s">
        <v>1273</v>
      </c>
      <c r="D861" s="19" t="s">
        <v>980</v>
      </c>
      <c r="F861" s="14">
        <v>45139</v>
      </c>
      <c r="G861" s="1" t="s">
        <v>2639</v>
      </c>
      <c r="H861" s="19" t="s">
        <v>2195</v>
      </c>
      <c r="K861" s="20">
        <v>34.024194999999999</v>
      </c>
      <c r="L861" s="20">
        <v>-106.94277</v>
      </c>
      <c r="M861" s="62" t="s">
        <v>357</v>
      </c>
      <c r="N861" s="59" t="s">
        <v>1273</v>
      </c>
      <c r="O861" s="20" t="s">
        <v>147</v>
      </c>
      <c r="P861" s="59" t="s">
        <v>2642</v>
      </c>
      <c r="Q861" s="20" t="s">
        <v>1549</v>
      </c>
      <c r="R861" s="20" t="s">
        <v>3091</v>
      </c>
      <c r="T861" s="19" t="s">
        <v>2645</v>
      </c>
      <c r="Z861" s="20" t="s">
        <v>2642</v>
      </c>
      <c r="AG861" s="1">
        <v>67.83</v>
      </c>
      <c r="AH861" s="1">
        <v>0.22</v>
      </c>
      <c r="AI861" s="1">
        <v>11.97</v>
      </c>
      <c r="AK861" s="1">
        <v>1.52</v>
      </c>
      <c r="AL861" s="1">
        <v>0.06</v>
      </c>
      <c r="AM861" s="1">
        <v>1.07</v>
      </c>
      <c r="AN861" s="1">
        <v>3.19</v>
      </c>
      <c r="AO861" s="1">
        <v>0.52</v>
      </c>
      <c r="AP861" s="1">
        <v>3.22</v>
      </c>
      <c r="AQ861" s="1">
        <v>0.04</v>
      </c>
      <c r="AR861" s="1">
        <v>8.4</v>
      </c>
      <c r="AS861" s="1">
        <v>210</v>
      </c>
      <c r="AT861" s="1" t="s">
        <v>261</v>
      </c>
      <c r="AW861" s="1">
        <v>0.2</v>
      </c>
      <c r="AY861" s="20">
        <v>98.24</v>
      </c>
      <c r="AZ861" s="1" t="s">
        <v>290</v>
      </c>
      <c r="BA861" s="1" t="s">
        <v>292</v>
      </c>
      <c r="BB861" s="1">
        <v>1.1000000000000001</v>
      </c>
      <c r="BD861" s="1">
        <v>346</v>
      </c>
      <c r="BF861" s="1">
        <v>0.21</v>
      </c>
      <c r="BH861" s="1">
        <v>0.5</v>
      </c>
      <c r="BJ861" s="1">
        <v>3</v>
      </c>
      <c r="BK861" s="1">
        <v>7</v>
      </c>
      <c r="BL861" s="1">
        <v>5.12</v>
      </c>
      <c r="BM861" s="1">
        <v>13</v>
      </c>
      <c r="BN861" s="1">
        <v>17.7</v>
      </c>
      <c r="BO861" s="1">
        <v>0.9</v>
      </c>
      <c r="BP861" s="1">
        <v>5.39</v>
      </c>
      <c r="BQ861" s="1">
        <v>5.0000000000000001E-3</v>
      </c>
      <c r="BR861" s="1">
        <v>3.1E-2</v>
      </c>
      <c r="BT861" s="1">
        <v>10</v>
      </c>
      <c r="BU861" s="1" t="s">
        <v>251</v>
      </c>
      <c r="BV861" s="1">
        <v>23.1</v>
      </c>
      <c r="BW861" s="1">
        <v>5</v>
      </c>
      <c r="BY861" s="1">
        <v>42</v>
      </c>
      <c r="CB861" s="1">
        <v>143.5</v>
      </c>
      <c r="CC861" s="1">
        <v>1E-3</v>
      </c>
      <c r="CF861" s="1">
        <v>7.0000000000000007E-2</v>
      </c>
      <c r="CG861" s="1">
        <v>2.2000000000000002</v>
      </c>
      <c r="CH861" s="1" t="s">
        <v>291</v>
      </c>
      <c r="CI861" s="1">
        <v>2.6</v>
      </c>
      <c r="CJ861" s="1">
        <v>221</v>
      </c>
      <c r="CK861" s="1">
        <v>2.2000000000000002</v>
      </c>
      <c r="CL861" s="1" t="s">
        <v>261</v>
      </c>
      <c r="CM861" s="1">
        <v>21.1</v>
      </c>
      <c r="CN861" s="1">
        <v>0.28999999999999998</v>
      </c>
      <c r="CO861" s="1">
        <v>3.01</v>
      </c>
      <c r="CP861" s="1">
        <v>16</v>
      </c>
      <c r="CQ861" s="1">
        <v>0.9</v>
      </c>
      <c r="CR861" s="1">
        <v>26.6</v>
      </c>
      <c r="CS861" s="1">
        <v>75</v>
      </c>
      <c r="CT861" s="1">
        <v>157</v>
      </c>
      <c r="CU861" s="1">
        <v>40.6</v>
      </c>
      <c r="CV861" s="1">
        <v>79.400000000000006</v>
      </c>
      <c r="CW861" s="1">
        <v>8.35</v>
      </c>
      <c r="CX861" s="1">
        <v>30.9</v>
      </c>
      <c r="CY861" s="1">
        <v>5.47</v>
      </c>
      <c r="CZ861" s="1">
        <v>0.59</v>
      </c>
      <c r="DA861" s="1">
        <v>4.59</v>
      </c>
      <c r="DB861" s="1">
        <v>0.74</v>
      </c>
      <c r="DC861" s="1">
        <v>4.32</v>
      </c>
      <c r="DD861" s="1">
        <v>0.91</v>
      </c>
      <c r="DE861" s="1">
        <v>2.75</v>
      </c>
      <c r="DF861" s="1">
        <v>0.41</v>
      </c>
      <c r="DG861" s="1">
        <v>2.88</v>
      </c>
      <c r="DH861" s="1">
        <v>0.47</v>
      </c>
      <c r="DI861" s="87">
        <v>182.38</v>
      </c>
      <c r="DJ861" s="87">
        <v>208.98</v>
      </c>
    </row>
    <row r="862" spans="1:114" x14ac:dyDescent="0.3">
      <c r="A862" s="16" t="s">
        <v>3062</v>
      </c>
      <c r="B862" s="20" t="s">
        <v>978</v>
      </c>
      <c r="C862" s="20" t="s">
        <v>142</v>
      </c>
      <c r="D862" s="20" t="s">
        <v>980</v>
      </c>
      <c r="E862" s="14">
        <v>45114</v>
      </c>
      <c r="F862" s="113">
        <v>45298</v>
      </c>
      <c r="G862" s="59" t="s">
        <v>3071</v>
      </c>
      <c r="H862" s="19" t="s">
        <v>2195</v>
      </c>
      <c r="K862" s="20">
        <v>35.216779000000002</v>
      </c>
      <c r="L862" s="20">
        <v>-107.736345</v>
      </c>
      <c r="M862" s="20" t="s">
        <v>357</v>
      </c>
      <c r="N862" s="59" t="s">
        <v>242</v>
      </c>
      <c r="O862" s="20" t="s">
        <v>147</v>
      </c>
      <c r="P862" s="59" t="s">
        <v>2642</v>
      </c>
      <c r="Q862" s="20" t="s">
        <v>1549</v>
      </c>
      <c r="R862" s="20" t="s">
        <v>3091</v>
      </c>
      <c r="T862" s="19" t="s">
        <v>3099</v>
      </c>
      <c r="Z862" s="20" t="s">
        <v>2642</v>
      </c>
      <c r="AG862" s="1">
        <v>72.900000000000006</v>
      </c>
      <c r="AH862" s="1">
        <v>0.02</v>
      </c>
      <c r="AI862" s="1">
        <v>13.08</v>
      </c>
      <c r="AK862" s="1">
        <v>0.97</v>
      </c>
      <c r="AL862" s="1">
        <v>0.13</v>
      </c>
      <c r="AM862" s="1">
        <v>7.0000000000000007E-2</v>
      </c>
      <c r="AN862" s="1">
        <v>0.62</v>
      </c>
      <c r="AO862" s="1">
        <v>4.49</v>
      </c>
      <c r="AP862" s="1">
        <v>4.3</v>
      </c>
      <c r="AQ862" s="1">
        <v>0.02</v>
      </c>
      <c r="AR862" s="1">
        <v>3.02</v>
      </c>
      <c r="AS862" s="1">
        <v>4930</v>
      </c>
      <c r="AT862" s="1" t="s">
        <v>261</v>
      </c>
      <c r="AW862" s="1">
        <v>0.06</v>
      </c>
      <c r="AZ862" s="1" t="s">
        <v>290</v>
      </c>
      <c r="BA862" s="1">
        <v>0.7</v>
      </c>
      <c r="BB862" s="1" t="s">
        <v>321</v>
      </c>
      <c r="BD862" s="1">
        <v>24.3</v>
      </c>
      <c r="BF862" s="1">
        <v>1.73</v>
      </c>
      <c r="BH862" s="1" t="s">
        <v>292</v>
      </c>
      <c r="BJ862" s="1" t="s">
        <v>251</v>
      </c>
      <c r="BK862" s="1" t="s">
        <v>289</v>
      </c>
      <c r="BL862" s="16">
        <v>13.35</v>
      </c>
      <c r="BM862" s="1">
        <v>124</v>
      </c>
      <c r="BN862" s="1">
        <v>35.5</v>
      </c>
      <c r="BO862" s="1">
        <v>3.7</v>
      </c>
      <c r="BP862" s="1">
        <v>9.2899999999999991</v>
      </c>
      <c r="BQ862" s="1" t="s">
        <v>296</v>
      </c>
      <c r="BR862" s="1">
        <v>1.6E-2</v>
      </c>
      <c r="BT862" s="1">
        <v>70</v>
      </c>
      <c r="BU862" s="1">
        <v>1</v>
      </c>
      <c r="BV862" s="16">
        <v>168.5</v>
      </c>
      <c r="BW862" s="1" t="s">
        <v>251</v>
      </c>
      <c r="BY862" s="1">
        <v>57</v>
      </c>
      <c r="CB862" s="1">
        <v>507</v>
      </c>
      <c r="CC862" s="1" t="s">
        <v>290</v>
      </c>
      <c r="CF862" s="1">
        <v>0.06</v>
      </c>
      <c r="CG862" s="1">
        <v>0.7</v>
      </c>
      <c r="CH862" s="1" t="s">
        <v>291</v>
      </c>
      <c r="CI862" s="1">
        <v>20.2</v>
      </c>
      <c r="CJ862" s="1">
        <v>6.5</v>
      </c>
      <c r="CK862" s="16">
        <v>26.7</v>
      </c>
      <c r="CL862" s="1" t="s">
        <v>261</v>
      </c>
      <c r="CM862" s="1">
        <v>24.6</v>
      </c>
      <c r="CN862" s="1">
        <v>0.05</v>
      </c>
      <c r="CO862" s="1">
        <v>14.5</v>
      </c>
      <c r="CP862" s="1" t="s">
        <v>289</v>
      </c>
      <c r="CQ862" s="1">
        <v>4.3</v>
      </c>
      <c r="CR862" s="1">
        <v>69.099999999999994</v>
      </c>
      <c r="CS862" s="1">
        <v>144</v>
      </c>
      <c r="CT862" s="1">
        <v>180</v>
      </c>
      <c r="CU862" s="1">
        <v>9.1999999999999993</v>
      </c>
      <c r="CV862" s="1">
        <v>22.8</v>
      </c>
      <c r="CW862" s="1">
        <v>3.25</v>
      </c>
      <c r="CX862" s="1">
        <v>12.4</v>
      </c>
      <c r="CY862" s="1">
        <v>4.47</v>
      </c>
      <c r="CZ862" s="1">
        <v>0.2</v>
      </c>
      <c r="DA862" s="1">
        <v>4.32</v>
      </c>
      <c r="DB862" s="1">
        <v>0.92</v>
      </c>
      <c r="DC862" s="1">
        <v>6.4</v>
      </c>
      <c r="DD862" s="1">
        <v>1.4</v>
      </c>
      <c r="DE862" s="1">
        <v>5.0199999999999996</v>
      </c>
      <c r="DF862" s="1">
        <v>0.98</v>
      </c>
      <c r="DG862" s="1">
        <v>7.79</v>
      </c>
      <c r="DH862" s="1">
        <v>1.34</v>
      </c>
      <c r="DI862" s="85">
        <f>SUM(CU862:DH862)</f>
        <v>80.490000000000009</v>
      </c>
    </row>
    <row r="863" spans="1:114" x14ac:dyDescent="0.3">
      <c r="A863" s="16" t="s">
        <v>3063</v>
      </c>
      <c r="B863" s="20" t="s">
        <v>978</v>
      </c>
      <c r="C863" s="20" t="s">
        <v>3084</v>
      </c>
      <c r="D863" s="20" t="s">
        <v>980</v>
      </c>
      <c r="F863" s="113">
        <v>45298</v>
      </c>
      <c r="G863" s="59" t="s">
        <v>3071</v>
      </c>
      <c r="H863" s="19" t="s">
        <v>2195</v>
      </c>
      <c r="K863" s="20">
        <v>36.742173999999999</v>
      </c>
      <c r="L863" s="20">
        <v>-105.96835900000001</v>
      </c>
      <c r="M863" s="20" t="s">
        <v>357</v>
      </c>
      <c r="N863" s="59" t="s">
        <v>3084</v>
      </c>
      <c r="O863" s="20" t="s">
        <v>147</v>
      </c>
      <c r="P863" s="59" t="s">
        <v>2642</v>
      </c>
      <c r="Q863" s="20" t="s">
        <v>1549</v>
      </c>
      <c r="R863" s="20" t="s">
        <v>3091</v>
      </c>
      <c r="T863" s="19" t="s">
        <v>3100</v>
      </c>
      <c r="Z863" s="20" t="s">
        <v>2642</v>
      </c>
      <c r="AG863" s="1">
        <v>73.81</v>
      </c>
      <c r="AH863" s="1">
        <v>0.06</v>
      </c>
      <c r="AI863" s="1">
        <v>12.95</v>
      </c>
      <c r="AK863" s="1">
        <v>0.72</v>
      </c>
      <c r="AL863" s="1">
        <v>0.15</v>
      </c>
      <c r="AM863" s="1">
        <v>0.09</v>
      </c>
      <c r="AN863" s="1">
        <v>0.46</v>
      </c>
      <c r="AO863" s="1">
        <v>4.22</v>
      </c>
      <c r="AP863" s="1">
        <v>4.46</v>
      </c>
      <c r="AQ863" s="1">
        <v>0.01</v>
      </c>
      <c r="AR863" s="1">
        <v>2.87</v>
      </c>
      <c r="AS863" s="1">
        <v>2190</v>
      </c>
      <c r="AT863" s="1" t="s">
        <v>261</v>
      </c>
      <c r="AW863" s="1">
        <v>0.04</v>
      </c>
      <c r="AZ863" s="1" t="s">
        <v>290</v>
      </c>
      <c r="BA863" s="1">
        <v>0.5</v>
      </c>
      <c r="BB863" s="1">
        <v>0.2</v>
      </c>
      <c r="BD863" s="1">
        <v>17.2</v>
      </c>
      <c r="BF863" s="1">
        <v>0.55000000000000004</v>
      </c>
      <c r="BH863" s="1" t="s">
        <v>292</v>
      </c>
      <c r="BJ863" s="1" t="s">
        <v>251</v>
      </c>
      <c r="BK863" s="1" t="s">
        <v>289</v>
      </c>
      <c r="BL863" s="1">
        <v>5.31</v>
      </c>
      <c r="BM863" s="1">
        <v>60</v>
      </c>
      <c r="BN863" s="1">
        <v>23.7</v>
      </c>
      <c r="BO863" s="1">
        <v>3</v>
      </c>
      <c r="BP863" s="1">
        <v>5.17</v>
      </c>
      <c r="BQ863" s="1" t="s">
        <v>296</v>
      </c>
      <c r="BR863" s="1">
        <v>1.6E-2</v>
      </c>
      <c r="BT863" s="1">
        <v>100</v>
      </c>
      <c r="BU863" s="1">
        <v>3</v>
      </c>
      <c r="BV863" s="1">
        <v>86.2</v>
      </c>
      <c r="BW863" s="1" t="s">
        <v>251</v>
      </c>
      <c r="BY863" s="1">
        <v>40</v>
      </c>
      <c r="CB863" s="1">
        <v>297</v>
      </c>
      <c r="CC863" s="1" t="s">
        <v>290</v>
      </c>
      <c r="CF863" s="1" t="s">
        <v>307</v>
      </c>
      <c r="CG863" s="1">
        <v>0.5</v>
      </c>
      <c r="CH863" s="1" t="s">
        <v>291</v>
      </c>
      <c r="CI863" s="1">
        <v>4.3</v>
      </c>
      <c r="CJ863" s="1">
        <v>6.3</v>
      </c>
      <c r="CK863" s="1">
        <v>6.7</v>
      </c>
      <c r="CL863" s="1" t="s">
        <v>261</v>
      </c>
      <c r="CM863" s="1">
        <v>22.8</v>
      </c>
      <c r="CN863" s="1">
        <v>0.03</v>
      </c>
      <c r="CO863" s="1">
        <v>8.3800000000000008</v>
      </c>
      <c r="CP863" s="1" t="s">
        <v>289</v>
      </c>
      <c r="CQ863" s="1">
        <v>2.6</v>
      </c>
      <c r="CR863" s="1">
        <v>48.6</v>
      </c>
      <c r="CS863" s="1">
        <v>61</v>
      </c>
      <c r="CT863" s="1">
        <v>96</v>
      </c>
      <c r="CU863" s="1">
        <v>9.8000000000000007</v>
      </c>
      <c r="CV863" s="1">
        <v>25.4</v>
      </c>
      <c r="CW863" s="1">
        <v>3.33</v>
      </c>
      <c r="CX863" s="1">
        <v>13.4</v>
      </c>
      <c r="CY863" s="1">
        <v>4.5599999999999996</v>
      </c>
      <c r="CZ863" s="1">
        <v>0.16</v>
      </c>
      <c r="DA863" s="1">
        <v>5.45</v>
      </c>
      <c r="DB863" s="1">
        <v>1.06</v>
      </c>
      <c r="DC863" s="1">
        <v>6.97</v>
      </c>
      <c r="DD863" s="1">
        <v>1.53</v>
      </c>
      <c r="DE863" s="1">
        <v>4.6100000000000003</v>
      </c>
      <c r="DF863" s="1">
        <v>0.74</v>
      </c>
      <c r="DG863" s="1">
        <v>4.97</v>
      </c>
      <c r="DH863" s="1">
        <v>0.8</v>
      </c>
      <c r="DI863" s="85">
        <f>SUM(CU863:DH863)</f>
        <v>82.78</v>
      </c>
    </row>
    <row r="864" spans="1:114" x14ac:dyDescent="0.3">
      <c r="A864" s="1" t="s">
        <v>2985</v>
      </c>
      <c r="B864" s="20" t="s">
        <v>978</v>
      </c>
      <c r="C864" s="20" t="s">
        <v>2999</v>
      </c>
      <c r="D864" s="20" t="s">
        <v>980</v>
      </c>
      <c r="E864" s="190">
        <v>45154</v>
      </c>
      <c r="F864" s="113">
        <v>45221</v>
      </c>
      <c r="G864" s="59" t="s">
        <v>3000</v>
      </c>
      <c r="H864" s="19" t="s">
        <v>2195</v>
      </c>
      <c r="I864" s="191">
        <v>35.993589100000001</v>
      </c>
      <c r="J864" s="191">
        <v>-106.898501</v>
      </c>
      <c r="M864" s="20" t="s">
        <v>2742</v>
      </c>
      <c r="N864" s="59" t="s">
        <v>240</v>
      </c>
      <c r="O864" s="20" t="s">
        <v>147</v>
      </c>
      <c r="P864" s="59" t="s">
        <v>3014</v>
      </c>
      <c r="Q864" s="20" t="s">
        <v>1549</v>
      </c>
      <c r="R864" s="20" t="s">
        <v>2743</v>
      </c>
      <c r="Z864" s="15" t="s">
        <v>3003</v>
      </c>
      <c r="AA864" s="20" t="s">
        <v>142</v>
      </c>
      <c r="AB864" s="20" t="s">
        <v>3101</v>
      </c>
      <c r="AG864" s="1">
        <v>86.6</v>
      </c>
      <c r="AH864" s="1">
        <v>0.25</v>
      </c>
      <c r="AI864" s="1">
        <v>4.58</v>
      </c>
      <c r="AK864" s="1">
        <v>4.0599999999999996</v>
      </c>
      <c r="AL864" s="1">
        <v>0.04</v>
      </c>
      <c r="AM864" s="1">
        <v>0.55000000000000004</v>
      </c>
      <c r="AN864" s="1">
        <v>2.2200000000000002</v>
      </c>
      <c r="AO864" s="1">
        <v>0.02</v>
      </c>
      <c r="AP864" s="1">
        <v>0.1</v>
      </c>
      <c r="AQ864" s="1" t="s">
        <v>261</v>
      </c>
      <c r="AR864" s="1">
        <v>3.55</v>
      </c>
      <c r="AS864" s="1">
        <v>100</v>
      </c>
      <c r="AT864" s="1">
        <v>0.01</v>
      </c>
      <c r="AW864" s="1">
        <v>0.52</v>
      </c>
      <c r="AY864" s="20">
        <v>101.96999999999998</v>
      </c>
      <c r="AZ864" s="1" t="s">
        <v>290</v>
      </c>
      <c r="BA864" s="1" t="s">
        <v>292</v>
      </c>
      <c r="BB864" s="1">
        <v>0.3</v>
      </c>
      <c r="BD864" s="1">
        <v>20.100000000000001</v>
      </c>
      <c r="BF864" s="1">
        <v>0.04</v>
      </c>
      <c r="BH864" s="1" t="s">
        <v>292</v>
      </c>
      <c r="BJ864" s="1">
        <v>10</v>
      </c>
      <c r="BK864" s="1">
        <v>32</v>
      </c>
      <c r="BL864" s="1">
        <v>0.87</v>
      </c>
      <c r="BM864" s="1">
        <v>17</v>
      </c>
      <c r="BN864" s="1">
        <v>7.2</v>
      </c>
      <c r="BO864" s="1">
        <v>1.7</v>
      </c>
      <c r="BP864" s="1">
        <v>4.45</v>
      </c>
      <c r="BQ864" s="1" t="s">
        <v>296</v>
      </c>
      <c r="BR864" s="1">
        <v>2.3E-2</v>
      </c>
      <c r="BT864" s="1">
        <v>30</v>
      </c>
      <c r="BU864" s="1">
        <v>1</v>
      </c>
      <c r="BV864" s="1">
        <v>6.56</v>
      </c>
      <c r="BW864" s="1">
        <v>12</v>
      </c>
      <c r="BY864" s="1">
        <v>4</v>
      </c>
      <c r="CB864" s="1">
        <v>3</v>
      </c>
      <c r="CC864" s="1" t="s">
        <v>290</v>
      </c>
      <c r="CF864" s="1" t="s">
        <v>307</v>
      </c>
      <c r="CG864" s="1">
        <v>4.3</v>
      </c>
      <c r="CH864" s="1">
        <v>0.2</v>
      </c>
      <c r="CI864" s="1">
        <v>0.9</v>
      </c>
      <c r="CJ864" s="1">
        <v>17.8</v>
      </c>
      <c r="CK864" s="1">
        <v>0.3</v>
      </c>
      <c r="CL864" s="1" t="s">
        <v>261</v>
      </c>
      <c r="CM864" s="1">
        <v>4.5999999999999996</v>
      </c>
      <c r="CN864" s="1" t="s">
        <v>333</v>
      </c>
      <c r="CO864" s="1">
        <v>1.43</v>
      </c>
      <c r="CP864" s="1">
        <v>22</v>
      </c>
      <c r="CQ864" s="1">
        <v>1.3</v>
      </c>
      <c r="CR864" s="1">
        <v>12.1</v>
      </c>
      <c r="CS864" s="1">
        <v>66</v>
      </c>
      <c r="CT864" s="1">
        <v>169</v>
      </c>
      <c r="CU864" s="1">
        <v>12.8</v>
      </c>
      <c r="CV864" s="1">
        <v>25.9</v>
      </c>
      <c r="CW864" s="1">
        <v>2.94</v>
      </c>
      <c r="CX864" s="1">
        <v>10.6</v>
      </c>
      <c r="CY864" s="1">
        <v>2.39</v>
      </c>
      <c r="CZ864" s="1">
        <v>0.44</v>
      </c>
      <c r="DA864" s="1">
        <v>2.0099999999999998</v>
      </c>
      <c r="DB864" s="1">
        <v>0.36</v>
      </c>
      <c r="DC864" s="1">
        <v>2.1</v>
      </c>
      <c r="DD864" s="1">
        <v>0.41</v>
      </c>
      <c r="DE864" s="1">
        <v>1.31</v>
      </c>
      <c r="DF864" s="1">
        <v>0.2</v>
      </c>
      <c r="DG864" s="1">
        <v>1.19</v>
      </c>
      <c r="DH864" s="1">
        <v>0.21</v>
      </c>
      <c r="DI864" s="85">
        <v>62.86</v>
      </c>
      <c r="DJ864" s="85">
        <v>74.959999999999994</v>
      </c>
    </row>
    <row r="865" spans="1:114" x14ac:dyDescent="0.3">
      <c r="A865" s="1" t="s">
        <v>2986</v>
      </c>
      <c r="B865" s="20" t="s">
        <v>978</v>
      </c>
      <c r="C865" s="20" t="s">
        <v>2999</v>
      </c>
      <c r="D865" s="20" t="s">
        <v>980</v>
      </c>
      <c r="E865" s="190">
        <v>45154</v>
      </c>
      <c r="F865" s="113">
        <v>45221</v>
      </c>
      <c r="G865" s="59" t="s">
        <v>3000</v>
      </c>
      <c r="H865" s="19" t="s">
        <v>2195</v>
      </c>
      <c r="I865" s="191">
        <v>35.993589100000001</v>
      </c>
      <c r="J865" s="191">
        <v>-106.898501</v>
      </c>
      <c r="M865" s="20" t="s">
        <v>2742</v>
      </c>
      <c r="N865" s="59" t="s">
        <v>240</v>
      </c>
      <c r="O865" s="20" t="s">
        <v>147</v>
      </c>
      <c r="P865" s="59" t="s">
        <v>3014</v>
      </c>
      <c r="Q865" s="20" t="s">
        <v>1549</v>
      </c>
      <c r="R865" s="20" t="s">
        <v>2743</v>
      </c>
      <c r="Z865" s="15" t="s">
        <v>3004</v>
      </c>
      <c r="AA865" s="20" t="s">
        <v>142</v>
      </c>
      <c r="AB865" s="20" t="s">
        <v>3101</v>
      </c>
      <c r="AG865" s="1">
        <v>79.099999999999994</v>
      </c>
      <c r="AH865" s="1">
        <v>0.22</v>
      </c>
      <c r="AI865" s="1">
        <v>3.3</v>
      </c>
      <c r="AK865" s="1">
        <v>2.75</v>
      </c>
      <c r="AL865" s="1">
        <v>0.15</v>
      </c>
      <c r="AM865" s="1">
        <v>0.4</v>
      </c>
      <c r="AN865" s="1">
        <v>7.34</v>
      </c>
      <c r="AO865" s="1">
        <v>0.01</v>
      </c>
      <c r="AP865" s="1">
        <v>0.06</v>
      </c>
      <c r="AQ865" s="1" t="s">
        <v>261</v>
      </c>
      <c r="AR865" s="1">
        <v>7.15</v>
      </c>
      <c r="AS865" s="1">
        <v>110</v>
      </c>
      <c r="AT865" s="1">
        <v>0.02</v>
      </c>
      <c r="AW865" s="1">
        <v>1.68</v>
      </c>
      <c r="AY865" s="20">
        <v>100.48000000000002</v>
      </c>
      <c r="AZ865" s="1" t="s">
        <v>290</v>
      </c>
      <c r="BA865" s="1" t="s">
        <v>292</v>
      </c>
      <c r="BB865" s="1">
        <v>0.1</v>
      </c>
      <c r="BD865" s="1">
        <v>37.9</v>
      </c>
      <c r="BF865" s="1">
        <v>0.03</v>
      </c>
      <c r="BH865" s="1">
        <v>0.7</v>
      </c>
      <c r="BJ865" s="1">
        <v>10</v>
      </c>
      <c r="BK865" s="1">
        <v>28</v>
      </c>
      <c r="BL865" s="1">
        <v>0.99</v>
      </c>
      <c r="BM865" s="1">
        <v>2820</v>
      </c>
      <c r="BN865" s="1">
        <v>5.6</v>
      </c>
      <c r="BO865" s="1">
        <v>1.3</v>
      </c>
      <c r="BP865" s="1">
        <v>3.49</v>
      </c>
      <c r="BQ865" s="1" t="s">
        <v>296</v>
      </c>
      <c r="BR865" s="1">
        <v>2.1999999999999999E-2</v>
      </c>
      <c r="BT865" s="1">
        <v>30</v>
      </c>
      <c r="BU865" s="1">
        <v>1</v>
      </c>
      <c r="BV865" s="1">
        <v>5.71</v>
      </c>
      <c r="BW865" s="1">
        <v>17</v>
      </c>
      <c r="BY865" s="1">
        <v>4</v>
      </c>
      <c r="CB865" s="1">
        <v>2.2000000000000002</v>
      </c>
      <c r="CC865" s="1">
        <v>1E-3</v>
      </c>
      <c r="CF865" s="1" t="s">
        <v>307</v>
      </c>
      <c r="CG865" s="1">
        <v>5.7</v>
      </c>
      <c r="CH865" s="1">
        <v>0.2</v>
      </c>
      <c r="CI865" s="1">
        <v>0.7</v>
      </c>
      <c r="CJ865" s="1">
        <v>30</v>
      </c>
      <c r="CK865" s="1">
        <v>0.2</v>
      </c>
      <c r="CL865" s="1" t="s">
        <v>261</v>
      </c>
      <c r="CM865" s="1">
        <v>3.53</v>
      </c>
      <c r="CN865" s="1">
        <v>0.04</v>
      </c>
      <c r="CO865" s="1">
        <v>1.67</v>
      </c>
      <c r="CP865" s="1">
        <v>14</v>
      </c>
      <c r="CQ865" s="1">
        <v>1</v>
      </c>
      <c r="CR865" s="1">
        <v>22.8</v>
      </c>
      <c r="CS865" s="1">
        <v>162</v>
      </c>
      <c r="CT865" s="1">
        <v>136</v>
      </c>
      <c r="CU865" s="1">
        <v>15.8</v>
      </c>
      <c r="CV865" s="1">
        <v>31.6</v>
      </c>
      <c r="CW865" s="1">
        <v>3.74</v>
      </c>
      <c r="CX865" s="1">
        <v>13.8</v>
      </c>
      <c r="CY865" s="1">
        <v>3.26</v>
      </c>
      <c r="CZ865" s="1">
        <v>0.88</v>
      </c>
      <c r="DA865" s="1">
        <v>3.83</v>
      </c>
      <c r="DB865" s="1">
        <v>0.7</v>
      </c>
      <c r="DC865" s="1">
        <v>3.85</v>
      </c>
      <c r="DD865" s="1">
        <v>0.76</v>
      </c>
      <c r="DE865" s="1">
        <v>2.12</v>
      </c>
      <c r="DF865" s="1">
        <v>0.28999999999999998</v>
      </c>
      <c r="DG865" s="1">
        <v>1.7</v>
      </c>
      <c r="DH865" s="1">
        <v>0.25</v>
      </c>
      <c r="DI865" s="85">
        <v>82.580000000000027</v>
      </c>
      <c r="DJ865" s="85">
        <v>105.38000000000002</v>
      </c>
    </row>
    <row r="866" spans="1:114" x14ac:dyDescent="0.3">
      <c r="A866" s="1" t="s">
        <v>2987</v>
      </c>
      <c r="B866" s="20" t="s">
        <v>978</v>
      </c>
      <c r="C866" s="20" t="s">
        <v>2999</v>
      </c>
      <c r="D866" s="20" t="s">
        <v>980</v>
      </c>
      <c r="E866" s="190">
        <v>45154</v>
      </c>
      <c r="F866" s="113">
        <v>45221</v>
      </c>
      <c r="G866" s="59" t="s">
        <v>3000</v>
      </c>
      <c r="H866" s="19" t="s">
        <v>2195</v>
      </c>
      <c r="I866" s="191">
        <v>35.992680300000004</v>
      </c>
      <c r="J866" s="191">
        <v>-106.90294</v>
      </c>
      <c r="M866" s="20" t="s">
        <v>2742</v>
      </c>
      <c r="N866" s="59" t="s">
        <v>240</v>
      </c>
      <c r="O866" s="20" t="s">
        <v>147</v>
      </c>
      <c r="P866" s="59" t="s">
        <v>3014</v>
      </c>
      <c r="Q866" s="20" t="s">
        <v>1549</v>
      </c>
      <c r="R866" s="20" t="s">
        <v>2743</v>
      </c>
      <c r="Z866" s="15" t="s">
        <v>3004</v>
      </c>
      <c r="AA866" s="20" t="s">
        <v>142</v>
      </c>
      <c r="AB866" s="20" t="s">
        <v>3101</v>
      </c>
      <c r="AG866" s="1">
        <v>93</v>
      </c>
      <c r="AH866" s="1">
        <v>0.03</v>
      </c>
      <c r="AI866" s="1">
        <v>1.1200000000000001</v>
      </c>
      <c r="AK866" s="1">
        <v>1.92</v>
      </c>
      <c r="AL866" s="1" t="s">
        <v>261</v>
      </c>
      <c r="AM866" s="1">
        <v>0.01</v>
      </c>
      <c r="AN866" s="1">
        <v>0.08</v>
      </c>
      <c r="AO866" s="1">
        <v>0.03</v>
      </c>
      <c r="AP866" s="1">
        <v>0.62</v>
      </c>
      <c r="AQ866" s="1">
        <v>0.26</v>
      </c>
      <c r="AR866" s="1">
        <v>1.74</v>
      </c>
      <c r="AS866" s="1">
        <v>60</v>
      </c>
      <c r="AT866" s="1">
        <v>0.04</v>
      </c>
      <c r="AW866" s="1">
        <v>0.11</v>
      </c>
      <c r="AY866" s="20">
        <v>98.810000000000016</v>
      </c>
      <c r="AZ866" s="1" t="s">
        <v>290</v>
      </c>
      <c r="BA866" s="1">
        <v>37.4</v>
      </c>
      <c r="BB866" s="1">
        <v>16.8</v>
      </c>
      <c r="BD866" s="1">
        <v>433</v>
      </c>
      <c r="BF866" s="1">
        <v>0.03</v>
      </c>
      <c r="BH866" s="1">
        <v>1.7</v>
      </c>
      <c r="BJ866" s="1" t="s">
        <v>251</v>
      </c>
      <c r="BK866" s="1">
        <v>14</v>
      </c>
      <c r="BL866" s="1">
        <v>0.22</v>
      </c>
      <c r="BM866" s="1">
        <v>34900</v>
      </c>
      <c r="BN866" s="1">
        <v>1.3</v>
      </c>
      <c r="BO866" s="1">
        <v>1.1000000000000001</v>
      </c>
      <c r="BP866" s="1">
        <v>1.82</v>
      </c>
      <c r="BQ866" s="1">
        <v>5.0000000000000001E-3</v>
      </c>
      <c r="BR866" s="1">
        <v>8.0000000000000002E-3</v>
      </c>
      <c r="BT866" s="1" t="s">
        <v>293</v>
      </c>
      <c r="BU866" s="1">
        <v>1</v>
      </c>
      <c r="BV866" s="1">
        <v>1.44</v>
      </c>
      <c r="BW866" s="1">
        <v>1</v>
      </c>
      <c r="BY866" s="1">
        <v>13</v>
      </c>
      <c r="CB866" s="1">
        <v>13.6</v>
      </c>
      <c r="CC866" s="1">
        <v>1E-3</v>
      </c>
      <c r="CF866" s="1">
        <v>0.3</v>
      </c>
      <c r="CG866" s="1">
        <v>0.4</v>
      </c>
      <c r="CH866" s="1">
        <v>0.2</v>
      </c>
      <c r="CI866" s="1" t="s">
        <v>292</v>
      </c>
      <c r="CJ866" s="1">
        <v>20.100000000000001</v>
      </c>
      <c r="CK866" s="1" t="s">
        <v>321</v>
      </c>
      <c r="CL866" s="1" t="s">
        <v>261</v>
      </c>
      <c r="CM866" s="1">
        <v>1.32</v>
      </c>
      <c r="CN866" s="1">
        <v>0.02</v>
      </c>
      <c r="CO866" s="1">
        <v>47.1</v>
      </c>
      <c r="CP866" s="1">
        <v>31</v>
      </c>
      <c r="CQ866" s="1">
        <v>1.2</v>
      </c>
      <c r="CR866" s="1">
        <v>7.6</v>
      </c>
      <c r="CS866" s="1">
        <v>58</v>
      </c>
      <c r="CT866" s="1">
        <v>58</v>
      </c>
      <c r="CU866" s="1">
        <v>7.4</v>
      </c>
      <c r="CV866" s="1">
        <v>18.899999999999999</v>
      </c>
      <c r="CW866" s="1">
        <v>2.1</v>
      </c>
      <c r="CX866" s="1">
        <v>7.9</v>
      </c>
      <c r="CY866" s="1">
        <v>1.51</v>
      </c>
      <c r="CZ866" s="1">
        <v>0.31</v>
      </c>
      <c r="DA866" s="1">
        <v>1.24</v>
      </c>
      <c r="DB866" s="1">
        <v>0.21</v>
      </c>
      <c r="DC866" s="1">
        <v>1.24</v>
      </c>
      <c r="DD866" s="1">
        <v>0.24</v>
      </c>
      <c r="DE866" s="1">
        <v>0.75</v>
      </c>
      <c r="DF866" s="1">
        <v>0.12</v>
      </c>
      <c r="DG866" s="1">
        <v>0.79</v>
      </c>
      <c r="DH866" s="1">
        <v>0.12</v>
      </c>
      <c r="DI866" s="85">
        <v>42.83</v>
      </c>
      <c r="DJ866" s="85">
        <v>50.43</v>
      </c>
    </row>
    <row r="867" spans="1:114" x14ac:dyDescent="0.3">
      <c r="A867" s="1" t="s">
        <v>2988</v>
      </c>
      <c r="B867" s="20" t="s">
        <v>978</v>
      </c>
      <c r="C867" s="20" t="s">
        <v>2999</v>
      </c>
      <c r="D867" s="20" t="s">
        <v>980</v>
      </c>
      <c r="E867" s="190">
        <v>45154</v>
      </c>
      <c r="F867" s="113">
        <v>45221</v>
      </c>
      <c r="G867" s="59" t="s">
        <v>3000</v>
      </c>
      <c r="H867" s="19" t="s">
        <v>2195</v>
      </c>
      <c r="I867" s="191">
        <v>35.992680300000004</v>
      </c>
      <c r="J867" s="191">
        <v>-106.90294</v>
      </c>
      <c r="M867" s="20" t="s">
        <v>2742</v>
      </c>
      <c r="N867" s="59" t="s">
        <v>240</v>
      </c>
      <c r="O867" s="20" t="s">
        <v>147</v>
      </c>
      <c r="P867" s="59" t="s">
        <v>3014</v>
      </c>
      <c r="Q867" s="20" t="s">
        <v>1373</v>
      </c>
      <c r="R867" s="20" t="s">
        <v>2743</v>
      </c>
      <c r="Z867" s="15" t="s">
        <v>3005</v>
      </c>
      <c r="AA867" s="20" t="s">
        <v>142</v>
      </c>
      <c r="AB867" s="20" t="s">
        <v>3101</v>
      </c>
      <c r="AG867" s="1">
        <v>8.3800000000000008</v>
      </c>
      <c r="AH867" s="1">
        <v>0.04</v>
      </c>
      <c r="AI867" s="1">
        <v>0.34</v>
      </c>
      <c r="AK867" s="1">
        <v>20.9</v>
      </c>
      <c r="AL867" s="1" t="s">
        <v>261</v>
      </c>
      <c r="AM867" s="1">
        <v>0.01</v>
      </c>
      <c r="AN867" s="1">
        <v>0.05</v>
      </c>
      <c r="AO867" s="1">
        <v>0.01</v>
      </c>
      <c r="AP867" s="1">
        <v>0.11</v>
      </c>
      <c r="AQ867" s="1">
        <v>0.08</v>
      </c>
      <c r="AR867" s="1">
        <v>16.7</v>
      </c>
      <c r="AS867" s="1">
        <v>80</v>
      </c>
      <c r="AT867" s="1">
        <v>13.1</v>
      </c>
      <c r="AW867" s="1">
        <v>2.2000000000000002</v>
      </c>
      <c r="AY867" s="20">
        <v>105.32</v>
      </c>
      <c r="AZ867" s="1">
        <v>8.0000000000000002E-3</v>
      </c>
      <c r="BA867" s="1">
        <v>223</v>
      </c>
      <c r="BB867" s="1">
        <v>99.1</v>
      </c>
      <c r="BD867" s="1">
        <v>1140</v>
      </c>
      <c r="BF867" s="16">
        <v>1.34</v>
      </c>
      <c r="BH867" s="1" t="s">
        <v>292</v>
      </c>
      <c r="BJ867" s="1">
        <v>6</v>
      </c>
      <c r="BK867" s="1">
        <v>5</v>
      </c>
      <c r="BL867" s="1">
        <v>0.21</v>
      </c>
      <c r="BM867" s="1">
        <v>434000</v>
      </c>
      <c r="BN867" s="1">
        <v>0.7</v>
      </c>
      <c r="BO867" s="1">
        <v>0.9</v>
      </c>
      <c r="BP867" s="1">
        <v>1.24</v>
      </c>
      <c r="BQ867" s="1">
        <v>0.27200000000000002</v>
      </c>
      <c r="BR867" s="1">
        <v>0.05</v>
      </c>
      <c r="BT867" s="1" t="s">
        <v>293</v>
      </c>
      <c r="BU867" s="1">
        <v>18</v>
      </c>
      <c r="BV867" s="1">
        <v>1.03</v>
      </c>
      <c r="BW867" s="1">
        <v>4</v>
      </c>
      <c r="BY867" s="1">
        <v>291</v>
      </c>
      <c r="CB867" s="1">
        <v>3</v>
      </c>
      <c r="CC867" s="1">
        <v>0.219</v>
      </c>
      <c r="CF867" s="1">
        <v>2.67</v>
      </c>
      <c r="CG867" s="1">
        <v>0.4</v>
      </c>
      <c r="CH867" s="1">
        <v>12.2</v>
      </c>
      <c r="CI867" s="1" t="s">
        <v>292</v>
      </c>
      <c r="CJ867" s="1">
        <v>28.7</v>
      </c>
      <c r="CK867" s="1" t="s">
        <v>321</v>
      </c>
      <c r="CL867" s="1">
        <v>0.06</v>
      </c>
      <c r="CM867" s="1">
        <v>0.66</v>
      </c>
      <c r="CN867" s="1">
        <v>9.09</v>
      </c>
      <c r="CO867" s="1">
        <v>8.73</v>
      </c>
      <c r="CP867" s="1">
        <v>69</v>
      </c>
      <c r="CQ867" s="1">
        <v>8.4</v>
      </c>
      <c r="CR867" s="1">
        <v>4.5</v>
      </c>
      <c r="CS867" s="1">
        <v>56</v>
      </c>
      <c r="CT867" s="1">
        <v>54</v>
      </c>
      <c r="CU867" s="1">
        <v>6.3</v>
      </c>
      <c r="CV867" s="1">
        <v>8.3000000000000007</v>
      </c>
      <c r="CW867" s="1">
        <v>0.77</v>
      </c>
      <c r="CX867" s="1">
        <v>3.3</v>
      </c>
      <c r="CY867" s="1">
        <v>0.64</v>
      </c>
      <c r="CZ867" s="1">
        <v>0.12</v>
      </c>
      <c r="DA867" s="1">
        <v>0.61</v>
      </c>
      <c r="DB867" s="1">
        <v>0.12</v>
      </c>
      <c r="DC867" s="1">
        <v>0.72</v>
      </c>
      <c r="DD867" s="1">
        <v>0.14000000000000001</v>
      </c>
      <c r="DE867" s="1">
        <v>0.6</v>
      </c>
      <c r="DF867" s="1">
        <v>0.08</v>
      </c>
      <c r="DG867" s="1">
        <v>0.45</v>
      </c>
      <c r="DH867" s="1">
        <v>0.1</v>
      </c>
      <c r="DI867" s="85">
        <v>22.250000000000004</v>
      </c>
      <c r="DJ867" s="85">
        <v>26.750000000000004</v>
      </c>
    </row>
    <row r="868" spans="1:114" x14ac:dyDescent="0.3">
      <c r="A868" s="1" t="s">
        <v>2989</v>
      </c>
      <c r="B868" s="20" t="s">
        <v>978</v>
      </c>
      <c r="C868" s="20" t="s">
        <v>2999</v>
      </c>
      <c r="D868" s="20" t="s">
        <v>980</v>
      </c>
      <c r="E868" s="190">
        <v>45154</v>
      </c>
      <c r="F868" s="113">
        <v>45221</v>
      </c>
      <c r="G868" s="59" t="s">
        <v>3000</v>
      </c>
      <c r="H868" s="19" t="s">
        <v>2195</v>
      </c>
      <c r="I868" s="191">
        <v>35.992680300000004</v>
      </c>
      <c r="J868" s="191">
        <v>-106.90294</v>
      </c>
      <c r="M868" s="20" t="s">
        <v>2742</v>
      </c>
      <c r="N868" s="59" t="s">
        <v>240</v>
      </c>
      <c r="O868" s="20" t="s">
        <v>147</v>
      </c>
      <c r="P868" s="59" t="s">
        <v>3014</v>
      </c>
      <c r="Q868" s="20" t="s">
        <v>1373</v>
      </c>
      <c r="R868" s="20" t="s">
        <v>2743</v>
      </c>
      <c r="Z868" s="15" t="s">
        <v>3006</v>
      </c>
      <c r="AA868" s="20" t="s">
        <v>142</v>
      </c>
      <c r="AB868" s="20" t="s">
        <v>3101</v>
      </c>
      <c r="AG868" s="1">
        <v>88.2</v>
      </c>
      <c r="AH868" s="1">
        <v>0.36</v>
      </c>
      <c r="AI868" s="1">
        <v>5.5</v>
      </c>
      <c r="AK868" s="1">
        <v>1.1599999999999999</v>
      </c>
      <c r="AL868" s="1">
        <v>0.82</v>
      </c>
      <c r="AM868" s="1">
        <v>0.06</v>
      </c>
      <c r="AN868" s="1">
        <v>0.67</v>
      </c>
      <c r="AO868" s="1">
        <v>0.06</v>
      </c>
      <c r="AP868" s="1">
        <v>1.4</v>
      </c>
      <c r="AQ868" s="1">
        <v>0.49</v>
      </c>
      <c r="AR868" s="1">
        <v>2.4</v>
      </c>
      <c r="AS868" s="1">
        <v>510</v>
      </c>
      <c r="AT868" s="1">
        <v>0.15</v>
      </c>
      <c r="AW868" s="1">
        <v>0.15</v>
      </c>
      <c r="AY868" s="20">
        <v>101.12</v>
      </c>
      <c r="AZ868" s="1" t="s">
        <v>290</v>
      </c>
      <c r="BA868" s="1">
        <v>6.9</v>
      </c>
      <c r="BB868" s="1">
        <v>4.3</v>
      </c>
      <c r="BD868" s="1">
        <v>786</v>
      </c>
      <c r="BF868" s="1">
        <v>0.04</v>
      </c>
      <c r="BH868" s="1">
        <v>2.2000000000000002</v>
      </c>
      <c r="BJ868" s="1">
        <v>8</v>
      </c>
      <c r="BK868" s="1">
        <v>25</v>
      </c>
      <c r="BL868" s="1">
        <v>1.1200000000000001</v>
      </c>
      <c r="BM868" s="1">
        <v>9680</v>
      </c>
      <c r="BN868" s="1">
        <v>5.7</v>
      </c>
      <c r="BO868" s="1">
        <v>1.1000000000000001</v>
      </c>
      <c r="BP868" s="1">
        <v>6.95</v>
      </c>
      <c r="BQ868" s="1">
        <v>1.6E-2</v>
      </c>
      <c r="BR868" s="1">
        <v>7.0000000000000001E-3</v>
      </c>
      <c r="BT868" s="1">
        <v>10</v>
      </c>
      <c r="BU868" s="1">
        <v>2</v>
      </c>
      <c r="BV868" s="1">
        <v>7.26</v>
      </c>
      <c r="BW868" s="1">
        <v>3</v>
      </c>
      <c r="BY868" s="1">
        <v>13</v>
      </c>
      <c r="CB868" s="1">
        <v>40.9</v>
      </c>
      <c r="CC868" s="1">
        <v>4.0000000000000001E-3</v>
      </c>
      <c r="CF868" s="1">
        <v>0.23</v>
      </c>
      <c r="CG868" s="1">
        <v>1.6</v>
      </c>
      <c r="CH868" s="1">
        <v>1.8</v>
      </c>
      <c r="CI868" s="1">
        <v>0.9</v>
      </c>
      <c r="CJ868" s="1">
        <v>59.7</v>
      </c>
      <c r="CK868" s="1">
        <v>0.4</v>
      </c>
      <c r="CL868" s="1">
        <v>0.01</v>
      </c>
      <c r="CM868" s="1">
        <v>5.27</v>
      </c>
      <c r="CN868" s="1">
        <v>1.43</v>
      </c>
      <c r="CO868" s="1">
        <v>6.84</v>
      </c>
      <c r="CP868" s="1">
        <v>69</v>
      </c>
      <c r="CQ868" s="1">
        <v>1.8</v>
      </c>
      <c r="CR868" s="1">
        <v>40.299999999999997</v>
      </c>
      <c r="CS868" s="1">
        <v>51</v>
      </c>
      <c r="CT868" s="1">
        <v>277</v>
      </c>
      <c r="CU868" s="1">
        <v>26.8</v>
      </c>
      <c r="CV868" s="1">
        <v>60.3</v>
      </c>
      <c r="CW868" s="1">
        <v>7.67</v>
      </c>
      <c r="CX868" s="1">
        <v>32.200000000000003</v>
      </c>
      <c r="CY868" s="1">
        <v>7.6</v>
      </c>
      <c r="CZ868" s="1">
        <v>1.82</v>
      </c>
      <c r="DA868" s="1">
        <v>8.0299999999999994</v>
      </c>
      <c r="DB868" s="1">
        <v>1.3</v>
      </c>
      <c r="DC868" s="1">
        <v>7.03</v>
      </c>
      <c r="DD868" s="1">
        <v>1.43</v>
      </c>
      <c r="DE868" s="1">
        <v>3.55</v>
      </c>
      <c r="DF868" s="1">
        <v>0.44</v>
      </c>
      <c r="DG868" s="1">
        <v>2.62</v>
      </c>
      <c r="DH868" s="1">
        <v>0.4</v>
      </c>
      <c r="DI868" s="85">
        <v>161.19000000000003</v>
      </c>
      <c r="DJ868" s="85">
        <v>201.49</v>
      </c>
    </row>
    <row r="869" spans="1:114" x14ac:dyDescent="0.3">
      <c r="A869" s="1" t="s">
        <v>2990</v>
      </c>
      <c r="B869" s="20" t="s">
        <v>978</v>
      </c>
      <c r="C869" s="20" t="s">
        <v>2999</v>
      </c>
      <c r="D869" s="20" t="s">
        <v>980</v>
      </c>
      <c r="E869" s="190">
        <v>45154</v>
      </c>
      <c r="F869" s="113">
        <v>45221</v>
      </c>
      <c r="G869" s="59" t="s">
        <v>3000</v>
      </c>
      <c r="H869" s="19" t="s">
        <v>2195</v>
      </c>
      <c r="I869" s="191">
        <v>35.992680300000004</v>
      </c>
      <c r="J869" s="191">
        <v>-106.90294</v>
      </c>
      <c r="M869" s="20" t="s">
        <v>2742</v>
      </c>
      <c r="N869" s="59" t="s">
        <v>240</v>
      </c>
      <c r="O869" s="20" t="s">
        <v>147</v>
      </c>
      <c r="P869" s="59" t="s">
        <v>3014</v>
      </c>
      <c r="Q869" s="20" t="s">
        <v>1549</v>
      </c>
      <c r="R869" s="20" t="s">
        <v>2743</v>
      </c>
      <c r="Z869" s="15" t="s">
        <v>3007</v>
      </c>
      <c r="AA869" s="20" t="s">
        <v>142</v>
      </c>
      <c r="AB869" s="20" t="s">
        <v>3101</v>
      </c>
      <c r="AG869" s="1">
        <v>77.900000000000006</v>
      </c>
      <c r="AH869" s="1">
        <v>0.04</v>
      </c>
      <c r="AI869" s="1">
        <v>0.96</v>
      </c>
      <c r="AK869" s="1">
        <v>6.55</v>
      </c>
      <c r="AL869" s="1" t="s">
        <v>261</v>
      </c>
      <c r="AM869" s="1">
        <v>0.01</v>
      </c>
      <c r="AN869" s="1">
        <v>0.1</v>
      </c>
      <c r="AO869" s="1">
        <v>0.01</v>
      </c>
      <c r="AP869" s="1">
        <v>0.43</v>
      </c>
      <c r="AQ869" s="1">
        <v>0.19</v>
      </c>
      <c r="AR869" s="1">
        <v>3.85</v>
      </c>
      <c r="AS869" s="1">
        <v>120</v>
      </c>
      <c r="AT869" s="1">
        <v>0.52</v>
      </c>
      <c r="AW869" s="1">
        <v>0.6</v>
      </c>
      <c r="AY869" s="20">
        <v>99.09</v>
      </c>
      <c r="AZ869" s="1" t="s">
        <v>290</v>
      </c>
      <c r="BA869" s="1">
        <v>21.9</v>
      </c>
      <c r="BB869" s="1">
        <v>10.4</v>
      </c>
      <c r="BD869" s="1">
        <v>1845</v>
      </c>
      <c r="BF869" s="1">
        <v>0.19</v>
      </c>
      <c r="BH869" s="1">
        <v>1.9</v>
      </c>
      <c r="BJ869" s="1">
        <v>2</v>
      </c>
      <c r="BK869" s="1">
        <v>18</v>
      </c>
      <c r="BL869" s="1">
        <v>0.38</v>
      </c>
      <c r="BM869" s="1">
        <v>79300</v>
      </c>
      <c r="BN869" s="1">
        <v>1.6</v>
      </c>
      <c r="BO869" s="1">
        <v>1.2</v>
      </c>
      <c r="BP869" s="1">
        <v>1.38</v>
      </c>
      <c r="BQ869" s="1">
        <v>1.4999999999999999E-2</v>
      </c>
      <c r="BR869" s="1">
        <v>8.0000000000000002E-3</v>
      </c>
      <c r="BT869" s="1" t="s">
        <v>293</v>
      </c>
      <c r="BU869" s="1">
        <v>4</v>
      </c>
      <c r="BV869" s="1">
        <v>1.45</v>
      </c>
      <c r="BW869" s="1">
        <v>7</v>
      </c>
      <c r="BY869" s="1">
        <v>28</v>
      </c>
      <c r="CB869" s="1">
        <v>11.6</v>
      </c>
      <c r="CC869" s="1">
        <v>1.4E-2</v>
      </c>
      <c r="CF869" s="1">
        <v>1.49</v>
      </c>
      <c r="CG869" s="1">
        <v>0.8</v>
      </c>
      <c r="CH869" s="1">
        <v>3.3</v>
      </c>
      <c r="CI869" s="1" t="s">
        <v>292</v>
      </c>
      <c r="CJ869" s="1">
        <v>45.8</v>
      </c>
      <c r="CK869" s="1" t="s">
        <v>321</v>
      </c>
      <c r="CL869" s="1" t="s">
        <v>261</v>
      </c>
      <c r="CM869" s="1">
        <v>1.89</v>
      </c>
      <c r="CN869" s="1">
        <v>0.16</v>
      </c>
      <c r="CO869" s="1">
        <v>12.6</v>
      </c>
      <c r="CP869" s="16">
        <v>116</v>
      </c>
      <c r="CQ869" s="1">
        <v>2.6</v>
      </c>
      <c r="CR869" s="1">
        <v>10.7</v>
      </c>
      <c r="CS869" s="1">
        <v>200</v>
      </c>
      <c r="CT869" s="1">
        <v>54</v>
      </c>
      <c r="CU869" s="1">
        <v>11.8</v>
      </c>
      <c r="CV869" s="1">
        <v>24.9</v>
      </c>
      <c r="CW869" s="1">
        <v>2.67</v>
      </c>
      <c r="CX869" s="1">
        <v>10.7</v>
      </c>
      <c r="CY869" s="1">
        <v>1.97</v>
      </c>
      <c r="CZ869" s="1">
        <v>0.46</v>
      </c>
      <c r="DA869" s="1">
        <v>1.9</v>
      </c>
      <c r="DB869" s="1">
        <v>0.32</v>
      </c>
      <c r="DC869" s="1">
        <v>1.83</v>
      </c>
      <c r="DD869" s="1">
        <v>0.35</v>
      </c>
      <c r="DE869" s="1">
        <v>1</v>
      </c>
      <c r="DF869" s="1">
        <v>0.14000000000000001</v>
      </c>
      <c r="DG869" s="1">
        <v>0.85</v>
      </c>
      <c r="DH869" s="1">
        <v>0.13</v>
      </c>
      <c r="DI869" s="85">
        <v>59.02000000000001</v>
      </c>
      <c r="DJ869" s="85">
        <v>69.720000000000013</v>
      </c>
    </row>
    <row r="870" spans="1:114" x14ac:dyDescent="0.3">
      <c r="A870" s="1" t="s">
        <v>2991</v>
      </c>
      <c r="B870" s="20" t="s">
        <v>978</v>
      </c>
      <c r="C870" s="20" t="s">
        <v>2999</v>
      </c>
      <c r="D870" s="20" t="s">
        <v>980</v>
      </c>
      <c r="E870" s="190">
        <v>45154</v>
      </c>
      <c r="F870" s="113">
        <v>45221</v>
      </c>
      <c r="G870" s="59" t="s">
        <v>3000</v>
      </c>
      <c r="H870" s="19" t="s">
        <v>2195</v>
      </c>
      <c r="I870" s="191">
        <v>35.996155629999997</v>
      </c>
      <c r="J870" s="191">
        <v>-106.901513257</v>
      </c>
      <c r="M870" s="20" t="s">
        <v>2742</v>
      </c>
      <c r="N870" s="59" t="s">
        <v>240</v>
      </c>
      <c r="O870" s="20" t="s">
        <v>147</v>
      </c>
      <c r="P870" s="59" t="s">
        <v>3014</v>
      </c>
      <c r="Q870" s="20" t="s">
        <v>1549</v>
      </c>
      <c r="R870" s="20" t="s">
        <v>3016</v>
      </c>
      <c r="Z870" s="15" t="s">
        <v>3008</v>
      </c>
      <c r="AA870" s="20" t="s">
        <v>142</v>
      </c>
      <c r="AB870" s="20" t="s">
        <v>3101</v>
      </c>
      <c r="AG870" s="1">
        <v>91.9</v>
      </c>
      <c r="AH870" s="1">
        <v>0.35</v>
      </c>
      <c r="AI870" s="1">
        <v>4.1399999999999997</v>
      </c>
      <c r="AK870" s="1">
        <v>1</v>
      </c>
      <c r="AL870" s="1">
        <v>0.01</v>
      </c>
      <c r="AM870" s="1">
        <v>0.1</v>
      </c>
      <c r="AN870" s="1">
        <v>0.12</v>
      </c>
      <c r="AO870" s="1">
        <v>0.04</v>
      </c>
      <c r="AP870" s="1">
        <v>1.06</v>
      </c>
      <c r="AQ870" s="1">
        <v>7.0000000000000007E-2</v>
      </c>
      <c r="AR870" s="1">
        <v>1.43</v>
      </c>
      <c r="AS870" s="1">
        <v>150</v>
      </c>
      <c r="AT870" s="1">
        <v>0.03</v>
      </c>
      <c r="AW870" s="1">
        <v>0.1</v>
      </c>
      <c r="AY870" s="20">
        <v>100.22000000000001</v>
      </c>
      <c r="AZ870" s="1" t="s">
        <v>290</v>
      </c>
      <c r="BA870" s="1">
        <v>2.1</v>
      </c>
      <c r="BB870" s="1">
        <v>1</v>
      </c>
      <c r="BD870" s="1">
        <v>623</v>
      </c>
      <c r="BF870" s="1">
        <v>0.05</v>
      </c>
      <c r="BH870" s="1" t="s">
        <v>292</v>
      </c>
      <c r="BJ870" s="1">
        <v>1</v>
      </c>
      <c r="BK870" s="1">
        <v>33</v>
      </c>
      <c r="BL870" s="1">
        <v>2.12</v>
      </c>
      <c r="BM870" s="1">
        <v>3540</v>
      </c>
      <c r="BN870" s="1">
        <v>5.2</v>
      </c>
      <c r="BO870" s="1">
        <v>1.2</v>
      </c>
      <c r="BP870" s="16">
        <v>18.45</v>
      </c>
      <c r="BQ870" s="1" t="s">
        <v>296</v>
      </c>
      <c r="BR870" s="1">
        <v>8.0000000000000002E-3</v>
      </c>
      <c r="BT870" s="1">
        <v>10</v>
      </c>
      <c r="BU870" s="1">
        <v>1</v>
      </c>
      <c r="BV870" s="1">
        <v>8.07</v>
      </c>
      <c r="BW870" s="1">
        <v>3</v>
      </c>
      <c r="BY870" s="1">
        <v>11</v>
      </c>
      <c r="CB870" s="1">
        <v>34.1</v>
      </c>
      <c r="CC870" s="1">
        <v>1E-3</v>
      </c>
      <c r="CF870" s="1">
        <v>7.0000000000000007E-2</v>
      </c>
      <c r="CG870" s="1">
        <v>1.2</v>
      </c>
      <c r="CH870" s="1">
        <v>0.5</v>
      </c>
      <c r="CI870" s="1">
        <v>1.1000000000000001</v>
      </c>
      <c r="CJ870" s="1">
        <v>38.5</v>
      </c>
      <c r="CK870" s="1">
        <v>0.4</v>
      </c>
      <c r="CL870" s="1" t="s">
        <v>261</v>
      </c>
      <c r="CM870" s="1">
        <v>8.6199999999999992</v>
      </c>
      <c r="CN870" s="1">
        <v>0.09</v>
      </c>
      <c r="CO870" s="1">
        <v>4.87</v>
      </c>
      <c r="CP870" s="1">
        <v>41</v>
      </c>
      <c r="CQ870" s="1">
        <v>2.2000000000000002</v>
      </c>
      <c r="CR870" s="1">
        <v>25.7</v>
      </c>
      <c r="CS870" s="1">
        <v>31</v>
      </c>
      <c r="CT870" s="1">
        <v>765</v>
      </c>
      <c r="CU870" s="1">
        <v>29.6</v>
      </c>
      <c r="CV870" s="1">
        <v>63.6</v>
      </c>
      <c r="CW870" s="1">
        <v>7.06</v>
      </c>
      <c r="CX870" s="1">
        <v>26.3</v>
      </c>
      <c r="CY870" s="1">
        <v>5.22</v>
      </c>
      <c r="CZ870" s="1">
        <v>0.86</v>
      </c>
      <c r="DA870" s="1">
        <v>4.1500000000000004</v>
      </c>
      <c r="DB870" s="1">
        <v>0.75</v>
      </c>
      <c r="DC870" s="1">
        <v>4.2</v>
      </c>
      <c r="DD870" s="1">
        <v>0.86</v>
      </c>
      <c r="DE870" s="1">
        <v>2.85</v>
      </c>
      <c r="DF870" s="1">
        <v>0.41</v>
      </c>
      <c r="DG870" s="1">
        <v>2.79</v>
      </c>
      <c r="DH870" s="1">
        <v>0.45</v>
      </c>
      <c r="DI870" s="85">
        <v>149.1</v>
      </c>
      <c r="DJ870" s="85">
        <v>174.79999999999998</v>
      </c>
    </row>
    <row r="871" spans="1:114" x14ac:dyDescent="0.3">
      <c r="A871" s="1" t="s">
        <v>2992</v>
      </c>
      <c r="B871" s="20" t="s">
        <v>978</v>
      </c>
      <c r="C871" s="20" t="s">
        <v>2999</v>
      </c>
      <c r="D871" s="20" t="s">
        <v>980</v>
      </c>
      <c r="E871" s="190">
        <v>45154</v>
      </c>
      <c r="F871" s="113">
        <v>45221</v>
      </c>
      <c r="G871" s="59" t="s">
        <v>3000</v>
      </c>
      <c r="H871" s="19" t="s">
        <v>2195</v>
      </c>
      <c r="I871" s="191">
        <v>35.996155629999997</v>
      </c>
      <c r="J871" s="191">
        <v>-106.901513257</v>
      </c>
      <c r="M871" s="20" t="s">
        <v>2742</v>
      </c>
      <c r="N871" s="59" t="s">
        <v>240</v>
      </c>
      <c r="O871" s="20" t="s">
        <v>147</v>
      </c>
      <c r="P871" s="59" t="s">
        <v>3014</v>
      </c>
      <c r="Q871" s="20" t="s">
        <v>1373</v>
      </c>
      <c r="R871" s="20" t="s">
        <v>2743</v>
      </c>
      <c r="Z871" s="15" t="s">
        <v>3009</v>
      </c>
      <c r="AA871" s="20" t="s">
        <v>142</v>
      </c>
      <c r="AB871" s="20" t="s">
        <v>3101</v>
      </c>
      <c r="AG871" s="1">
        <v>51.4</v>
      </c>
      <c r="AH871" s="1">
        <v>0.27</v>
      </c>
      <c r="AI871" s="1">
        <v>1.52</v>
      </c>
      <c r="AK871" s="1">
        <v>5.57</v>
      </c>
      <c r="AL871" s="1" t="s">
        <v>261</v>
      </c>
      <c r="AM871" s="1">
        <v>0.02</v>
      </c>
      <c r="AN871" s="1">
        <v>7.0000000000000007E-2</v>
      </c>
      <c r="AO871" s="1">
        <v>0.02</v>
      </c>
      <c r="AP871" s="1">
        <v>0.52</v>
      </c>
      <c r="AQ871" s="1">
        <v>0.11</v>
      </c>
      <c r="AR871" s="1">
        <v>9.9700000000000006</v>
      </c>
      <c r="AS871" s="1">
        <v>80</v>
      </c>
      <c r="AT871" s="1">
        <v>4.24</v>
      </c>
      <c r="AW871" s="1">
        <v>1.39</v>
      </c>
      <c r="AY871" s="20">
        <v>77.59</v>
      </c>
      <c r="AZ871" s="1" t="s">
        <v>290</v>
      </c>
      <c r="BA871" s="1">
        <v>83.4</v>
      </c>
      <c r="BB871" s="1">
        <v>18</v>
      </c>
      <c r="BD871" s="1">
        <v>4270</v>
      </c>
      <c r="BF871" s="1">
        <v>0.92</v>
      </c>
      <c r="BH871" s="1">
        <v>0.6</v>
      </c>
      <c r="BJ871" s="1">
        <v>1</v>
      </c>
      <c r="BK871" s="1">
        <v>24</v>
      </c>
      <c r="BL871" s="1">
        <v>0.56999999999999995</v>
      </c>
      <c r="BM871" s="1">
        <v>24900</v>
      </c>
      <c r="BN871" s="1">
        <v>1.7</v>
      </c>
      <c r="BO871" s="1">
        <v>0.8</v>
      </c>
      <c r="BP871" s="1">
        <v>5.63</v>
      </c>
      <c r="BQ871" s="1">
        <v>8.2000000000000003E-2</v>
      </c>
      <c r="BR871" s="1">
        <v>2.9000000000000001E-2</v>
      </c>
      <c r="BT871" s="1" t="s">
        <v>293</v>
      </c>
      <c r="BU871" s="1">
        <v>7</v>
      </c>
      <c r="BV871" s="1">
        <v>4.97</v>
      </c>
      <c r="BW871" s="1">
        <v>2</v>
      </c>
      <c r="BY871" s="1">
        <v>175</v>
      </c>
      <c r="CB871" s="1">
        <v>14.2</v>
      </c>
      <c r="CC871" s="1">
        <v>3.7999999999999999E-2</v>
      </c>
      <c r="CF871" s="1">
        <v>0.72</v>
      </c>
      <c r="CG871" s="1">
        <v>0.6</v>
      </c>
      <c r="CH871" s="1">
        <v>10.6</v>
      </c>
      <c r="CI871" s="1" t="s">
        <v>292</v>
      </c>
      <c r="CJ871" s="1">
        <v>73.2</v>
      </c>
      <c r="CK871" s="1">
        <v>0.2</v>
      </c>
      <c r="CL871" s="1">
        <v>0.03</v>
      </c>
      <c r="CM871" s="1">
        <v>3.12</v>
      </c>
      <c r="CN871" s="1">
        <v>4.93</v>
      </c>
      <c r="CO871" s="1">
        <v>15.3</v>
      </c>
      <c r="CP871" s="16">
        <v>100</v>
      </c>
      <c r="CQ871" s="1">
        <v>27.3</v>
      </c>
      <c r="CR871" s="1">
        <v>12.2</v>
      </c>
      <c r="CS871" s="1">
        <v>71</v>
      </c>
      <c r="CT871" s="1">
        <v>238</v>
      </c>
      <c r="CU871" s="1">
        <v>18.100000000000001</v>
      </c>
      <c r="CV871" s="1">
        <v>36.4</v>
      </c>
      <c r="CW871" s="1">
        <v>3.8</v>
      </c>
      <c r="CX871" s="1">
        <v>13.8</v>
      </c>
      <c r="CY871" s="1">
        <v>2.6</v>
      </c>
      <c r="CZ871" s="1">
        <v>0.47</v>
      </c>
      <c r="DA871" s="1">
        <v>2.1</v>
      </c>
      <c r="DB871" s="1">
        <v>0.33</v>
      </c>
      <c r="DC871" s="1">
        <v>1.98</v>
      </c>
      <c r="DD871" s="1">
        <v>0.41</v>
      </c>
      <c r="DE871" s="1">
        <v>1.37</v>
      </c>
      <c r="DF871" s="1">
        <v>0.19</v>
      </c>
      <c r="DG871" s="1">
        <v>1.32</v>
      </c>
      <c r="DH871" s="1">
        <v>0.22</v>
      </c>
      <c r="DI871" s="85">
        <v>83.089999999999975</v>
      </c>
      <c r="DJ871" s="85">
        <v>95.289999999999978</v>
      </c>
    </row>
    <row r="872" spans="1:114" x14ac:dyDescent="0.3">
      <c r="A872" s="1" t="s">
        <v>2993</v>
      </c>
      <c r="B872" s="20" t="s">
        <v>978</v>
      </c>
      <c r="C872" s="20" t="s">
        <v>2999</v>
      </c>
      <c r="D872" s="20" t="s">
        <v>980</v>
      </c>
      <c r="E872" s="190">
        <v>45154</v>
      </c>
      <c r="F872" s="113">
        <v>45221</v>
      </c>
      <c r="G872" s="59" t="s">
        <v>3000</v>
      </c>
      <c r="H872" s="19" t="s">
        <v>2195</v>
      </c>
      <c r="I872" s="191">
        <v>36.001364889999998</v>
      </c>
      <c r="J872" s="191">
        <v>-106.899874</v>
      </c>
      <c r="M872" s="20" t="s">
        <v>2742</v>
      </c>
      <c r="N872" s="59" t="s">
        <v>240</v>
      </c>
      <c r="O872" s="20" t="s">
        <v>147</v>
      </c>
      <c r="P872" s="59" t="s">
        <v>3014</v>
      </c>
      <c r="Q872" s="20" t="s">
        <v>1549</v>
      </c>
      <c r="R872" s="20" t="s">
        <v>2743</v>
      </c>
      <c r="Z872" s="15" t="s">
        <v>3001</v>
      </c>
      <c r="AA872" s="20" t="s">
        <v>142</v>
      </c>
      <c r="AB872" s="20" t="s">
        <v>3101</v>
      </c>
      <c r="AG872" s="1">
        <v>43.3</v>
      </c>
      <c r="AH872" s="1">
        <v>0.2</v>
      </c>
      <c r="AI872" s="1">
        <v>4.67</v>
      </c>
      <c r="AK872" s="1">
        <v>37.6</v>
      </c>
      <c r="AL872" s="1">
        <v>0.51</v>
      </c>
      <c r="AM872" s="1">
        <v>0.63</v>
      </c>
      <c r="AN872" s="1">
        <v>10.55</v>
      </c>
      <c r="AO872" s="1">
        <v>0.17</v>
      </c>
      <c r="AP872" s="1">
        <v>0.62</v>
      </c>
      <c r="AQ872" s="1">
        <v>0.31</v>
      </c>
      <c r="AR872" s="1">
        <v>-3.59</v>
      </c>
      <c r="AS872" s="1">
        <v>180</v>
      </c>
      <c r="AT872" s="1">
        <v>0.75</v>
      </c>
      <c r="AW872" s="1">
        <v>0.28000000000000003</v>
      </c>
      <c r="AY872" s="20">
        <v>100.95000000000002</v>
      </c>
      <c r="AZ872" s="1" t="s">
        <v>290</v>
      </c>
      <c r="BA872" s="1">
        <v>40.299999999999997</v>
      </c>
      <c r="BB872" s="1">
        <v>13.7</v>
      </c>
      <c r="BD872" s="1">
        <v>1855</v>
      </c>
      <c r="BF872" s="1">
        <v>0.02</v>
      </c>
      <c r="BH872" s="1">
        <v>0.8</v>
      </c>
      <c r="BJ872" s="1">
        <v>9</v>
      </c>
      <c r="BK872" s="1">
        <v>17</v>
      </c>
      <c r="BL872" s="1">
        <v>2.38</v>
      </c>
      <c r="BM872" s="1">
        <v>49500</v>
      </c>
      <c r="BN872" s="1">
        <v>7.7</v>
      </c>
      <c r="BO872" s="1">
        <v>1.9</v>
      </c>
      <c r="BP872" s="1">
        <v>2.81</v>
      </c>
      <c r="BQ872" s="1" t="s">
        <v>296</v>
      </c>
      <c r="BR872" s="1">
        <v>8.9999999999999993E-3</v>
      </c>
      <c r="BT872" s="1">
        <v>20</v>
      </c>
      <c r="BU872" s="1">
        <v>22</v>
      </c>
      <c r="BV872" s="1">
        <v>5.25</v>
      </c>
      <c r="BW872" s="1">
        <v>10</v>
      </c>
      <c r="BY872" s="1">
        <v>40</v>
      </c>
      <c r="CB872" s="1">
        <v>22.3</v>
      </c>
      <c r="CC872" s="1">
        <v>9.1999999999999998E-2</v>
      </c>
      <c r="CF872" s="1">
        <v>0.38</v>
      </c>
      <c r="CG872" s="1">
        <v>2</v>
      </c>
      <c r="CH872" s="1">
        <v>5</v>
      </c>
      <c r="CI872" s="1">
        <v>0.6</v>
      </c>
      <c r="CJ872" s="1">
        <v>184.5</v>
      </c>
      <c r="CK872" s="1">
        <v>0.2</v>
      </c>
      <c r="CL872" s="1">
        <v>0.01</v>
      </c>
      <c r="CM872" s="1">
        <v>4.1500000000000004</v>
      </c>
      <c r="CN872" s="1">
        <v>0.13</v>
      </c>
      <c r="CO872" s="1">
        <v>21.8</v>
      </c>
      <c r="CP872" s="16">
        <v>123</v>
      </c>
      <c r="CQ872" s="1">
        <v>7.8</v>
      </c>
      <c r="CR872" s="1">
        <v>23.4</v>
      </c>
      <c r="CS872" s="1">
        <v>61</v>
      </c>
      <c r="CT872" s="1">
        <v>115</v>
      </c>
      <c r="CU872" s="1">
        <v>21</v>
      </c>
      <c r="CV872" s="1">
        <v>38.799999999999997</v>
      </c>
      <c r="CW872" s="1">
        <v>4.3600000000000003</v>
      </c>
      <c r="CX872" s="1">
        <v>16.5</v>
      </c>
      <c r="CY872" s="1">
        <v>3.78</v>
      </c>
      <c r="CZ872" s="1">
        <v>0.9</v>
      </c>
      <c r="DA872" s="1">
        <v>3.97</v>
      </c>
      <c r="DB872" s="1">
        <v>0.64</v>
      </c>
      <c r="DC872" s="1">
        <v>3.28</v>
      </c>
      <c r="DD872" s="1">
        <v>0.72</v>
      </c>
      <c r="DE872" s="1">
        <v>1.9</v>
      </c>
      <c r="DF872" s="1">
        <v>0.26</v>
      </c>
      <c r="DG872" s="1">
        <v>1.69</v>
      </c>
      <c r="DH872" s="1">
        <v>0.28000000000000003</v>
      </c>
      <c r="DI872" s="85">
        <v>98.080000000000013</v>
      </c>
      <c r="DJ872" s="85">
        <v>121.48000000000002</v>
      </c>
    </row>
    <row r="873" spans="1:114" x14ac:dyDescent="0.3">
      <c r="A873" s="1" t="s">
        <v>2994</v>
      </c>
      <c r="B873" s="20" t="s">
        <v>978</v>
      </c>
      <c r="C873" s="20" t="s">
        <v>2999</v>
      </c>
      <c r="D873" s="20" t="s">
        <v>980</v>
      </c>
      <c r="E873" s="190">
        <v>45154</v>
      </c>
      <c r="F873" s="113">
        <v>45221</v>
      </c>
      <c r="G873" s="59" t="s">
        <v>3000</v>
      </c>
      <c r="H873" s="19" t="s">
        <v>2195</v>
      </c>
      <c r="I873" s="191">
        <v>36.001364889999998</v>
      </c>
      <c r="J873" s="191">
        <v>-106.899874</v>
      </c>
      <c r="M873" s="20" t="s">
        <v>2742</v>
      </c>
      <c r="N873" s="59" t="s">
        <v>240</v>
      </c>
      <c r="O873" s="20" t="s">
        <v>147</v>
      </c>
      <c r="P873" s="59" t="s">
        <v>3014</v>
      </c>
      <c r="Q873" s="20" t="s">
        <v>1549</v>
      </c>
      <c r="R873" s="20" t="s">
        <v>2743</v>
      </c>
      <c r="Z873" s="15" t="s">
        <v>3002</v>
      </c>
      <c r="AA873" s="20" t="s">
        <v>142</v>
      </c>
      <c r="AB873" s="20" t="s">
        <v>3101</v>
      </c>
      <c r="AG873" s="1">
        <v>69.7</v>
      </c>
      <c r="AH873" s="1">
        <v>0.05</v>
      </c>
      <c r="AI873" s="1">
        <v>1.22</v>
      </c>
      <c r="AK873" s="1">
        <v>6.27</v>
      </c>
      <c r="AL873" s="1" t="s">
        <v>261</v>
      </c>
      <c r="AM873" s="1">
        <v>0.02</v>
      </c>
      <c r="AN873" s="1">
        <v>7.0000000000000007E-2</v>
      </c>
      <c r="AO873" s="1">
        <v>0.02</v>
      </c>
      <c r="AP873" s="1">
        <v>0.5</v>
      </c>
      <c r="AQ873" s="1">
        <v>0.11</v>
      </c>
      <c r="AR873" s="1">
        <v>7.2</v>
      </c>
      <c r="AS873" s="1">
        <v>60</v>
      </c>
      <c r="AT873" s="1">
        <v>1.82</v>
      </c>
      <c r="AW873" s="1">
        <v>0.4</v>
      </c>
      <c r="AY873" s="20">
        <v>100.32999999999998</v>
      </c>
      <c r="AZ873" s="1" t="s">
        <v>290</v>
      </c>
      <c r="BA873" s="1">
        <v>91.5</v>
      </c>
      <c r="BB873" s="1">
        <v>20.5</v>
      </c>
      <c r="BD873" s="1">
        <v>3250</v>
      </c>
      <c r="BF873" s="1">
        <v>0.28999999999999998</v>
      </c>
      <c r="BH873" s="1" t="s">
        <v>292</v>
      </c>
      <c r="BJ873" s="1">
        <v>1</v>
      </c>
      <c r="BK873" s="1">
        <v>21</v>
      </c>
      <c r="BL873" s="1">
        <v>0.43</v>
      </c>
      <c r="BM873" s="1">
        <v>129500</v>
      </c>
      <c r="BN873" s="1">
        <v>1.6</v>
      </c>
      <c r="BO873" s="1">
        <v>1.1000000000000001</v>
      </c>
      <c r="BP873" s="1">
        <v>1.46</v>
      </c>
      <c r="BQ873" s="1">
        <v>0.04</v>
      </c>
      <c r="BR873" s="1">
        <v>1.7999999999999999E-2</v>
      </c>
      <c r="BT873" s="1" t="s">
        <v>293</v>
      </c>
      <c r="BU873" s="1">
        <v>5</v>
      </c>
      <c r="BV873" s="1">
        <v>2.35</v>
      </c>
      <c r="BW873" s="1">
        <v>1</v>
      </c>
      <c r="BY873" s="1">
        <v>70</v>
      </c>
      <c r="CB873" s="1">
        <v>13.6</v>
      </c>
      <c r="CC873" s="1">
        <v>5.6000000000000001E-2</v>
      </c>
      <c r="CF873" s="1">
        <v>1.23</v>
      </c>
      <c r="CG873" s="1">
        <v>0.6</v>
      </c>
      <c r="CH873" s="1">
        <v>3.3</v>
      </c>
      <c r="CI873" s="1">
        <v>0.5</v>
      </c>
      <c r="CJ873" s="1">
        <v>98.6</v>
      </c>
      <c r="CK873" s="1" t="s">
        <v>321</v>
      </c>
      <c r="CL873" s="1">
        <v>0.01</v>
      </c>
      <c r="CM873" s="1">
        <v>1.74</v>
      </c>
      <c r="CN873" s="1">
        <v>1.2</v>
      </c>
      <c r="CO873" s="1">
        <v>36.4</v>
      </c>
      <c r="CP873" s="16">
        <v>247</v>
      </c>
      <c r="CQ873" s="1">
        <v>6.8</v>
      </c>
      <c r="CR873" s="1">
        <v>8.1999999999999993</v>
      </c>
      <c r="CS873" s="1">
        <v>30</v>
      </c>
      <c r="CT873" s="1">
        <v>52</v>
      </c>
      <c r="CU873" s="1">
        <v>37.1</v>
      </c>
      <c r="CV873" s="1">
        <v>54.8</v>
      </c>
      <c r="CW873" s="1">
        <v>4.5</v>
      </c>
      <c r="CX873" s="1">
        <v>14.5</v>
      </c>
      <c r="CY873" s="1">
        <v>2.21</v>
      </c>
      <c r="CZ873" s="1">
        <v>0.46</v>
      </c>
      <c r="DA873" s="1">
        <v>1.74</v>
      </c>
      <c r="DB873" s="1">
        <v>0.24</v>
      </c>
      <c r="DC873" s="1">
        <v>1.56</v>
      </c>
      <c r="DD873" s="1">
        <v>0.31</v>
      </c>
      <c r="DE873" s="1">
        <v>0.93</v>
      </c>
      <c r="DF873" s="1">
        <v>0.14000000000000001</v>
      </c>
      <c r="DG873" s="1">
        <v>0.79</v>
      </c>
      <c r="DH873" s="1">
        <v>0.13</v>
      </c>
      <c r="DI873" s="85">
        <v>119.41</v>
      </c>
      <c r="DJ873" s="85">
        <v>127.61</v>
      </c>
    </row>
    <row r="874" spans="1:114" x14ac:dyDescent="0.3">
      <c r="A874" s="16" t="s">
        <v>3056</v>
      </c>
      <c r="B874" s="20" t="s">
        <v>978</v>
      </c>
      <c r="C874" s="20" t="s">
        <v>2999</v>
      </c>
      <c r="D874" s="20" t="s">
        <v>980</v>
      </c>
      <c r="E874" s="108">
        <v>45238</v>
      </c>
      <c r="F874" s="113">
        <v>45298</v>
      </c>
      <c r="G874" s="59" t="s">
        <v>3071</v>
      </c>
      <c r="H874" s="19" t="s">
        <v>2195</v>
      </c>
      <c r="I874" s="19">
        <v>36.048769999999998</v>
      </c>
      <c r="J874" s="19">
        <v>-106.68882600000001</v>
      </c>
      <c r="N874" s="59" t="s">
        <v>240</v>
      </c>
      <c r="O874" s="20" t="s">
        <v>147</v>
      </c>
      <c r="P874" s="59" t="s">
        <v>3014</v>
      </c>
      <c r="Q874" s="20" t="s">
        <v>1549</v>
      </c>
      <c r="R874" s="20" t="s">
        <v>3088</v>
      </c>
      <c r="Z874" s="20" t="s">
        <v>3080</v>
      </c>
      <c r="AA874" s="20" t="s">
        <v>142</v>
      </c>
      <c r="AB874" s="20" t="s">
        <v>3101</v>
      </c>
      <c r="AG874" s="1">
        <v>67.930000000000007</v>
      </c>
      <c r="AH874" s="1">
        <v>0.28000000000000003</v>
      </c>
      <c r="AI874" s="1">
        <v>10.54</v>
      </c>
      <c r="AK874" s="1">
        <v>0.99</v>
      </c>
      <c r="AL874" s="1">
        <v>0.06</v>
      </c>
      <c r="AM874" s="1">
        <v>1.2</v>
      </c>
      <c r="AN874" s="1">
        <v>0.43</v>
      </c>
      <c r="AO874" s="1">
        <v>2.23</v>
      </c>
      <c r="AP874" s="1">
        <v>2.2599999999999998</v>
      </c>
      <c r="AQ874" s="1">
        <v>0.1</v>
      </c>
      <c r="AR874" s="1">
        <v>4.6900000000000004</v>
      </c>
      <c r="AS874" s="1">
        <v>200</v>
      </c>
      <c r="AT874" s="1">
        <v>0.16</v>
      </c>
      <c r="AW874" s="1">
        <v>0.35</v>
      </c>
      <c r="AZ874" s="1">
        <v>6.0000000000000001E-3</v>
      </c>
      <c r="BA874" s="1">
        <v>5.8</v>
      </c>
      <c r="BB874" s="1">
        <v>36.9</v>
      </c>
      <c r="BD874" s="1">
        <v>4040</v>
      </c>
      <c r="BF874" s="1">
        <v>2.69</v>
      </c>
      <c r="BH874" s="1" t="s">
        <v>292</v>
      </c>
      <c r="BJ874" s="1">
        <v>11</v>
      </c>
      <c r="BK874" s="1">
        <v>37</v>
      </c>
      <c r="BL874" s="1">
        <v>0.7</v>
      </c>
      <c r="BM874" s="16">
        <v>65100</v>
      </c>
      <c r="BN874" s="1">
        <v>16.7</v>
      </c>
      <c r="BO874" s="1">
        <v>2.4</v>
      </c>
      <c r="BP874" s="1">
        <v>3.69</v>
      </c>
      <c r="BQ874" s="1">
        <v>0.47799999999999998</v>
      </c>
      <c r="BR874" s="1">
        <v>3.1E-2</v>
      </c>
      <c r="BT874" s="1">
        <v>30</v>
      </c>
      <c r="BU874" s="1">
        <v>3</v>
      </c>
      <c r="BV874" s="1">
        <v>6.14</v>
      </c>
      <c r="BW874" s="1" t="s">
        <v>251</v>
      </c>
      <c r="BY874" s="1">
        <v>25</v>
      </c>
      <c r="CB874" s="1">
        <v>58.2</v>
      </c>
      <c r="CC874" s="16">
        <v>0.222</v>
      </c>
      <c r="CF874" s="1">
        <v>0.1</v>
      </c>
      <c r="CG874" s="1">
        <v>5.7</v>
      </c>
      <c r="CH874" s="1">
        <v>1.5</v>
      </c>
      <c r="CI874" s="1">
        <v>1</v>
      </c>
      <c r="CJ874" s="1">
        <v>127.5</v>
      </c>
      <c r="CK874" s="1">
        <v>0.6</v>
      </c>
      <c r="CL874" s="1" t="s">
        <v>261</v>
      </c>
      <c r="CM874" s="1">
        <v>4.32</v>
      </c>
      <c r="CN874" s="1">
        <v>0.1</v>
      </c>
      <c r="CO874" s="1">
        <v>78.400000000000006</v>
      </c>
      <c r="CP874" s="16">
        <v>2480</v>
      </c>
      <c r="CQ874" s="1">
        <v>0.9</v>
      </c>
      <c r="CR874" s="1">
        <v>660</v>
      </c>
      <c r="CS874" s="1">
        <v>77</v>
      </c>
      <c r="CT874" s="1">
        <v>168</v>
      </c>
      <c r="CU874" s="1">
        <v>7.2</v>
      </c>
      <c r="CV874" s="1">
        <v>24.1</v>
      </c>
      <c r="CW874" s="1">
        <v>6.19</v>
      </c>
      <c r="CX874" s="1">
        <v>35.1</v>
      </c>
      <c r="CY874" s="1">
        <v>29.6</v>
      </c>
      <c r="CZ874" s="1">
        <v>9.3699999999999992</v>
      </c>
      <c r="DA874" s="1">
        <v>58.2</v>
      </c>
      <c r="DB874" s="1">
        <v>13.8</v>
      </c>
      <c r="DC874" s="1">
        <v>95</v>
      </c>
      <c r="DD874" s="1">
        <v>20.5</v>
      </c>
      <c r="DE874" s="1">
        <v>53.2</v>
      </c>
      <c r="DF874" s="1">
        <v>6.61</v>
      </c>
      <c r="DG874" s="1">
        <v>31.6</v>
      </c>
      <c r="DH874" s="1">
        <v>4.47</v>
      </c>
      <c r="DI874" s="85">
        <f>SUM(CU874:DH874)</f>
        <v>394.94000000000005</v>
      </c>
    </row>
    <row r="875" spans="1:114" x14ac:dyDescent="0.3">
      <c r="A875" s="16" t="s">
        <v>3057</v>
      </c>
      <c r="B875" s="20" t="s">
        <v>978</v>
      </c>
      <c r="C875" s="20" t="s">
        <v>2999</v>
      </c>
      <c r="D875" s="20" t="s">
        <v>980</v>
      </c>
      <c r="E875" s="108">
        <v>45238</v>
      </c>
      <c r="F875" s="113">
        <v>45298</v>
      </c>
      <c r="G875" s="59" t="s">
        <v>3071</v>
      </c>
      <c r="H875" s="19" t="s">
        <v>2195</v>
      </c>
      <c r="I875" s="19">
        <v>36.047466999999997</v>
      </c>
      <c r="J875" s="19">
        <v>-106.689109</v>
      </c>
      <c r="N875" s="59" t="s">
        <v>240</v>
      </c>
      <c r="O875" s="20" t="s">
        <v>147</v>
      </c>
      <c r="P875" s="59" t="s">
        <v>3014</v>
      </c>
      <c r="Q875" s="20" t="s">
        <v>1549</v>
      </c>
      <c r="R875" s="20" t="s">
        <v>3090</v>
      </c>
      <c r="Z875" s="20" t="s">
        <v>3081</v>
      </c>
      <c r="AA875" s="20" t="s">
        <v>142</v>
      </c>
      <c r="AB875" s="20" t="s">
        <v>3101</v>
      </c>
      <c r="AG875" s="1">
        <v>73.069999999999993</v>
      </c>
      <c r="AH875" s="1">
        <v>0.26</v>
      </c>
      <c r="AI875" s="1">
        <v>9.99</v>
      </c>
      <c r="AK875" s="1">
        <v>0.93</v>
      </c>
      <c r="AL875" s="1">
        <v>0.05</v>
      </c>
      <c r="AM875" s="1">
        <v>0.51</v>
      </c>
      <c r="AN875" s="1">
        <v>0.46</v>
      </c>
      <c r="AO875" s="1">
        <v>2.37</v>
      </c>
      <c r="AP875" s="1">
        <v>2.65</v>
      </c>
      <c r="AQ875" s="1">
        <v>0.18</v>
      </c>
      <c r="AR875" s="1">
        <v>3.23</v>
      </c>
      <c r="AS875" s="1">
        <v>140</v>
      </c>
      <c r="AT875" s="1" t="s">
        <v>261</v>
      </c>
      <c r="AW875" s="1">
        <v>0.37</v>
      </c>
      <c r="AZ875" s="1">
        <v>2E-3</v>
      </c>
      <c r="BA875" s="1">
        <v>9.3000000000000007</v>
      </c>
      <c r="BB875" s="1">
        <v>3.4</v>
      </c>
      <c r="BD875" s="1">
        <v>551</v>
      </c>
      <c r="BF875" s="1">
        <v>0.78</v>
      </c>
      <c r="BH875" s="1" t="s">
        <v>292</v>
      </c>
      <c r="BJ875" s="1">
        <v>3</v>
      </c>
      <c r="BK875" s="1">
        <v>29</v>
      </c>
      <c r="BL875" s="1">
        <v>0.7</v>
      </c>
      <c r="BM875" s="16">
        <v>41900</v>
      </c>
      <c r="BN875" s="1">
        <v>10.8</v>
      </c>
      <c r="BO875" s="1">
        <v>1.4</v>
      </c>
      <c r="BP875" s="1">
        <v>2.92</v>
      </c>
      <c r="BQ875" s="1">
        <v>7.2999999999999995E-2</v>
      </c>
      <c r="BR875" s="1">
        <v>1.9E-2</v>
      </c>
      <c r="BT875" s="1">
        <v>10</v>
      </c>
      <c r="BU875" s="1">
        <v>1</v>
      </c>
      <c r="BV875" s="1">
        <v>6.25</v>
      </c>
      <c r="BW875" s="1" t="s">
        <v>251</v>
      </c>
      <c r="BY875" s="1">
        <v>15</v>
      </c>
      <c r="CB875" s="1">
        <v>68.3</v>
      </c>
      <c r="CC875" s="1">
        <v>5.1999999999999998E-2</v>
      </c>
      <c r="CF875" s="1">
        <v>0.1</v>
      </c>
      <c r="CG875" s="1">
        <v>3.6</v>
      </c>
      <c r="CH875" s="1">
        <v>1.3</v>
      </c>
      <c r="CI875" s="1">
        <v>1</v>
      </c>
      <c r="CJ875" s="1">
        <v>83.2</v>
      </c>
      <c r="CK875" s="1">
        <v>0.7</v>
      </c>
      <c r="CL875" s="1" t="s">
        <v>261</v>
      </c>
      <c r="CM875" s="1">
        <v>4.32</v>
      </c>
      <c r="CN875" s="1">
        <v>0.03</v>
      </c>
      <c r="CO875" s="1">
        <v>49.9</v>
      </c>
      <c r="CP875" s="16">
        <v>200</v>
      </c>
      <c r="CQ875" s="1">
        <v>0.9</v>
      </c>
      <c r="CR875" s="1">
        <v>655</v>
      </c>
      <c r="CS875" s="1">
        <v>26</v>
      </c>
      <c r="CT875" s="1">
        <v>111</v>
      </c>
      <c r="CU875" s="1">
        <v>13.2</v>
      </c>
      <c r="CV875" s="1">
        <v>27.1</v>
      </c>
      <c r="CW875" s="1">
        <v>3.98</v>
      </c>
      <c r="CX875" s="1">
        <v>18.5</v>
      </c>
      <c r="CY875" s="1">
        <v>12.55</v>
      </c>
      <c r="CZ875" s="1">
        <v>4.33</v>
      </c>
      <c r="DA875" s="1">
        <v>36</v>
      </c>
      <c r="DB875" s="1">
        <v>9.7200000000000006</v>
      </c>
      <c r="DC875" s="1">
        <v>78</v>
      </c>
      <c r="DD875" s="1">
        <v>18.8</v>
      </c>
      <c r="DE875" s="1">
        <v>52.4</v>
      </c>
      <c r="DF875" s="1">
        <v>6.9</v>
      </c>
      <c r="DG875" s="1">
        <v>34.9</v>
      </c>
      <c r="DH875" s="1">
        <v>4.91</v>
      </c>
      <c r="DI875" s="85">
        <f>SUM(CU875:DH875)</f>
        <v>321.28999999999996</v>
      </c>
    </row>
    <row r="876" spans="1:114" x14ac:dyDescent="0.3">
      <c r="A876" s="16" t="s">
        <v>3058</v>
      </c>
      <c r="B876" s="20" t="s">
        <v>978</v>
      </c>
      <c r="C876" s="20" t="s">
        <v>2999</v>
      </c>
      <c r="D876" s="20" t="s">
        <v>980</v>
      </c>
      <c r="E876" s="108">
        <v>45238</v>
      </c>
      <c r="F876" s="113">
        <v>45298</v>
      </c>
      <c r="G876" s="59" t="s">
        <v>3071</v>
      </c>
      <c r="H876" s="19" t="s">
        <v>2195</v>
      </c>
      <c r="I876" s="19">
        <v>36.007438</v>
      </c>
      <c r="J876" s="19">
        <v>-106.856544</v>
      </c>
      <c r="N876" s="59" t="s">
        <v>240</v>
      </c>
      <c r="O876" s="20" t="s">
        <v>147</v>
      </c>
      <c r="P876" s="59" t="s">
        <v>3014</v>
      </c>
      <c r="Q876" s="20" t="s">
        <v>1549</v>
      </c>
      <c r="R876" s="20" t="s">
        <v>1374</v>
      </c>
      <c r="Z876" s="20" t="s">
        <v>3082</v>
      </c>
      <c r="AA876" s="20" t="s">
        <v>142</v>
      </c>
      <c r="AB876" s="20" t="s">
        <v>3101</v>
      </c>
      <c r="AG876" s="1">
        <v>68.180000000000007</v>
      </c>
      <c r="AH876" s="1">
        <v>7.0000000000000007E-2</v>
      </c>
      <c r="AI876" s="1">
        <v>1.28</v>
      </c>
      <c r="AK876" s="1">
        <v>1.88</v>
      </c>
      <c r="AL876" s="1">
        <v>7.0000000000000007E-2</v>
      </c>
      <c r="AM876" s="1">
        <v>0.04</v>
      </c>
      <c r="AN876" s="1">
        <v>1.03</v>
      </c>
      <c r="AO876" s="1">
        <v>0.19</v>
      </c>
      <c r="AP876" s="1">
        <v>0.22</v>
      </c>
      <c r="AQ876" s="1">
        <v>1.4</v>
      </c>
      <c r="AR876" s="1">
        <v>7.29</v>
      </c>
      <c r="AS876" s="1">
        <v>810</v>
      </c>
      <c r="AT876" s="1">
        <v>0.61</v>
      </c>
      <c r="AW876" s="1">
        <v>1.22</v>
      </c>
      <c r="AZ876" s="1">
        <v>4.0000000000000001E-3</v>
      </c>
      <c r="BA876" s="1">
        <v>22.5</v>
      </c>
      <c r="BB876" s="1">
        <v>23.8</v>
      </c>
      <c r="BD876" s="1">
        <v>10389.610389610389</v>
      </c>
      <c r="BF876" s="1">
        <v>0.08</v>
      </c>
      <c r="BH876" s="1">
        <v>0.5</v>
      </c>
      <c r="BJ876" s="1">
        <v>1</v>
      </c>
      <c r="BK876" s="1">
        <v>29</v>
      </c>
      <c r="BL876" s="1">
        <v>0.39</v>
      </c>
      <c r="BM876" s="16">
        <v>135000</v>
      </c>
      <c r="BN876" s="1">
        <v>1.4</v>
      </c>
      <c r="BO876" s="1">
        <v>0.8</v>
      </c>
      <c r="BP876" s="1">
        <v>1.1000000000000001</v>
      </c>
      <c r="BQ876" s="1">
        <v>1.6E-2</v>
      </c>
      <c r="BR876" s="1" t="s">
        <v>296</v>
      </c>
      <c r="BT876" s="1" t="s">
        <v>293</v>
      </c>
      <c r="BU876" s="1">
        <v>3</v>
      </c>
      <c r="BV876" s="1">
        <v>1.37</v>
      </c>
      <c r="BW876" s="1" t="s">
        <v>251</v>
      </c>
      <c r="BY876" s="1">
        <v>29</v>
      </c>
      <c r="CB876" s="1">
        <v>7.5</v>
      </c>
      <c r="CC876" s="1">
        <v>6.0000000000000001E-3</v>
      </c>
      <c r="CF876" s="1">
        <v>0.16</v>
      </c>
      <c r="CG876" s="1">
        <v>1.1000000000000001</v>
      </c>
      <c r="CH876" s="1">
        <v>5.7</v>
      </c>
      <c r="CI876" s="1" t="s">
        <v>292</v>
      </c>
      <c r="CJ876" s="1">
        <v>133</v>
      </c>
      <c r="CK876" s="1">
        <v>0.1</v>
      </c>
      <c r="CL876" s="1" t="s">
        <v>261</v>
      </c>
      <c r="CM876" s="1">
        <v>1.52</v>
      </c>
      <c r="CN876" s="1">
        <v>0.42</v>
      </c>
      <c r="CO876" s="1">
        <v>22.9</v>
      </c>
      <c r="CP876" s="1">
        <v>64</v>
      </c>
      <c r="CQ876" s="1" t="s">
        <v>292</v>
      </c>
      <c r="CR876" s="1">
        <v>43.1</v>
      </c>
      <c r="CS876" s="1">
        <v>68</v>
      </c>
      <c r="CT876" s="1">
        <v>42</v>
      </c>
      <c r="CU876" s="1">
        <v>28.8</v>
      </c>
      <c r="CV876" s="1">
        <v>43.8</v>
      </c>
      <c r="CW876" s="1">
        <v>5.44</v>
      </c>
      <c r="CX876" s="1">
        <v>21.4</v>
      </c>
      <c r="CY876" s="1">
        <v>4.1100000000000003</v>
      </c>
      <c r="CZ876" s="1">
        <v>0.92</v>
      </c>
      <c r="DA876" s="1">
        <v>4.9000000000000004</v>
      </c>
      <c r="DB876" s="1">
        <v>0.81</v>
      </c>
      <c r="DC876" s="1">
        <v>4.8499999999999996</v>
      </c>
      <c r="DD876" s="1">
        <v>1.0900000000000001</v>
      </c>
      <c r="DE876" s="1">
        <v>3.12</v>
      </c>
      <c r="DF876" s="1">
        <v>0.5</v>
      </c>
      <c r="DG876" s="1">
        <v>2.74</v>
      </c>
      <c r="DH876" s="1">
        <v>0.36</v>
      </c>
      <c r="DI876" s="85">
        <f>SUM(CU876:DH876)</f>
        <v>122.84</v>
      </c>
    </row>
    <row r="877" spans="1:114" ht="13.5" thickBot="1" x14ac:dyDescent="0.35">
      <c r="A877" s="16" t="s">
        <v>3059</v>
      </c>
      <c r="B877" s="20" t="s">
        <v>978</v>
      </c>
      <c r="C877" s="20" t="s">
        <v>2999</v>
      </c>
      <c r="D877" s="20" t="s">
        <v>980</v>
      </c>
      <c r="E877" s="108">
        <v>45238</v>
      </c>
      <c r="F877" s="113">
        <v>45298</v>
      </c>
      <c r="G877" s="59" t="s">
        <v>3071</v>
      </c>
      <c r="H877" s="19" t="s">
        <v>2195</v>
      </c>
      <c r="I877" s="19">
        <v>36.007227</v>
      </c>
      <c r="J877" s="19">
        <v>-106.85646800000001</v>
      </c>
      <c r="N877" s="59" t="s">
        <v>240</v>
      </c>
      <c r="O877" s="20" t="s">
        <v>147</v>
      </c>
      <c r="P877" s="59" t="s">
        <v>3014</v>
      </c>
      <c r="Q877" s="20" t="s">
        <v>1549</v>
      </c>
      <c r="R877" s="20" t="s">
        <v>1374</v>
      </c>
      <c r="Z877" s="20" t="s">
        <v>3082</v>
      </c>
      <c r="AA877" s="20" t="s">
        <v>142</v>
      </c>
      <c r="AB877" s="20" t="s">
        <v>3101</v>
      </c>
      <c r="AG877" s="1">
        <v>27.98</v>
      </c>
      <c r="AH877" s="1">
        <v>0.03</v>
      </c>
      <c r="AI877" s="1">
        <v>0.94</v>
      </c>
      <c r="AK877" s="1">
        <v>2.59</v>
      </c>
      <c r="AL877" s="1">
        <v>0.19</v>
      </c>
      <c r="AM877" s="1" t="s">
        <v>261</v>
      </c>
      <c r="AN877" s="1">
        <v>12.4</v>
      </c>
      <c r="AO877" s="1">
        <v>0.35</v>
      </c>
      <c r="AP877" s="1">
        <v>0.18</v>
      </c>
      <c r="AQ877" s="1">
        <v>9.19</v>
      </c>
      <c r="AR877" s="1">
        <v>14.04</v>
      </c>
      <c r="AS877" s="1">
        <v>8910</v>
      </c>
      <c r="AT877" s="1">
        <v>4.41</v>
      </c>
      <c r="AW877" s="1">
        <v>3.44</v>
      </c>
      <c r="AZ877" s="1">
        <v>7.0000000000000001E-3</v>
      </c>
      <c r="BA877" s="1">
        <v>53.4</v>
      </c>
      <c r="BB877" s="1">
        <v>26.2</v>
      </c>
      <c r="BD877" s="1">
        <v>19256.605463502015</v>
      </c>
      <c r="BF877" s="1">
        <v>0.11</v>
      </c>
      <c r="BH877" s="1">
        <v>0.7</v>
      </c>
      <c r="BJ877" s="1">
        <v>2</v>
      </c>
      <c r="BK877" s="1">
        <v>14</v>
      </c>
      <c r="BL877" s="1">
        <v>0.28000000000000003</v>
      </c>
      <c r="BM877" s="16">
        <v>242000</v>
      </c>
      <c r="BN877" s="1">
        <v>0.9</v>
      </c>
      <c r="BO877" s="1" t="s">
        <v>292</v>
      </c>
      <c r="BP877" s="1">
        <v>0.45</v>
      </c>
      <c r="BQ877" s="1">
        <v>3.3000000000000002E-2</v>
      </c>
      <c r="BR877" s="1">
        <v>5.0000000000000001E-3</v>
      </c>
      <c r="BT877" s="1" t="s">
        <v>293</v>
      </c>
      <c r="BU877" s="1">
        <v>11</v>
      </c>
      <c r="BV877" s="1">
        <v>0.84</v>
      </c>
      <c r="BW877" s="1" t="s">
        <v>251</v>
      </c>
      <c r="BY877" s="1">
        <v>65</v>
      </c>
      <c r="CB877" s="1">
        <v>5.3</v>
      </c>
      <c r="CC877" s="1">
        <v>2.4E-2</v>
      </c>
      <c r="CF877" s="1">
        <v>0.31</v>
      </c>
      <c r="CG877" s="1">
        <v>2.5</v>
      </c>
      <c r="CH877" s="1">
        <v>6.1</v>
      </c>
      <c r="CI877" s="1" t="s">
        <v>292</v>
      </c>
      <c r="CJ877" s="1">
        <v>481</v>
      </c>
      <c r="CK877" s="1" t="s">
        <v>321</v>
      </c>
      <c r="CL877" s="1">
        <v>0.03</v>
      </c>
      <c r="CM877" s="1">
        <v>0.8</v>
      </c>
      <c r="CN877" s="1">
        <v>3.19</v>
      </c>
      <c r="CO877" s="1">
        <v>28.7</v>
      </c>
      <c r="CP877" s="1">
        <v>46</v>
      </c>
      <c r="CQ877" s="1">
        <v>0.5</v>
      </c>
      <c r="CR877" s="1">
        <v>92.3</v>
      </c>
      <c r="CS877" s="1">
        <v>48</v>
      </c>
      <c r="CT877" s="1">
        <v>20</v>
      </c>
      <c r="CU877" s="1">
        <v>23.7</v>
      </c>
      <c r="CV877" s="1">
        <v>42.4</v>
      </c>
      <c r="CW877" s="1">
        <v>5.33</v>
      </c>
      <c r="CX877" s="1">
        <v>22.9</v>
      </c>
      <c r="CY877" s="1">
        <v>4.82</v>
      </c>
      <c r="CZ877" s="1">
        <v>1.1299999999999999</v>
      </c>
      <c r="DA877" s="1">
        <v>5.91</v>
      </c>
      <c r="DB877" s="1">
        <v>1</v>
      </c>
      <c r="DC877" s="1">
        <v>6.7</v>
      </c>
      <c r="DD877" s="1">
        <v>1.8</v>
      </c>
      <c r="DE877" s="1">
        <v>5.92</v>
      </c>
      <c r="DF877" s="1">
        <v>0.88</v>
      </c>
      <c r="DG877" s="1">
        <v>4.4000000000000004</v>
      </c>
      <c r="DH877" s="1">
        <v>0.56000000000000005</v>
      </c>
      <c r="DI877" s="85">
        <f>SUM(CU877:DH877)</f>
        <v>127.44999999999997</v>
      </c>
    </row>
    <row r="878" spans="1:114" ht="13.5" thickBot="1" x14ac:dyDescent="0.35">
      <c r="A878" s="1" t="s">
        <v>2995</v>
      </c>
      <c r="B878" s="20" t="s">
        <v>978</v>
      </c>
      <c r="C878" s="20" t="s">
        <v>370</v>
      </c>
      <c r="D878" s="20" t="s">
        <v>980</v>
      </c>
      <c r="E878" s="192">
        <v>45155</v>
      </c>
      <c r="F878" s="113">
        <v>45221</v>
      </c>
      <c r="G878" s="59" t="s">
        <v>3000</v>
      </c>
      <c r="H878" s="19" t="s">
        <v>2195</v>
      </c>
      <c r="I878" s="193">
        <v>35.205528114000003</v>
      </c>
      <c r="J878" s="193">
        <v>-108.14910399999999</v>
      </c>
      <c r="M878" s="20" t="s">
        <v>2742</v>
      </c>
      <c r="N878" s="59" t="s">
        <v>242</v>
      </c>
      <c r="O878" s="20" t="s">
        <v>147</v>
      </c>
      <c r="P878" s="59" t="s">
        <v>3014</v>
      </c>
      <c r="Q878" s="20" t="s">
        <v>1549</v>
      </c>
      <c r="R878" s="20" t="s">
        <v>2743</v>
      </c>
      <c r="Z878" s="194" t="s">
        <v>3010</v>
      </c>
      <c r="AA878" s="20" t="s">
        <v>142</v>
      </c>
      <c r="AB878" s="20" t="s">
        <v>3015</v>
      </c>
      <c r="AG878" s="1">
        <v>25.7</v>
      </c>
      <c r="AH878" s="1">
        <v>0.4</v>
      </c>
      <c r="AI878" s="1">
        <v>7.63</v>
      </c>
      <c r="AK878" s="1">
        <v>1.4</v>
      </c>
      <c r="AL878" s="1">
        <v>0.81</v>
      </c>
      <c r="AM878" s="1">
        <v>0.68</v>
      </c>
      <c r="AN878" s="1">
        <v>0.34</v>
      </c>
      <c r="AO878" s="1">
        <v>0.38</v>
      </c>
      <c r="AP878" s="1">
        <v>2.79</v>
      </c>
      <c r="AQ878" s="1">
        <v>0.04</v>
      </c>
      <c r="AR878" s="1">
        <v>20.2</v>
      </c>
      <c r="AS878" s="1">
        <v>700</v>
      </c>
      <c r="AT878" s="1">
        <v>0.01</v>
      </c>
      <c r="AW878" s="1">
        <v>3.8</v>
      </c>
      <c r="AY878" s="20">
        <v>67.300000000000011</v>
      </c>
      <c r="AZ878" s="1" t="s">
        <v>290</v>
      </c>
      <c r="BA878" s="1">
        <v>12.8</v>
      </c>
      <c r="BB878" s="16">
        <v>108.5</v>
      </c>
      <c r="BD878" s="1">
        <v>298</v>
      </c>
      <c r="BF878" s="16">
        <v>2.29</v>
      </c>
      <c r="BH878" s="1" t="s">
        <v>292</v>
      </c>
      <c r="BJ878" s="16">
        <v>620</v>
      </c>
      <c r="BK878" s="1">
        <v>56</v>
      </c>
      <c r="BL878" s="16">
        <v>194</v>
      </c>
      <c r="BM878" s="1">
        <v>31200</v>
      </c>
      <c r="BN878" s="16">
        <v>15.9</v>
      </c>
      <c r="BO878" s="1">
        <v>3.6</v>
      </c>
      <c r="BP878" s="1">
        <v>3.59</v>
      </c>
      <c r="BQ878" s="1">
        <v>0.13300000000000001</v>
      </c>
      <c r="BR878" s="1">
        <v>4.4999999999999998E-2</v>
      </c>
      <c r="BT878" s="1">
        <v>30</v>
      </c>
      <c r="BU878" s="1">
        <v>3</v>
      </c>
      <c r="BV878" s="1">
        <v>9.93</v>
      </c>
      <c r="BW878" s="1">
        <v>12</v>
      </c>
      <c r="BY878" s="1">
        <v>87</v>
      </c>
      <c r="CB878" s="16">
        <v>354</v>
      </c>
      <c r="CC878" s="1">
        <v>1.4999999999999999E-2</v>
      </c>
      <c r="CF878" s="1">
        <v>10.6</v>
      </c>
      <c r="CG878" s="1">
        <v>4.7</v>
      </c>
      <c r="CH878" s="1">
        <v>3.1</v>
      </c>
      <c r="CI878" s="1">
        <v>1.9</v>
      </c>
      <c r="CJ878" s="1">
        <v>28.9</v>
      </c>
      <c r="CK878" s="1">
        <v>0.5</v>
      </c>
      <c r="CL878" s="1">
        <v>0.04</v>
      </c>
      <c r="CM878" s="1">
        <v>8.74</v>
      </c>
      <c r="CN878" s="1">
        <v>23</v>
      </c>
      <c r="CO878" s="1">
        <v>28.4</v>
      </c>
      <c r="CP878" s="1">
        <v>92</v>
      </c>
      <c r="CQ878" s="1">
        <v>14</v>
      </c>
      <c r="CR878" s="1">
        <v>51.6</v>
      </c>
      <c r="CS878" s="1">
        <v>66</v>
      </c>
      <c r="CT878" s="1">
        <v>130</v>
      </c>
      <c r="CU878" s="1">
        <v>25.9</v>
      </c>
      <c r="CV878" s="1">
        <v>54.9</v>
      </c>
      <c r="CW878" s="1">
        <v>5.63</v>
      </c>
      <c r="CX878" s="1">
        <v>22.8</v>
      </c>
      <c r="CY878" s="1">
        <v>6.18</v>
      </c>
      <c r="CZ878" s="1">
        <v>1.35</v>
      </c>
      <c r="DA878" s="1">
        <v>7.9</v>
      </c>
      <c r="DB878" s="1">
        <v>1.61</v>
      </c>
      <c r="DC878" s="1">
        <v>9.69</v>
      </c>
      <c r="DD878" s="1">
        <v>2.13</v>
      </c>
      <c r="DE878" s="1">
        <v>6.69</v>
      </c>
      <c r="DF878" s="1">
        <v>1.04</v>
      </c>
      <c r="DG878" s="1">
        <v>6.88</v>
      </c>
      <c r="DH878" s="1">
        <v>1.08</v>
      </c>
      <c r="DI878" s="85">
        <v>153.78</v>
      </c>
      <c r="DJ878" s="85">
        <v>205.38</v>
      </c>
    </row>
    <row r="879" spans="1:114" ht="13.5" thickBot="1" x14ac:dyDescent="0.35">
      <c r="A879" s="1" t="s">
        <v>2996</v>
      </c>
      <c r="B879" s="20" t="s">
        <v>978</v>
      </c>
      <c r="C879" s="20" t="s">
        <v>370</v>
      </c>
      <c r="D879" s="20" t="s">
        <v>980</v>
      </c>
      <c r="E879" s="192">
        <v>45155</v>
      </c>
      <c r="F879" s="113">
        <v>45221</v>
      </c>
      <c r="G879" s="59" t="s">
        <v>3000</v>
      </c>
      <c r="H879" s="19" t="s">
        <v>2195</v>
      </c>
      <c r="I879" s="193">
        <v>35.203754429999996</v>
      </c>
      <c r="J879" s="193">
        <v>-108.15148326000001</v>
      </c>
      <c r="M879" s="20" t="s">
        <v>2742</v>
      </c>
      <c r="N879" s="59" t="s">
        <v>242</v>
      </c>
      <c r="O879" s="20" t="s">
        <v>147</v>
      </c>
      <c r="P879" s="59" t="s">
        <v>3014</v>
      </c>
      <c r="Q879" s="20" t="s">
        <v>1549</v>
      </c>
      <c r="R879" s="20" t="s">
        <v>2743</v>
      </c>
      <c r="Z879" s="194" t="s">
        <v>3011</v>
      </c>
      <c r="AA879" s="20" t="s">
        <v>142</v>
      </c>
      <c r="AB879" s="20" t="s">
        <v>3015</v>
      </c>
      <c r="AG879" s="1">
        <v>74.900000000000006</v>
      </c>
      <c r="AH879" s="1">
        <v>0.15</v>
      </c>
      <c r="AI879" s="1">
        <v>4.93</v>
      </c>
      <c r="AK879" s="1">
        <v>3.07</v>
      </c>
      <c r="AL879" s="1" t="s">
        <v>261</v>
      </c>
      <c r="AM879" s="1">
        <v>0.09</v>
      </c>
      <c r="AN879" s="1">
        <v>0.13</v>
      </c>
      <c r="AO879" s="1">
        <v>0.87</v>
      </c>
      <c r="AP879" s="1">
        <v>1.78</v>
      </c>
      <c r="AQ879" s="1">
        <v>0.03</v>
      </c>
      <c r="AR879" s="1">
        <v>6.05</v>
      </c>
      <c r="AS879" s="1">
        <v>160</v>
      </c>
      <c r="AT879" s="1">
        <v>0.03</v>
      </c>
      <c r="AW879" s="1">
        <v>0.78</v>
      </c>
      <c r="AY879" s="20">
        <v>102.07000000000002</v>
      </c>
      <c r="AZ879" s="1" t="s">
        <v>290</v>
      </c>
      <c r="BA879" s="1">
        <v>56.5</v>
      </c>
      <c r="BB879" s="16">
        <v>215</v>
      </c>
      <c r="BD879" s="1">
        <v>333</v>
      </c>
      <c r="BF879" s="16">
        <v>7.4</v>
      </c>
      <c r="BH879" s="1" t="s">
        <v>292</v>
      </c>
      <c r="BJ879" s="1">
        <v>6</v>
      </c>
      <c r="BK879" s="1">
        <v>7</v>
      </c>
      <c r="BL879" s="16">
        <v>11.25</v>
      </c>
      <c r="BM879" s="1">
        <v>92600</v>
      </c>
      <c r="BN879" s="1">
        <v>4.0999999999999996</v>
      </c>
      <c r="BO879" s="1">
        <v>2</v>
      </c>
      <c r="BP879" s="1">
        <v>2.61</v>
      </c>
      <c r="BQ879" s="1">
        <v>6.6000000000000003E-2</v>
      </c>
      <c r="BR879" s="1">
        <v>0.02</v>
      </c>
      <c r="BT879" s="1">
        <v>20</v>
      </c>
      <c r="BU879" s="1">
        <v>28</v>
      </c>
      <c r="BV879" s="1">
        <v>5.0199999999999996</v>
      </c>
      <c r="BW879" s="1">
        <v>3</v>
      </c>
      <c r="BY879" s="1">
        <v>12</v>
      </c>
      <c r="CB879" s="16">
        <v>87.3</v>
      </c>
      <c r="CC879" s="1">
        <v>1.4999999999999999E-2</v>
      </c>
      <c r="CF879" s="1">
        <v>3.71</v>
      </c>
      <c r="CG879" s="1">
        <v>1</v>
      </c>
      <c r="CH879" s="1">
        <v>27.4</v>
      </c>
      <c r="CI879" s="1">
        <v>0.8</v>
      </c>
      <c r="CJ879" s="1">
        <v>27.3</v>
      </c>
      <c r="CK879" s="1">
        <v>0.2</v>
      </c>
      <c r="CL879" s="1">
        <v>0.01</v>
      </c>
      <c r="CM879" s="1">
        <v>4.84</v>
      </c>
      <c r="CN879" s="1">
        <v>1.01</v>
      </c>
      <c r="CO879" s="1">
        <v>47.7</v>
      </c>
      <c r="CP879" s="1">
        <v>40</v>
      </c>
      <c r="CQ879" s="1">
        <v>5</v>
      </c>
      <c r="CR879" s="1">
        <v>51.8</v>
      </c>
      <c r="CS879" s="1">
        <v>38</v>
      </c>
      <c r="CT879" s="1">
        <v>97</v>
      </c>
      <c r="CU879" s="1">
        <v>18.600000000000001</v>
      </c>
      <c r="CV879" s="1">
        <v>41.4</v>
      </c>
      <c r="CW879" s="1">
        <v>5.55</v>
      </c>
      <c r="CX879" s="1">
        <v>22</v>
      </c>
      <c r="CY879" s="1">
        <v>5.57</v>
      </c>
      <c r="CZ879" s="1">
        <v>1.1200000000000001</v>
      </c>
      <c r="DA879" s="1">
        <v>7.07</v>
      </c>
      <c r="DB879" s="1">
        <v>1.45</v>
      </c>
      <c r="DC879" s="1">
        <v>8.99</v>
      </c>
      <c r="DD879" s="1">
        <v>1.83</v>
      </c>
      <c r="DE879" s="1">
        <v>4.55</v>
      </c>
      <c r="DF879" s="1">
        <v>0.59</v>
      </c>
      <c r="DG879" s="1">
        <v>3.51</v>
      </c>
      <c r="DH879" s="1">
        <v>0.41</v>
      </c>
      <c r="DI879" s="85">
        <v>122.64</v>
      </c>
      <c r="DJ879" s="85">
        <v>174.44</v>
      </c>
    </row>
    <row r="880" spans="1:114" ht="13.5" thickBot="1" x14ac:dyDescent="0.35">
      <c r="A880" s="1" t="s">
        <v>2997</v>
      </c>
      <c r="B880" s="20" t="s">
        <v>978</v>
      </c>
      <c r="C880" s="20" t="s">
        <v>370</v>
      </c>
      <c r="D880" s="20" t="s">
        <v>980</v>
      </c>
      <c r="E880" s="192">
        <v>45155</v>
      </c>
      <c r="F880" s="113">
        <v>45221</v>
      </c>
      <c r="G880" s="59" t="s">
        <v>3000</v>
      </c>
      <c r="H880" s="19" t="s">
        <v>2195</v>
      </c>
      <c r="I880" s="193">
        <v>35.203754429999996</v>
      </c>
      <c r="J880" s="193">
        <v>-108.15148326000001</v>
      </c>
      <c r="M880" s="20" t="s">
        <v>2742</v>
      </c>
      <c r="N880" s="59" t="s">
        <v>242</v>
      </c>
      <c r="O880" s="20" t="s">
        <v>147</v>
      </c>
      <c r="P880" s="59" t="s">
        <v>3014</v>
      </c>
      <c r="Q880" s="20" t="s">
        <v>1549</v>
      </c>
      <c r="R880" s="20" t="s">
        <v>2743</v>
      </c>
      <c r="Z880" s="194" t="s">
        <v>3012</v>
      </c>
      <c r="AA880" s="20" t="s">
        <v>142</v>
      </c>
      <c r="AB880" s="20" t="s">
        <v>3015</v>
      </c>
      <c r="AG880" s="1">
        <v>75.400000000000006</v>
      </c>
      <c r="AH880" s="1">
        <v>0.54</v>
      </c>
      <c r="AI880" s="1">
        <v>13.1</v>
      </c>
      <c r="AK880" s="1">
        <v>1.38</v>
      </c>
      <c r="AL880" s="1" t="s">
        <v>261</v>
      </c>
      <c r="AM880" s="1">
        <v>0.75</v>
      </c>
      <c r="AN880" s="1">
        <v>0.27</v>
      </c>
      <c r="AO880" s="1">
        <v>0.59</v>
      </c>
      <c r="AP880" s="1">
        <v>4.47</v>
      </c>
      <c r="AQ880" s="1">
        <v>0.03</v>
      </c>
      <c r="AR880" s="1">
        <v>4.34</v>
      </c>
      <c r="AS880" s="1">
        <v>750</v>
      </c>
      <c r="AT880" s="1">
        <v>0.02</v>
      </c>
      <c r="AW880" s="1">
        <v>0.2</v>
      </c>
      <c r="AY880" s="20">
        <v>100.87</v>
      </c>
      <c r="AZ880" s="1" t="s">
        <v>290</v>
      </c>
      <c r="BA880" s="1">
        <v>8.6999999999999993</v>
      </c>
      <c r="BB880" s="1">
        <v>36.5</v>
      </c>
      <c r="BD880" s="1">
        <v>479</v>
      </c>
      <c r="BF880" s="16">
        <v>4.1399999999999997</v>
      </c>
      <c r="BH880" s="1" t="s">
        <v>292</v>
      </c>
      <c r="BJ880" s="1">
        <v>5</v>
      </c>
      <c r="BK880" s="1">
        <v>27</v>
      </c>
      <c r="BL880" s="16">
        <v>76.3</v>
      </c>
      <c r="BM880" s="1">
        <v>13650</v>
      </c>
      <c r="BN880" s="16">
        <v>18.8</v>
      </c>
      <c r="BO880" s="1">
        <v>2.7</v>
      </c>
      <c r="BP880" s="1">
        <v>9.52</v>
      </c>
      <c r="BQ880" s="1">
        <v>8.2000000000000003E-2</v>
      </c>
      <c r="BR880" s="1">
        <v>4.5999999999999999E-2</v>
      </c>
      <c r="BT880" s="1">
        <v>60</v>
      </c>
      <c r="BU880" s="1">
        <v>2</v>
      </c>
      <c r="BV880" s="1">
        <v>16.100000000000001</v>
      </c>
      <c r="BW880" s="1">
        <v>9</v>
      </c>
      <c r="BY880" s="1">
        <v>17</v>
      </c>
      <c r="CB880" s="16">
        <v>282</v>
      </c>
      <c r="CC880" s="1">
        <v>6.0000000000000001E-3</v>
      </c>
      <c r="CF880" s="1">
        <v>1.88</v>
      </c>
      <c r="CG880" s="1">
        <v>2.9</v>
      </c>
      <c r="CH880" s="1">
        <v>1.2</v>
      </c>
      <c r="CI880" s="1">
        <v>2.6</v>
      </c>
      <c r="CJ880" s="1">
        <v>76</v>
      </c>
      <c r="CK880" s="1">
        <v>1.1000000000000001</v>
      </c>
      <c r="CL880" s="1">
        <v>0.02</v>
      </c>
      <c r="CM880" s="1">
        <v>15.2</v>
      </c>
      <c r="CN880" s="1">
        <v>1.77</v>
      </c>
      <c r="CO880" s="1">
        <v>44.4</v>
      </c>
      <c r="CP880" s="1">
        <v>58</v>
      </c>
      <c r="CQ880" s="1">
        <v>8.1999999999999993</v>
      </c>
      <c r="CR880" s="1">
        <v>77.099999999999994</v>
      </c>
      <c r="CS880" s="1">
        <v>35</v>
      </c>
      <c r="CT880" s="1">
        <v>360</v>
      </c>
      <c r="CU880" s="1">
        <v>38.5</v>
      </c>
      <c r="CV880" s="1">
        <v>73</v>
      </c>
      <c r="CW880" s="1">
        <v>8.67</v>
      </c>
      <c r="CX880" s="1">
        <v>32.700000000000003</v>
      </c>
      <c r="CY880" s="1">
        <v>7.25</v>
      </c>
      <c r="CZ880" s="1">
        <v>1.44</v>
      </c>
      <c r="DA880" s="1">
        <v>9.6</v>
      </c>
      <c r="DB880" s="1">
        <v>1.89</v>
      </c>
      <c r="DC880" s="1">
        <v>11.75</v>
      </c>
      <c r="DD880" s="1">
        <v>2.44</v>
      </c>
      <c r="DE880" s="1">
        <v>6.72</v>
      </c>
      <c r="DF880" s="1">
        <v>0.89</v>
      </c>
      <c r="DG880" s="1">
        <v>6.17</v>
      </c>
      <c r="DH880" s="1">
        <v>0.79</v>
      </c>
      <c r="DI880" s="85">
        <v>201.80999999999995</v>
      </c>
      <c r="DJ880" s="85">
        <v>278.90999999999997</v>
      </c>
    </row>
    <row r="881" spans="1:114" ht="13.5" thickBot="1" x14ac:dyDescent="0.35">
      <c r="A881" s="1" t="s">
        <v>2998</v>
      </c>
      <c r="B881" s="20" t="s">
        <v>978</v>
      </c>
      <c r="C881" s="20" t="s">
        <v>370</v>
      </c>
      <c r="D881" s="20" t="s">
        <v>980</v>
      </c>
      <c r="E881" s="192">
        <v>45155</v>
      </c>
      <c r="F881" s="113">
        <v>45221</v>
      </c>
      <c r="G881" s="59" t="s">
        <v>3000</v>
      </c>
      <c r="H881" s="19" t="s">
        <v>2195</v>
      </c>
      <c r="I881" s="193">
        <v>35.203754429999996</v>
      </c>
      <c r="J881" s="193">
        <v>-108.15148326000001</v>
      </c>
      <c r="M881" s="20" t="s">
        <v>2742</v>
      </c>
      <c r="N881" s="59" t="s">
        <v>242</v>
      </c>
      <c r="O881" s="20" t="s">
        <v>147</v>
      </c>
      <c r="P881" s="59" t="s">
        <v>3014</v>
      </c>
      <c r="Q881" s="20" t="s">
        <v>1549</v>
      </c>
      <c r="R881" s="20" t="s">
        <v>3016</v>
      </c>
      <c r="Z881" s="194" t="s">
        <v>3013</v>
      </c>
      <c r="AA881" s="20" t="s">
        <v>142</v>
      </c>
      <c r="AB881" s="20" t="s">
        <v>3015</v>
      </c>
      <c r="AG881" s="1">
        <v>80.900000000000006</v>
      </c>
      <c r="AH881" s="1">
        <v>0.41</v>
      </c>
      <c r="AI881" s="1">
        <v>9.85</v>
      </c>
      <c r="AK881" s="1">
        <v>1.3</v>
      </c>
      <c r="AL881" s="1" t="s">
        <v>261</v>
      </c>
      <c r="AM881" s="1">
        <v>0.49</v>
      </c>
      <c r="AN881" s="1">
        <v>0.1</v>
      </c>
      <c r="AO881" s="1">
        <v>0.87</v>
      </c>
      <c r="AP881" s="1">
        <v>3.51</v>
      </c>
      <c r="AQ881" s="1">
        <v>0.03</v>
      </c>
      <c r="AR881" s="1">
        <v>2.93</v>
      </c>
      <c r="AS881" s="1">
        <v>540</v>
      </c>
      <c r="AT881" s="1">
        <v>0.02</v>
      </c>
      <c r="AW881" s="1">
        <v>0.17</v>
      </c>
      <c r="AY881" s="20">
        <v>100.39</v>
      </c>
      <c r="AZ881" s="1" t="s">
        <v>290</v>
      </c>
      <c r="BA881" s="1">
        <v>12.9</v>
      </c>
      <c r="BB881" s="1">
        <v>39.200000000000003</v>
      </c>
      <c r="BD881" s="1">
        <v>586</v>
      </c>
      <c r="BF881" s="16">
        <v>3.36</v>
      </c>
      <c r="BH881" s="1" t="s">
        <v>292</v>
      </c>
      <c r="BJ881" s="1">
        <v>3</v>
      </c>
      <c r="BK881" s="1">
        <v>18</v>
      </c>
      <c r="BL881" s="16">
        <v>43.9</v>
      </c>
      <c r="BM881" s="1">
        <v>1065</v>
      </c>
      <c r="BN881" s="16">
        <v>13.4</v>
      </c>
      <c r="BO881" s="1">
        <v>2.4</v>
      </c>
      <c r="BP881" s="1">
        <v>7.48</v>
      </c>
      <c r="BQ881" s="1">
        <v>0.06</v>
      </c>
      <c r="BR881" s="1">
        <v>0.02</v>
      </c>
      <c r="BT881" s="1">
        <v>60</v>
      </c>
      <c r="BU881" s="1">
        <v>4</v>
      </c>
      <c r="BV881" s="1">
        <v>12.05</v>
      </c>
      <c r="BW881" s="1">
        <v>6</v>
      </c>
      <c r="BY881" s="1">
        <v>17</v>
      </c>
      <c r="CB881" s="16">
        <v>209</v>
      </c>
      <c r="CC881" s="1">
        <v>0.01</v>
      </c>
      <c r="CF881" s="1">
        <v>2.57</v>
      </c>
      <c r="CG881" s="1">
        <v>1.5</v>
      </c>
      <c r="CH881" s="1">
        <v>2</v>
      </c>
      <c r="CI881" s="1">
        <v>2.2000000000000002</v>
      </c>
      <c r="CJ881" s="1">
        <v>91.8</v>
      </c>
      <c r="CK881" s="1">
        <v>0.8</v>
      </c>
      <c r="CL881" s="1">
        <v>0.01</v>
      </c>
      <c r="CM881" s="1">
        <v>10</v>
      </c>
      <c r="CN881" s="1">
        <v>1.28</v>
      </c>
      <c r="CO881" s="1">
        <v>34.1</v>
      </c>
      <c r="CP881" s="1">
        <v>49</v>
      </c>
      <c r="CQ881" s="1">
        <v>6.8</v>
      </c>
      <c r="CR881" s="1">
        <v>82.7</v>
      </c>
      <c r="CS881" s="1">
        <v>24</v>
      </c>
      <c r="CT881" s="1">
        <v>288</v>
      </c>
      <c r="CU881" s="1">
        <v>28.7</v>
      </c>
      <c r="CV881" s="1">
        <v>52.7</v>
      </c>
      <c r="CW881" s="1">
        <v>6.21</v>
      </c>
      <c r="CX881" s="1">
        <v>23.5</v>
      </c>
      <c r="CY881" s="1">
        <v>5.64</v>
      </c>
      <c r="CZ881" s="1">
        <v>1.18</v>
      </c>
      <c r="DA881" s="1">
        <v>9.23</v>
      </c>
      <c r="DB881" s="1">
        <v>1.84</v>
      </c>
      <c r="DC881" s="1">
        <v>12.3</v>
      </c>
      <c r="DD881" s="1">
        <v>2.48</v>
      </c>
      <c r="DE881" s="1">
        <v>6.44</v>
      </c>
      <c r="DF881" s="1">
        <v>0.78</v>
      </c>
      <c r="DG881" s="1">
        <v>5.27</v>
      </c>
      <c r="DH881" s="1">
        <v>0.68</v>
      </c>
      <c r="DI881" s="85">
        <v>156.95000000000002</v>
      </c>
      <c r="DJ881" s="85">
        <v>239.65000000000003</v>
      </c>
    </row>
    <row r="882" spans="1:114" x14ac:dyDescent="0.3">
      <c r="A882" s="1" t="s">
        <v>3066</v>
      </c>
      <c r="B882" s="20" t="s">
        <v>978</v>
      </c>
      <c r="C882" s="20" t="s">
        <v>370</v>
      </c>
      <c r="D882" s="20" t="s">
        <v>980</v>
      </c>
      <c r="E882" s="108">
        <v>45245</v>
      </c>
      <c r="F882" s="113">
        <v>45298</v>
      </c>
      <c r="G882" s="59" t="s">
        <v>3071</v>
      </c>
      <c r="H882" s="19" t="s">
        <v>2195</v>
      </c>
      <c r="I882" s="19">
        <v>35.206041999999997</v>
      </c>
      <c r="J882" s="19">
        <v>-108.15046100000001</v>
      </c>
      <c r="N882" s="59" t="s">
        <v>242</v>
      </c>
      <c r="O882" s="20" t="s">
        <v>147</v>
      </c>
      <c r="P882" s="59" t="s">
        <v>3014</v>
      </c>
      <c r="Q882" s="20" t="s">
        <v>1549</v>
      </c>
      <c r="R882" s="20" t="s">
        <v>1374</v>
      </c>
      <c r="Z882" s="20" t="s">
        <v>3094</v>
      </c>
      <c r="AA882" s="20" t="s">
        <v>142</v>
      </c>
      <c r="AB882" s="20" t="s">
        <v>3015</v>
      </c>
      <c r="AG882" s="1">
        <v>58.03</v>
      </c>
      <c r="AH882" s="1">
        <v>0.04</v>
      </c>
      <c r="AI882" s="1">
        <v>2.39</v>
      </c>
      <c r="AK882" s="1">
        <v>0.44</v>
      </c>
      <c r="AL882" s="1">
        <v>0.02</v>
      </c>
      <c r="AM882" s="1">
        <v>0.14000000000000001</v>
      </c>
      <c r="AN882" s="1">
        <v>8.66</v>
      </c>
      <c r="AO882" s="1">
        <v>0.87</v>
      </c>
      <c r="AP882" s="1">
        <v>0.82</v>
      </c>
      <c r="AQ882" s="1">
        <v>0.01</v>
      </c>
      <c r="AR882" s="1">
        <v>4.3499999999999996</v>
      </c>
      <c r="AS882" s="1" t="s">
        <v>2396</v>
      </c>
      <c r="AT882" s="1">
        <v>3.53</v>
      </c>
      <c r="AW882" s="1">
        <v>0.12</v>
      </c>
      <c r="AZ882" s="1" t="s">
        <v>290</v>
      </c>
      <c r="BA882" s="1">
        <v>45.7</v>
      </c>
      <c r="BB882" s="1">
        <v>154</v>
      </c>
      <c r="BD882" s="1">
        <v>134796.2382445141</v>
      </c>
      <c r="BF882" s="1">
        <v>0.6</v>
      </c>
      <c r="BH882" s="1" t="s">
        <v>292</v>
      </c>
      <c r="BJ882" s="1">
        <v>1</v>
      </c>
      <c r="BK882" s="1">
        <v>6</v>
      </c>
      <c r="BL882" s="1">
        <v>1.51</v>
      </c>
      <c r="BM882" s="1">
        <v>4250</v>
      </c>
      <c r="BN882" s="1">
        <v>3.5</v>
      </c>
      <c r="BO882" s="1">
        <v>1.4</v>
      </c>
      <c r="BP882" s="1">
        <v>0.71</v>
      </c>
      <c r="BQ882" s="1">
        <v>0.28799999999999998</v>
      </c>
      <c r="BR882" s="1">
        <v>8.9999999999999993E-3</v>
      </c>
      <c r="BT882" s="1">
        <v>80</v>
      </c>
      <c r="BU882" s="1">
        <v>2</v>
      </c>
      <c r="BV882" s="1">
        <v>2.23</v>
      </c>
      <c r="BW882" s="1">
        <v>7</v>
      </c>
      <c r="BY882" s="1">
        <v>143</v>
      </c>
      <c r="CB882" s="1">
        <v>37.9</v>
      </c>
      <c r="CC882" s="1">
        <v>4.0000000000000001E-3</v>
      </c>
      <c r="CF882" s="1">
        <v>26</v>
      </c>
      <c r="CG882" s="1">
        <v>7.7</v>
      </c>
      <c r="CH882" s="1" t="s">
        <v>291</v>
      </c>
      <c r="CI882" s="1" t="s">
        <v>292</v>
      </c>
      <c r="CJ882" s="1">
        <v>4270</v>
      </c>
      <c r="CK882" s="1">
        <v>0.1</v>
      </c>
      <c r="CL882" s="1" t="s">
        <v>261</v>
      </c>
      <c r="CM882" s="1">
        <v>2.0699999999999998</v>
      </c>
      <c r="CN882" s="1">
        <v>0.75</v>
      </c>
      <c r="CO882" s="1">
        <v>9.6</v>
      </c>
      <c r="CP882" s="1">
        <v>14</v>
      </c>
      <c r="CQ882" s="1">
        <v>1.3</v>
      </c>
      <c r="CR882" s="1">
        <v>66.2</v>
      </c>
      <c r="CS882" s="1">
        <v>24</v>
      </c>
      <c r="CT882" s="1">
        <v>25</v>
      </c>
      <c r="CU882" s="1">
        <v>6.8</v>
      </c>
      <c r="CV882" s="1">
        <v>15.3</v>
      </c>
      <c r="CW882" s="1">
        <v>2.39</v>
      </c>
      <c r="CX882" s="1">
        <v>12</v>
      </c>
      <c r="CY882" s="1">
        <v>4.33</v>
      </c>
      <c r="CZ882" s="1" t="s">
        <v>333</v>
      </c>
      <c r="DA882" s="1">
        <v>5.58</v>
      </c>
      <c r="DB882" s="1">
        <v>0.92</v>
      </c>
      <c r="DC882" s="1">
        <v>6.12</v>
      </c>
      <c r="DD882" s="1">
        <v>1.21</v>
      </c>
      <c r="DE882" s="1">
        <v>3.21</v>
      </c>
      <c r="DF882" s="1">
        <v>0.41</v>
      </c>
      <c r="DG882" s="1">
        <v>2.12</v>
      </c>
      <c r="DH882" s="1">
        <v>0.28000000000000003</v>
      </c>
      <c r="DI882" s="85">
        <f t="shared" ref="DI882:DI892" si="5">SUM(CU882:DH882)</f>
        <v>60.669999999999995</v>
      </c>
    </row>
    <row r="883" spans="1:114" x14ac:dyDescent="0.3">
      <c r="A883" s="1" t="s">
        <v>3067</v>
      </c>
      <c r="B883" s="20" t="s">
        <v>978</v>
      </c>
      <c r="C883" s="20" t="s">
        <v>370</v>
      </c>
      <c r="D883" s="20" t="s">
        <v>980</v>
      </c>
      <c r="E883" s="108">
        <v>45245</v>
      </c>
      <c r="F883" s="113">
        <v>45298</v>
      </c>
      <c r="G883" s="59" t="s">
        <v>3071</v>
      </c>
      <c r="H883" s="19" t="s">
        <v>2195</v>
      </c>
      <c r="I883" s="19">
        <v>35.206041999999997</v>
      </c>
      <c r="J883" s="19">
        <v>-108.15046100000001</v>
      </c>
      <c r="N883" s="59" t="s">
        <v>242</v>
      </c>
      <c r="O883" s="20" t="s">
        <v>147</v>
      </c>
      <c r="P883" s="59" t="s">
        <v>3014</v>
      </c>
      <c r="Q883" s="20" t="s">
        <v>1373</v>
      </c>
      <c r="R883" s="20" t="s">
        <v>3088</v>
      </c>
      <c r="Z883" s="20" t="s">
        <v>3095</v>
      </c>
      <c r="AA883" s="20" t="s">
        <v>142</v>
      </c>
      <c r="AB883" s="20" t="s">
        <v>3015</v>
      </c>
      <c r="AG883" s="1">
        <v>61.71</v>
      </c>
      <c r="AH883" s="1">
        <v>0.28999999999999998</v>
      </c>
      <c r="AI883" s="1">
        <v>7.25</v>
      </c>
      <c r="AK883" s="1">
        <v>1.79</v>
      </c>
      <c r="AL883" s="1">
        <v>0.05</v>
      </c>
      <c r="AM883" s="1">
        <v>0.36</v>
      </c>
      <c r="AN883" s="1">
        <v>5.78</v>
      </c>
      <c r="AO883" s="1">
        <v>0.96</v>
      </c>
      <c r="AP883" s="1">
        <v>3.35</v>
      </c>
      <c r="AQ883" s="1">
        <v>0.03</v>
      </c>
      <c r="AR883" s="1">
        <v>3.93</v>
      </c>
      <c r="AS883" s="1" t="s">
        <v>2396</v>
      </c>
      <c r="AT883" s="1">
        <v>1.57</v>
      </c>
      <c r="AW883" s="1">
        <v>0.43</v>
      </c>
      <c r="AZ883" s="1" t="s">
        <v>290</v>
      </c>
      <c r="BA883" s="16">
        <v>780</v>
      </c>
      <c r="BB883" s="1" t="s">
        <v>2641</v>
      </c>
      <c r="BD883" s="1">
        <v>12539.184952978056</v>
      </c>
      <c r="BF883" s="16">
        <v>28.5</v>
      </c>
      <c r="BH883" s="1">
        <v>1</v>
      </c>
      <c r="BJ883" s="1">
        <v>7</v>
      </c>
      <c r="BK883" s="1">
        <v>10</v>
      </c>
      <c r="BL883" s="16">
        <v>14.2</v>
      </c>
      <c r="BM883" s="16">
        <v>84100</v>
      </c>
      <c r="BN883" s="1">
        <v>11.4</v>
      </c>
      <c r="BO883" s="1">
        <v>2.8</v>
      </c>
      <c r="BP883" s="1">
        <v>5.68</v>
      </c>
      <c r="BQ883" s="1">
        <v>4.04</v>
      </c>
      <c r="BR883" s="1">
        <v>0.123</v>
      </c>
      <c r="BT883" s="1">
        <v>50</v>
      </c>
      <c r="BU883" s="1">
        <v>16</v>
      </c>
      <c r="BV883" s="1">
        <v>9.61</v>
      </c>
      <c r="BW883" s="1">
        <v>6</v>
      </c>
      <c r="BY883" s="1">
        <v>651</v>
      </c>
      <c r="CB883" s="1">
        <v>208</v>
      </c>
      <c r="CC883" s="16">
        <v>0.183</v>
      </c>
      <c r="CF883" s="16">
        <v>153</v>
      </c>
      <c r="CG883" s="1">
        <v>5.7</v>
      </c>
      <c r="CH883" s="1">
        <v>5.2</v>
      </c>
      <c r="CI883" s="1">
        <v>1.7</v>
      </c>
      <c r="CJ883" s="1">
        <v>329</v>
      </c>
      <c r="CK883" s="1">
        <v>0.7</v>
      </c>
      <c r="CL883" s="1">
        <v>7.0000000000000007E-2</v>
      </c>
      <c r="CM883" s="1">
        <v>7.94</v>
      </c>
      <c r="CN883" s="1">
        <v>2.64</v>
      </c>
      <c r="CO883" s="1">
        <v>79.099999999999994</v>
      </c>
      <c r="CP883" s="1">
        <v>65</v>
      </c>
      <c r="CQ883" s="1">
        <v>7.1</v>
      </c>
      <c r="CR883" s="1">
        <v>108</v>
      </c>
      <c r="CS883" s="1">
        <v>64</v>
      </c>
      <c r="CT883" s="1">
        <v>232</v>
      </c>
      <c r="CU883" s="1">
        <v>8.4</v>
      </c>
      <c r="CV883" s="1">
        <v>21.6</v>
      </c>
      <c r="CW883" s="1">
        <v>3.26</v>
      </c>
      <c r="CX883" s="1">
        <v>15.4</v>
      </c>
      <c r="CY883" s="1">
        <v>6.23</v>
      </c>
      <c r="CZ883" s="1">
        <v>1.3</v>
      </c>
      <c r="DA883" s="1">
        <v>11.4</v>
      </c>
      <c r="DB883" s="1">
        <v>2.44</v>
      </c>
      <c r="DC883" s="1">
        <v>16.05</v>
      </c>
      <c r="DD883" s="1">
        <v>3.24</v>
      </c>
      <c r="DE883" s="1">
        <v>9.17</v>
      </c>
      <c r="DF883" s="1">
        <v>1.22</v>
      </c>
      <c r="DG883" s="1">
        <v>7.07</v>
      </c>
      <c r="DH883" s="1">
        <v>1.07</v>
      </c>
      <c r="DI883" s="85">
        <f t="shared" si="5"/>
        <v>107.85</v>
      </c>
    </row>
    <row r="884" spans="1:114" x14ac:dyDescent="0.3">
      <c r="A884" s="1" t="s">
        <v>3068</v>
      </c>
      <c r="B884" s="20" t="s">
        <v>978</v>
      </c>
      <c r="C884" s="20" t="s">
        <v>370</v>
      </c>
      <c r="D884" s="20" t="s">
        <v>980</v>
      </c>
      <c r="E884" s="108">
        <v>45245</v>
      </c>
      <c r="F884" s="113">
        <v>45298</v>
      </c>
      <c r="G884" s="59" t="s">
        <v>3071</v>
      </c>
      <c r="H884" s="19" t="s">
        <v>2195</v>
      </c>
      <c r="I884" s="19">
        <v>35.206041999999997</v>
      </c>
      <c r="J884" s="19">
        <v>-108.15046100000001</v>
      </c>
      <c r="N884" s="59" t="s">
        <v>242</v>
      </c>
      <c r="O884" s="20" t="s">
        <v>147</v>
      </c>
      <c r="P884" s="59" t="s">
        <v>3014</v>
      </c>
      <c r="Q884" s="20" t="s">
        <v>1373</v>
      </c>
      <c r="R884" s="160" t="s">
        <v>3088</v>
      </c>
      <c r="Z884" s="20" t="s">
        <v>3089</v>
      </c>
      <c r="AA884" s="20" t="s">
        <v>142</v>
      </c>
      <c r="AB884" s="20" t="s">
        <v>3015</v>
      </c>
      <c r="AG884" s="1">
        <v>75.38</v>
      </c>
      <c r="AH884" s="1">
        <v>0.22</v>
      </c>
      <c r="AI884" s="1">
        <v>6.62</v>
      </c>
      <c r="AK884" s="1">
        <v>2.0499999999999998</v>
      </c>
      <c r="AL884" s="1">
        <v>0.02</v>
      </c>
      <c r="AM884" s="1">
        <v>0.33</v>
      </c>
      <c r="AN884" s="1">
        <v>2.69</v>
      </c>
      <c r="AO884" s="1">
        <v>0.53</v>
      </c>
      <c r="AP884" s="1">
        <v>3.21</v>
      </c>
      <c r="AQ884" s="1">
        <v>0.02</v>
      </c>
      <c r="AR884" s="1">
        <v>2.9</v>
      </c>
      <c r="AS884" s="1">
        <v>17100</v>
      </c>
      <c r="AT884" s="1">
        <v>0.65</v>
      </c>
      <c r="AW884" s="1">
        <v>0.04</v>
      </c>
      <c r="AZ884" s="1">
        <v>2E-3</v>
      </c>
      <c r="BA884" s="16">
        <v>255</v>
      </c>
      <c r="BB884" s="1" t="s">
        <v>2641</v>
      </c>
      <c r="BD884" s="1">
        <v>24182.713837886251</v>
      </c>
      <c r="BF884" s="16">
        <v>11.9</v>
      </c>
      <c r="BH884" s="1">
        <v>1</v>
      </c>
      <c r="BJ884" s="1">
        <v>6</v>
      </c>
      <c r="BK884" s="1">
        <v>19</v>
      </c>
      <c r="BL884" s="16">
        <v>18.2</v>
      </c>
      <c r="BM884" s="16">
        <v>13750</v>
      </c>
      <c r="BN884" s="1">
        <v>10.199999999999999</v>
      </c>
      <c r="BO884" s="1">
        <v>3.2</v>
      </c>
      <c r="BP884" s="1">
        <v>4.18</v>
      </c>
      <c r="BQ884" s="1">
        <v>7.16</v>
      </c>
      <c r="BR884" s="1">
        <v>9.2999999999999999E-2</v>
      </c>
      <c r="BT884" s="1">
        <v>70</v>
      </c>
      <c r="BU884" s="1">
        <v>9</v>
      </c>
      <c r="BV884" s="1">
        <v>7.8</v>
      </c>
      <c r="BW884" s="1">
        <v>6</v>
      </c>
      <c r="BY884" s="1">
        <v>732</v>
      </c>
      <c r="CB884" s="1">
        <v>220</v>
      </c>
      <c r="CC884" s="1">
        <v>0.01</v>
      </c>
      <c r="CF884" s="16" t="s">
        <v>2641</v>
      </c>
      <c r="CG884" s="1">
        <v>4.3</v>
      </c>
      <c r="CH884" s="1">
        <v>2.5</v>
      </c>
      <c r="CI884" s="1">
        <v>1.4</v>
      </c>
      <c r="CJ884" s="1">
        <v>884</v>
      </c>
      <c r="CK884" s="1">
        <v>0.5</v>
      </c>
      <c r="CL884" s="1">
        <v>0.02</v>
      </c>
      <c r="CM884" s="1">
        <v>7.32</v>
      </c>
      <c r="CN884" s="1">
        <v>1.63</v>
      </c>
      <c r="CO884" s="1">
        <v>55.6</v>
      </c>
      <c r="CP884" s="1">
        <v>36</v>
      </c>
      <c r="CQ884" s="1">
        <v>6.9</v>
      </c>
      <c r="CR884" s="1">
        <v>42.6</v>
      </c>
      <c r="CS884" s="1">
        <v>81</v>
      </c>
      <c r="CT884" s="1">
        <v>152</v>
      </c>
      <c r="CU884" s="1">
        <v>8.6</v>
      </c>
      <c r="CV884" s="1">
        <v>21.4</v>
      </c>
      <c r="CW884" s="1">
        <v>2.89</v>
      </c>
      <c r="CX884" s="1">
        <v>11.9</v>
      </c>
      <c r="CY884" s="1">
        <v>4.2300000000000004</v>
      </c>
      <c r="CZ884" s="1">
        <v>0.57999999999999996</v>
      </c>
      <c r="DA884" s="1">
        <v>4.91</v>
      </c>
      <c r="DB884" s="1">
        <v>1.08</v>
      </c>
      <c r="DC884" s="1">
        <v>6.75</v>
      </c>
      <c r="DD884" s="1">
        <v>1.34</v>
      </c>
      <c r="DE884" s="1">
        <v>4.2</v>
      </c>
      <c r="DF884" s="1">
        <v>0.55000000000000004</v>
      </c>
      <c r="DG884" s="1">
        <v>3.41</v>
      </c>
      <c r="DH884" s="1">
        <v>0.53</v>
      </c>
      <c r="DI884" s="85">
        <f t="shared" si="5"/>
        <v>72.36999999999999</v>
      </c>
    </row>
    <row r="885" spans="1:114" x14ac:dyDescent="0.3">
      <c r="A885" s="1" t="s">
        <v>3069</v>
      </c>
      <c r="B885" s="20" t="s">
        <v>978</v>
      </c>
      <c r="C885" s="20" t="s">
        <v>370</v>
      </c>
      <c r="D885" s="20" t="s">
        <v>980</v>
      </c>
      <c r="E885" s="108">
        <v>45245</v>
      </c>
      <c r="F885" s="113">
        <v>45298</v>
      </c>
      <c r="G885" s="59" t="s">
        <v>3071</v>
      </c>
      <c r="H885" s="19" t="s">
        <v>2195</v>
      </c>
      <c r="I885" s="19">
        <v>35.205962999999997</v>
      </c>
      <c r="J885" s="19">
        <v>-108.150312</v>
      </c>
      <c r="N885" s="59" t="s">
        <v>242</v>
      </c>
      <c r="O885" s="20" t="s">
        <v>147</v>
      </c>
      <c r="P885" s="59" t="s">
        <v>3014</v>
      </c>
      <c r="Q885" s="20" t="s">
        <v>1373</v>
      </c>
      <c r="R885" s="20" t="s">
        <v>3091</v>
      </c>
      <c r="Z885" s="20" t="s">
        <v>3096</v>
      </c>
      <c r="AA885" s="20" t="s">
        <v>142</v>
      </c>
      <c r="AB885" s="20" t="s">
        <v>3015</v>
      </c>
      <c r="AG885" s="1">
        <v>72.91</v>
      </c>
      <c r="AH885" s="1">
        <v>0.16</v>
      </c>
      <c r="AI885" s="1">
        <v>5.2</v>
      </c>
      <c r="AK885" s="1">
        <v>2.56</v>
      </c>
      <c r="AL885" s="1">
        <v>0.04</v>
      </c>
      <c r="AM885" s="1">
        <v>0.17</v>
      </c>
      <c r="AN885" s="1">
        <v>0.26</v>
      </c>
      <c r="AO885" s="1">
        <v>0.83</v>
      </c>
      <c r="AP885" s="1">
        <v>2.25</v>
      </c>
      <c r="AQ885" s="1">
        <v>0.06</v>
      </c>
      <c r="AR885" s="1">
        <v>5.04</v>
      </c>
      <c r="AS885" s="1">
        <v>1400</v>
      </c>
      <c r="AT885" s="1">
        <v>0.25</v>
      </c>
      <c r="AW885" s="1">
        <v>0.65</v>
      </c>
      <c r="AZ885" s="1" t="s">
        <v>290</v>
      </c>
      <c r="BA885" s="16">
        <v>700</v>
      </c>
      <c r="BB885" s="1" t="s">
        <v>2641</v>
      </c>
      <c r="BD885" s="1">
        <v>5010</v>
      </c>
      <c r="BF885" s="16">
        <v>28.5</v>
      </c>
      <c r="BH885" s="1" t="s">
        <v>292</v>
      </c>
      <c r="BJ885" s="1">
        <v>3</v>
      </c>
      <c r="BK885" s="1">
        <v>12</v>
      </c>
      <c r="BL885" s="1">
        <v>8.0399999999999991</v>
      </c>
      <c r="BM885" s="16">
        <v>78400</v>
      </c>
      <c r="BN885" s="1">
        <v>6.2</v>
      </c>
      <c r="BO885" s="1">
        <v>2.2000000000000002</v>
      </c>
      <c r="BP885" s="1">
        <v>3.02</v>
      </c>
      <c r="BQ885" s="1">
        <v>3.08</v>
      </c>
      <c r="BR885" s="1">
        <v>0.11799999999999999</v>
      </c>
      <c r="BT885" s="1">
        <v>40</v>
      </c>
      <c r="BU885" s="1">
        <v>17</v>
      </c>
      <c r="BV885" s="1">
        <v>6.2</v>
      </c>
      <c r="BW885" s="1">
        <v>3</v>
      </c>
      <c r="BY885" s="1">
        <v>225</v>
      </c>
      <c r="CB885" s="1">
        <v>117</v>
      </c>
      <c r="CC885" s="1">
        <v>2.9000000000000001E-2</v>
      </c>
      <c r="CF885" s="16">
        <v>100</v>
      </c>
      <c r="CG885" s="1">
        <v>2.1</v>
      </c>
      <c r="CH885" s="1">
        <v>9.1999999999999993</v>
      </c>
      <c r="CI885" s="1">
        <v>1.2</v>
      </c>
      <c r="CJ885" s="1">
        <v>137</v>
      </c>
      <c r="CK885" s="1">
        <v>0.3</v>
      </c>
      <c r="CL885" s="1">
        <v>0.03</v>
      </c>
      <c r="CM885" s="1">
        <v>5.7</v>
      </c>
      <c r="CN885" s="1">
        <v>0.52</v>
      </c>
      <c r="CO885" s="1">
        <v>77</v>
      </c>
      <c r="CP885" s="1">
        <v>26</v>
      </c>
      <c r="CQ885" s="1">
        <v>4</v>
      </c>
      <c r="CR885" s="1">
        <v>321</v>
      </c>
      <c r="CS885" s="1">
        <v>23</v>
      </c>
      <c r="CT885" s="1">
        <v>134</v>
      </c>
      <c r="CU885" s="1">
        <v>10.9</v>
      </c>
      <c r="CV885" s="1">
        <v>25.3</v>
      </c>
      <c r="CW885" s="1">
        <v>3.39</v>
      </c>
      <c r="CX885" s="1">
        <v>14.4</v>
      </c>
      <c r="CY885" s="1">
        <v>9.49</v>
      </c>
      <c r="CZ885" s="1">
        <v>2.75</v>
      </c>
      <c r="DA885" s="1">
        <v>34.9</v>
      </c>
      <c r="DB885" s="1">
        <v>7.83</v>
      </c>
      <c r="DC885" s="1">
        <v>49.1</v>
      </c>
      <c r="DD885" s="1">
        <v>9.36</v>
      </c>
      <c r="DE885" s="1">
        <v>23.5</v>
      </c>
      <c r="DF885" s="1">
        <v>2.65</v>
      </c>
      <c r="DG885" s="1">
        <v>13.65</v>
      </c>
      <c r="DH885" s="1">
        <v>1.93</v>
      </c>
      <c r="DI885" s="85">
        <f t="shared" si="5"/>
        <v>209.15000000000003</v>
      </c>
    </row>
    <row r="886" spans="1:114" x14ac:dyDescent="0.3">
      <c r="A886" s="1" t="s">
        <v>3070</v>
      </c>
      <c r="B886" s="20" t="s">
        <v>978</v>
      </c>
      <c r="C886" s="20" t="s">
        <v>370</v>
      </c>
      <c r="D886" s="20" t="s">
        <v>980</v>
      </c>
      <c r="E886" s="108">
        <v>45245</v>
      </c>
      <c r="F886" s="113">
        <v>45298</v>
      </c>
      <c r="G886" s="59" t="s">
        <v>3071</v>
      </c>
      <c r="H886" s="19" t="s">
        <v>2195</v>
      </c>
      <c r="I886" s="19">
        <v>35.202457000000003</v>
      </c>
      <c r="J886" s="19">
        <v>-108.154906</v>
      </c>
      <c r="N886" s="59" t="s">
        <v>242</v>
      </c>
      <c r="O886" s="20" t="s">
        <v>147</v>
      </c>
      <c r="P886" s="59" t="s">
        <v>3014</v>
      </c>
      <c r="Q886" s="20" t="s">
        <v>1373</v>
      </c>
      <c r="R886" s="20" t="s">
        <v>3088</v>
      </c>
      <c r="Z886" s="20" t="s">
        <v>3096</v>
      </c>
      <c r="AA886" s="20" t="s">
        <v>142</v>
      </c>
      <c r="AB886" s="20" t="s">
        <v>3015</v>
      </c>
      <c r="AG886" s="1">
        <v>74.41</v>
      </c>
      <c r="AH886" s="1">
        <v>0.2</v>
      </c>
      <c r="AI886" s="1">
        <v>6.88</v>
      </c>
      <c r="AK886" s="1">
        <v>3.41</v>
      </c>
      <c r="AL886" s="1">
        <v>0.33</v>
      </c>
      <c r="AM886" s="1">
        <v>0.28999999999999998</v>
      </c>
      <c r="AN886" s="1">
        <v>0.19</v>
      </c>
      <c r="AO886" s="1">
        <v>1.98</v>
      </c>
      <c r="AP886" s="1">
        <v>2.4500000000000002</v>
      </c>
      <c r="AQ886" s="1">
        <v>0.04</v>
      </c>
      <c r="AR886" s="1">
        <v>3.11</v>
      </c>
      <c r="AS886" s="1">
        <v>200</v>
      </c>
      <c r="AT886" s="1">
        <v>0.05</v>
      </c>
      <c r="AW886" s="1">
        <v>0.36</v>
      </c>
      <c r="AZ886" s="1">
        <v>5.0000000000000001E-3</v>
      </c>
      <c r="BA886" s="1">
        <v>15.8</v>
      </c>
      <c r="BB886" s="1" t="s">
        <v>2641</v>
      </c>
      <c r="BD886" s="1">
        <v>1585</v>
      </c>
      <c r="BF886" s="16">
        <v>11.75</v>
      </c>
      <c r="BH886" s="1" t="s">
        <v>292</v>
      </c>
      <c r="BJ886" s="16">
        <v>77</v>
      </c>
      <c r="BK886" s="1" t="s">
        <v>289</v>
      </c>
      <c r="BL886" s="1">
        <v>5.23</v>
      </c>
      <c r="BM886" s="16">
        <v>51500</v>
      </c>
      <c r="BN886" s="1">
        <v>5.7</v>
      </c>
      <c r="BO886" s="1">
        <v>3.9</v>
      </c>
      <c r="BP886" s="1">
        <v>4.17</v>
      </c>
      <c r="BQ886" s="1">
        <v>0.39800000000000002</v>
      </c>
      <c r="BR886" s="1">
        <v>1.7000000000000001E-2</v>
      </c>
      <c r="BT886" s="1">
        <v>30</v>
      </c>
      <c r="BU886" s="1">
        <v>30</v>
      </c>
      <c r="BV886" s="1">
        <v>7.36</v>
      </c>
      <c r="BW886" s="1">
        <v>6</v>
      </c>
      <c r="BY886" s="1">
        <v>302</v>
      </c>
      <c r="CB886" s="1">
        <v>125.5</v>
      </c>
      <c r="CC886" s="1">
        <v>2.3E-2</v>
      </c>
      <c r="CF886" s="16">
        <v>137.5</v>
      </c>
      <c r="CG886" s="1">
        <v>1.3</v>
      </c>
      <c r="CH886" s="1">
        <v>20.6</v>
      </c>
      <c r="CI886" s="1">
        <v>0.9</v>
      </c>
      <c r="CJ886" s="1">
        <v>85.7</v>
      </c>
      <c r="CK886" s="1">
        <v>0.5</v>
      </c>
      <c r="CL886" s="1">
        <v>0.01</v>
      </c>
      <c r="CM886" s="1">
        <v>5.59</v>
      </c>
      <c r="CN886" s="1">
        <v>4.8899999999999997</v>
      </c>
      <c r="CO886" s="1">
        <v>89.9</v>
      </c>
      <c r="CP886" s="16">
        <v>125</v>
      </c>
      <c r="CQ886" s="1">
        <v>9.3000000000000007</v>
      </c>
      <c r="CR886" s="1">
        <v>128.5</v>
      </c>
      <c r="CS886" s="1">
        <v>19</v>
      </c>
      <c r="CT886" s="1">
        <v>170</v>
      </c>
      <c r="CU886" s="1">
        <v>20.8</v>
      </c>
      <c r="CV886" s="1">
        <v>45</v>
      </c>
      <c r="CW886" s="1">
        <v>6.2</v>
      </c>
      <c r="CX886" s="1">
        <v>24.4</v>
      </c>
      <c r="CY886" s="1">
        <v>8.1</v>
      </c>
      <c r="CZ886" s="1">
        <v>2.11</v>
      </c>
      <c r="DA886" s="1">
        <v>13.85</v>
      </c>
      <c r="DB886" s="1">
        <v>3.17</v>
      </c>
      <c r="DC886" s="1">
        <v>20.8</v>
      </c>
      <c r="DD886" s="1">
        <v>4.29</v>
      </c>
      <c r="DE886" s="1">
        <v>11.2</v>
      </c>
      <c r="DF886" s="1">
        <v>1.32</v>
      </c>
      <c r="DG886" s="1">
        <v>7.13</v>
      </c>
      <c r="DH886" s="1">
        <v>1.07</v>
      </c>
      <c r="DI886" s="85">
        <f t="shared" si="5"/>
        <v>169.43999999999997</v>
      </c>
    </row>
    <row r="887" spans="1:114" x14ac:dyDescent="0.3">
      <c r="A887" s="1" t="s">
        <v>3051</v>
      </c>
      <c r="B887" s="20" t="s">
        <v>978</v>
      </c>
      <c r="C887" s="20" t="s">
        <v>3085</v>
      </c>
      <c r="D887" s="20" t="s">
        <v>980</v>
      </c>
      <c r="E887" s="14">
        <v>45112</v>
      </c>
      <c r="F887" s="113">
        <v>45298</v>
      </c>
      <c r="G887" s="59" t="s">
        <v>3071</v>
      </c>
      <c r="H887" s="19" t="s">
        <v>2195</v>
      </c>
      <c r="K887" s="141">
        <v>34.106661000000003</v>
      </c>
      <c r="L887" s="141">
        <v>-106.807513</v>
      </c>
      <c r="M887" s="20" t="s">
        <v>357</v>
      </c>
      <c r="N887" s="59" t="s">
        <v>1273</v>
      </c>
      <c r="O887" s="20" t="s">
        <v>147</v>
      </c>
      <c r="P887" s="59" t="s">
        <v>3014</v>
      </c>
      <c r="Q887" s="20" t="s">
        <v>1549</v>
      </c>
      <c r="R887" s="20" t="s">
        <v>3088</v>
      </c>
      <c r="Z887" s="20" t="s">
        <v>3092</v>
      </c>
      <c r="AB887" s="1" t="s">
        <v>3102</v>
      </c>
      <c r="AG887" s="1">
        <v>58.18</v>
      </c>
      <c r="AH887" s="1">
        <v>0.68</v>
      </c>
      <c r="AI887" s="1">
        <v>13.1</v>
      </c>
      <c r="AK887" s="1">
        <v>3.41</v>
      </c>
      <c r="AL887" s="1">
        <v>0.06</v>
      </c>
      <c r="AM887" s="1">
        <v>1.2</v>
      </c>
      <c r="AN887" s="1">
        <v>8.65</v>
      </c>
      <c r="AO887" s="1">
        <v>0.76</v>
      </c>
      <c r="AP887" s="1">
        <v>2.13</v>
      </c>
      <c r="AQ887" s="1">
        <v>0.19</v>
      </c>
      <c r="AR887" s="1">
        <v>10.210000000000001</v>
      </c>
      <c r="AS887" s="1">
        <v>1150</v>
      </c>
      <c r="AT887" s="1">
        <v>0.27</v>
      </c>
      <c r="AW887" s="1">
        <v>2.14</v>
      </c>
      <c r="AZ887" s="1">
        <v>1E-3</v>
      </c>
      <c r="BA887" s="1">
        <v>1.8</v>
      </c>
      <c r="BB887" s="1">
        <v>42.9</v>
      </c>
      <c r="BD887" s="1">
        <v>1160</v>
      </c>
      <c r="BF887" s="1">
        <v>0.27</v>
      </c>
      <c r="BH887" s="1" t="s">
        <v>292</v>
      </c>
      <c r="BJ887" s="1">
        <v>39</v>
      </c>
      <c r="BK887" s="1">
        <v>94</v>
      </c>
      <c r="BL887" s="16">
        <v>15.25</v>
      </c>
      <c r="BM887" s="1">
        <v>6110</v>
      </c>
      <c r="BN887" s="1">
        <v>20.100000000000001</v>
      </c>
      <c r="BO887" s="1">
        <v>1.7</v>
      </c>
      <c r="BP887" s="1">
        <v>8.1999999999999993</v>
      </c>
      <c r="BQ887" s="1">
        <v>4.4999999999999998E-2</v>
      </c>
      <c r="BR887" s="1">
        <v>0.02</v>
      </c>
      <c r="BT887" s="1">
        <v>90</v>
      </c>
      <c r="BU887" s="1">
        <v>3</v>
      </c>
      <c r="BV887" s="1">
        <v>14.95</v>
      </c>
      <c r="BW887" s="1">
        <v>28</v>
      </c>
      <c r="BY887" s="1">
        <v>39</v>
      </c>
      <c r="CB887" s="1">
        <v>128</v>
      </c>
      <c r="CC887" s="1">
        <v>1E-3</v>
      </c>
      <c r="CF887" s="1">
        <v>0.61</v>
      </c>
      <c r="CG887" s="1">
        <v>4.5999999999999996</v>
      </c>
      <c r="CH887" s="1">
        <v>0.3</v>
      </c>
      <c r="CI887" s="1">
        <v>2.7</v>
      </c>
      <c r="CJ887" s="1">
        <v>286</v>
      </c>
      <c r="CK887" s="1">
        <v>1.3</v>
      </c>
      <c r="CL887" s="1">
        <v>0.04</v>
      </c>
      <c r="CM887" s="1">
        <v>10.75</v>
      </c>
      <c r="CN887" s="1">
        <v>0.15</v>
      </c>
      <c r="CO887" s="1">
        <v>11.65</v>
      </c>
      <c r="CP887" s="16">
        <v>112</v>
      </c>
      <c r="CQ887" s="1">
        <v>3</v>
      </c>
      <c r="CR887" s="1">
        <v>28.7</v>
      </c>
      <c r="CS887" s="1">
        <v>63</v>
      </c>
      <c r="CT887" s="1">
        <v>299</v>
      </c>
      <c r="CU887" s="1">
        <v>41.9</v>
      </c>
      <c r="CV887" s="1">
        <v>76.400000000000006</v>
      </c>
      <c r="CW887" s="1">
        <v>9.08</v>
      </c>
      <c r="CX887" s="1">
        <v>32.799999999999997</v>
      </c>
      <c r="CY887" s="1">
        <v>6.18</v>
      </c>
      <c r="CZ887" s="1">
        <v>1.1200000000000001</v>
      </c>
      <c r="DA887" s="1">
        <v>4.88</v>
      </c>
      <c r="DB887" s="1">
        <v>0.8</v>
      </c>
      <c r="DC887" s="1">
        <v>5.03</v>
      </c>
      <c r="DD887" s="1">
        <v>1.07</v>
      </c>
      <c r="DE887" s="1">
        <v>3</v>
      </c>
      <c r="DF887" s="1">
        <v>0.49</v>
      </c>
      <c r="DG887" s="1">
        <v>3.21</v>
      </c>
      <c r="DH887" s="1">
        <v>0.51</v>
      </c>
      <c r="DI887" s="85">
        <f t="shared" si="5"/>
        <v>186.47000000000003</v>
      </c>
    </row>
    <row r="888" spans="1:114" x14ac:dyDescent="0.3">
      <c r="A888" s="1" t="s">
        <v>3052</v>
      </c>
      <c r="B888" s="20" t="s">
        <v>978</v>
      </c>
      <c r="C888" s="20" t="s">
        <v>3085</v>
      </c>
      <c r="D888" s="20" t="s">
        <v>980</v>
      </c>
      <c r="E888" s="14">
        <v>45112</v>
      </c>
      <c r="F888" s="113">
        <v>45298</v>
      </c>
      <c r="G888" s="59" t="s">
        <v>3071</v>
      </c>
      <c r="H888" s="19" t="s">
        <v>2195</v>
      </c>
      <c r="K888" s="20">
        <v>34.106661000000003</v>
      </c>
      <c r="L888" s="20">
        <v>-106.807513</v>
      </c>
      <c r="M888" s="20" t="s">
        <v>357</v>
      </c>
      <c r="N888" s="59" t="s">
        <v>1273</v>
      </c>
      <c r="O888" s="20" t="s">
        <v>147</v>
      </c>
      <c r="P888" s="59" t="s">
        <v>3014</v>
      </c>
      <c r="Q888" s="20" t="s">
        <v>1549</v>
      </c>
      <c r="R888" s="20" t="s">
        <v>3088</v>
      </c>
      <c r="Z888" s="20" t="s">
        <v>3093</v>
      </c>
      <c r="AB888" s="1" t="s">
        <v>3102</v>
      </c>
      <c r="AG888" s="1">
        <v>62.34</v>
      </c>
      <c r="AH888" s="1">
        <v>0.36</v>
      </c>
      <c r="AI888" s="1">
        <v>11.1</v>
      </c>
      <c r="AK888" s="1">
        <v>1.96</v>
      </c>
      <c r="AL888" s="1">
        <v>7.0000000000000007E-2</v>
      </c>
      <c r="AM888" s="1">
        <v>0.73</v>
      </c>
      <c r="AN888" s="1">
        <v>9.39</v>
      </c>
      <c r="AO888" s="1">
        <v>1.56</v>
      </c>
      <c r="AP888" s="1">
        <v>1.1100000000000001</v>
      </c>
      <c r="AQ888" s="1">
        <v>0.14000000000000001</v>
      </c>
      <c r="AR888" s="1">
        <v>9.93</v>
      </c>
      <c r="AS888" s="1">
        <v>660</v>
      </c>
      <c r="AT888" s="1">
        <v>0.08</v>
      </c>
      <c r="AW888" s="1">
        <v>2.12</v>
      </c>
      <c r="AZ888" s="1" t="s">
        <v>290</v>
      </c>
      <c r="BA888" s="1">
        <v>3.1</v>
      </c>
      <c r="BB888" s="1">
        <v>26</v>
      </c>
      <c r="BD888" s="1">
        <v>258</v>
      </c>
      <c r="BF888" s="1">
        <v>0.18</v>
      </c>
      <c r="BH888" s="1" t="s">
        <v>292</v>
      </c>
      <c r="BJ888" s="1">
        <v>22</v>
      </c>
      <c r="BK888" s="1">
        <v>43</v>
      </c>
      <c r="BL888" s="1">
        <v>4.4800000000000004</v>
      </c>
      <c r="BM888" s="1">
        <v>7770</v>
      </c>
      <c r="BN888" s="1">
        <v>12.9</v>
      </c>
      <c r="BO888" s="1">
        <v>1.4</v>
      </c>
      <c r="BP888" s="1">
        <v>3.3</v>
      </c>
      <c r="BQ888" s="1">
        <v>2.4E-2</v>
      </c>
      <c r="BR888" s="1">
        <v>0.01</v>
      </c>
      <c r="BT888" s="1">
        <v>160</v>
      </c>
      <c r="BU888" s="1">
        <v>3</v>
      </c>
      <c r="BV888" s="1">
        <v>7.67</v>
      </c>
      <c r="BW888" s="1">
        <v>16</v>
      </c>
      <c r="BY888" s="1">
        <v>11</v>
      </c>
      <c r="CB888" s="1">
        <v>64.5</v>
      </c>
      <c r="CC888" s="1">
        <v>2E-3</v>
      </c>
      <c r="CF888" s="1">
        <v>0.34</v>
      </c>
      <c r="CG888" s="1">
        <v>2.9</v>
      </c>
      <c r="CH888" s="1">
        <v>0.3</v>
      </c>
      <c r="CI888" s="1">
        <v>1.7</v>
      </c>
      <c r="CJ888" s="1">
        <v>148.5</v>
      </c>
      <c r="CK888" s="1">
        <v>0.7</v>
      </c>
      <c r="CL888" s="1">
        <v>0.02</v>
      </c>
      <c r="CM888" s="1">
        <v>5.35</v>
      </c>
      <c r="CN888" s="1">
        <v>0.08</v>
      </c>
      <c r="CO888" s="1">
        <v>9.14</v>
      </c>
      <c r="CP888" s="1">
        <v>76</v>
      </c>
      <c r="CQ888" s="1">
        <v>1.5</v>
      </c>
      <c r="CR888" s="1">
        <v>18.600000000000001</v>
      </c>
      <c r="CS888" s="1">
        <v>18</v>
      </c>
      <c r="CT888" s="1">
        <v>120</v>
      </c>
      <c r="CU888" s="1">
        <v>21.4</v>
      </c>
      <c r="CV888" s="1">
        <v>38.799999999999997</v>
      </c>
      <c r="CW888" s="1">
        <v>4.8499999999999996</v>
      </c>
      <c r="CX888" s="1">
        <v>17.8</v>
      </c>
      <c r="CY888" s="1">
        <v>3.46</v>
      </c>
      <c r="CZ888" s="1">
        <v>0.74</v>
      </c>
      <c r="DA888" s="1">
        <v>3.22</v>
      </c>
      <c r="DB888" s="1">
        <v>0.51</v>
      </c>
      <c r="DC888" s="1">
        <v>3.1</v>
      </c>
      <c r="DD888" s="1">
        <v>0.62</v>
      </c>
      <c r="DE888" s="1">
        <v>1.74</v>
      </c>
      <c r="DF888" s="1">
        <v>0.28000000000000003</v>
      </c>
      <c r="DG888" s="1">
        <v>1.94</v>
      </c>
      <c r="DH888" s="1">
        <v>0.3</v>
      </c>
      <c r="DI888" s="85">
        <f t="shared" si="5"/>
        <v>98.759999999999977</v>
      </c>
    </row>
    <row r="889" spans="1:114" x14ac:dyDescent="0.3">
      <c r="A889" s="1" t="s">
        <v>3053</v>
      </c>
      <c r="B889" s="20" t="s">
        <v>978</v>
      </c>
      <c r="C889" s="20" t="s">
        <v>3085</v>
      </c>
      <c r="D889" s="20" t="s">
        <v>980</v>
      </c>
      <c r="E889" s="14">
        <v>45112</v>
      </c>
      <c r="F889" s="113">
        <v>45298</v>
      </c>
      <c r="G889" s="59" t="s">
        <v>3071</v>
      </c>
      <c r="H889" s="19" t="s">
        <v>2195</v>
      </c>
      <c r="K889" s="141">
        <v>34.107174000000001</v>
      </c>
      <c r="L889" s="141">
        <v>-106.80803</v>
      </c>
      <c r="M889" s="20" t="s">
        <v>357</v>
      </c>
      <c r="N889" s="59" t="s">
        <v>1273</v>
      </c>
      <c r="O889" s="20" t="s">
        <v>147</v>
      </c>
      <c r="P889" s="59" t="s">
        <v>3014</v>
      </c>
      <c r="Q889" s="20" t="s">
        <v>1549</v>
      </c>
      <c r="R889" s="20" t="s">
        <v>1374</v>
      </c>
      <c r="AB889" s="1" t="s">
        <v>3102</v>
      </c>
      <c r="AG889" s="1">
        <v>74.349999999999994</v>
      </c>
      <c r="AH889" s="1">
        <v>0.2</v>
      </c>
      <c r="AI889" s="1">
        <v>12.02</v>
      </c>
      <c r="AK889" s="1">
        <v>1.1100000000000001</v>
      </c>
      <c r="AL889" s="1">
        <v>0.03</v>
      </c>
      <c r="AM889" s="1">
        <v>0.47</v>
      </c>
      <c r="AN889" s="1">
        <v>0.85</v>
      </c>
      <c r="AO889" s="1">
        <v>2.83</v>
      </c>
      <c r="AP889" s="1">
        <v>0.93</v>
      </c>
      <c r="AQ889" s="1">
        <v>0.13</v>
      </c>
      <c r="AR889" s="1">
        <v>3.65</v>
      </c>
      <c r="AS889" s="1">
        <v>460</v>
      </c>
      <c r="AT889" s="1">
        <v>0.01</v>
      </c>
      <c r="AW889" s="1">
        <v>0.34</v>
      </c>
      <c r="AZ889" s="1">
        <v>1E-3</v>
      </c>
      <c r="BA889" s="1">
        <v>21.5</v>
      </c>
      <c r="BB889" s="1">
        <v>8.6999999999999993</v>
      </c>
      <c r="BD889" s="1">
        <v>77.5</v>
      </c>
      <c r="BF889" s="16">
        <v>3.18</v>
      </c>
      <c r="BH889" s="1" t="s">
        <v>292</v>
      </c>
      <c r="BJ889" s="1">
        <v>8</v>
      </c>
      <c r="BK889" s="1">
        <v>29</v>
      </c>
      <c r="BL889" s="1">
        <v>2.75</v>
      </c>
      <c r="BM889" s="16">
        <v>26300</v>
      </c>
      <c r="BN889" s="1">
        <v>12.1</v>
      </c>
      <c r="BO889" s="1">
        <v>1.4</v>
      </c>
      <c r="BP889" s="1">
        <v>2.08</v>
      </c>
      <c r="BQ889" s="1" t="s">
        <v>296</v>
      </c>
      <c r="BR889" s="1">
        <v>1.7000000000000001E-2</v>
      </c>
      <c r="BT889" s="1">
        <v>420</v>
      </c>
      <c r="BU889" s="1">
        <v>2</v>
      </c>
      <c r="BV889" s="1">
        <v>4.95</v>
      </c>
      <c r="BW889" s="1">
        <v>13</v>
      </c>
      <c r="BY889" s="1">
        <v>8</v>
      </c>
      <c r="CB889" s="1">
        <v>52</v>
      </c>
      <c r="CC889" s="1">
        <v>1E-3</v>
      </c>
      <c r="CF889" s="1">
        <v>0.05</v>
      </c>
      <c r="CG889" s="1">
        <v>1.5</v>
      </c>
      <c r="CH889" s="1">
        <v>3.3</v>
      </c>
      <c r="CI889" s="1">
        <v>1.4</v>
      </c>
      <c r="CJ889" s="1">
        <v>74.900000000000006</v>
      </c>
      <c r="CK889" s="1">
        <v>0.4</v>
      </c>
      <c r="CL889" s="1">
        <v>0.01</v>
      </c>
      <c r="CM889" s="1">
        <v>3.76</v>
      </c>
      <c r="CN889" s="1">
        <v>0.04</v>
      </c>
      <c r="CO889" s="1">
        <v>11.2</v>
      </c>
      <c r="CP889" s="1">
        <v>50</v>
      </c>
      <c r="CQ889" s="1">
        <v>1.1000000000000001</v>
      </c>
      <c r="CR889" s="1">
        <v>13</v>
      </c>
      <c r="CS889" s="1">
        <v>8</v>
      </c>
      <c r="CT889" s="1">
        <v>78</v>
      </c>
      <c r="CU889" s="1">
        <v>15.8</v>
      </c>
      <c r="CV889" s="1">
        <v>30.2</v>
      </c>
      <c r="CW889" s="1">
        <v>3.86</v>
      </c>
      <c r="CX889" s="1">
        <v>15</v>
      </c>
      <c r="CY889" s="1">
        <v>3.52</v>
      </c>
      <c r="CZ889" s="1">
        <v>0.62</v>
      </c>
      <c r="DA889" s="1">
        <v>3.17</v>
      </c>
      <c r="DB889" s="1">
        <v>0.48</v>
      </c>
      <c r="DC889" s="1">
        <v>2.66</v>
      </c>
      <c r="DD889" s="1">
        <v>0.49</v>
      </c>
      <c r="DE889" s="1">
        <v>1.23</v>
      </c>
      <c r="DF889" s="1">
        <v>0.19</v>
      </c>
      <c r="DG889" s="1">
        <v>1.18</v>
      </c>
      <c r="DH889" s="1">
        <v>0.17</v>
      </c>
      <c r="DI889" s="85">
        <f t="shared" si="5"/>
        <v>78.570000000000007</v>
      </c>
    </row>
    <row r="890" spans="1:114" x14ac:dyDescent="0.3">
      <c r="A890" s="1" t="s">
        <v>3054</v>
      </c>
      <c r="B890" s="20" t="s">
        <v>978</v>
      </c>
      <c r="C890" s="20" t="s">
        <v>3085</v>
      </c>
      <c r="D890" s="20" t="s">
        <v>980</v>
      </c>
      <c r="E890" s="14">
        <v>45112</v>
      </c>
      <c r="F890" s="113">
        <v>45298</v>
      </c>
      <c r="G890" s="59" t="s">
        <v>3071</v>
      </c>
      <c r="H890" s="19" t="s">
        <v>2195</v>
      </c>
      <c r="K890" s="141">
        <v>34.109785000000002</v>
      </c>
      <c r="L890" s="141">
        <v>-106.806212</v>
      </c>
      <c r="M890" s="20" t="s">
        <v>357</v>
      </c>
      <c r="N890" s="59" t="s">
        <v>1273</v>
      </c>
      <c r="O890" s="20" t="s">
        <v>147</v>
      </c>
      <c r="P890" s="59" t="s">
        <v>3014</v>
      </c>
      <c r="Q890" s="20" t="s">
        <v>1549</v>
      </c>
      <c r="R890" s="20" t="s">
        <v>1374</v>
      </c>
      <c r="AB890" s="1" t="s">
        <v>3102</v>
      </c>
      <c r="AG890" s="1">
        <v>72.94</v>
      </c>
      <c r="AH890" s="1">
        <v>0.37</v>
      </c>
      <c r="AI890" s="1">
        <v>12.51</v>
      </c>
      <c r="AK890" s="1">
        <v>1.0900000000000001</v>
      </c>
      <c r="AL890" s="1">
        <v>0.03</v>
      </c>
      <c r="AM890" s="1">
        <v>0.47</v>
      </c>
      <c r="AN890" s="1">
        <v>0.44</v>
      </c>
      <c r="AO890" s="1">
        <v>2.71</v>
      </c>
      <c r="AP890" s="1">
        <v>1.07</v>
      </c>
      <c r="AQ890" s="1">
        <v>0.17</v>
      </c>
      <c r="AR890" s="1">
        <v>3.55</v>
      </c>
      <c r="AS890" s="1">
        <v>520</v>
      </c>
      <c r="AT890" s="1" t="s">
        <v>261</v>
      </c>
      <c r="AW890" s="1">
        <v>0.2</v>
      </c>
      <c r="AZ890" s="1" t="s">
        <v>290</v>
      </c>
      <c r="BA890" s="1">
        <v>5.5</v>
      </c>
      <c r="BB890" s="1">
        <v>3.7</v>
      </c>
      <c r="BD890" s="1">
        <v>69.400000000000006</v>
      </c>
      <c r="BF890" s="1">
        <v>0.17</v>
      </c>
      <c r="BH890" s="1" t="s">
        <v>292</v>
      </c>
      <c r="BJ890" s="1">
        <v>5</v>
      </c>
      <c r="BK890" s="1">
        <v>43</v>
      </c>
      <c r="BL890" s="1">
        <v>2.87</v>
      </c>
      <c r="BM890" s="16">
        <v>27700</v>
      </c>
      <c r="BN890" s="1">
        <v>16.7</v>
      </c>
      <c r="BO890" s="1">
        <v>1.8</v>
      </c>
      <c r="BP890" s="1">
        <v>3.35</v>
      </c>
      <c r="BQ890" s="1" t="s">
        <v>296</v>
      </c>
      <c r="BR890" s="1">
        <v>1.2999999999999999E-2</v>
      </c>
      <c r="BT890" s="1">
        <v>150</v>
      </c>
      <c r="BU890" s="1">
        <v>1</v>
      </c>
      <c r="BV890" s="1">
        <v>9.33</v>
      </c>
      <c r="BW890" s="1">
        <v>10</v>
      </c>
      <c r="BY890" s="1">
        <v>10</v>
      </c>
      <c r="CB890" s="1">
        <v>62.9</v>
      </c>
      <c r="CC890" s="1" t="s">
        <v>290</v>
      </c>
      <c r="CF890" s="1">
        <v>0.08</v>
      </c>
      <c r="CG890" s="1">
        <v>2.4</v>
      </c>
      <c r="CH890" s="1">
        <v>0.8</v>
      </c>
      <c r="CI890" s="1">
        <v>1.7</v>
      </c>
      <c r="CJ890" s="1">
        <v>100</v>
      </c>
      <c r="CK890" s="1">
        <v>0.7</v>
      </c>
      <c r="CL890" s="1" t="s">
        <v>261</v>
      </c>
      <c r="CM890" s="1">
        <v>5.32</v>
      </c>
      <c r="CN890" s="1">
        <v>7.0000000000000007E-2</v>
      </c>
      <c r="CO890" s="1">
        <v>9.86</v>
      </c>
      <c r="CP890" s="1">
        <v>55</v>
      </c>
      <c r="CQ890" s="1">
        <v>1.4</v>
      </c>
      <c r="CR890" s="1">
        <v>17.3</v>
      </c>
      <c r="CS890" s="1">
        <v>16</v>
      </c>
      <c r="CT890" s="1">
        <v>127</v>
      </c>
      <c r="CU890" s="1">
        <v>21.7</v>
      </c>
      <c r="CV890" s="1">
        <v>38.1</v>
      </c>
      <c r="CW890" s="1">
        <v>4.66</v>
      </c>
      <c r="CX890" s="1">
        <v>17.899999999999999</v>
      </c>
      <c r="CY890" s="1">
        <v>4.05</v>
      </c>
      <c r="CZ890" s="1">
        <v>0.76</v>
      </c>
      <c r="DA890" s="1">
        <v>3.68</v>
      </c>
      <c r="DB890" s="1">
        <v>0.55000000000000004</v>
      </c>
      <c r="DC890" s="1">
        <v>3.11</v>
      </c>
      <c r="DD890" s="1">
        <v>0.61</v>
      </c>
      <c r="DE890" s="1">
        <v>1.74</v>
      </c>
      <c r="DF890" s="1">
        <v>0.26</v>
      </c>
      <c r="DG890" s="1">
        <v>1.73</v>
      </c>
      <c r="DH890" s="1">
        <v>0.28000000000000003</v>
      </c>
      <c r="DI890" s="85">
        <f t="shared" si="5"/>
        <v>99.13</v>
      </c>
    </row>
    <row r="891" spans="1:114" x14ac:dyDescent="0.3">
      <c r="A891" s="16" t="s">
        <v>3055</v>
      </c>
      <c r="B891" s="20" t="s">
        <v>978</v>
      </c>
      <c r="C891" s="20" t="s">
        <v>3085</v>
      </c>
      <c r="D891" s="20" t="s">
        <v>980</v>
      </c>
      <c r="E891" s="14">
        <v>45112</v>
      </c>
      <c r="F891" s="113">
        <v>45298</v>
      </c>
      <c r="G891" s="59" t="s">
        <v>3071</v>
      </c>
      <c r="H891" s="19" t="s">
        <v>2195</v>
      </c>
      <c r="K891" s="20">
        <v>34.109785000000002</v>
      </c>
      <c r="L891" s="20">
        <v>-106.806212</v>
      </c>
      <c r="M891" s="20" t="s">
        <v>357</v>
      </c>
      <c r="N891" s="59" t="s">
        <v>1273</v>
      </c>
      <c r="O891" s="20" t="s">
        <v>147</v>
      </c>
      <c r="P891" s="59" t="s">
        <v>3014</v>
      </c>
      <c r="Q891" s="20" t="s">
        <v>1549</v>
      </c>
      <c r="R891" s="20" t="s">
        <v>1374</v>
      </c>
      <c r="AB891" s="1" t="s">
        <v>3102</v>
      </c>
      <c r="AG891" s="1">
        <v>73.56</v>
      </c>
      <c r="AH891" s="1">
        <v>0.4</v>
      </c>
      <c r="AI891" s="1">
        <v>13.13</v>
      </c>
      <c r="AK891" s="1">
        <v>0.94</v>
      </c>
      <c r="AL891" s="1">
        <v>0.02</v>
      </c>
      <c r="AM891" s="1">
        <v>0.61</v>
      </c>
      <c r="AN891" s="1">
        <v>0.32</v>
      </c>
      <c r="AO891" s="1">
        <v>3.02</v>
      </c>
      <c r="AP891" s="1">
        <v>1.34</v>
      </c>
      <c r="AQ891" s="1">
        <v>0.16</v>
      </c>
      <c r="AR891" s="1">
        <v>3.13</v>
      </c>
      <c r="AS891" s="1">
        <v>630</v>
      </c>
      <c r="AT891" s="1">
        <v>0.01</v>
      </c>
      <c r="AW891" s="1">
        <v>0.2</v>
      </c>
      <c r="AZ891" s="1">
        <v>1E-3</v>
      </c>
      <c r="BA891" s="1">
        <v>5.0999999999999996</v>
      </c>
      <c r="BB891" s="1">
        <v>0.6</v>
      </c>
      <c r="BD891" s="1">
        <v>71.400000000000006</v>
      </c>
      <c r="BF891" s="1">
        <v>0.36</v>
      </c>
      <c r="BH891" s="1" t="s">
        <v>292</v>
      </c>
      <c r="BJ891" s="1">
        <v>2</v>
      </c>
      <c r="BK891" s="1">
        <v>43</v>
      </c>
      <c r="BL891" s="1">
        <v>3.88</v>
      </c>
      <c r="BM891" s="16">
        <v>23100</v>
      </c>
      <c r="BN891" s="1">
        <v>19.5</v>
      </c>
      <c r="BO891" s="1">
        <v>1.7</v>
      </c>
      <c r="BP891" s="1">
        <v>3.61</v>
      </c>
      <c r="BQ891" s="1">
        <v>2.3E-2</v>
      </c>
      <c r="BR891" s="1">
        <v>1.2E-2</v>
      </c>
      <c r="BT891" s="1">
        <v>110</v>
      </c>
      <c r="BU891" s="1">
        <v>3</v>
      </c>
      <c r="BV891" s="1">
        <v>9.43</v>
      </c>
      <c r="BW891" s="1">
        <v>11</v>
      </c>
      <c r="BY891" s="1">
        <v>9</v>
      </c>
      <c r="CB891" s="1">
        <v>78.8</v>
      </c>
      <c r="CC891" s="1">
        <v>1E-3</v>
      </c>
      <c r="CF891" s="1">
        <v>7.0000000000000007E-2</v>
      </c>
      <c r="CG891" s="1">
        <v>1.9</v>
      </c>
      <c r="CH891" s="1">
        <v>0.2</v>
      </c>
      <c r="CI891" s="1">
        <v>1.8</v>
      </c>
      <c r="CJ891" s="1">
        <v>104</v>
      </c>
      <c r="CK891" s="1">
        <v>0.8</v>
      </c>
      <c r="CL891" s="1">
        <v>0.01</v>
      </c>
      <c r="CM891" s="1">
        <v>5.91</v>
      </c>
      <c r="CN891" s="1">
        <v>7.0000000000000007E-2</v>
      </c>
      <c r="CO891" s="1">
        <v>12.15</v>
      </c>
      <c r="CP891" s="1">
        <v>78</v>
      </c>
      <c r="CQ891" s="1">
        <v>1.7</v>
      </c>
      <c r="CR891" s="1">
        <v>14.3</v>
      </c>
      <c r="CS891" s="1">
        <v>11</v>
      </c>
      <c r="CT891" s="1">
        <v>133</v>
      </c>
      <c r="CU891" s="1">
        <v>31.9</v>
      </c>
      <c r="CV891" s="1">
        <v>48.9</v>
      </c>
      <c r="CW891" s="1">
        <v>5.54</v>
      </c>
      <c r="CX891" s="1">
        <v>19.5</v>
      </c>
      <c r="CY891" s="1">
        <v>3.86</v>
      </c>
      <c r="CZ891" s="1">
        <v>0.75</v>
      </c>
      <c r="DA891" s="1">
        <v>3.2</v>
      </c>
      <c r="DB891" s="1">
        <v>0.45</v>
      </c>
      <c r="DC891" s="1">
        <v>2.54</v>
      </c>
      <c r="DD891" s="1">
        <v>0.52</v>
      </c>
      <c r="DE891" s="1">
        <v>1.46</v>
      </c>
      <c r="DF891" s="1">
        <v>0.2</v>
      </c>
      <c r="DG891" s="1">
        <v>1.54</v>
      </c>
      <c r="DH891" s="1">
        <v>0.25</v>
      </c>
      <c r="DI891" s="85">
        <f t="shared" si="5"/>
        <v>120.61000000000001</v>
      </c>
    </row>
    <row r="892" spans="1:114" x14ac:dyDescent="0.3">
      <c r="A892" s="16" t="s">
        <v>3046</v>
      </c>
      <c r="B892" s="20" t="s">
        <v>978</v>
      </c>
      <c r="C892" s="20" t="s">
        <v>143</v>
      </c>
      <c r="D892" s="20" t="s">
        <v>980</v>
      </c>
      <c r="E892" s="167">
        <v>44980</v>
      </c>
      <c r="F892" s="113">
        <v>45298</v>
      </c>
      <c r="G892" s="59" t="s">
        <v>3071</v>
      </c>
      <c r="H892" s="19" t="s">
        <v>2195</v>
      </c>
      <c r="K892" s="117">
        <v>36.947251059999999</v>
      </c>
      <c r="L892" s="117">
        <v>-104.4698787</v>
      </c>
      <c r="M892" s="20" t="s">
        <v>357</v>
      </c>
      <c r="N892" s="59" t="s">
        <v>239</v>
      </c>
      <c r="O892" s="20" t="s">
        <v>147</v>
      </c>
      <c r="P892" s="59" t="s">
        <v>278</v>
      </c>
      <c r="Q892" s="20" t="s">
        <v>1549</v>
      </c>
      <c r="R892" s="20" t="s">
        <v>1374</v>
      </c>
      <c r="Z892" s="118" t="s">
        <v>3072</v>
      </c>
      <c r="AG892" s="19">
        <v>65.62</v>
      </c>
      <c r="AH892" s="19">
        <v>0.82</v>
      </c>
      <c r="AI892" s="19">
        <v>16.88</v>
      </c>
      <c r="AK892" s="19">
        <v>4.93</v>
      </c>
      <c r="AL892" s="19">
        <v>0.04</v>
      </c>
      <c r="AM892" s="19">
        <v>1.78</v>
      </c>
      <c r="AN892" s="19">
        <v>0.47</v>
      </c>
      <c r="AO892" s="19">
        <v>1.5</v>
      </c>
      <c r="AP892" s="19">
        <v>2.76</v>
      </c>
      <c r="AQ892" s="19">
        <v>0.14000000000000001</v>
      </c>
      <c r="AR892" s="19">
        <v>3.81</v>
      </c>
      <c r="AS892" s="19">
        <v>650</v>
      </c>
      <c r="AT892" s="19">
        <v>0.01</v>
      </c>
      <c r="AW892" s="19">
        <v>0.42</v>
      </c>
      <c r="AZ892" s="19">
        <v>2E-3</v>
      </c>
      <c r="BA892" s="19">
        <v>0.5</v>
      </c>
      <c r="BB892" s="19">
        <v>2</v>
      </c>
      <c r="BD892" s="19">
        <v>940</v>
      </c>
      <c r="BF892" s="19">
        <v>0.25</v>
      </c>
      <c r="BH892" s="19" t="s">
        <v>292</v>
      </c>
      <c r="BJ892" s="19">
        <v>14</v>
      </c>
      <c r="BK892" s="19">
        <v>42</v>
      </c>
      <c r="BL892" s="19">
        <v>4.43</v>
      </c>
      <c r="BM892" s="19">
        <v>29</v>
      </c>
      <c r="BN892" s="19">
        <v>23.1</v>
      </c>
      <c r="BO892" s="19">
        <v>2.1</v>
      </c>
      <c r="BP892" s="19">
        <v>6.21</v>
      </c>
      <c r="BQ892" s="19" t="s">
        <v>296</v>
      </c>
      <c r="BR892" s="19">
        <v>3.5000000000000003E-2</v>
      </c>
      <c r="BT892" s="19">
        <v>20</v>
      </c>
      <c r="BU892" s="19">
        <v>1</v>
      </c>
      <c r="BV892" s="19">
        <v>18.600000000000001</v>
      </c>
      <c r="BW892" s="19">
        <v>24</v>
      </c>
      <c r="BY892" s="19">
        <v>23</v>
      </c>
      <c r="CB892" s="19">
        <v>111.5</v>
      </c>
      <c r="CC892" s="19">
        <v>1E-3</v>
      </c>
      <c r="CF892" s="19">
        <v>0.14000000000000001</v>
      </c>
      <c r="CG892" s="19">
        <v>4.0999999999999996</v>
      </c>
      <c r="CH892" s="19" t="s">
        <v>291</v>
      </c>
      <c r="CI892" s="19">
        <v>2.8</v>
      </c>
      <c r="CJ892" s="19">
        <v>220</v>
      </c>
      <c r="CK892" s="19">
        <v>1.3</v>
      </c>
      <c r="CL892" s="19">
        <v>0.04</v>
      </c>
      <c r="CM892" s="19">
        <v>15.35</v>
      </c>
      <c r="CN892" s="19">
        <v>0.19</v>
      </c>
      <c r="CO892" s="19">
        <v>4.79</v>
      </c>
      <c r="CP892" s="16">
        <v>107</v>
      </c>
      <c r="CQ892" s="19">
        <v>2.6</v>
      </c>
      <c r="CR892" s="19">
        <v>37.799999999999997</v>
      </c>
      <c r="CS892" s="19">
        <v>104</v>
      </c>
      <c r="CT892" s="19">
        <v>226</v>
      </c>
      <c r="CU892" s="19">
        <v>56</v>
      </c>
      <c r="CV892" s="19">
        <v>110.5</v>
      </c>
      <c r="CW892" s="19">
        <v>13.6</v>
      </c>
      <c r="CX892" s="19">
        <v>50.1</v>
      </c>
      <c r="CY892" s="19">
        <v>10.35</v>
      </c>
      <c r="CZ892" s="19">
        <v>1.96</v>
      </c>
      <c r="DA892" s="19">
        <v>7.96</v>
      </c>
      <c r="DB892" s="19">
        <v>1.1100000000000001</v>
      </c>
      <c r="DC892" s="19">
        <v>6.63</v>
      </c>
      <c r="DD892" s="19">
        <v>1.37</v>
      </c>
      <c r="DE892" s="19">
        <v>3.65</v>
      </c>
      <c r="DF892" s="19">
        <v>0.56000000000000005</v>
      </c>
      <c r="DG892" s="19">
        <v>3.31</v>
      </c>
      <c r="DH892" s="19">
        <v>0.56000000000000005</v>
      </c>
      <c r="DI892" s="85">
        <f t="shared" si="5"/>
        <v>267.66000000000003</v>
      </c>
    </row>
    <row r="893" spans="1:114" x14ac:dyDescent="0.3">
      <c r="A893" s="16" t="s">
        <v>3047</v>
      </c>
      <c r="B893" s="20" t="s">
        <v>978</v>
      </c>
      <c r="C893" s="20" t="s">
        <v>143</v>
      </c>
      <c r="D893" s="20" t="s">
        <v>980</v>
      </c>
      <c r="E893" s="167">
        <v>44980</v>
      </c>
      <c r="F893" s="113">
        <v>45298</v>
      </c>
      <c r="G893" s="59" t="s">
        <v>3071</v>
      </c>
      <c r="H893" s="19" t="s">
        <v>2195</v>
      </c>
      <c r="K893" s="117">
        <v>36.947251100000003</v>
      </c>
      <c r="L893" s="117">
        <v>-104.4699012</v>
      </c>
      <c r="M893" s="20" t="s">
        <v>357</v>
      </c>
      <c r="N893" s="208" t="s">
        <v>239</v>
      </c>
      <c r="O893" s="20" t="s">
        <v>147</v>
      </c>
      <c r="P893" s="59" t="s">
        <v>278</v>
      </c>
      <c r="Q893" s="20" t="s">
        <v>1549</v>
      </c>
      <c r="R893" s="20" t="s">
        <v>1374</v>
      </c>
      <c r="Z893" s="118" t="s">
        <v>3072</v>
      </c>
      <c r="AG893" s="19">
        <v>68.680000000000007</v>
      </c>
      <c r="AH893" s="19">
        <v>0.42</v>
      </c>
      <c r="AI893" s="19">
        <v>18.04</v>
      </c>
      <c r="AK893" s="19">
        <v>2.63</v>
      </c>
      <c r="AL893" s="19">
        <v>0.01</v>
      </c>
      <c r="AM893" s="19">
        <v>0.48</v>
      </c>
      <c r="AN893" s="19">
        <v>0.33</v>
      </c>
      <c r="AO893" s="19">
        <v>3.88</v>
      </c>
      <c r="AP893" s="19">
        <v>1.07</v>
      </c>
      <c r="AQ893" s="19">
        <v>0.09</v>
      </c>
      <c r="AR893" s="19">
        <v>4.0999999999999996</v>
      </c>
      <c r="AS893" s="19">
        <v>200</v>
      </c>
      <c r="AT893" s="19">
        <v>0.06</v>
      </c>
      <c r="AW893" s="19">
        <v>0.35</v>
      </c>
      <c r="AZ893" s="19" t="s">
        <v>290</v>
      </c>
      <c r="BA893" s="19" t="s">
        <v>292</v>
      </c>
      <c r="BB893" s="19">
        <v>2.2000000000000002</v>
      </c>
      <c r="BD893" s="19">
        <v>2390</v>
      </c>
      <c r="BF893" s="19">
        <v>0.06</v>
      </c>
      <c r="BH893" s="19" t="s">
        <v>292</v>
      </c>
      <c r="BJ893" s="19">
        <v>6</v>
      </c>
      <c r="BK893" s="19">
        <v>18</v>
      </c>
      <c r="BL893" s="19">
        <v>1.1499999999999999</v>
      </c>
      <c r="BM893" s="19">
        <v>14</v>
      </c>
      <c r="BN893" s="19">
        <v>19</v>
      </c>
      <c r="BO893" s="19">
        <v>1.1000000000000001</v>
      </c>
      <c r="BP893" s="19">
        <v>3.11</v>
      </c>
      <c r="BQ893" s="19">
        <v>0.02</v>
      </c>
      <c r="BR893" s="19">
        <v>0.02</v>
      </c>
      <c r="BT893" s="19">
        <v>10</v>
      </c>
      <c r="BU893" s="19">
        <v>2</v>
      </c>
      <c r="BV893" s="19">
        <v>5.29</v>
      </c>
      <c r="BW893" s="19">
        <v>5</v>
      </c>
      <c r="BY893" s="19">
        <v>12</v>
      </c>
      <c r="CB893" s="19">
        <v>32.799999999999997</v>
      </c>
      <c r="CC893" s="19">
        <v>1E-3</v>
      </c>
      <c r="CF893" s="19">
        <v>0.19</v>
      </c>
      <c r="CG893" s="19">
        <v>2.7</v>
      </c>
      <c r="CH893" s="19">
        <v>1.3</v>
      </c>
      <c r="CI893" s="19">
        <v>1.2</v>
      </c>
      <c r="CJ893" s="19">
        <v>290</v>
      </c>
      <c r="CK893" s="19">
        <v>0.5</v>
      </c>
      <c r="CL893" s="19" t="s">
        <v>261</v>
      </c>
      <c r="CM893" s="19">
        <v>4.72</v>
      </c>
      <c r="CN893" s="19">
        <v>7.0000000000000007E-2</v>
      </c>
      <c r="CO893" s="19">
        <v>2.21</v>
      </c>
      <c r="CP893" s="19">
        <v>61</v>
      </c>
      <c r="CQ893" s="19">
        <v>1</v>
      </c>
      <c r="CR893" s="19">
        <v>8.8000000000000007</v>
      </c>
      <c r="CS893" s="19">
        <v>42</v>
      </c>
      <c r="CT893" s="19">
        <v>106</v>
      </c>
      <c r="CU893" s="19">
        <v>32.9</v>
      </c>
      <c r="CV893" s="19">
        <v>62.8</v>
      </c>
      <c r="CW893" s="19">
        <v>7.36</v>
      </c>
      <c r="CX893" s="19">
        <v>26.4</v>
      </c>
      <c r="CY893" s="19">
        <v>4.1500000000000004</v>
      </c>
      <c r="CZ893" s="19">
        <v>0.8</v>
      </c>
      <c r="DA893" s="19">
        <v>1.76</v>
      </c>
      <c r="DB893" s="19">
        <v>0.28000000000000003</v>
      </c>
      <c r="DC893" s="19">
        <v>1.54</v>
      </c>
      <c r="DD893" s="19">
        <v>0.35</v>
      </c>
      <c r="DE893" s="19">
        <v>1.1299999999999999</v>
      </c>
      <c r="DF893" s="19">
        <v>0.18</v>
      </c>
      <c r="DG893" s="19">
        <v>1.0900000000000001</v>
      </c>
      <c r="DH893" s="19">
        <v>0.19</v>
      </c>
      <c r="DI893" s="85">
        <f t="shared" ref="DI893:DI900" si="6">SUM(CU893:DH893)</f>
        <v>140.92999999999998</v>
      </c>
    </row>
    <row r="894" spans="1:114" x14ac:dyDescent="0.3">
      <c r="A894" s="16" t="s">
        <v>3048</v>
      </c>
      <c r="B894" s="20" t="s">
        <v>978</v>
      </c>
      <c r="C894" s="20" t="s">
        <v>1294</v>
      </c>
      <c r="D894" s="20" t="s">
        <v>980</v>
      </c>
      <c r="E894" s="167">
        <v>45096</v>
      </c>
      <c r="F894" s="113">
        <v>45298</v>
      </c>
      <c r="G894" s="59" t="s">
        <v>3071</v>
      </c>
      <c r="H894" s="19" t="s">
        <v>2195</v>
      </c>
      <c r="K894" s="141">
        <v>35.522147400000001</v>
      </c>
      <c r="L894" s="141">
        <v>-108.7260459</v>
      </c>
      <c r="M894" s="20" t="s">
        <v>357</v>
      </c>
      <c r="O894" s="20" t="s">
        <v>147</v>
      </c>
      <c r="P894" s="59" t="s">
        <v>278</v>
      </c>
      <c r="Q894" s="20" t="s">
        <v>1549</v>
      </c>
      <c r="R894" s="20" t="s">
        <v>1374</v>
      </c>
      <c r="Z894" s="140" t="s">
        <v>3073</v>
      </c>
      <c r="AG894" s="1">
        <v>71.55</v>
      </c>
      <c r="AH894" s="1">
        <v>0.89</v>
      </c>
      <c r="AI894" s="1">
        <v>12.12</v>
      </c>
      <c r="AK894" s="1">
        <v>3.19</v>
      </c>
      <c r="AL894" s="1">
        <v>0.01</v>
      </c>
      <c r="AM894" s="1">
        <v>0.51</v>
      </c>
      <c r="AN894" s="1">
        <v>0.05</v>
      </c>
      <c r="AO894" s="1">
        <v>0.32</v>
      </c>
      <c r="AP894" s="1">
        <v>1.61</v>
      </c>
      <c r="AQ894" s="1">
        <v>0.04</v>
      </c>
      <c r="AR894" s="1">
        <v>8.39</v>
      </c>
      <c r="AS894" s="1">
        <v>320</v>
      </c>
      <c r="AT894" s="1">
        <v>0.08</v>
      </c>
      <c r="AW894" s="1">
        <v>3.01</v>
      </c>
      <c r="AZ894" s="1">
        <v>3.0000000000000001E-3</v>
      </c>
      <c r="BA894" s="1">
        <v>0.8</v>
      </c>
      <c r="BB894" s="1">
        <v>4.4000000000000004</v>
      </c>
      <c r="BD894" s="1">
        <v>719</v>
      </c>
      <c r="BF894" s="1">
        <v>0.21</v>
      </c>
      <c r="BH894" s="1">
        <v>0.6</v>
      </c>
      <c r="BJ894" s="1">
        <v>9</v>
      </c>
      <c r="BK894" s="1">
        <v>49</v>
      </c>
      <c r="BL894" s="1">
        <v>9.06</v>
      </c>
      <c r="BM894" s="1">
        <v>37</v>
      </c>
      <c r="BN894" s="1">
        <v>15.4</v>
      </c>
      <c r="BO894" s="1">
        <v>1.5</v>
      </c>
      <c r="BP894" s="1">
        <v>7.65</v>
      </c>
      <c r="BQ894" s="1">
        <v>0.124</v>
      </c>
      <c r="BR894" s="1">
        <v>3.5999999999999997E-2</v>
      </c>
      <c r="BT894" s="1">
        <v>30</v>
      </c>
      <c r="BU894" s="1">
        <v>1</v>
      </c>
      <c r="BV894" s="1">
        <v>17.149999999999999</v>
      </c>
      <c r="BW894" s="1">
        <v>9</v>
      </c>
      <c r="BY894" s="1">
        <v>25</v>
      </c>
      <c r="CB894" s="1">
        <v>70.8</v>
      </c>
      <c r="CC894" s="1">
        <v>1E-3</v>
      </c>
      <c r="CF894" s="1">
        <v>0.45</v>
      </c>
      <c r="CG894" s="1">
        <v>5</v>
      </c>
      <c r="CH894" s="1">
        <v>0.3</v>
      </c>
      <c r="CI894" s="1">
        <v>2.1</v>
      </c>
      <c r="CJ894" s="1">
        <v>63.2</v>
      </c>
      <c r="CK894" s="1">
        <v>1.2</v>
      </c>
      <c r="CL894" s="1">
        <v>0.01</v>
      </c>
      <c r="CM894" s="1">
        <v>12.85</v>
      </c>
      <c r="CN894" s="1">
        <v>0.32</v>
      </c>
      <c r="CO894" s="1">
        <v>4.24</v>
      </c>
      <c r="CP894" s="1">
        <v>82</v>
      </c>
      <c r="CQ894" s="1">
        <v>2.4</v>
      </c>
      <c r="CR894" s="1">
        <v>33.700000000000003</v>
      </c>
      <c r="CS894" s="1">
        <v>85</v>
      </c>
      <c r="CT894" s="1">
        <v>300</v>
      </c>
      <c r="CU894" s="1">
        <v>56.1</v>
      </c>
      <c r="CV894" s="1">
        <v>109</v>
      </c>
      <c r="CW894" s="1">
        <v>13.25</v>
      </c>
      <c r="CX894" s="1">
        <v>48.4</v>
      </c>
      <c r="CY894" s="1">
        <v>9.7100000000000009</v>
      </c>
      <c r="CZ894" s="1">
        <v>1.93</v>
      </c>
      <c r="DA894" s="1">
        <v>7.24</v>
      </c>
      <c r="DB894" s="1">
        <v>1.1399999999999999</v>
      </c>
      <c r="DC894" s="1">
        <v>6.26</v>
      </c>
      <c r="DD894" s="1">
        <v>1.22</v>
      </c>
      <c r="DE894" s="1">
        <v>3.38</v>
      </c>
      <c r="DF894" s="1">
        <v>0.56999999999999995</v>
      </c>
      <c r="DG894" s="1">
        <v>3.5</v>
      </c>
      <c r="DH894" s="1">
        <v>0.53</v>
      </c>
      <c r="DI894" s="85">
        <f t="shared" si="6"/>
        <v>262.22999999999996</v>
      </c>
    </row>
    <row r="895" spans="1:114" x14ac:dyDescent="0.3">
      <c r="A895" s="16" t="s">
        <v>3049</v>
      </c>
      <c r="B895" s="20" t="s">
        <v>978</v>
      </c>
      <c r="D895" s="20" t="s">
        <v>980</v>
      </c>
      <c r="E895" s="14">
        <v>45175</v>
      </c>
      <c r="F895" s="113">
        <v>45298</v>
      </c>
      <c r="G895" s="59" t="s">
        <v>3071</v>
      </c>
      <c r="H895" s="19" t="s">
        <v>2195</v>
      </c>
      <c r="K895" s="141">
        <v>35.657206000000002</v>
      </c>
      <c r="L895" s="141">
        <v>-107.197243</v>
      </c>
      <c r="M895" s="20" t="s">
        <v>357</v>
      </c>
      <c r="O895" s="20" t="s">
        <v>147</v>
      </c>
      <c r="P895" s="59" t="s">
        <v>2240</v>
      </c>
      <c r="Q895" s="20" t="s">
        <v>1549</v>
      </c>
      <c r="R895" s="20" t="s">
        <v>1374</v>
      </c>
      <c r="Z895" s="22" t="s">
        <v>3074</v>
      </c>
      <c r="AG895" s="1">
        <v>67.27</v>
      </c>
      <c r="AH895" s="1">
        <v>0.76</v>
      </c>
      <c r="AI895" s="1">
        <v>17.07</v>
      </c>
      <c r="AK895" s="1">
        <v>3.24</v>
      </c>
      <c r="AL895" s="1">
        <v>0.02</v>
      </c>
      <c r="AM895" s="1">
        <v>0.8</v>
      </c>
      <c r="AN895" s="1">
        <v>0.34</v>
      </c>
      <c r="AO895" s="1">
        <v>0.86</v>
      </c>
      <c r="AP895" s="1">
        <v>2.79</v>
      </c>
      <c r="AQ895" s="1">
        <v>0.04</v>
      </c>
      <c r="AR895" s="1">
        <v>6.08</v>
      </c>
      <c r="AS895" s="1">
        <v>340</v>
      </c>
      <c r="AT895" s="1">
        <v>0.04</v>
      </c>
      <c r="AW895" s="1">
        <v>0.74</v>
      </c>
      <c r="AZ895" s="1">
        <v>4.0000000000000001E-3</v>
      </c>
      <c r="BA895" s="1">
        <v>0.9</v>
      </c>
      <c r="BB895" s="1">
        <v>1.7</v>
      </c>
      <c r="BD895" s="1">
        <v>696</v>
      </c>
      <c r="BF895" s="1">
        <v>0.21</v>
      </c>
      <c r="BH895" s="1" t="s">
        <v>292</v>
      </c>
      <c r="BJ895" s="1">
        <v>5</v>
      </c>
      <c r="BK895" s="1">
        <v>49</v>
      </c>
      <c r="BL895" s="1">
        <v>7.22</v>
      </c>
      <c r="BM895" s="1">
        <v>25</v>
      </c>
      <c r="BN895" s="1">
        <v>21</v>
      </c>
      <c r="BO895" s="1">
        <v>1.3</v>
      </c>
      <c r="BP895" s="1">
        <v>7.3</v>
      </c>
      <c r="BQ895" s="1">
        <v>0.05</v>
      </c>
      <c r="BR895" s="1">
        <v>2.9000000000000001E-2</v>
      </c>
      <c r="BT895" s="1">
        <v>20</v>
      </c>
      <c r="BU895" s="1">
        <v>2</v>
      </c>
      <c r="BV895" s="1">
        <v>15.9</v>
      </c>
      <c r="BW895" s="1">
        <v>8</v>
      </c>
      <c r="BY895" s="1">
        <v>24</v>
      </c>
      <c r="CB895" s="1">
        <v>109</v>
      </c>
      <c r="CC895" s="1">
        <v>1E-3</v>
      </c>
      <c r="CF895" s="1">
        <v>0.49</v>
      </c>
      <c r="CG895" s="1">
        <v>4.8</v>
      </c>
      <c r="CH895" s="1" t="s">
        <v>291</v>
      </c>
      <c r="CI895" s="1">
        <v>2.2999999999999998</v>
      </c>
      <c r="CJ895" s="1">
        <v>149.5</v>
      </c>
      <c r="CK895" s="1">
        <v>1.2</v>
      </c>
      <c r="CL895" s="1">
        <v>0.02</v>
      </c>
      <c r="CM895" s="1">
        <v>13.6</v>
      </c>
      <c r="CN895" s="1">
        <v>0.14000000000000001</v>
      </c>
      <c r="CO895" s="1">
        <v>4.43</v>
      </c>
      <c r="CP895" s="1">
        <v>105</v>
      </c>
      <c r="CQ895" s="1">
        <v>2</v>
      </c>
      <c r="CR895" s="1">
        <v>22</v>
      </c>
      <c r="CS895" s="1">
        <v>64</v>
      </c>
      <c r="CT895" s="1">
        <v>282</v>
      </c>
      <c r="CU895" s="1">
        <v>40.200000000000003</v>
      </c>
      <c r="CV895" s="1">
        <v>74.7</v>
      </c>
      <c r="CW895" s="1">
        <v>8.91</v>
      </c>
      <c r="CX895" s="1">
        <v>32.9</v>
      </c>
      <c r="CY895" s="1">
        <v>6.2</v>
      </c>
      <c r="CZ895" s="1">
        <v>1.21</v>
      </c>
      <c r="DA895" s="1">
        <v>4.32</v>
      </c>
      <c r="DB895" s="1">
        <v>0.68</v>
      </c>
      <c r="DC895" s="1">
        <v>3.86</v>
      </c>
      <c r="DD895" s="1">
        <v>0.78</v>
      </c>
      <c r="DE895" s="1">
        <v>2.29</v>
      </c>
      <c r="DF895" s="1">
        <v>0.35</v>
      </c>
      <c r="DG895" s="1">
        <v>2.5099999999999998</v>
      </c>
      <c r="DH895" s="1">
        <v>0.36</v>
      </c>
      <c r="DI895" s="85">
        <f t="shared" si="6"/>
        <v>179.27</v>
      </c>
    </row>
    <row r="896" spans="1:114" x14ac:dyDescent="0.3">
      <c r="A896" s="16" t="s">
        <v>3050</v>
      </c>
      <c r="B896" s="20" t="s">
        <v>978</v>
      </c>
      <c r="D896" s="20" t="s">
        <v>980</v>
      </c>
      <c r="E896" s="176">
        <v>45184</v>
      </c>
      <c r="F896" s="113">
        <v>45298</v>
      </c>
      <c r="G896" s="59" t="s">
        <v>3071</v>
      </c>
      <c r="H896" s="19" t="s">
        <v>2195</v>
      </c>
      <c r="K896" s="177">
        <v>34.572654</v>
      </c>
      <c r="L896" s="177">
        <v>-107.885407</v>
      </c>
      <c r="M896" s="20" t="s">
        <v>357</v>
      </c>
      <c r="O896" s="20" t="s">
        <v>147</v>
      </c>
      <c r="P896" s="59" t="s">
        <v>275</v>
      </c>
      <c r="Q896" s="20" t="s">
        <v>1549</v>
      </c>
      <c r="R896" s="20" t="s">
        <v>3076</v>
      </c>
      <c r="Z896" s="178" t="s">
        <v>3075</v>
      </c>
      <c r="AG896" s="1">
        <v>65.95</v>
      </c>
      <c r="AH896" s="1">
        <v>0.96</v>
      </c>
      <c r="AI896" s="1">
        <v>17.62</v>
      </c>
      <c r="AK896" s="1">
        <v>3.7</v>
      </c>
      <c r="AL896" s="1">
        <v>0.02</v>
      </c>
      <c r="AM896" s="1">
        <v>1.22</v>
      </c>
      <c r="AN896" s="1">
        <v>0.71</v>
      </c>
      <c r="AO896" s="1">
        <v>0.12</v>
      </c>
      <c r="AP896" s="1">
        <v>1.48</v>
      </c>
      <c r="AQ896" s="1">
        <v>0.04</v>
      </c>
      <c r="AR896" s="1">
        <v>7.02</v>
      </c>
      <c r="AS896" s="1">
        <v>580</v>
      </c>
      <c r="AT896" s="1">
        <v>0.01</v>
      </c>
      <c r="AW896" s="1">
        <v>0.56999999999999995</v>
      </c>
      <c r="AZ896" s="1">
        <v>3.0000000000000001E-3</v>
      </c>
      <c r="BA896" s="1">
        <v>1</v>
      </c>
      <c r="BB896" s="1">
        <v>2.2000000000000002</v>
      </c>
      <c r="BD896" s="1">
        <v>312</v>
      </c>
      <c r="BF896" s="1">
        <v>0.38</v>
      </c>
      <c r="BH896" s="1" t="s">
        <v>292</v>
      </c>
      <c r="BJ896" s="1">
        <v>8</v>
      </c>
      <c r="BK896" s="1">
        <v>39</v>
      </c>
      <c r="BL896" s="1">
        <v>9.86</v>
      </c>
      <c r="BM896" s="1">
        <v>31</v>
      </c>
      <c r="BN896" s="1">
        <v>23.9</v>
      </c>
      <c r="BO896" s="1">
        <v>1.6</v>
      </c>
      <c r="BP896" s="1">
        <v>7.8</v>
      </c>
      <c r="BQ896" s="1">
        <v>4.9000000000000002E-2</v>
      </c>
      <c r="BR896" s="1">
        <v>3.7999999999999999E-2</v>
      </c>
      <c r="BT896" s="1">
        <v>40</v>
      </c>
      <c r="BU896" s="1">
        <v>1</v>
      </c>
      <c r="BV896" s="1">
        <v>19.55</v>
      </c>
      <c r="BW896" s="1">
        <v>11</v>
      </c>
      <c r="BY896" s="1">
        <v>29</v>
      </c>
      <c r="CB896" s="1">
        <v>73.900000000000006</v>
      </c>
      <c r="CC896" s="1" t="s">
        <v>290</v>
      </c>
      <c r="CF896" s="1">
        <v>0.48</v>
      </c>
      <c r="CG896" s="1">
        <v>5.2</v>
      </c>
      <c r="CH896" s="1" t="s">
        <v>291</v>
      </c>
      <c r="CI896" s="1">
        <v>3.1</v>
      </c>
      <c r="CJ896" s="1">
        <v>164</v>
      </c>
      <c r="CK896" s="1">
        <v>1.5</v>
      </c>
      <c r="CL896" s="1">
        <v>0.02</v>
      </c>
      <c r="CM896" s="1">
        <v>16.45</v>
      </c>
      <c r="CN896" s="1">
        <v>0.16</v>
      </c>
      <c r="CO896" s="1">
        <v>4.9800000000000004</v>
      </c>
      <c r="CP896" s="1">
        <v>123</v>
      </c>
      <c r="CQ896" s="1">
        <v>2.6</v>
      </c>
      <c r="CR896" s="1">
        <v>28.7</v>
      </c>
      <c r="CS896" s="1">
        <v>80</v>
      </c>
      <c r="CT896" s="1">
        <v>302</v>
      </c>
      <c r="CU896" s="1">
        <v>29.6</v>
      </c>
      <c r="CV896" s="1">
        <v>55.1</v>
      </c>
      <c r="CW896" s="1">
        <v>6.5</v>
      </c>
      <c r="CX896" s="1">
        <v>23.1</v>
      </c>
      <c r="CY896" s="1">
        <v>4.59</v>
      </c>
      <c r="CZ896" s="1">
        <v>0.9</v>
      </c>
      <c r="DA896" s="1">
        <v>3.91</v>
      </c>
      <c r="DB896" s="1">
        <v>0.69</v>
      </c>
      <c r="DC896" s="1">
        <v>4.47</v>
      </c>
      <c r="DD896" s="1">
        <v>1</v>
      </c>
      <c r="DE896" s="1">
        <v>2.86</v>
      </c>
      <c r="DF896" s="1">
        <v>0.45</v>
      </c>
      <c r="DG896" s="1">
        <v>2.87</v>
      </c>
      <c r="DH896" s="1">
        <v>0.48</v>
      </c>
      <c r="DI896" s="85">
        <f t="shared" si="6"/>
        <v>136.52000000000001</v>
      </c>
    </row>
    <row r="897" spans="1:114" x14ac:dyDescent="0.3">
      <c r="A897" s="16" t="s">
        <v>3060</v>
      </c>
      <c r="B897" s="20" t="s">
        <v>978</v>
      </c>
      <c r="C897" s="20" t="s">
        <v>3086</v>
      </c>
      <c r="D897" s="20" t="s">
        <v>980</v>
      </c>
      <c r="F897" s="113">
        <v>45298</v>
      </c>
      <c r="G897" s="59" t="s">
        <v>3071</v>
      </c>
      <c r="H897" s="19" t="s">
        <v>2195</v>
      </c>
      <c r="N897" s="59" t="s">
        <v>3083</v>
      </c>
      <c r="O897" s="20" t="s">
        <v>147</v>
      </c>
      <c r="Q897" s="20" t="s">
        <v>1549</v>
      </c>
      <c r="AG897" s="1">
        <v>75.87</v>
      </c>
      <c r="AH897" s="1">
        <v>0.05</v>
      </c>
      <c r="AI897" s="1">
        <v>12.81</v>
      </c>
      <c r="AK897" s="1">
        <v>2.27</v>
      </c>
      <c r="AL897" s="1">
        <v>7.0000000000000007E-2</v>
      </c>
      <c r="AM897" s="1">
        <v>0.79</v>
      </c>
      <c r="AN897" s="1">
        <v>0.39</v>
      </c>
      <c r="AO897" s="1">
        <v>0.15</v>
      </c>
      <c r="AP897" s="1">
        <v>3.88</v>
      </c>
      <c r="AQ897" s="1">
        <v>0.11</v>
      </c>
      <c r="AR897" s="1">
        <v>2.37</v>
      </c>
      <c r="AS897" s="1">
        <v>3520</v>
      </c>
      <c r="AT897" s="1">
        <v>0.02</v>
      </c>
      <c r="AW897" s="1">
        <v>0.13</v>
      </c>
      <c r="AZ897" s="1">
        <v>4.0000000000000001E-3</v>
      </c>
      <c r="BA897" s="1">
        <v>13.9</v>
      </c>
      <c r="BB897" s="1">
        <v>5.8</v>
      </c>
      <c r="BD897" s="1">
        <v>473</v>
      </c>
      <c r="BF897" s="16" t="s">
        <v>2641</v>
      </c>
      <c r="BH897" s="1" t="s">
        <v>292</v>
      </c>
      <c r="BJ897" s="1" t="s">
        <v>251</v>
      </c>
      <c r="BK897" s="1">
        <v>11</v>
      </c>
      <c r="BL897" s="1">
        <v>14.5</v>
      </c>
      <c r="BM897" s="1">
        <v>2080</v>
      </c>
      <c r="BN897" s="1">
        <v>47.4</v>
      </c>
      <c r="BO897" s="1">
        <v>3.7</v>
      </c>
      <c r="BP897" s="1">
        <v>6.51</v>
      </c>
      <c r="BQ897" s="1">
        <v>0.187</v>
      </c>
      <c r="BR897" s="1">
        <v>0.36</v>
      </c>
      <c r="BT897" s="1">
        <v>90</v>
      </c>
      <c r="BU897" s="1">
        <v>58</v>
      </c>
      <c r="BV897" s="1">
        <v>26.1</v>
      </c>
      <c r="BW897" s="1" t="s">
        <v>251</v>
      </c>
      <c r="BY897" s="1">
        <v>540</v>
      </c>
      <c r="CB897" s="1">
        <v>1010</v>
      </c>
      <c r="CC897" s="1">
        <v>4.0000000000000001E-3</v>
      </c>
      <c r="CF897" s="1">
        <v>6.13</v>
      </c>
      <c r="CG897" s="1">
        <v>1.3</v>
      </c>
      <c r="CH897" s="1">
        <v>0.7</v>
      </c>
      <c r="CI897" s="1">
        <v>213</v>
      </c>
      <c r="CJ897" s="1">
        <v>14.6</v>
      </c>
      <c r="CK897" s="1">
        <v>9.1999999999999993</v>
      </c>
      <c r="CL897" s="1">
        <v>1.17</v>
      </c>
      <c r="CM897" s="1">
        <v>14.8</v>
      </c>
      <c r="CN897" s="1">
        <v>0.31</v>
      </c>
      <c r="CO897" s="1">
        <v>7.17</v>
      </c>
      <c r="CP897" s="1">
        <v>84</v>
      </c>
      <c r="CQ897" s="16">
        <v>227</v>
      </c>
      <c r="CR897" s="1">
        <v>128.5</v>
      </c>
      <c r="CS897" s="1">
        <v>128</v>
      </c>
      <c r="CT897" s="1">
        <v>73</v>
      </c>
      <c r="CU897" s="1">
        <v>13.9</v>
      </c>
      <c r="CV897" s="1">
        <v>35.1</v>
      </c>
      <c r="CW897" s="1">
        <v>4.0999999999999996</v>
      </c>
      <c r="CX897" s="1">
        <v>14.7</v>
      </c>
      <c r="CY897" s="1">
        <v>5.49</v>
      </c>
      <c r="CZ897" s="1">
        <v>0.19</v>
      </c>
      <c r="DA897" s="1">
        <v>6.86</v>
      </c>
      <c r="DB897" s="1">
        <v>1.68</v>
      </c>
      <c r="DC897" s="1">
        <v>13</v>
      </c>
      <c r="DD897" s="1">
        <v>3.16</v>
      </c>
      <c r="DE897" s="1">
        <v>11.35</v>
      </c>
      <c r="DF897" s="1">
        <v>2.39</v>
      </c>
      <c r="DG897" s="1">
        <v>18.600000000000001</v>
      </c>
      <c r="DH897" s="1">
        <v>3.13</v>
      </c>
      <c r="DI897" s="85">
        <f t="shared" si="6"/>
        <v>133.64999999999998</v>
      </c>
    </row>
    <row r="898" spans="1:114" x14ac:dyDescent="0.3">
      <c r="A898" s="16" t="s">
        <v>3061</v>
      </c>
      <c r="B898" s="20" t="s">
        <v>978</v>
      </c>
      <c r="C898" s="20" t="s">
        <v>2421</v>
      </c>
      <c r="D898" s="20" t="s">
        <v>980</v>
      </c>
      <c r="F898" s="113">
        <v>45298</v>
      </c>
      <c r="G898" s="59" t="s">
        <v>3071</v>
      </c>
      <c r="H898" s="19" t="s">
        <v>2195</v>
      </c>
      <c r="N898" s="59" t="s">
        <v>1273</v>
      </c>
      <c r="O898" s="20" t="s">
        <v>147</v>
      </c>
      <c r="P898" s="59" t="s">
        <v>2972</v>
      </c>
      <c r="Q898" s="20" t="s">
        <v>1549</v>
      </c>
      <c r="Z898" s="20" t="s">
        <v>2972</v>
      </c>
      <c r="AG898" s="1">
        <v>17.82</v>
      </c>
      <c r="AH898" s="1">
        <v>0.35</v>
      </c>
      <c r="AI898" s="1">
        <v>3.01</v>
      </c>
      <c r="AK898" s="1">
        <v>12.98</v>
      </c>
      <c r="AL898" s="1">
        <v>0.79</v>
      </c>
      <c r="AM898" s="1">
        <v>1.33</v>
      </c>
      <c r="AN898" s="1">
        <v>32.5</v>
      </c>
      <c r="AO898" s="1">
        <v>0.22</v>
      </c>
      <c r="AP898" s="1">
        <v>0.62</v>
      </c>
      <c r="AQ898" s="1">
        <v>2.21</v>
      </c>
      <c r="AR898" s="1">
        <v>24.56</v>
      </c>
      <c r="AS898" s="1">
        <v>4730</v>
      </c>
      <c r="AT898" s="1">
        <v>0.35</v>
      </c>
      <c r="AW898" s="1">
        <v>6.33</v>
      </c>
      <c r="AZ898" s="1" t="s">
        <v>290</v>
      </c>
      <c r="BA898" s="1">
        <v>40.9</v>
      </c>
      <c r="BB898" s="1">
        <v>31.3</v>
      </c>
      <c r="BD898" s="1">
        <v>231</v>
      </c>
      <c r="BF898" s="1">
        <v>7.75</v>
      </c>
      <c r="BH898" s="1" t="s">
        <v>292</v>
      </c>
      <c r="BJ898" s="1">
        <v>12</v>
      </c>
      <c r="BK898" s="1">
        <v>7</v>
      </c>
      <c r="BL898" s="1">
        <v>1.62</v>
      </c>
      <c r="BM898" s="1">
        <v>211</v>
      </c>
      <c r="BN898" s="1">
        <v>10.4</v>
      </c>
      <c r="BO898" s="1">
        <v>4.4000000000000004</v>
      </c>
      <c r="BP898" s="1">
        <v>142</v>
      </c>
      <c r="BQ898" s="1">
        <v>8.6999999999999994E-2</v>
      </c>
      <c r="BR898" s="1">
        <v>0.114</v>
      </c>
      <c r="BT898" s="1">
        <v>30</v>
      </c>
      <c r="BU898" s="1">
        <v>13</v>
      </c>
      <c r="BV898" s="1">
        <v>453</v>
      </c>
      <c r="BW898" s="1" t="s">
        <v>251</v>
      </c>
      <c r="BY898" s="1">
        <v>126</v>
      </c>
      <c r="CB898" s="1">
        <v>26.2</v>
      </c>
      <c r="CC898" s="1">
        <v>1.4E-2</v>
      </c>
      <c r="CF898" s="1">
        <v>4.4400000000000004</v>
      </c>
      <c r="CG898" s="16">
        <v>12.9</v>
      </c>
      <c r="CH898" s="1" t="s">
        <v>291</v>
      </c>
      <c r="CI898" s="1">
        <v>5.8</v>
      </c>
      <c r="CJ898" s="1">
        <v>621</v>
      </c>
      <c r="CK898" s="16">
        <v>19.100000000000001</v>
      </c>
      <c r="CL898" s="1">
        <v>0.06</v>
      </c>
      <c r="CM898" s="1">
        <v>414</v>
      </c>
      <c r="CN898" s="1">
        <v>2.29</v>
      </c>
      <c r="CO898" s="16" t="s">
        <v>1424</v>
      </c>
      <c r="CP898" s="1">
        <v>169</v>
      </c>
      <c r="CQ898" s="1">
        <v>45.7</v>
      </c>
      <c r="CR898" s="1">
        <v>398</v>
      </c>
      <c r="CS898" s="1">
        <v>115</v>
      </c>
      <c r="CT898" s="1" t="s">
        <v>300</v>
      </c>
      <c r="CU898" s="1">
        <v>482</v>
      </c>
      <c r="CV898" s="1">
        <v>891</v>
      </c>
      <c r="CW898" s="1">
        <v>101.5</v>
      </c>
      <c r="CX898" s="1">
        <v>376</v>
      </c>
      <c r="CY898" s="1">
        <v>73.2</v>
      </c>
      <c r="CZ898" s="1">
        <v>21.3</v>
      </c>
      <c r="DA898" s="1">
        <v>63.9</v>
      </c>
      <c r="DB898" s="1">
        <v>10.050000000000001</v>
      </c>
      <c r="DC898" s="1">
        <v>60.1</v>
      </c>
      <c r="DD898" s="1">
        <v>12.8</v>
      </c>
      <c r="DE898" s="1">
        <v>36.1</v>
      </c>
      <c r="DF898" s="1">
        <v>5.87</v>
      </c>
      <c r="DG898" s="1">
        <v>39</v>
      </c>
      <c r="DH898" s="1">
        <v>6.39</v>
      </c>
      <c r="DI898" s="86">
        <f t="shared" si="6"/>
        <v>2179.21</v>
      </c>
    </row>
    <row r="899" spans="1:114" s="4" customFormat="1" x14ac:dyDescent="0.3">
      <c r="A899" s="16" t="s">
        <v>3064</v>
      </c>
      <c r="B899" s="4" t="s">
        <v>978</v>
      </c>
      <c r="D899" s="4" t="s">
        <v>980</v>
      </c>
      <c r="E899" s="204"/>
      <c r="F899" s="196">
        <v>45298</v>
      </c>
      <c r="G899" s="197" t="s">
        <v>3071</v>
      </c>
      <c r="H899" s="16" t="s">
        <v>2195</v>
      </c>
      <c r="I899" s="16"/>
      <c r="J899" s="16"/>
      <c r="N899" s="197" t="s">
        <v>3079</v>
      </c>
      <c r="O899" s="4" t="s">
        <v>147</v>
      </c>
      <c r="P899" s="197" t="s">
        <v>248</v>
      </c>
      <c r="Q899" s="4" t="s">
        <v>1549</v>
      </c>
      <c r="R899" s="4" t="s">
        <v>3077</v>
      </c>
      <c r="T899" s="16"/>
      <c r="Z899" s="4" t="s">
        <v>3078</v>
      </c>
      <c r="AG899" s="16">
        <v>52.85</v>
      </c>
      <c r="AH899" s="16">
        <v>1.18</v>
      </c>
      <c r="AI899" s="16">
        <v>20.7</v>
      </c>
      <c r="AK899" s="16">
        <v>5.28</v>
      </c>
      <c r="AL899" s="16">
        <v>0.03</v>
      </c>
      <c r="AM899" s="16">
        <v>2.9</v>
      </c>
      <c r="AN899" s="16">
        <v>10</v>
      </c>
      <c r="AO899" s="16">
        <v>1.73</v>
      </c>
      <c r="AP899" s="16">
        <v>1.03</v>
      </c>
      <c r="AQ899" s="16">
        <v>0.56999999999999995</v>
      </c>
      <c r="AR899" s="16">
        <v>2.14</v>
      </c>
      <c r="AS899" s="16">
        <v>400</v>
      </c>
      <c r="AT899" s="16">
        <v>0.44</v>
      </c>
      <c r="AW899" s="16">
        <v>1.1000000000000001</v>
      </c>
      <c r="AZ899" s="16">
        <v>6.0000000000000001E-3</v>
      </c>
      <c r="BA899" s="16">
        <v>1.1000000000000001</v>
      </c>
      <c r="BB899" s="16">
        <v>14.2</v>
      </c>
      <c r="BD899" s="16">
        <v>4650</v>
      </c>
      <c r="BF899" s="16">
        <v>0.75</v>
      </c>
      <c r="BH899" s="16">
        <v>1</v>
      </c>
      <c r="BJ899" s="16">
        <v>22</v>
      </c>
      <c r="BK899" s="16">
        <v>93</v>
      </c>
      <c r="BL899" s="16">
        <v>6.1</v>
      </c>
      <c r="BM899" s="16">
        <v>135</v>
      </c>
      <c r="BN899" s="16">
        <v>34.5</v>
      </c>
      <c r="BO899" s="16">
        <v>6</v>
      </c>
      <c r="BP899" s="16">
        <v>8.6199999999999992</v>
      </c>
      <c r="BQ899" s="16">
        <v>7.0000000000000001E-3</v>
      </c>
      <c r="BR899" s="16">
        <v>7.1999999999999995E-2</v>
      </c>
      <c r="BT899" s="16">
        <v>60</v>
      </c>
      <c r="BU899" s="16">
        <v>8</v>
      </c>
      <c r="BV899" s="16">
        <v>29.2</v>
      </c>
      <c r="BW899" s="16">
        <v>39</v>
      </c>
      <c r="BY899" s="16">
        <v>45</v>
      </c>
      <c r="CB899" s="16">
        <v>56.7</v>
      </c>
      <c r="CC899" s="16">
        <v>1.2E-2</v>
      </c>
      <c r="CF899" s="16">
        <v>3.67</v>
      </c>
      <c r="CG899" s="16">
        <v>12.9</v>
      </c>
      <c r="CH899" s="16">
        <v>2.2000000000000002</v>
      </c>
      <c r="CI899" s="16">
        <v>3.8</v>
      </c>
      <c r="CJ899" s="16">
        <v>2060</v>
      </c>
      <c r="CK899" s="16">
        <v>1.8</v>
      </c>
      <c r="CL899" s="16">
        <v>0.49</v>
      </c>
      <c r="CM899" s="16">
        <v>24</v>
      </c>
      <c r="CN899" s="16">
        <v>0.43</v>
      </c>
      <c r="CO899" s="16">
        <v>9.33</v>
      </c>
      <c r="CP899" s="16">
        <v>187</v>
      </c>
      <c r="CQ899" s="16">
        <v>3.3</v>
      </c>
      <c r="CR899" s="16">
        <v>52</v>
      </c>
      <c r="CS899" s="16">
        <v>90</v>
      </c>
      <c r="CT899" s="16">
        <v>345</v>
      </c>
      <c r="CU899" s="16">
        <v>60.6</v>
      </c>
      <c r="CV899" s="16">
        <v>117</v>
      </c>
      <c r="CW899" s="16">
        <v>13.35</v>
      </c>
      <c r="CX899" s="16">
        <v>48.5</v>
      </c>
      <c r="CY899" s="16">
        <v>9.25</v>
      </c>
      <c r="CZ899" s="16">
        <v>2.11</v>
      </c>
      <c r="DA899" s="16">
        <v>8.67</v>
      </c>
      <c r="DB899" s="16">
        <v>1.36</v>
      </c>
      <c r="DC899" s="16">
        <v>8.42</v>
      </c>
      <c r="DD899" s="16">
        <v>1.78</v>
      </c>
      <c r="DE899" s="16">
        <v>5.12</v>
      </c>
      <c r="DF899" s="16">
        <v>0.77</v>
      </c>
      <c r="DG899" s="16">
        <v>4.66</v>
      </c>
      <c r="DH899" s="16">
        <v>0.74</v>
      </c>
      <c r="DI899" s="86">
        <f t="shared" si="6"/>
        <v>282.33000000000004</v>
      </c>
      <c r="DJ899" s="86"/>
    </row>
    <row r="900" spans="1:114" x14ac:dyDescent="0.3">
      <c r="A900" s="16" t="s">
        <v>3065</v>
      </c>
      <c r="B900" s="1" t="s">
        <v>3098</v>
      </c>
      <c r="C900" s="20" t="s">
        <v>3086</v>
      </c>
      <c r="D900" s="20" t="s">
        <v>980</v>
      </c>
      <c r="F900" s="113">
        <v>45298</v>
      </c>
      <c r="G900" s="59" t="s">
        <v>3071</v>
      </c>
      <c r="H900" s="19" t="s">
        <v>2195</v>
      </c>
      <c r="N900" s="59" t="s">
        <v>3083</v>
      </c>
      <c r="O900" s="20" t="s">
        <v>147</v>
      </c>
      <c r="P900" s="59" t="s">
        <v>3087</v>
      </c>
      <c r="Q900" s="20" t="s">
        <v>1549</v>
      </c>
      <c r="R900" s="20" t="s">
        <v>1374</v>
      </c>
      <c r="Z900" s="20" t="s">
        <v>3087</v>
      </c>
      <c r="AG900" s="1">
        <v>4.3600000000000003</v>
      </c>
      <c r="AH900" s="1">
        <v>0.01</v>
      </c>
      <c r="AI900" s="1">
        <v>0.11</v>
      </c>
      <c r="AK900" s="1">
        <v>0.65</v>
      </c>
      <c r="AL900" s="1">
        <v>0.1</v>
      </c>
      <c r="AM900" s="1">
        <v>19.5</v>
      </c>
      <c r="AN900" s="1">
        <v>29.6</v>
      </c>
      <c r="AO900" s="1">
        <v>0.03</v>
      </c>
      <c r="AP900" s="1">
        <v>0.02</v>
      </c>
      <c r="AQ900" s="1">
        <v>0.01</v>
      </c>
      <c r="AR900" s="1">
        <v>44.35</v>
      </c>
      <c r="AS900" s="1">
        <v>90</v>
      </c>
      <c r="AT900" s="1" t="s">
        <v>261</v>
      </c>
      <c r="AW900" s="1">
        <v>11.95</v>
      </c>
      <c r="AZ900" s="1">
        <v>4.0000000000000001E-3</v>
      </c>
      <c r="BA900" s="1">
        <v>2.1</v>
      </c>
      <c r="BB900" s="1">
        <v>6.6</v>
      </c>
      <c r="BD900" s="1">
        <v>56.7</v>
      </c>
      <c r="BF900" s="1">
        <v>0.09</v>
      </c>
      <c r="BH900" s="1">
        <v>6.2</v>
      </c>
      <c r="BJ900" s="1">
        <v>1</v>
      </c>
      <c r="BK900" s="1" t="s">
        <v>289</v>
      </c>
      <c r="BL900" s="1">
        <v>0.08</v>
      </c>
      <c r="BM900" s="1">
        <v>52</v>
      </c>
      <c r="BN900" s="1">
        <v>0.3</v>
      </c>
      <c r="BO900" s="1">
        <v>0.6</v>
      </c>
      <c r="BP900" s="1">
        <v>0.05</v>
      </c>
      <c r="BQ900" s="1">
        <v>2.4E-2</v>
      </c>
      <c r="BR900" s="1" t="s">
        <v>296</v>
      </c>
      <c r="BT900" s="1">
        <v>10</v>
      </c>
      <c r="BU900" s="1" t="s">
        <v>251</v>
      </c>
      <c r="BV900" s="1">
        <v>0.42</v>
      </c>
      <c r="BW900" s="1">
        <v>4</v>
      </c>
      <c r="BY900" s="1">
        <v>25</v>
      </c>
      <c r="CB900" s="1">
        <v>2.1</v>
      </c>
      <c r="CC900" s="1" t="s">
        <v>290</v>
      </c>
      <c r="CF900" s="1">
        <v>0.26</v>
      </c>
      <c r="CG900" s="1">
        <v>0.5</v>
      </c>
      <c r="CH900" s="1" t="s">
        <v>291</v>
      </c>
      <c r="CI900" s="1" t="s">
        <v>292</v>
      </c>
      <c r="CJ900" s="1">
        <v>54.5</v>
      </c>
      <c r="CK900" s="1" t="s">
        <v>321</v>
      </c>
      <c r="CL900" s="1" t="s">
        <v>261</v>
      </c>
      <c r="CM900" s="1">
        <v>0.16</v>
      </c>
      <c r="CN900" s="1">
        <v>0.2</v>
      </c>
      <c r="CO900" s="1">
        <v>0.65</v>
      </c>
      <c r="CP900" s="1">
        <v>22</v>
      </c>
      <c r="CQ900" s="1" t="s">
        <v>292</v>
      </c>
      <c r="CR900" s="1">
        <v>4.3</v>
      </c>
      <c r="CS900" s="1">
        <v>688</v>
      </c>
      <c r="CT900" s="1">
        <v>2</v>
      </c>
      <c r="CU900" s="1">
        <v>2.4</v>
      </c>
      <c r="CV900" s="1">
        <v>3.4</v>
      </c>
      <c r="CW900" s="1">
        <v>0.5</v>
      </c>
      <c r="CX900" s="1">
        <v>2</v>
      </c>
      <c r="CY900" s="1">
        <v>0.41</v>
      </c>
      <c r="CZ900" s="1">
        <v>0.09</v>
      </c>
      <c r="DA900" s="1">
        <v>0.37</v>
      </c>
      <c r="DB900" s="1">
        <v>0.05</v>
      </c>
      <c r="DC900" s="1">
        <v>0.35</v>
      </c>
      <c r="DD900" s="1">
        <v>0.08</v>
      </c>
      <c r="DE900" s="1">
        <v>0.23</v>
      </c>
      <c r="DF900" s="1">
        <v>0.03</v>
      </c>
      <c r="DG900" s="1">
        <v>0.17</v>
      </c>
      <c r="DH900" s="1">
        <v>0.03</v>
      </c>
      <c r="DI900" s="85">
        <f t="shared" si="6"/>
        <v>10.11</v>
      </c>
    </row>
    <row r="901" spans="1:114" x14ac:dyDescent="0.3">
      <c r="BH901" s="1"/>
      <c r="BN901" s="1"/>
      <c r="BV901" s="1"/>
      <c r="DC901" s="1"/>
      <c r="DD901" s="1"/>
      <c r="DE901" s="1"/>
      <c r="DF901" s="1"/>
      <c r="DG901" s="1"/>
    </row>
    <row r="902" spans="1:114" x14ac:dyDescent="0.3">
      <c r="A902" s="4" t="s">
        <v>3097</v>
      </c>
    </row>
  </sheetData>
  <conditionalFormatting sqref="X11">
    <cfRule type="containsBlanks" priority="80" stopIfTrue="1">
      <formula>LEN(TRIM(X11))=0</formula>
    </cfRule>
  </conditionalFormatting>
  <conditionalFormatting sqref="V8 V10">
    <cfRule type="containsBlanks" priority="86" stopIfTrue="1">
      <formula>LEN(TRIM(V8))=0</formula>
    </cfRule>
  </conditionalFormatting>
  <conditionalFormatting sqref="X8 X10">
    <cfRule type="containsBlanks" priority="84" stopIfTrue="1">
      <formula>LEN(TRIM(X8))=0</formula>
    </cfRule>
  </conditionalFormatting>
  <conditionalFormatting sqref="X13">
    <cfRule type="containsBlanks" priority="72" stopIfTrue="1">
      <formula>LEN(TRIM(X13))=0</formula>
    </cfRule>
  </conditionalFormatting>
  <conditionalFormatting sqref="V11">
    <cfRule type="containsBlanks" priority="82" stopIfTrue="1">
      <formula>LEN(TRIM(V11))=0</formula>
    </cfRule>
  </conditionalFormatting>
  <conditionalFormatting sqref="V12">
    <cfRule type="containsBlanks" priority="78" stopIfTrue="1">
      <formula>LEN(TRIM(V12))=0</formula>
    </cfRule>
  </conditionalFormatting>
  <conditionalFormatting sqref="X12">
    <cfRule type="containsBlanks" priority="76" stopIfTrue="1">
      <formula>LEN(TRIM(X12))=0</formula>
    </cfRule>
  </conditionalFormatting>
  <conditionalFormatting sqref="V13">
    <cfRule type="containsBlanks" priority="74" stopIfTrue="1">
      <formula>LEN(TRIM(V13))=0</formula>
    </cfRule>
  </conditionalFormatting>
  <conditionalFormatting sqref="X360">
    <cfRule type="containsBlanks" priority="68" stopIfTrue="1">
      <formula>LEN(TRIM(X360))=0</formula>
    </cfRule>
  </conditionalFormatting>
  <conditionalFormatting sqref="X362">
    <cfRule type="containsBlanks" priority="66" stopIfTrue="1">
      <formula>LEN(TRIM(X362))=0</formula>
    </cfRule>
  </conditionalFormatting>
  <conditionalFormatting sqref="X364">
    <cfRule type="containsBlanks" priority="64" stopIfTrue="1">
      <formula>LEN(TRIM(X364))=0</formula>
    </cfRule>
  </conditionalFormatting>
  <conditionalFormatting sqref="K10:L13 K8:L8">
    <cfRule type="duplicateValues" dxfId="83" priority="63"/>
  </conditionalFormatting>
  <conditionalFormatting sqref="F10">
    <cfRule type="duplicateValues" dxfId="82" priority="48"/>
  </conditionalFormatting>
  <conditionalFormatting sqref="F11">
    <cfRule type="duplicateValues" dxfId="81" priority="47"/>
  </conditionalFormatting>
  <conditionalFormatting sqref="F12">
    <cfRule type="duplicateValues" dxfId="80" priority="46"/>
  </conditionalFormatting>
  <conditionalFormatting sqref="F13">
    <cfRule type="duplicateValues" dxfId="79" priority="45"/>
  </conditionalFormatting>
  <conditionalFormatting sqref="G10">
    <cfRule type="duplicateValues" dxfId="78" priority="43"/>
  </conditionalFormatting>
  <conditionalFormatting sqref="G11">
    <cfRule type="duplicateValues" dxfId="77" priority="42"/>
  </conditionalFormatting>
  <conditionalFormatting sqref="G12">
    <cfRule type="duplicateValues" dxfId="76" priority="41"/>
  </conditionalFormatting>
  <conditionalFormatting sqref="G13">
    <cfRule type="duplicateValues" dxfId="75" priority="40"/>
  </conditionalFormatting>
  <conditionalFormatting sqref="X62:X64">
    <cfRule type="containsBlanks" priority="38" stopIfTrue="1">
      <formula>LEN(TRIM(X62))=0</formula>
    </cfRule>
  </conditionalFormatting>
  <conditionalFormatting sqref="X66:X67">
    <cfRule type="containsBlanks" priority="36" stopIfTrue="1">
      <formula>LEN(TRIM(X66))=0</formula>
    </cfRule>
  </conditionalFormatting>
  <conditionalFormatting sqref="X70:X75">
    <cfRule type="containsBlanks" priority="34" stopIfTrue="1">
      <formula>LEN(TRIM(X70))=0</formula>
    </cfRule>
  </conditionalFormatting>
  <conditionalFormatting sqref="E9">
    <cfRule type="duplicateValues" dxfId="74" priority="2"/>
  </conditionalFormatting>
  <conditionalFormatting sqref="K9:L9">
    <cfRule type="duplicateValues" dxfId="73" priority="1"/>
  </conditionalFormatting>
  <conditionalFormatting sqref="A10:A12 E8:J8 A8">
    <cfRule type="duplicateValues" dxfId="72" priority="90"/>
  </conditionalFormatting>
  <conditionalFormatting sqref="H13:J13">
    <cfRule type="duplicateValues" dxfId="71" priority="94"/>
  </conditionalFormatting>
  <conditionalFormatting sqref="H14:J14">
    <cfRule type="duplicateValues" dxfId="70" priority="95"/>
  </conditionalFormatting>
  <conditionalFormatting sqref="H15:J15">
    <cfRule type="duplicateValues" dxfId="69" priority="96"/>
  </conditionalFormatting>
  <conditionalFormatting sqref="H16:J16">
    <cfRule type="duplicateValues" dxfId="68" priority="97"/>
  </conditionalFormatting>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87" id="{BADB139D-AE8F-4E2A-9D26-8DB7C714BEFC}">
            <xm:f>IF(COUNTIF('\Users\ginger.NMBGMR\Desktop\ginger_data\Documents\criticalminerals\coal\chemistry\[Attachment 3 - NETL REE-SED Sample Data NM.xlsx]drop-down menus'!#REF!,V8),0,1)</xm:f>
            <x14:dxf>
              <fill>
                <patternFill>
                  <bgColor rgb="FFFDDCD5"/>
                </patternFill>
              </fill>
            </x14:dxf>
          </x14:cfRule>
          <xm:sqref>V8 V10</xm:sqref>
        </x14:conditionalFormatting>
        <x14:conditionalFormatting xmlns:xm="http://schemas.microsoft.com/office/excel/2006/main">
          <x14:cfRule type="expression" priority="85" id="{FD65E3DD-64A9-49EA-9231-FB59727D4DAA}">
            <xm:f>IF(COUNTIF('\Users\ginger.NMBGMR\Desktop\ginger_data\Documents\criticalminerals\coal\chemistry\[Attachment 3 - NETL REE-SED Sample Data NM.xlsx]drop-down menus'!#REF!,X8),0,1)</xm:f>
            <x14:dxf>
              <fill>
                <patternFill>
                  <bgColor rgb="FFFDDCD5"/>
                </patternFill>
              </fill>
            </x14:dxf>
          </x14:cfRule>
          <xm:sqref>X8 X10</xm:sqref>
        </x14:conditionalFormatting>
        <x14:conditionalFormatting xmlns:xm="http://schemas.microsoft.com/office/excel/2006/main">
          <x14:cfRule type="expression" priority="83" id="{EA4B47E1-1F7E-4633-BDA8-D482FE106F0B}">
            <xm:f>IF(COUNTIF('\Users\ginger.NMBGMR\Desktop\ginger_data\Documents\criticalminerals\coal\chemistry\[Attachment 3 - NETL REE-SED Sample Data NM.xlsx]drop-down menus'!#REF!,V11),0,1)</xm:f>
            <x14:dxf>
              <fill>
                <patternFill>
                  <bgColor rgb="FFFDDCD5"/>
                </patternFill>
              </fill>
            </x14:dxf>
          </x14:cfRule>
          <xm:sqref>V11</xm:sqref>
        </x14:conditionalFormatting>
        <x14:conditionalFormatting xmlns:xm="http://schemas.microsoft.com/office/excel/2006/main">
          <x14:cfRule type="expression" priority="81" id="{8A531571-2B71-483F-A354-717168248F8A}">
            <xm:f>IF(COUNTIF('\Users\ginger.NMBGMR\Desktop\ginger_data\Documents\criticalminerals\coal\chemistry\[Attachment 3 - NETL REE-SED Sample Data NM.xlsx]drop-down menus'!#REF!,X11),0,1)</xm:f>
            <x14:dxf>
              <fill>
                <patternFill>
                  <bgColor rgb="FFFDDCD5"/>
                </patternFill>
              </fill>
            </x14:dxf>
          </x14:cfRule>
          <xm:sqref>X11</xm:sqref>
        </x14:conditionalFormatting>
        <x14:conditionalFormatting xmlns:xm="http://schemas.microsoft.com/office/excel/2006/main">
          <x14:cfRule type="expression" priority="79" id="{582883D4-01D2-48E7-AA6A-60E2E63EEB8F}">
            <xm:f>IF(COUNTIF('\Users\ginger.NMBGMR\Desktop\ginger_data\Documents\criticalminerals\coal\chemistry\[Attachment 3 - NETL REE-SED Sample Data NM.xlsx]drop-down menus'!#REF!,V12),0,1)</xm:f>
            <x14:dxf>
              <fill>
                <patternFill>
                  <bgColor rgb="FFFDDCD5"/>
                </patternFill>
              </fill>
            </x14:dxf>
          </x14:cfRule>
          <xm:sqref>V12</xm:sqref>
        </x14:conditionalFormatting>
        <x14:conditionalFormatting xmlns:xm="http://schemas.microsoft.com/office/excel/2006/main">
          <x14:cfRule type="expression" priority="77" id="{FB0CAD1C-40B1-4802-9017-F96EAF78F224}">
            <xm:f>IF(COUNTIF('\Users\ginger.NMBGMR\Desktop\ginger_data\Documents\criticalminerals\coal\chemistry\[Attachment 3 - NETL REE-SED Sample Data NM.xlsx]drop-down menus'!#REF!,X12),0,1)</xm:f>
            <x14:dxf>
              <fill>
                <patternFill>
                  <bgColor rgb="FFFDDCD5"/>
                </patternFill>
              </fill>
            </x14:dxf>
          </x14:cfRule>
          <xm:sqref>X12</xm:sqref>
        </x14:conditionalFormatting>
        <x14:conditionalFormatting xmlns:xm="http://schemas.microsoft.com/office/excel/2006/main">
          <x14:cfRule type="expression" priority="75" id="{3FAD68B3-D1A5-4B65-AF2E-E27059E0532B}">
            <xm:f>IF(COUNTIF('\Users\ginger.NMBGMR\Desktop\ginger_data\Documents\criticalminerals\coal\chemistry\[Attachment 3 - NETL REE-SED Sample Data NM.xlsx]drop-down menus'!#REF!,V13),0,1)</xm:f>
            <x14:dxf>
              <fill>
                <patternFill>
                  <bgColor rgb="FFFDDCD5"/>
                </patternFill>
              </fill>
            </x14:dxf>
          </x14:cfRule>
          <xm:sqref>V13</xm:sqref>
        </x14:conditionalFormatting>
        <x14:conditionalFormatting xmlns:xm="http://schemas.microsoft.com/office/excel/2006/main">
          <x14:cfRule type="expression" priority="73" id="{33103FDA-639D-4698-B2E3-5CC2939F3B6E}">
            <xm:f>IF(COUNTIF('\Users\ginger.NMBGMR\Desktop\ginger_data\Documents\criticalminerals\coal\chemistry\[Attachment 3 - NETL REE-SED Sample Data NM.xlsx]drop-down menus'!#REF!,X13),0,1)</xm:f>
            <x14:dxf>
              <fill>
                <patternFill>
                  <bgColor rgb="FFFDDCD5"/>
                </patternFill>
              </fill>
            </x14:dxf>
          </x14:cfRule>
          <xm:sqref>X13</xm:sqref>
        </x14:conditionalFormatting>
        <x14:conditionalFormatting xmlns:xm="http://schemas.microsoft.com/office/excel/2006/main">
          <x14:cfRule type="expression" priority="69" id="{7C51D037-EC22-436C-A72E-94886F42FE2F}">
            <xm:f>IF(COUNTIF('\Users\ginger.NMBGMR\Desktop\ginger_data\Documents\criticalminerals\coal\chemistry\[Attachment 3 - NETL REE-SED Sample Data NM.xlsx]drop-down menus'!#REF!,X360),0,1)</xm:f>
            <x14:dxf>
              <fill>
                <patternFill>
                  <bgColor rgb="FFFDDCD5"/>
                </patternFill>
              </fill>
            </x14:dxf>
          </x14:cfRule>
          <xm:sqref>X360</xm:sqref>
        </x14:conditionalFormatting>
        <x14:conditionalFormatting xmlns:xm="http://schemas.microsoft.com/office/excel/2006/main">
          <x14:cfRule type="expression" priority="67" id="{E69B5972-432F-4682-B7AC-CD6A8C0DE8E1}">
            <xm:f>IF(COUNTIF('\Users\ginger.NMBGMR\Desktop\ginger_data\Documents\criticalminerals\coal\chemistry\[Attachment 3 - NETL REE-SED Sample Data NM.xlsx]drop-down menus'!#REF!,X362),0,1)</xm:f>
            <x14:dxf>
              <fill>
                <patternFill>
                  <bgColor rgb="FFFDDCD5"/>
                </patternFill>
              </fill>
            </x14:dxf>
          </x14:cfRule>
          <xm:sqref>X362</xm:sqref>
        </x14:conditionalFormatting>
        <x14:conditionalFormatting xmlns:xm="http://schemas.microsoft.com/office/excel/2006/main">
          <x14:cfRule type="expression" priority="65" id="{58E29CFA-7D45-48B6-AE0F-6F8D744ADF0A}">
            <xm:f>IF(COUNTIF('\Users\ginger.NMBGMR\Desktop\ginger_data\Documents\criticalminerals\coal\chemistry\[Attachment 3 - NETL REE-SED Sample Data NM.xlsx]drop-down menus'!#REF!,X364),0,1)</xm:f>
            <x14:dxf>
              <fill>
                <patternFill>
                  <bgColor rgb="FFFDDCD5"/>
                </patternFill>
              </fill>
            </x14:dxf>
          </x14:cfRule>
          <xm:sqref>X364</xm:sqref>
        </x14:conditionalFormatting>
        <x14:conditionalFormatting xmlns:xm="http://schemas.microsoft.com/office/excel/2006/main">
          <x14:cfRule type="expression" priority="39" id="{B78C2F4E-18B9-4E85-9C7D-9EDF165884C1}">
            <xm:f>IF(COUNTIF('\Users\ginger.NMBGMR\Desktop\ginger_data\Documents\criticalminerals\coal\chemistry\[Attachment 3 - NETL REE-SED Sample Data NM.xlsx]drop-down menus'!#REF!,X62),0,1)</xm:f>
            <x14:dxf>
              <fill>
                <patternFill>
                  <bgColor rgb="FFFDDCD5"/>
                </patternFill>
              </fill>
            </x14:dxf>
          </x14:cfRule>
          <xm:sqref>X62:X64</xm:sqref>
        </x14:conditionalFormatting>
        <x14:conditionalFormatting xmlns:xm="http://schemas.microsoft.com/office/excel/2006/main">
          <x14:cfRule type="expression" priority="37" id="{F9B06E1C-F180-4D43-BEE6-931799EEA30F}">
            <xm:f>IF(COUNTIF('\Users\ginger.NMBGMR\Desktop\ginger_data\Documents\criticalminerals\coal\chemistry\[Attachment 3 - NETL REE-SED Sample Data NM.xlsx]drop-down menus'!#REF!,X66),0,1)</xm:f>
            <x14:dxf>
              <fill>
                <patternFill>
                  <bgColor rgb="FFFDDCD5"/>
                </patternFill>
              </fill>
            </x14:dxf>
          </x14:cfRule>
          <xm:sqref>X66:X67</xm:sqref>
        </x14:conditionalFormatting>
        <x14:conditionalFormatting xmlns:xm="http://schemas.microsoft.com/office/excel/2006/main">
          <x14:cfRule type="expression" priority="35" id="{149055B7-5F44-471F-98C7-95DC1AEC1427}">
            <xm:f>IF(COUNTIF('\Users\ginger.NMBGMR\Desktop\ginger_data\Documents\criticalminerals\coal\chemistry\[Attachment 3 - NETL REE-SED Sample Data NM.xlsx]drop-down menus'!#REF!,X70),0,1)</xm:f>
            <x14:dxf>
              <fill>
                <patternFill>
                  <bgColor rgb="FFFDDCD5"/>
                </patternFill>
              </fill>
            </x14:dxf>
          </x14:cfRule>
          <xm:sqref>X70:X75</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'C:\Users\ginger.NMBGMR\Desktop\ginger_data\Documents\criticalminerals\coal\chemistry\[Attachment 3 - NETL REE-SED Sample Data NM.xlsx]drop-down menus'!#REF!</xm:f>
          </x14:formula1>
          <xm:sqref>V10:V13 X8 X362 X364 X360 X62:X64 X66:X67 X70:X75 X10:X13 V8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174"/>
  <sheetViews>
    <sheetView workbookViewId="0">
      <pane xSplit="1" ySplit="3" topLeftCell="B147" activePane="bottomRight" state="frozen"/>
      <selection pane="topRight" activeCell="B1" sqref="B1"/>
      <selection pane="bottomLeft" activeCell="A4" sqref="A4"/>
      <selection pane="bottomRight" activeCell="DJ174" sqref="DJ174"/>
    </sheetView>
  </sheetViews>
  <sheetFormatPr defaultRowHeight="14.5" x14ac:dyDescent="0.35"/>
  <cols>
    <col min="5" max="5" width="11" customWidth="1"/>
    <col min="6" max="6" width="10.7265625" customWidth="1"/>
    <col min="12" max="12" width="10.08984375" bestFit="1" customWidth="1"/>
  </cols>
  <sheetData>
    <row r="1" spans="1:158" s="3" customFormat="1" ht="13" x14ac:dyDescent="0.3">
      <c r="A1" s="99" t="s">
        <v>2281</v>
      </c>
      <c r="E1" s="103"/>
      <c r="F1" s="13"/>
      <c r="G1" s="10"/>
      <c r="H1" s="1"/>
      <c r="I1" s="1"/>
      <c r="J1" s="1"/>
      <c r="N1" s="10"/>
      <c r="P1" s="10"/>
      <c r="T1" s="1"/>
      <c r="AK1" s="30"/>
      <c r="DI1" s="2"/>
      <c r="DJ1" s="2"/>
    </row>
    <row r="2" spans="1:158" s="3" customFormat="1" ht="13" x14ac:dyDescent="0.3">
      <c r="A2" s="99" t="s">
        <v>2386</v>
      </c>
      <c r="E2" s="103"/>
      <c r="F2" s="13"/>
      <c r="G2" s="10"/>
      <c r="H2" s="1"/>
      <c r="I2" s="1"/>
      <c r="J2" s="1"/>
      <c r="N2" s="10"/>
      <c r="P2" s="10"/>
      <c r="T2" s="1"/>
      <c r="AK2" s="30"/>
      <c r="DI2" s="2"/>
      <c r="DJ2" s="2"/>
    </row>
    <row r="3" spans="1:158" s="10" customFormat="1" ht="52" x14ac:dyDescent="0.3">
      <c r="A3" s="59" t="s">
        <v>42</v>
      </c>
      <c r="B3" s="7" t="s">
        <v>890</v>
      </c>
      <c r="C3" s="11" t="s">
        <v>2299</v>
      </c>
      <c r="D3" s="11" t="s">
        <v>2300</v>
      </c>
      <c r="E3" s="24" t="s">
        <v>891</v>
      </c>
      <c r="F3" s="24" t="s">
        <v>2304</v>
      </c>
      <c r="G3" s="7" t="s">
        <v>892</v>
      </c>
      <c r="H3" s="26" t="s">
        <v>914</v>
      </c>
      <c r="I3" s="26"/>
      <c r="J3" s="26"/>
      <c r="K3" s="10" t="s">
        <v>144</v>
      </c>
      <c r="L3" s="10" t="s">
        <v>145</v>
      </c>
      <c r="M3" s="11" t="s">
        <v>356</v>
      </c>
      <c r="N3" s="7" t="s">
        <v>893</v>
      </c>
      <c r="O3" s="7" t="s">
        <v>237</v>
      </c>
      <c r="P3" s="7" t="s">
        <v>2301</v>
      </c>
      <c r="Q3" s="7" t="s">
        <v>894</v>
      </c>
      <c r="R3" s="7" t="s">
        <v>895</v>
      </c>
      <c r="S3" s="10" t="s">
        <v>328</v>
      </c>
      <c r="T3" s="7" t="s">
        <v>896</v>
      </c>
      <c r="U3" s="10" t="s">
        <v>135</v>
      </c>
      <c r="V3" s="11" t="s">
        <v>47</v>
      </c>
      <c r="W3" s="10" t="s">
        <v>48</v>
      </c>
      <c r="X3" s="10" t="s">
        <v>277</v>
      </c>
      <c r="Y3" s="10" t="s">
        <v>146</v>
      </c>
      <c r="Z3" s="11" t="s">
        <v>2303</v>
      </c>
      <c r="AA3" s="10" t="s">
        <v>43</v>
      </c>
      <c r="AB3" s="11" t="s">
        <v>2302</v>
      </c>
      <c r="AC3" s="10" t="s">
        <v>136</v>
      </c>
      <c r="AD3" s="10" t="s">
        <v>137</v>
      </c>
      <c r="AE3" s="10" t="s">
        <v>138</v>
      </c>
      <c r="AF3" s="10" t="s">
        <v>139</v>
      </c>
      <c r="AG3" s="10" t="s">
        <v>49</v>
      </c>
      <c r="AH3" s="10" t="s">
        <v>50</v>
      </c>
      <c r="AI3" s="10" t="s">
        <v>51</v>
      </c>
      <c r="AJ3" s="10" t="s">
        <v>129</v>
      </c>
      <c r="AK3" s="10" t="s">
        <v>52</v>
      </c>
      <c r="AL3" s="10" t="s">
        <v>53</v>
      </c>
      <c r="AM3" s="10" t="s">
        <v>54</v>
      </c>
      <c r="AN3" s="10" t="s">
        <v>55</v>
      </c>
      <c r="AO3" s="10" t="s">
        <v>56</v>
      </c>
      <c r="AP3" s="10" t="s">
        <v>57</v>
      </c>
      <c r="AQ3" s="10" t="s">
        <v>58</v>
      </c>
      <c r="AR3" s="10" t="s">
        <v>327</v>
      </c>
      <c r="AS3" s="10" t="s">
        <v>217</v>
      </c>
      <c r="AT3" s="7" t="s">
        <v>288</v>
      </c>
      <c r="AU3" s="7" t="s">
        <v>897</v>
      </c>
      <c r="AV3" s="7" t="s">
        <v>898</v>
      </c>
      <c r="AW3" s="10" t="s">
        <v>287</v>
      </c>
      <c r="AX3" s="7" t="s">
        <v>899</v>
      </c>
      <c r="AY3" s="10" t="s">
        <v>59</v>
      </c>
      <c r="AZ3" s="10" t="s">
        <v>213</v>
      </c>
      <c r="BA3" s="10" t="s">
        <v>21</v>
      </c>
      <c r="BB3" s="10" t="s">
        <v>15</v>
      </c>
      <c r="BC3" s="10" t="s">
        <v>148</v>
      </c>
      <c r="BD3" s="10" t="s">
        <v>23</v>
      </c>
      <c r="BE3" s="10" t="s">
        <v>214</v>
      </c>
      <c r="BF3" s="10" t="s">
        <v>215</v>
      </c>
      <c r="BG3" s="10" t="s">
        <v>122</v>
      </c>
      <c r="BH3" s="10" t="s">
        <v>22</v>
      </c>
      <c r="BI3" s="10" t="s">
        <v>216</v>
      </c>
      <c r="BJ3" s="10" t="s">
        <v>10</v>
      </c>
      <c r="BK3" s="10" t="s">
        <v>7</v>
      </c>
      <c r="BL3" s="10" t="s">
        <v>63</v>
      </c>
      <c r="BM3" s="10" t="s">
        <v>12</v>
      </c>
      <c r="BN3" s="10" t="s">
        <v>14</v>
      </c>
      <c r="BO3" s="10" t="s">
        <v>218</v>
      </c>
      <c r="BP3" s="10" t="s">
        <v>60</v>
      </c>
      <c r="BQ3" s="10" t="s">
        <v>219</v>
      </c>
      <c r="BR3" s="10" t="s">
        <v>220</v>
      </c>
      <c r="BS3" s="10" t="s">
        <v>221</v>
      </c>
      <c r="BT3" s="10" t="s">
        <v>222</v>
      </c>
      <c r="BU3" s="10" t="s">
        <v>20</v>
      </c>
      <c r="BV3" s="10" t="s">
        <v>223</v>
      </c>
      <c r="BW3" s="10" t="s">
        <v>11</v>
      </c>
      <c r="BX3" s="10" t="s">
        <v>224</v>
      </c>
      <c r="BY3" s="10" t="s">
        <v>39</v>
      </c>
      <c r="BZ3" s="10" t="s">
        <v>225</v>
      </c>
      <c r="CA3" s="10" t="s">
        <v>229</v>
      </c>
      <c r="CB3" s="10" t="s">
        <v>17</v>
      </c>
      <c r="CC3" s="10" t="s">
        <v>226</v>
      </c>
      <c r="CD3" s="10" t="s">
        <v>227</v>
      </c>
      <c r="CE3" s="10" t="s">
        <v>228</v>
      </c>
      <c r="CF3" s="10" t="s">
        <v>62</v>
      </c>
      <c r="CG3" s="10" t="s">
        <v>5</v>
      </c>
      <c r="CH3" s="10" t="s">
        <v>16</v>
      </c>
      <c r="CI3" s="10" t="s">
        <v>230</v>
      </c>
      <c r="CJ3" s="10" t="s">
        <v>18</v>
      </c>
      <c r="CK3" s="10" t="s">
        <v>61</v>
      </c>
      <c r="CL3" s="10" t="s">
        <v>231</v>
      </c>
      <c r="CM3" s="10" t="s">
        <v>40</v>
      </c>
      <c r="CN3" s="10" t="s">
        <v>38</v>
      </c>
      <c r="CO3" s="10" t="s">
        <v>41</v>
      </c>
      <c r="CP3" s="10" t="s">
        <v>6</v>
      </c>
      <c r="CQ3" s="10" t="s">
        <v>232</v>
      </c>
      <c r="CR3" s="10" t="s">
        <v>19</v>
      </c>
      <c r="CS3" s="10" t="s">
        <v>13</v>
      </c>
      <c r="CT3" s="10" t="s">
        <v>233</v>
      </c>
      <c r="CU3" s="10" t="s">
        <v>24</v>
      </c>
      <c r="CV3" s="10" t="s">
        <v>25</v>
      </c>
      <c r="CW3" s="10" t="s">
        <v>26</v>
      </c>
      <c r="CX3" s="10" t="s">
        <v>27</v>
      </c>
      <c r="CY3" s="10" t="s">
        <v>28</v>
      </c>
      <c r="CZ3" s="10" t="s">
        <v>29</v>
      </c>
      <c r="DA3" s="10" t="s">
        <v>30</v>
      </c>
      <c r="DB3" s="10" t="s">
        <v>31</v>
      </c>
      <c r="DC3" s="10" t="s">
        <v>32</v>
      </c>
      <c r="DD3" s="10" t="s">
        <v>33</v>
      </c>
      <c r="DE3" s="10" t="s">
        <v>34</v>
      </c>
      <c r="DF3" s="10" t="s">
        <v>35</v>
      </c>
      <c r="DG3" s="10" t="s">
        <v>36</v>
      </c>
      <c r="DH3" s="10" t="s">
        <v>37</v>
      </c>
      <c r="DI3" s="2" t="s">
        <v>44</v>
      </c>
      <c r="DJ3" s="2" t="s">
        <v>270</v>
      </c>
      <c r="DK3" s="10" t="s">
        <v>8</v>
      </c>
      <c r="DL3" s="10" t="s">
        <v>9</v>
      </c>
      <c r="DM3" s="10" t="s">
        <v>2</v>
      </c>
      <c r="DN3" s="10" t="s">
        <v>4</v>
      </c>
      <c r="DO3" s="10" t="s">
        <v>0</v>
      </c>
      <c r="DP3" s="10" t="s">
        <v>3</v>
      </c>
      <c r="DQ3" s="10" t="s">
        <v>1</v>
      </c>
      <c r="DR3" s="10" t="s">
        <v>236</v>
      </c>
      <c r="DS3" s="10" t="s">
        <v>234</v>
      </c>
      <c r="DT3" s="10" t="s">
        <v>235</v>
      </c>
      <c r="DU3" s="134" t="s">
        <v>946</v>
      </c>
      <c r="DV3" s="12" t="s">
        <v>947</v>
      </c>
      <c r="DW3" s="12" t="s">
        <v>948</v>
      </c>
      <c r="DX3" s="134" t="s">
        <v>955</v>
      </c>
      <c r="DY3" s="134" t="s">
        <v>956</v>
      </c>
      <c r="DZ3" s="12" t="s">
        <v>957</v>
      </c>
      <c r="EA3" s="12" t="s">
        <v>958</v>
      </c>
      <c r="EB3" s="134" t="s">
        <v>959</v>
      </c>
      <c r="EC3" s="12" t="s">
        <v>960</v>
      </c>
      <c r="ED3" s="12" t="s">
        <v>961</v>
      </c>
      <c r="EE3" s="12" t="s">
        <v>962</v>
      </c>
      <c r="EF3" s="12" t="s">
        <v>963</v>
      </c>
      <c r="EG3" s="12" t="s">
        <v>949</v>
      </c>
      <c r="EH3" s="12" t="s">
        <v>950</v>
      </c>
      <c r="EI3" s="134" t="s">
        <v>976</v>
      </c>
      <c r="EJ3" s="12" t="s">
        <v>964</v>
      </c>
      <c r="EK3" s="12" t="s">
        <v>965</v>
      </c>
      <c r="EL3" s="12" t="s">
        <v>966</v>
      </c>
      <c r="EM3" s="12" t="s">
        <v>967</v>
      </c>
      <c r="EN3" s="12" t="s">
        <v>968</v>
      </c>
      <c r="EO3" s="12" t="s">
        <v>969</v>
      </c>
      <c r="EP3" s="12" t="s">
        <v>970</v>
      </c>
      <c r="EQ3" s="134" t="s">
        <v>971</v>
      </c>
      <c r="ER3" s="12" t="s">
        <v>951</v>
      </c>
      <c r="ES3" s="12" t="s">
        <v>952</v>
      </c>
      <c r="ET3" s="134" t="s">
        <v>953</v>
      </c>
      <c r="EU3" s="12" t="s">
        <v>954</v>
      </c>
      <c r="EV3" s="12" t="s">
        <v>972</v>
      </c>
      <c r="EW3" s="12" t="s">
        <v>1535</v>
      </c>
      <c r="EX3" s="12" t="s">
        <v>1536</v>
      </c>
      <c r="EY3" s="12" t="s">
        <v>973</v>
      </c>
      <c r="EZ3" s="12" t="s">
        <v>974</v>
      </c>
      <c r="FA3" s="12" t="s">
        <v>975</v>
      </c>
      <c r="FB3" s="12" t="s">
        <v>398</v>
      </c>
    </row>
    <row r="4" spans="1:158" s="3" customFormat="1" ht="13" x14ac:dyDescent="0.3">
      <c r="A4" s="20" t="s">
        <v>245</v>
      </c>
      <c r="B4" s="3" t="s">
        <v>978</v>
      </c>
      <c r="C4" s="3" t="s">
        <v>282</v>
      </c>
      <c r="D4" s="3" t="s">
        <v>980</v>
      </c>
      <c r="E4" s="23">
        <v>44679</v>
      </c>
      <c r="F4" s="13">
        <v>44839</v>
      </c>
      <c r="G4" s="10">
        <v>127854</v>
      </c>
      <c r="H4" s="1" t="s">
        <v>247</v>
      </c>
      <c r="I4" s="1"/>
      <c r="J4" s="1"/>
      <c r="K4" s="3">
        <v>34.647196999999998</v>
      </c>
      <c r="L4" s="3">
        <v>-108.82543699999999</v>
      </c>
      <c r="M4" s="3" t="s">
        <v>357</v>
      </c>
      <c r="N4" s="10" t="s">
        <v>242</v>
      </c>
      <c r="O4" s="3" t="s">
        <v>147</v>
      </c>
      <c r="P4" s="10" t="s">
        <v>336</v>
      </c>
      <c r="S4" s="3">
        <v>0</v>
      </c>
      <c r="X4" s="3" t="s">
        <v>249</v>
      </c>
      <c r="Y4" s="3" t="s">
        <v>381</v>
      </c>
      <c r="Z4" s="15" t="s">
        <v>2143</v>
      </c>
      <c r="AA4" s="1" t="s">
        <v>142</v>
      </c>
      <c r="AB4" s="1" t="s">
        <v>981</v>
      </c>
      <c r="AC4" s="3">
        <v>0.14000000000000001</v>
      </c>
      <c r="AG4" s="3">
        <v>57.36</v>
      </c>
      <c r="AH4" s="3">
        <v>1.26</v>
      </c>
      <c r="AI4" s="3">
        <v>37.020000000000003</v>
      </c>
      <c r="AK4" s="30">
        <v>2.2799999999999998</v>
      </c>
      <c r="AL4" s="3">
        <v>0.01</v>
      </c>
      <c r="AM4" s="3">
        <v>0.52</v>
      </c>
      <c r="AN4" s="3">
        <v>0.75</v>
      </c>
      <c r="AO4" s="3">
        <v>0.06</v>
      </c>
      <c r="AP4" s="3">
        <v>0.06</v>
      </c>
      <c r="AQ4" s="3">
        <v>0.04</v>
      </c>
      <c r="AS4" s="3">
        <v>32</v>
      </c>
      <c r="AT4" s="3">
        <v>0.14000000000000001</v>
      </c>
      <c r="AY4" s="3">
        <v>99.360000000000014</v>
      </c>
      <c r="BA4" s="3" t="s">
        <v>251</v>
      </c>
      <c r="BB4" s="3">
        <v>2.1</v>
      </c>
      <c r="BC4" s="3">
        <v>10</v>
      </c>
      <c r="BD4" s="3">
        <v>144</v>
      </c>
      <c r="BE4" s="3">
        <v>2.4</v>
      </c>
      <c r="BF4" s="3">
        <v>1</v>
      </c>
      <c r="BH4" s="3" t="s">
        <v>251</v>
      </c>
      <c r="BI4" s="3">
        <v>77</v>
      </c>
      <c r="BJ4" s="3">
        <v>5</v>
      </c>
      <c r="BK4" s="3">
        <v>22</v>
      </c>
      <c r="BL4" s="3">
        <v>1</v>
      </c>
      <c r="BM4" s="3">
        <v>23</v>
      </c>
      <c r="BN4" s="3">
        <v>25</v>
      </c>
      <c r="BO4" s="3">
        <v>3</v>
      </c>
      <c r="BP4" s="3">
        <v>7</v>
      </c>
      <c r="BQ4" s="3">
        <v>0.05</v>
      </c>
      <c r="BR4" s="3" t="s">
        <v>252</v>
      </c>
      <c r="BT4" s="3">
        <v>89</v>
      </c>
      <c r="BU4" s="3" t="s">
        <v>250</v>
      </c>
      <c r="BV4" s="3">
        <v>33</v>
      </c>
      <c r="BW4" s="3">
        <v>8</v>
      </c>
      <c r="BY4" s="3">
        <v>31</v>
      </c>
      <c r="CB4" s="3">
        <v>9</v>
      </c>
      <c r="CF4" s="3" t="s">
        <v>250</v>
      </c>
      <c r="CG4" s="3">
        <v>10</v>
      </c>
      <c r="CH4" s="3">
        <v>1</v>
      </c>
      <c r="CI4" s="3" t="s">
        <v>250</v>
      </c>
      <c r="CJ4" s="3">
        <v>84</v>
      </c>
      <c r="CK4" s="3">
        <v>3</v>
      </c>
      <c r="CM4" s="3">
        <v>30</v>
      </c>
      <c r="CN4" s="3" t="s">
        <v>250</v>
      </c>
      <c r="CO4" s="3">
        <v>11.2</v>
      </c>
      <c r="CP4" s="3">
        <v>48</v>
      </c>
      <c r="CQ4" s="3">
        <v>3</v>
      </c>
      <c r="CR4" s="3">
        <v>19</v>
      </c>
      <c r="CS4" s="3">
        <v>18</v>
      </c>
      <c r="CT4" s="3">
        <v>218</v>
      </c>
      <c r="CU4" s="3">
        <v>38</v>
      </c>
      <c r="CV4" s="3">
        <v>71</v>
      </c>
      <c r="CW4" s="3">
        <v>7</v>
      </c>
      <c r="CX4" s="3">
        <v>26</v>
      </c>
      <c r="CY4" s="3">
        <v>4</v>
      </c>
      <c r="CZ4" s="3" t="s">
        <v>251</v>
      </c>
      <c r="DA4" s="3">
        <v>4</v>
      </c>
      <c r="DB4" s="3" t="s">
        <v>251</v>
      </c>
      <c r="DC4" s="3">
        <v>4</v>
      </c>
      <c r="DD4" s="3" t="s">
        <v>251</v>
      </c>
      <c r="DE4" s="3">
        <v>2</v>
      </c>
      <c r="DF4" s="3" t="s">
        <v>251</v>
      </c>
      <c r="DG4" s="3">
        <v>2</v>
      </c>
      <c r="DH4" s="3" t="s">
        <v>251</v>
      </c>
      <c r="DI4" s="2">
        <v>158</v>
      </c>
      <c r="DJ4" s="2">
        <v>177</v>
      </c>
      <c r="DL4" s="3">
        <v>15947.003999999997</v>
      </c>
      <c r="DM4" s="3">
        <v>195928.35</v>
      </c>
      <c r="DN4" s="3">
        <v>5360.25</v>
      </c>
      <c r="DO4" s="3">
        <v>445.11599999999999</v>
      </c>
      <c r="DP4" s="3">
        <v>498.09599999999995</v>
      </c>
      <c r="DQ4" s="3">
        <v>3136.12</v>
      </c>
      <c r="DR4" s="3">
        <v>174.56799999999998</v>
      </c>
      <c r="DS4" s="3">
        <v>268123.58400000003</v>
      </c>
      <c r="DT4" s="3">
        <v>7553.826</v>
      </c>
      <c r="DU4" s="5">
        <v>53.61</v>
      </c>
      <c r="DV4" s="5" t="s">
        <v>1189</v>
      </c>
      <c r="DW4" s="5" t="s">
        <v>1190</v>
      </c>
      <c r="DX4" s="5">
        <v>23.87</v>
      </c>
      <c r="DY4" s="5">
        <v>23.11</v>
      </c>
      <c r="DZ4" s="5" t="s">
        <v>1191</v>
      </c>
      <c r="EA4" s="5" t="s">
        <v>1192</v>
      </c>
      <c r="EB4" s="5">
        <v>15.91</v>
      </c>
      <c r="EC4" s="5" t="s">
        <v>1193</v>
      </c>
      <c r="ED4" s="5" t="s">
        <v>1194</v>
      </c>
      <c r="EE4" s="5" t="s">
        <v>1195</v>
      </c>
      <c r="EF4" s="5" t="s">
        <v>1196</v>
      </c>
      <c r="EG4" s="5" t="s">
        <v>1197</v>
      </c>
      <c r="EH4" s="5" t="s">
        <v>1198</v>
      </c>
      <c r="EI4" s="5" t="s">
        <v>1199</v>
      </c>
      <c r="EJ4" s="5" t="s">
        <v>1015</v>
      </c>
      <c r="EK4" s="5" t="s">
        <v>562</v>
      </c>
      <c r="EL4" s="5" t="s">
        <v>521</v>
      </c>
      <c r="EM4" s="5" t="s">
        <v>884</v>
      </c>
      <c r="EN4" s="5" t="s">
        <v>1200</v>
      </c>
      <c r="EO4" s="5" t="s">
        <v>836</v>
      </c>
      <c r="EP4" s="5" t="s">
        <v>626</v>
      </c>
      <c r="EQ4" s="5">
        <v>0.33</v>
      </c>
      <c r="ER4" s="5" t="s">
        <v>1201</v>
      </c>
      <c r="ES4" s="5" t="s">
        <v>1202</v>
      </c>
      <c r="ET4" s="5">
        <v>26.48</v>
      </c>
      <c r="EU4" s="5" t="s">
        <v>1203</v>
      </c>
      <c r="EV4" s="5" t="s">
        <v>1267</v>
      </c>
      <c r="EW4" s="5" t="s">
        <v>1268</v>
      </c>
      <c r="EX4" s="5" t="s">
        <v>771</v>
      </c>
      <c r="EY4" s="5" t="s">
        <v>768</v>
      </c>
      <c r="EZ4" s="5" t="s">
        <v>685</v>
      </c>
      <c r="FA4" s="5" t="s">
        <v>487</v>
      </c>
      <c r="FB4" s="5" t="s">
        <v>484</v>
      </c>
    </row>
    <row r="5" spans="1:158" s="66" customFormat="1" x14ac:dyDescent="0.35">
      <c r="A5" s="16" t="s">
        <v>1990</v>
      </c>
      <c r="B5" s="66" t="s">
        <v>978</v>
      </c>
      <c r="C5" s="66" t="s">
        <v>282</v>
      </c>
      <c r="D5" s="66" t="s">
        <v>980</v>
      </c>
      <c r="E5" s="105">
        <v>44679</v>
      </c>
      <c r="F5" s="67">
        <v>44972</v>
      </c>
      <c r="G5" s="68" t="s">
        <v>1988</v>
      </c>
      <c r="H5" s="1" t="s">
        <v>2004</v>
      </c>
      <c r="I5" s="1"/>
      <c r="J5" s="1"/>
      <c r="K5" s="66">
        <v>34.647196999999998</v>
      </c>
      <c r="L5" s="66">
        <v>-108.82543699999999</v>
      </c>
      <c r="M5" s="66" t="s">
        <v>357</v>
      </c>
      <c r="N5" s="68" t="s">
        <v>242</v>
      </c>
      <c r="O5" s="66" t="s">
        <v>147</v>
      </c>
      <c r="P5" s="68" t="s">
        <v>336</v>
      </c>
      <c r="S5" s="65">
        <v>0</v>
      </c>
      <c r="X5" s="66" t="s">
        <v>249</v>
      </c>
      <c r="Y5" s="66" t="s">
        <v>2196</v>
      </c>
      <c r="Z5" s="66" t="s">
        <v>2143</v>
      </c>
      <c r="AA5" s="66" t="s">
        <v>142</v>
      </c>
      <c r="AB5" s="66" t="s">
        <v>981</v>
      </c>
      <c r="AG5" s="69">
        <v>55.93</v>
      </c>
      <c r="AH5" s="69">
        <v>1.1299999999999999</v>
      </c>
      <c r="AI5" s="69">
        <v>36.51</v>
      </c>
      <c r="AK5" s="69">
        <v>2</v>
      </c>
      <c r="AL5" s="69">
        <v>0.01</v>
      </c>
      <c r="AM5" s="69">
        <v>0.35</v>
      </c>
      <c r="AN5" s="69">
        <v>0.66</v>
      </c>
      <c r="AO5" s="69" t="s">
        <v>1987</v>
      </c>
      <c r="AP5" s="69">
        <v>0.25</v>
      </c>
      <c r="AQ5" s="69">
        <v>0.04</v>
      </c>
      <c r="AT5" s="70">
        <v>0.35</v>
      </c>
      <c r="AU5" s="69">
        <v>0.87</v>
      </c>
      <c r="BB5" s="71">
        <v>4.9304000000000006</v>
      </c>
      <c r="BD5" s="71" t="s">
        <v>1987</v>
      </c>
      <c r="BJ5" s="71" t="s">
        <v>1987</v>
      </c>
      <c r="BK5" s="71">
        <v>24.035700000000002</v>
      </c>
      <c r="BM5" s="71">
        <v>16</v>
      </c>
      <c r="BN5" s="71">
        <v>26</v>
      </c>
      <c r="BT5" s="66">
        <v>95.218350000000015</v>
      </c>
      <c r="BU5" s="71" t="s">
        <v>1987</v>
      </c>
      <c r="BV5" s="71">
        <v>18</v>
      </c>
      <c r="BW5" s="71">
        <v>5.9999999999999991</v>
      </c>
      <c r="BY5" s="71">
        <v>25</v>
      </c>
      <c r="CB5" s="71">
        <v>5</v>
      </c>
      <c r="CG5" s="72">
        <v>9.010233918128673</v>
      </c>
      <c r="CH5" s="71">
        <v>2</v>
      </c>
      <c r="CJ5" s="71">
        <v>55</v>
      </c>
      <c r="CM5" s="102">
        <v>27.475206627680283</v>
      </c>
      <c r="CO5" s="71">
        <v>7</v>
      </c>
      <c r="CP5" s="71">
        <v>57.999999999999993</v>
      </c>
      <c r="CR5" s="72">
        <v>15.077124756335309</v>
      </c>
      <c r="CS5" s="71">
        <v>19</v>
      </c>
      <c r="CT5" s="71">
        <v>177</v>
      </c>
      <c r="CU5" s="72">
        <v>32.989469785575068</v>
      </c>
      <c r="CV5" s="72">
        <v>70.832452241715217</v>
      </c>
      <c r="CW5" s="72">
        <v>5.0217037037037056</v>
      </c>
      <c r="CX5" s="72">
        <v>28.940871345029255</v>
      </c>
      <c r="CY5" s="72">
        <v>6.7036140350876936</v>
      </c>
      <c r="CZ5" s="72">
        <v>0.76887329434697815</v>
      </c>
      <c r="DA5" s="72">
        <v>4.6252534113060442</v>
      </c>
      <c r="DB5" s="72">
        <v>2.4027290448343105E-2</v>
      </c>
      <c r="DC5" s="72">
        <v>3.640134502923976</v>
      </c>
      <c r="DD5" s="72">
        <v>1.1773372319688082</v>
      </c>
      <c r="DE5" s="72">
        <v>1.0211598440545813</v>
      </c>
      <c r="DF5" s="72">
        <v>0.32436842105263147</v>
      </c>
      <c r="DG5" s="72">
        <v>1.5497602339181316</v>
      </c>
      <c r="DH5" s="72">
        <v>0</v>
      </c>
      <c r="DI5" s="87">
        <v>157.61902534113045</v>
      </c>
      <c r="DJ5" s="2">
        <v>172.69615009746576</v>
      </c>
      <c r="DN5" s="65"/>
      <c r="DU5" s="2">
        <v>61.63</v>
      </c>
      <c r="DX5" s="2">
        <v>20.95</v>
      </c>
      <c r="EA5" s="65"/>
      <c r="EB5" s="2">
        <v>14.759999999999998</v>
      </c>
      <c r="EF5" s="65"/>
      <c r="EI5" s="2">
        <v>8.31</v>
      </c>
      <c r="EQ5" s="2">
        <v>0.31</v>
      </c>
      <c r="ET5" s="135">
        <v>23.61</v>
      </c>
      <c r="FB5" s="66">
        <v>500</v>
      </c>
    </row>
    <row r="6" spans="1:158" s="74" customFormat="1" ht="13" x14ac:dyDescent="0.3">
      <c r="A6" s="74" t="s">
        <v>338</v>
      </c>
      <c r="B6" s="74" t="s">
        <v>978</v>
      </c>
      <c r="C6" s="74" t="s">
        <v>282</v>
      </c>
      <c r="D6" s="74" t="s">
        <v>377</v>
      </c>
      <c r="E6" s="104">
        <v>44679</v>
      </c>
      <c r="F6" s="75">
        <v>44972</v>
      </c>
      <c r="G6" s="76" t="s">
        <v>1856</v>
      </c>
      <c r="H6" s="1" t="s">
        <v>376</v>
      </c>
      <c r="I6" s="1"/>
      <c r="J6" s="1"/>
      <c r="K6" s="74">
        <v>34.647196999999998</v>
      </c>
      <c r="L6" s="74">
        <v>-108.82543699999999</v>
      </c>
      <c r="M6" s="74" t="s">
        <v>357</v>
      </c>
      <c r="N6" s="76" t="s">
        <v>242</v>
      </c>
      <c r="O6" s="74" t="s">
        <v>147</v>
      </c>
      <c r="P6" s="76" t="s">
        <v>336</v>
      </c>
      <c r="S6" s="74">
        <v>0</v>
      </c>
      <c r="X6" s="74" t="s">
        <v>249</v>
      </c>
      <c r="Y6" s="74" t="s">
        <v>380</v>
      </c>
      <c r="Z6" s="74" t="s">
        <v>2143</v>
      </c>
      <c r="AA6" s="74" t="s">
        <v>142</v>
      </c>
      <c r="AB6" s="77" t="s">
        <v>981</v>
      </c>
      <c r="AK6" s="78"/>
      <c r="CG6" s="79">
        <v>3.9717724829060086</v>
      </c>
      <c r="CR6" s="79">
        <v>10.729976662356057</v>
      </c>
      <c r="CU6" s="79">
        <v>15.432360443369282</v>
      </c>
      <c r="CV6" s="79">
        <v>32.590674830244964</v>
      </c>
      <c r="CW6" s="79">
        <v>1.1100558156983988</v>
      </c>
      <c r="CX6" s="79">
        <v>18.665625695693048</v>
      </c>
      <c r="CY6" s="79">
        <v>3.0534468496995335</v>
      </c>
      <c r="CZ6" s="79"/>
      <c r="DA6" s="79">
        <v>3.1909499695780323</v>
      </c>
      <c r="DB6" s="79"/>
      <c r="DC6" s="79">
        <v>2.9367070091484102</v>
      </c>
      <c r="DD6" s="79"/>
      <c r="DE6" s="79">
        <v>1.5268131175092334</v>
      </c>
      <c r="DF6" s="79"/>
      <c r="DG6" s="79">
        <v>1.2878247837078576</v>
      </c>
      <c r="DH6" s="79"/>
      <c r="DI6" s="79">
        <v>79.794458514648767</v>
      </c>
      <c r="DJ6" s="79">
        <v>90.524435177004818</v>
      </c>
    </row>
    <row r="7" spans="1:158" s="74" customFormat="1" ht="13" x14ac:dyDescent="0.3">
      <c r="A7" s="74" t="s">
        <v>345</v>
      </c>
      <c r="B7" s="74" t="s">
        <v>978</v>
      </c>
      <c r="C7" s="74" t="s">
        <v>282</v>
      </c>
      <c r="D7" s="74" t="s">
        <v>378</v>
      </c>
      <c r="E7" s="104">
        <v>44679</v>
      </c>
      <c r="F7" s="75">
        <v>44972</v>
      </c>
      <c r="G7" s="76" t="s">
        <v>1856</v>
      </c>
      <c r="H7" s="1" t="s">
        <v>376</v>
      </c>
      <c r="I7" s="1"/>
      <c r="J7" s="1"/>
      <c r="K7" s="74">
        <v>34.647196999999998</v>
      </c>
      <c r="L7" s="74">
        <v>-108.82543699999999</v>
      </c>
      <c r="M7" s="74" t="s">
        <v>357</v>
      </c>
      <c r="N7" s="76" t="s">
        <v>242</v>
      </c>
      <c r="O7" s="74" t="s">
        <v>147</v>
      </c>
      <c r="P7" s="76" t="s">
        <v>336</v>
      </c>
      <c r="S7" s="74">
        <v>0</v>
      </c>
      <c r="X7" s="74" t="s">
        <v>249</v>
      </c>
      <c r="Y7" s="74" t="s">
        <v>380</v>
      </c>
      <c r="Z7" s="74" t="s">
        <v>2143</v>
      </c>
      <c r="AA7" s="74" t="s">
        <v>142</v>
      </c>
      <c r="AB7" s="74" t="s">
        <v>981</v>
      </c>
      <c r="AK7" s="78"/>
      <c r="CG7" s="79">
        <v>4.400400110983993</v>
      </c>
      <c r="CR7" s="79">
        <v>11.287198454482606</v>
      </c>
      <c r="CU7" s="79">
        <v>18.185742335824571</v>
      </c>
      <c r="CV7" s="79">
        <v>31.008665937555939</v>
      </c>
      <c r="CW7" s="79">
        <v>3.6037948328745935</v>
      </c>
      <c r="CX7" s="79">
        <v>17.950254726763148</v>
      </c>
      <c r="CY7" s="79">
        <v>4.4618345177783461</v>
      </c>
      <c r="CZ7" s="79">
        <v>0.18650579105026319</v>
      </c>
      <c r="DA7" s="79">
        <v>11.285096731547499</v>
      </c>
      <c r="DB7" s="79"/>
      <c r="DC7" s="79">
        <v>2.4063447391229942</v>
      </c>
      <c r="DD7" s="79"/>
      <c r="DE7" s="79">
        <v>1.1978081325486711</v>
      </c>
      <c r="DF7" s="79"/>
      <c r="DG7" s="79">
        <v>1.0419966510075036</v>
      </c>
      <c r="DH7" s="79"/>
      <c r="DI7" s="79">
        <v>91.328044396073537</v>
      </c>
      <c r="DJ7" s="79">
        <v>102.61524285055614</v>
      </c>
    </row>
    <row r="8" spans="1:158" s="112" customFormat="1" x14ac:dyDescent="0.35">
      <c r="A8" s="112" t="s">
        <v>2378</v>
      </c>
      <c r="B8" s="20" t="s">
        <v>978</v>
      </c>
      <c r="C8" s="20" t="s">
        <v>282</v>
      </c>
      <c r="D8" s="20" t="s">
        <v>378</v>
      </c>
      <c r="E8" s="108">
        <v>44679</v>
      </c>
      <c r="F8" s="113">
        <v>44972</v>
      </c>
      <c r="G8" s="59" t="s">
        <v>1856</v>
      </c>
      <c r="H8" s="19" t="s">
        <v>376</v>
      </c>
      <c r="I8" s="19"/>
      <c r="J8" s="19"/>
      <c r="K8" s="20">
        <v>34.647196999999998</v>
      </c>
      <c r="L8" s="20">
        <v>-108.82543699999999</v>
      </c>
      <c r="M8" s="20" t="s">
        <v>357</v>
      </c>
      <c r="N8" s="59" t="s">
        <v>242</v>
      </c>
      <c r="O8" s="20" t="s">
        <v>147</v>
      </c>
      <c r="P8" s="59" t="s">
        <v>336</v>
      </c>
      <c r="Q8" s="20"/>
      <c r="R8" s="20"/>
      <c r="S8" s="20">
        <v>0</v>
      </c>
      <c r="X8" s="20" t="s">
        <v>249</v>
      </c>
      <c r="Y8" s="20" t="s">
        <v>380</v>
      </c>
      <c r="Z8" s="20" t="s">
        <v>2143</v>
      </c>
      <c r="AA8" s="20" t="s">
        <v>142</v>
      </c>
      <c r="AB8" s="20" t="s">
        <v>981</v>
      </c>
      <c r="AC8" s="112">
        <f>AVERAGE(AC4:AC7)</f>
        <v>0.14000000000000001</v>
      </c>
      <c r="AG8" s="112">
        <f t="shared" ref="AG8:CR8" si="0">AVERAGE(AG4:AG7)</f>
        <v>56.644999999999996</v>
      </c>
      <c r="AH8" s="112">
        <f t="shared" si="0"/>
        <v>1.1949999999999998</v>
      </c>
      <c r="AI8" s="112">
        <f t="shared" si="0"/>
        <v>36.765000000000001</v>
      </c>
      <c r="AK8" s="112">
        <f t="shared" si="0"/>
        <v>2.1399999999999997</v>
      </c>
      <c r="AL8" s="112">
        <f t="shared" si="0"/>
        <v>0.01</v>
      </c>
      <c r="AM8" s="112">
        <f t="shared" si="0"/>
        <v>0.435</v>
      </c>
      <c r="AN8" s="112">
        <f t="shared" si="0"/>
        <v>0.70500000000000007</v>
      </c>
      <c r="AO8" s="112">
        <f t="shared" si="0"/>
        <v>0.06</v>
      </c>
      <c r="AP8" s="112">
        <f t="shared" si="0"/>
        <v>0.155</v>
      </c>
      <c r="AQ8" s="112">
        <f t="shared" si="0"/>
        <v>0.04</v>
      </c>
      <c r="AS8" s="112">
        <f t="shared" si="0"/>
        <v>32</v>
      </c>
      <c r="AT8" s="112">
        <f t="shared" si="0"/>
        <v>0.245</v>
      </c>
      <c r="AU8" s="112">
        <f t="shared" si="0"/>
        <v>0.87</v>
      </c>
      <c r="AY8" s="112">
        <f t="shared" si="0"/>
        <v>99.360000000000014</v>
      </c>
      <c r="BA8" s="20" t="s">
        <v>251</v>
      </c>
      <c r="BB8" s="112">
        <f t="shared" si="0"/>
        <v>3.5152000000000001</v>
      </c>
      <c r="BC8" s="112">
        <f t="shared" si="0"/>
        <v>10</v>
      </c>
      <c r="BD8" s="112">
        <f t="shared" si="0"/>
        <v>144</v>
      </c>
      <c r="BE8" s="112">
        <f t="shared" si="0"/>
        <v>2.4</v>
      </c>
      <c r="BF8" s="112">
        <f t="shared" si="0"/>
        <v>1</v>
      </c>
      <c r="BH8" s="20" t="s">
        <v>251</v>
      </c>
      <c r="BI8" s="112">
        <f t="shared" si="0"/>
        <v>77</v>
      </c>
      <c r="BJ8" s="112">
        <f t="shared" si="0"/>
        <v>5</v>
      </c>
      <c r="BK8" s="112">
        <f t="shared" si="0"/>
        <v>23.017850000000003</v>
      </c>
      <c r="BL8" s="112">
        <f t="shared" si="0"/>
        <v>1</v>
      </c>
      <c r="BM8" s="112">
        <f t="shared" si="0"/>
        <v>19.5</v>
      </c>
      <c r="BN8" s="112">
        <f t="shared" si="0"/>
        <v>25.5</v>
      </c>
      <c r="BO8" s="112">
        <f t="shared" si="0"/>
        <v>3</v>
      </c>
      <c r="BP8" s="112">
        <f t="shared" si="0"/>
        <v>7</v>
      </c>
      <c r="BQ8" s="112">
        <f t="shared" si="0"/>
        <v>0.05</v>
      </c>
      <c r="BR8" s="20" t="s">
        <v>252</v>
      </c>
      <c r="BT8" s="112">
        <f t="shared" si="0"/>
        <v>92.109175000000008</v>
      </c>
      <c r="BU8" s="20" t="s">
        <v>250</v>
      </c>
      <c r="BV8" s="112">
        <f t="shared" si="0"/>
        <v>25.5</v>
      </c>
      <c r="BW8" s="112">
        <f t="shared" si="0"/>
        <v>7</v>
      </c>
      <c r="BY8" s="112">
        <f t="shared" si="0"/>
        <v>28</v>
      </c>
      <c r="CB8" s="112">
        <f t="shared" si="0"/>
        <v>7</v>
      </c>
      <c r="CF8" s="20" t="s">
        <v>250</v>
      </c>
      <c r="CG8" s="112">
        <f t="shared" si="0"/>
        <v>6.845601628004669</v>
      </c>
      <c r="CH8" s="112">
        <f t="shared" si="0"/>
        <v>1.5</v>
      </c>
      <c r="CI8" s="20" t="s">
        <v>250</v>
      </c>
      <c r="CJ8" s="112">
        <f t="shared" si="0"/>
        <v>69.5</v>
      </c>
      <c r="CK8" s="112">
        <f t="shared" si="0"/>
        <v>3</v>
      </c>
      <c r="CM8" s="112">
        <f t="shared" si="0"/>
        <v>28.73760331384014</v>
      </c>
      <c r="CN8" s="20" t="s">
        <v>250</v>
      </c>
      <c r="CO8" s="112">
        <f t="shared" si="0"/>
        <v>9.1</v>
      </c>
      <c r="CP8" s="112">
        <f t="shared" si="0"/>
        <v>53</v>
      </c>
      <c r="CQ8" s="112">
        <f t="shared" si="0"/>
        <v>3</v>
      </c>
      <c r="CR8" s="112">
        <f t="shared" si="0"/>
        <v>14.023574968293493</v>
      </c>
      <c r="CS8" s="112">
        <f t="shared" ref="CS8:EI8" si="1">AVERAGE(CS4:CS7)</f>
        <v>18.5</v>
      </c>
      <c r="CT8" s="112">
        <f t="shared" si="1"/>
        <v>197.5</v>
      </c>
      <c r="CU8" s="112">
        <f t="shared" si="1"/>
        <v>26.151893141192229</v>
      </c>
      <c r="CV8" s="112">
        <f t="shared" si="1"/>
        <v>51.357948252379025</v>
      </c>
      <c r="CW8" s="112">
        <f t="shared" si="1"/>
        <v>4.1838885880691743</v>
      </c>
      <c r="CX8" s="112">
        <f t="shared" si="1"/>
        <v>22.889187941871363</v>
      </c>
      <c r="CY8" s="112">
        <f t="shared" si="1"/>
        <v>4.554723850641393</v>
      </c>
      <c r="CZ8" s="112">
        <f t="shared" si="1"/>
        <v>0.47768954269862068</v>
      </c>
      <c r="DA8" s="112">
        <f t="shared" si="1"/>
        <v>5.7753250281078934</v>
      </c>
      <c r="DB8" s="112">
        <f t="shared" si="1"/>
        <v>2.4027290448343105E-2</v>
      </c>
      <c r="DC8" s="112">
        <f t="shared" si="1"/>
        <v>3.2457965627988452</v>
      </c>
      <c r="DD8" s="112">
        <f t="shared" si="1"/>
        <v>1.1773372319688082</v>
      </c>
      <c r="DE8" s="112">
        <f t="shared" si="1"/>
        <v>1.4364452735281215</v>
      </c>
      <c r="DF8" s="112">
        <f t="shared" si="1"/>
        <v>0.32436842105263147</v>
      </c>
      <c r="DG8" s="112">
        <f t="shared" si="1"/>
        <v>1.4698954171583734</v>
      </c>
      <c r="DH8" s="112">
        <f t="shared" si="1"/>
        <v>0</v>
      </c>
      <c r="DI8" s="112">
        <f>SUM(CU8:DH8)</f>
        <v>123.06852654191481</v>
      </c>
      <c r="DJ8" s="112">
        <f>SUM(CU8:DH8)+CR8</f>
        <v>137.09210151020829</v>
      </c>
      <c r="DL8" s="112">
        <f t="shared" si="1"/>
        <v>15947.003999999997</v>
      </c>
      <c r="DM8" s="112">
        <f t="shared" si="1"/>
        <v>195928.35</v>
      </c>
      <c r="DN8" s="112">
        <f t="shared" si="1"/>
        <v>5360.25</v>
      </c>
      <c r="DO8" s="112">
        <f t="shared" si="1"/>
        <v>445.11599999999999</v>
      </c>
      <c r="DP8" s="112">
        <f t="shared" si="1"/>
        <v>498.09599999999995</v>
      </c>
      <c r="DQ8" s="112">
        <f t="shared" si="1"/>
        <v>3136.12</v>
      </c>
      <c r="DR8" s="112">
        <f t="shared" si="1"/>
        <v>174.56799999999998</v>
      </c>
      <c r="DS8" s="112">
        <f t="shared" si="1"/>
        <v>268123.58400000003</v>
      </c>
      <c r="DT8" s="112">
        <f t="shared" si="1"/>
        <v>7553.826</v>
      </c>
      <c r="DU8" s="112">
        <f t="shared" si="1"/>
        <v>57.620000000000005</v>
      </c>
      <c r="DV8" s="82">
        <v>51.9</v>
      </c>
      <c r="DW8" s="82">
        <v>57.61</v>
      </c>
      <c r="DX8" s="112">
        <f t="shared" si="1"/>
        <v>22.41</v>
      </c>
      <c r="DY8" s="82">
        <v>23.11</v>
      </c>
      <c r="DZ8" s="82">
        <v>25.65</v>
      </c>
      <c r="EA8" s="82">
        <v>14.34</v>
      </c>
      <c r="EB8" s="112">
        <f t="shared" si="1"/>
        <v>15.334999999999999</v>
      </c>
      <c r="EC8" s="82">
        <v>37.54</v>
      </c>
      <c r="ED8" s="82">
        <v>2.95</v>
      </c>
      <c r="EE8" s="82">
        <v>2.1</v>
      </c>
      <c r="EF8" s="82" t="s">
        <v>1196</v>
      </c>
      <c r="EG8" s="82" t="s">
        <v>1197</v>
      </c>
      <c r="EH8" s="82" t="s">
        <v>1198</v>
      </c>
      <c r="EI8" s="112">
        <f t="shared" si="1"/>
        <v>8.31</v>
      </c>
      <c r="EJ8" s="82" t="s">
        <v>1015</v>
      </c>
      <c r="EK8" s="82" t="s">
        <v>562</v>
      </c>
      <c r="EL8" s="82" t="s">
        <v>521</v>
      </c>
      <c r="EM8" s="82" t="s">
        <v>884</v>
      </c>
      <c r="EN8" s="82" t="s">
        <v>1200</v>
      </c>
      <c r="EO8" s="5" t="s">
        <v>836</v>
      </c>
      <c r="EP8" s="82" t="s">
        <v>626</v>
      </c>
      <c r="EQ8" s="82">
        <v>0.32</v>
      </c>
      <c r="ER8" s="82" t="s">
        <v>1201</v>
      </c>
      <c r="ES8" s="82" t="s">
        <v>1202</v>
      </c>
      <c r="ET8" s="82">
        <f>AVERAGE(ET4:ET7)</f>
        <v>25.045000000000002</v>
      </c>
      <c r="EU8" s="82" t="s">
        <v>1203</v>
      </c>
      <c r="EV8" s="82" t="s">
        <v>1267</v>
      </c>
      <c r="EW8" s="82" t="s">
        <v>1268</v>
      </c>
      <c r="EX8" s="82" t="s">
        <v>771</v>
      </c>
      <c r="EY8" s="82" t="s">
        <v>768</v>
      </c>
      <c r="EZ8" s="82" t="s">
        <v>685</v>
      </c>
      <c r="FA8" s="82" t="s">
        <v>487</v>
      </c>
      <c r="FB8" s="82" t="s">
        <v>484</v>
      </c>
    </row>
    <row r="10" spans="1:158" s="3" customFormat="1" ht="13" x14ac:dyDescent="0.3">
      <c r="A10" s="20" t="s">
        <v>253</v>
      </c>
      <c r="B10" s="3" t="s">
        <v>978</v>
      </c>
      <c r="C10" s="3" t="s">
        <v>283</v>
      </c>
      <c r="D10" s="3" t="s">
        <v>980</v>
      </c>
      <c r="E10" s="23">
        <v>44696</v>
      </c>
      <c r="F10" s="13">
        <v>44839</v>
      </c>
      <c r="G10" s="10">
        <v>127854</v>
      </c>
      <c r="H10" s="1" t="s">
        <v>247</v>
      </c>
      <c r="I10" s="1"/>
      <c r="J10" s="1"/>
      <c r="K10" s="3">
        <v>35.217475999999998</v>
      </c>
      <c r="L10" s="3">
        <v>-107.730762</v>
      </c>
      <c r="M10" s="3" t="s">
        <v>357</v>
      </c>
      <c r="N10" s="10" t="s">
        <v>242</v>
      </c>
      <c r="O10" s="3" t="s">
        <v>147</v>
      </c>
      <c r="P10" s="10" t="s">
        <v>336</v>
      </c>
      <c r="S10" s="3">
        <v>0</v>
      </c>
      <c r="X10" s="3" t="s">
        <v>249</v>
      </c>
      <c r="Z10" s="15" t="s">
        <v>2144</v>
      </c>
      <c r="AA10" s="3" t="s">
        <v>142</v>
      </c>
      <c r="AB10" s="1" t="s">
        <v>982</v>
      </c>
      <c r="AC10" s="3">
        <v>0.08</v>
      </c>
      <c r="AG10" s="3">
        <v>68.47</v>
      </c>
      <c r="AH10" s="3">
        <v>1.03</v>
      </c>
      <c r="AI10" s="3">
        <v>22.4</v>
      </c>
      <c r="AK10" s="30">
        <v>3.61</v>
      </c>
      <c r="AL10" s="3">
        <v>0.01</v>
      </c>
      <c r="AM10" s="3">
        <v>1.33</v>
      </c>
      <c r="AN10" s="3">
        <v>0.6</v>
      </c>
      <c r="AO10" s="3">
        <v>0.14000000000000001</v>
      </c>
      <c r="AP10" s="3">
        <v>2.09</v>
      </c>
      <c r="AQ10" s="3">
        <v>0.04</v>
      </c>
      <c r="AS10" s="3" t="s">
        <v>255</v>
      </c>
      <c r="AT10" s="3">
        <v>0.08</v>
      </c>
      <c r="AY10" s="3">
        <v>99.720000000000013</v>
      </c>
      <c r="BA10" s="3" t="s">
        <v>251</v>
      </c>
      <c r="BB10" s="3">
        <v>13</v>
      </c>
      <c r="BC10" s="3">
        <v>6</v>
      </c>
      <c r="BD10" s="3">
        <v>263</v>
      </c>
      <c r="BE10" s="3">
        <v>2.6</v>
      </c>
      <c r="BF10" s="3" t="s">
        <v>251</v>
      </c>
      <c r="BH10" s="3" t="s">
        <v>251</v>
      </c>
      <c r="BI10" s="3">
        <v>52</v>
      </c>
      <c r="BJ10" s="3">
        <v>10</v>
      </c>
      <c r="BK10" s="3">
        <v>34</v>
      </c>
      <c r="BL10" s="3">
        <v>9</v>
      </c>
      <c r="BM10" s="3">
        <v>34</v>
      </c>
      <c r="BN10" s="3">
        <v>20</v>
      </c>
      <c r="BO10" s="3">
        <v>6</v>
      </c>
      <c r="BP10" s="3">
        <v>5</v>
      </c>
      <c r="BQ10" s="3">
        <v>0.13</v>
      </c>
      <c r="BR10" s="3" t="s">
        <v>252</v>
      </c>
      <c r="BT10" s="3">
        <v>27</v>
      </c>
      <c r="BU10" s="3" t="s">
        <v>256</v>
      </c>
      <c r="BV10" s="3">
        <v>17</v>
      </c>
      <c r="BW10" s="3">
        <v>19</v>
      </c>
      <c r="BY10" s="3">
        <v>24</v>
      </c>
      <c r="CB10" s="3">
        <v>70</v>
      </c>
      <c r="CF10" s="3" t="s">
        <v>256</v>
      </c>
      <c r="CG10" s="3">
        <v>12</v>
      </c>
      <c r="CH10" s="3" t="s">
        <v>251</v>
      </c>
      <c r="CI10" s="3" t="s">
        <v>256</v>
      </c>
      <c r="CJ10" s="3">
        <v>208</v>
      </c>
      <c r="CK10" s="3">
        <v>1</v>
      </c>
      <c r="CM10" s="3">
        <v>17</v>
      </c>
      <c r="CN10" s="3" t="s">
        <v>256</v>
      </c>
      <c r="CO10" s="3">
        <v>6.6</v>
      </c>
      <c r="CP10" s="3">
        <v>84</v>
      </c>
      <c r="CQ10" s="3">
        <v>2</v>
      </c>
      <c r="CR10" s="3">
        <v>29</v>
      </c>
      <c r="CS10" s="3">
        <v>48</v>
      </c>
      <c r="CT10" s="3">
        <v>180</v>
      </c>
      <c r="CU10" s="3">
        <v>39</v>
      </c>
      <c r="CV10" s="3">
        <v>73</v>
      </c>
      <c r="CW10" s="3">
        <v>8</v>
      </c>
      <c r="CX10" s="3">
        <v>29</v>
      </c>
      <c r="CY10" s="3">
        <v>5</v>
      </c>
      <c r="CZ10" s="3">
        <v>1</v>
      </c>
      <c r="DA10" s="3">
        <v>5</v>
      </c>
      <c r="DB10" s="3" t="s">
        <v>251</v>
      </c>
      <c r="DC10" s="3">
        <v>5</v>
      </c>
      <c r="DD10" s="3" t="s">
        <v>251</v>
      </c>
      <c r="DE10" s="3">
        <v>3</v>
      </c>
      <c r="DF10" s="3" t="s">
        <v>251</v>
      </c>
      <c r="DG10" s="3">
        <v>3</v>
      </c>
      <c r="DH10" s="3" t="s">
        <v>251</v>
      </c>
      <c r="DI10" s="2">
        <v>171</v>
      </c>
      <c r="DJ10" s="2">
        <v>200</v>
      </c>
      <c r="DL10" s="3">
        <v>25249.422999999999</v>
      </c>
      <c r="DM10" s="3">
        <v>118552</v>
      </c>
      <c r="DN10" s="3">
        <v>4288.2</v>
      </c>
      <c r="DO10" s="3">
        <v>1038.604</v>
      </c>
      <c r="DP10" s="3">
        <v>17350.344000000001</v>
      </c>
      <c r="DQ10" s="3">
        <v>8021.2300000000005</v>
      </c>
      <c r="DR10" s="3">
        <v>174.56799999999998</v>
      </c>
      <c r="DS10" s="3">
        <v>320056.16800000001</v>
      </c>
      <c r="DT10" s="3">
        <v>6174.9529999999995</v>
      </c>
      <c r="DU10" s="5">
        <v>69.760000000000005</v>
      </c>
      <c r="DV10" s="5">
        <v>68.010000000000005</v>
      </c>
      <c r="DW10" s="5">
        <v>74.5</v>
      </c>
      <c r="DX10" s="5">
        <v>12.46</v>
      </c>
      <c r="DY10" s="5" t="s">
        <v>1204</v>
      </c>
      <c r="DZ10" s="5" t="s">
        <v>1205</v>
      </c>
      <c r="EA10" s="5" t="s">
        <v>1206</v>
      </c>
      <c r="EB10" s="5">
        <v>5.0999999999999996</v>
      </c>
      <c r="EC10" s="5" t="s">
        <v>1207</v>
      </c>
      <c r="ED10" s="5" t="s">
        <v>1208</v>
      </c>
      <c r="EE10" s="5" t="s">
        <v>758</v>
      </c>
      <c r="EF10" s="5" t="s">
        <v>1209</v>
      </c>
      <c r="EG10" s="5" t="s">
        <v>783</v>
      </c>
      <c r="EH10" s="5" t="s">
        <v>1210</v>
      </c>
      <c r="EI10" s="5" t="s">
        <v>1211</v>
      </c>
      <c r="EJ10" s="5" t="s">
        <v>595</v>
      </c>
      <c r="EK10" s="5" t="s">
        <v>742</v>
      </c>
      <c r="EL10" s="5" t="s">
        <v>561</v>
      </c>
      <c r="EM10" s="5" t="s">
        <v>1212</v>
      </c>
      <c r="EN10" s="5" t="s">
        <v>1213</v>
      </c>
      <c r="EO10" s="5" t="s">
        <v>743</v>
      </c>
      <c r="EP10" s="5" t="s">
        <v>1019</v>
      </c>
      <c r="EQ10" s="5">
        <v>0.27</v>
      </c>
      <c r="ER10" s="5" t="s">
        <v>1214</v>
      </c>
      <c r="ES10" s="5" t="s">
        <v>1215</v>
      </c>
      <c r="ET10" s="5">
        <v>20.399999999999999</v>
      </c>
      <c r="EU10" s="5" t="s">
        <v>1216</v>
      </c>
      <c r="EV10" s="5" t="s">
        <v>446</v>
      </c>
      <c r="EW10" s="5" t="s">
        <v>433</v>
      </c>
      <c r="EX10" s="5" t="s">
        <v>593</v>
      </c>
      <c r="EY10" s="5" t="s">
        <v>255</v>
      </c>
      <c r="EZ10" s="5" t="s">
        <v>255</v>
      </c>
      <c r="FA10" s="5" t="s">
        <v>255</v>
      </c>
      <c r="FB10" s="5" t="s">
        <v>484</v>
      </c>
    </row>
    <row r="11" spans="1:158" s="66" customFormat="1" ht="13" x14ac:dyDescent="0.3">
      <c r="A11" s="16" t="s">
        <v>1991</v>
      </c>
      <c r="B11" s="66" t="s">
        <v>978</v>
      </c>
      <c r="C11" s="66" t="s">
        <v>283</v>
      </c>
      <c r="D11" s="66" t="s">
        <v>980</v>
      </c>
      <c r="E11" s="105">
        <v>44696</v>
      </c>
      <c r="F11" s="67">
        <v>44972</v>
      </c>
      <c r="G11" s="68" t="s">
        <v>1988</v>
      </c>
      <c r="H11" s="1" t="s">
        <v>2004</v>
      </c>
      <c r="I11" s="1"/>
      <c r="J11" s="1"/>
      <c r="K11" s="66">
        <v>35.217475999999998</v>
      </c>
      <c r="L11" s="66">
        <v>-107.730762</v>
      </c>
      <c r="M11" s="66" t="s">
        <v>357</v>
      </c>
      <c r="N11" s="68" t="s">
        <v>242</v>
      </c>
      <c r="O11" s="66" t="s">
        <v>147</v>
      </c>
      <c r="P11" s="68" t="s">
        <v>336</v>
      </c>
      <c r="S11" s="65"/>
      <c r="X11" s="66" t="s">
        <v>249</v>
      </c>
      <c r="Y11" s="66" t="s">
        <v>2196</v>
      </c>
      <c r="Z11" s="66" t="s">
        <v>2144</v>
      </c>
      <c r="AA11" s="66" t="s">
        <v>142</v>
      </c>
      <c r="AB11" s="66" t="s">
        <v>982</v>
      </c>
      <c r="AG11" s="69">
        <v>67.13</v>
      </c>
      <c r="AH11" s="69">
        <v>0.89</v>
      </c>
      <c r="AI11" s="69">
        <v>21.54</v>
      </c>
      <c r="AK11" s="69">
        <v>3.51</v>
      </c>
      <c r="AL11" s="69">
        <v>0.01</v>
      </c>
      <c r="AM11" s="69">
        <v>1.36</v>
      </c>
      <c r="AN11" s="69">
        <v>0.81</v>
      </c>
      <c r="AO11" s="69" t="s">
        <v>1987</v>
      </c>
      <c r="AP11" s="69">
        <v>2.11</v>
      </c>
      <c r="AQ11" s="69">
        <v>0.05</v>
      </c>
      <c r="AT11" s="70">
        <v>0.372</v>
      </c>
      <c r="AU11" s="69">
        <v>0.93</v>
      </c>
      <c r="BB11" s="71">
        <v>9</v>
      </c>
      <c r="BD11" s="71">
        <v>68</v>
      </c>
      <c r="BJ11" s="71" t="s">
        <v>1987</v>
      </c>
      <c r="BK11" s="71">
        <v>28.999999999999996</v>
      </c>
      <c r="BM11" s="71">
        <v>13</v>
      </c>
      <c r="BN11" s="71">
        <v>16</v>
      </c>
      <c r="BT11" s="66">
        <v>23.459780000000002</v>
      </c>
      <c r="BU11" s="71" t="s">
        <v>1987</v>
      </c>
      <c r="BV11" s="71">
        <v>7</v>
      </c>
      <c r="BW11" s="71">
        <v>10</v>
      </c>
      <c r="BY11" s="71">
        <v>9</v>
      </c>
      <c r="CB11" s="71">
        <v>47</v>
      </c>
      <c r="CG11" s="72">
        <v>10.56136783733827</v>
      </c>
      <c r="CH11" s="71" t="s">
        <v>1987</v>
      </c>
      <c r="CJ11" s="71">
        <v>118</v>
      </c>
      <c r="CM11" s="71">
        <v>12.597027999999998</v>
      </c>
      <c r="CO11" s="71" t="s">
        <v>1987</v>
      </c>
      <c r="CP11" s="71">
        <v>100</v>
      </c>
      <c r="CR11" s="72">
        <v>24.452672828096102</v>
      </c>
      <c r="CS11" s="71">
        <v>39</v>
      </c>
      <c r="CT11" s="71">
        <v>74</v>
      </c>
      <c r="CU11" s="72">
        <v>30.702517560073947</v>
      </c>
      <c r="CV11" s="72">
        <v>67.642454713493848</v>
      </c>
      <c r="CW11" s="72">
        <v>6.2622698706099813</v>
      </c>
      <c r="CX11" s="72">
        <v>28.217489833641388</v>
      </c>
      <c r="CY11" s="72">
        <v>7.6911608133087075</v>
      </c>
      <c r="CZ11" s="72">
        <v>1.0064362292051787</v>
      </c>
      <c r="DA11" s="72">
        <v>5.280683918669129</v>
      </c>
      <c r="DB11" s="72">
        <v>0.16152680221811433</v>
      </c>
      <c r="DC11" s="72">
        <v>4.8830794824399284</v>
      </c>
      <c r="DD11" s="72">
        <v>1.279789279112755</v>
      </c>
      <c r="DE11" s="72">
        <v>2.2862255083179268</v>
      </c>
      <c r="DF11" s="72">
        <v>0.48458040665434376</v>
      </c>
      <c r="DG11" s="72">
        <v>2.8329316081330864</v>
      </c>
      <c r="DH11" s="72">
        <v>0.27335304990757825</v>
      </c>
      <c r="DI11" s="87">
        <v>159.0044990757859</v>
      </c>
      <c r="DJ11" s="2">
        <v>183.457171903882</v>
      </c>
      <c r="DN11" s="65"/>
      <c r="DU11" s="2">
        <v>67.22</v>
      </c>
      <c r="DX11" s="2">
        <v>19.43</v>
      </c>
      <c r="EA11" s="65"/>
      <c r="EB11" s="66">
        <v>12.590000000000003</v>
      </c>
      <c r="EF11" s="65"/>
      <c r="EI11" s="2">
        <v>9.56</v>
      </c>
      <c r="EQ11" s="2">
        <v>0.31</v>
      </c>
      <c r="ET11" s="66">
        <v>20.190000000000001</v>
      </c>
      <c r="FB11" s="66">
        <v>500</v>
      </c>
    </row>
    <row r="12" spans="1:158" s="112" customFormat="1" x14ac:dyDescent="0.35">
      <c r="A12" s="112" t="s">
        <v>2379</v>
      </c>
      <c r="B12" s="20" t="s">
        <v>978</v>
      </c>
      <c r="C12" s="20" t="s">
        <v>283</v>
      </c>
      <c r="D12" s="20" t="s">
        <v>980</v>
      </c>
      <c r="E12" s="109">
        <v>44696</v>
      </c>
      <c r="F12" s="81">
        <v>44972</v>
      </c>
      <c r="G12" s="59" t="s">
        <v>1988</v>
      </c>
      <c r="H12" s="19" t="s">
        <v>2004</v>
      </c>
      <c r="I12" s="19"/>
      <c r="J12" s="19"/>
      <c r="K12" s="20">
        <v>35.217475999999998</v>
      </c>
      <c r="L12" s="20">
        <v>-107.730762</v>
      </c>
      <c r="M12" s="20" t="s">
        <v>357</v>
      </c>
      <c r="N12" s="59" t="s">
        <v>242</v>
      </c>
      <c r="O12" s="20" t="s">
        <v>147</v>
      </c>
      <c r="P12" s="59" t="s">
        <v>336</v>
      </c>
      <c r="Q12" s="20"/>
      <c r="R12" s="20"/>
      <c r="S12" s="19"/>
      <c r="T12" s="20"/>
      <c r="U12" s="20"/>
      <c r="V12" s="20"/>
      <c r="W12" s="20"/>
      <c r="X12" s="20" t="s">
        <v>249</v>
      </c>
      <c r="Y12" s="20" t="s">
        <v>2196</v>
      </c>
      <c r="Z12" s="20" t="s">
        <v>2144</v>
      </c>
      <c r="AA12" s="20" t="s">
        <v>142</v>
      </c>
      <c r="AB12" s="20" t="s">
        <v>982</v>
      </c>
      <c r="AC12" s="112">
        <f>AVERAGE(AC10:AC11)</f>
        <v>0.08</v>
      </c>
      <c r="AG12" s="112">
        <f t="shared" ref="AG12:AI12" si="2">AVERAGE(AG10:AG11)</f>
        <v>67.8</v>
      </c>
      <c r="AH12" s="112">
        <f t="shared" si="2"/>
        <v>0.96</v>
      </c>
      <c r="AI12" s="112">
        <f t="shared" si="2"/>
        <v>21.97</v>
      </c>
      <c r="AK12" s="112">
        <f t="shared" ref="AK12:AQ12" si="3">AVERAGE(AK10:AK11)</f>
        <v>3.5599999999999996</v>
      </c>
      <c r="AL12" s="112">
        <f t="shared" si="3"/>
        <v>0.01</v>
      </c>
      <c r="AM12" s="112">
        <f t="shared" si="3"/>
        <v>1.3450000000000002</v>
      </c>
      <c r="AN12" s="112">
        <f t="shared" si="3"/>
        <v>0.70500000000000007</v>
      </c>
      <c r="AO12" s="112">
        <f t="shared" si="3"/>
        <v>0.14000000000000001</v>
      </c>
      <c r="AP12" s="112">
        <f t="shared" si="3"/>
        <v>2.0999999999999996</v>
      </c>
      <c r="AQ12" s="112">
        <f t="shared" si="3"/>
        <v>4.4999999999999998E-2</v>
      </c>
      <c r="AS12" s="3" t="s">
        <v>255</v>
      </c>
      <c r="AT12" s="112">
        <f t="shared" ref="AT12:AU12" si="4">AVERAGE(AT10:AT11)</f>
        <v>0.22600000000000001</v>
      </c>
      <c r="AU12" s="112">
        <f t="shared" si="4"/>
        <v>0.93</v>
      </c>
      <c r="AY12" s="112">
        <f>AVERAGE(AY10:AY11)</f>
        <v>99.720000000000013</v>
      </c>
      <c r="BA12" s="112" t="s">
        <v>251</v>
      </c>
      <c r="BB12" s="112">
        <f>AVERAGE(BB10:BB11)</f>
        <v>11</v>
      </c>
      <c r="BC12" s="112">
        <f t="shared" ref="BC12:BE12" si="5">AVERAGE(BC10:BC11)</f>
        <v>6</v>
      </c>
      <c r="BD12" s="112">
        <f t="shared" si="5"/>
        <v>165.5</v>
      </c>
      <c r="BE12" s="112">
        <f t="shared" si="5"/>
        <v>2.6</v>
      </c>
      <c r="BF12" s="112" t="s">
        <v>251</v>
      </c>
      <c r="BH12" s="112" t="s">
        <v>251</v>
      </c>
      <c r="BI12" s="112">
        <f t="shared" ref="BI12:BQ12" si="6">AVERAGE(BI10:BI11)</f>
        <v>52</v>
      </c>
      <c r="BJ12" s="112">
        <f t="shared" si="6"/>
        <v>10</v>
      </c>
      <c r="BK12" s="112">
        <f t="shared" si="6"/>
        <v>31.5</v>
      </c>
      <c r="BL12" s="112">
        <f t="shared" si="6"/>
        <v>9</v>
      </c>
      <c r="BM12" s="112">
        <f t="shared" si="6"/>
        <v>23.5</v>
      </c>
      <c r="BN12" s="112">
        <f t="shared" si="6"/>
        <v>18</v>
      </c>
      <c r="BO12" s="112">
        <f t="shared" si="6"/>
        <v>6</v>
      </c>
      <c r="BP12" s="112">
        <f t="shared" si="6"/>
        <v>5</v>
      </c>
      <c r="BQ12" s="112">
        <f t="shared" si="6"/>
        <v>0.13</v>
      </c>
      <c r="BR12" s="112" t="s">
        <v>252</v>
      </c>
      <c r="BT12" s="112">
        <f t="shared" ref="BT12:BY12" si="7">AVERAGE(BT10:BT11)</f>
        <v>25.229890000000001</v>
      </c>
      <c r="BU12" s="112" t="s">
        <v>256</v>
      </c>
      <c r="BV12" s="112">
        <f t="shared" si="7"/>
        <v>12</v>
      </c>
      <c r="BW12" s="112">
        <f t="shared" si="7"/>
        <v>14.5</v>
      </c>
      <c r="BY12" s="112">
        <f t="shared" si="7"/>
        <v>16.5</v>
      </c>
      <c r="CB12" s="112">
        <f>AVERAGE(CB10:CB11)</f>
        <v>58.5</v>
      </c>
      <c r="CF12" s="112" t="s">
        <v>256</v>
      </c>
      <c r="CG12" s="112">
        <f t="shared" ref="CG12:CK12" si="8">AVERAGE(CG10:CG11)</f>
        <v>11.280683918669135</v>
      </c>
      <c r="CJ12" s="112">
        <f t="shared" si="8"/>
        <v>163</v>
      </c>
      <c r="CK12" s="112">
        <f t="shared" si="8"/>
        <v>1</v>
      </c>
      <c r="CM12" s="112">
        <f t="shared" ref="CM12:DH12" si="9">AVERAGE(CM10:CM11)</f>
        <v>14.798513999999999</v>
      </c>
      <c r="CO12" s="112">
        <f t="shared" si="9"/>
        <v>6.6</v>
      </c>
      <c r="CP12" s="112">
        <f t="shared" si="9"/>
        <v>92</v>
      </c>
      <c r="CQ12" s="112">
        <f t="shared" si="9"/>
        <v>2</v>
      </c>
      <c r="CR12" s="112">
        <f t="shared" si="9"/>
        <v>26.726336414048049</v>
      </c>
      <c r="CS12" s="112">
        <f t="shared" si="9"/>
        <v>43.5</v>
      </c>
      <c r="CT12" s="112">
        <f t="shared" si="9"/>
        <v>127</v>
      </c>
      <c r="CU12" s="112">
        <f t="shared" si="9"/>
        <v>34.851258780036972</v>
      </c>
      <c r="CV12" s="112">
        <f t="shared" si="9"/>
        <v>70.321227356746931</v>
      </c>
      <c r="CW12" s="112">
        <f t="shared" si="9"/>
        <v>7.1311349353049902</v>
      </c>
      <c r="CX12" s="112">
        <f t="shared" si="9"/>
        <v>28.608744916820694</v>
      </c>
      <c r="CY12" s="112">
        <f t="shared" si="9"/>
        <v>6.3455804066543537</v>
      </c>
      <c r="CZ12" s="112">
        <f t="shared" si="9"/>
        <v>1.0032181146025894</v>
      </c>
      <c r="DA12" s="112">
        <f t="shared" si="9"/>
        <v>5.1403419593345649</v>
      </c>
      <c r="DB12" s="112">
        <f t="shared" si="9"/>
        <v>0.16152680221811433</v>
      </c>
      <c r="DC12" s="112">
        <f t="shared" si="9"/>
        <v>4.9415397412199642</v>
      </c>
      <c r="DD12" s="112">
        <f t="shared" si="9"/>
        <v>1.279789279112755</v>
      </c>
      <c r="DE12" s="112">
        <f t="shared" si="9"/>
        <v>2.6431127541589632</v>
      </c>
      <c r="DF12" s="112">
        <f t="shared" si="9"/>
        <v>0.48458040665434376</v>
      </c>
      <c r="DG12" s="112">
        <f t="shared" si="9"/>
        <v>2.9164658040665432</v>
      </c>
      <c r="DH12" s="112">
        <f t="shared" si="9"/>
        <v>0.27335304990757825</v>
      </c>
      <c r="DI12" s="112">
        <f>SUM(CU12:DH12)</f>
        <v>166.10187430683933</v>
      </c>
      <c r="DJ12" s="112">
        <f>SUM(CU12:DH12)+CR12</f>
        <v>192.8282107208874</v>
      </c>
      <c r="DL12" s="112">
        <f t="shared" ref="DL12:EI12" si="10">AVERAGE(DL10:DL11)</f>
        <v>25249.422999999999</v>
      </c>
      <c r="DM12" s="112">
        <f t="shared" si="10"/>
        <v>118552</v>
      </c>
      <c r="DN12" s="112">
        <f t="shared" si="10"/>
        <v>4288.2</v>
      </c>
      <c r="DO12" s="112">
        <f t="shared" si="10"/>
        <v>1038.604</v>
      </c>
      <c r="DP12" s="112">
        <f t="shared" si="10"/>
        <v>17350.344000000001</v>
      </c>
      <c r="DQ12" s="112">
        <f t="shared" si="10"/>
        <v>8021.2300000000005</v>
      </c>
      <c r="DR12" s="112">
        <f t="shared" si="10"/>
        <v>174.56799999999998</v>
      </c>
      <c r="DS12" s="112">
        <f t="shared" si="10"/>
        <v>320056.16800000001</v>
      </c>
      <c r="DT12" s="112">
        <f t="shared" si="10"/>
        <v>6174.9529999999995</v>
      </c>
      <c r="DU12" s="112">
        <f t="shared" si="10"/>
        <v>68.490000000000009</v>
      </c>
      <c r="DV12" s="5">
        <v>68.010000000000005</v>
      </c>
      <c r="DW12" s="5">
        <v>74.5</v>
      </c>
      <c r="DX12" s="112">
        <f>AVERAGE(DX10:DX11)</f>
        <v>15.945</v>
      </c>
      <c r="DY12" s="5">
        <v>12.14</v>
      </c>
      <c r="DZ12" s="5">
        <v>13.3</v>
      </c>
      <c r="EA12" s="5">
        <v>4.66</v>
      </c>
      <c r="EB12" s="112">
        <f t="shared" si="10"/>
        <v>8.8450000000000024</v>
      </c>
      <c r="EC12" s="5">
        <v>20</v>
      </c>
      <c r="ED12" s="5">
        <v>2.11</v>
      </c>
      <c r="EE12" s="5">
        <v>1.36</v>
      </c>
      <c r="EF12" s="5">
        <v>1.49</v>
      </c>
      <c r="EG12" s="5">
        <v>2.52</v>
      </c>
      <c r="EH12" s="5" t="s">
        <v>1210</v>
      </c>
      <c r="EI12" s="112">
        <f t="shared" si="10"/>
        <v>9.56</v>
      </c>
      <c r="EJ12" s="5" t="s">
        <v>595</v>
      </c>
      <c r="EK12" s="5" t="s">
        <v>742</v>
      </c>
      <c r="EL12" s="5" t="s">
        <v>561</v>
      </c>
      <c r="EM12" s="5" t="s">
        <v>1212</v>
      </c>
      <c r="EN12" s="5" t="s">
        <v>1213</v>
      </c>
      <c r="EO12" s="112">
        <v>0.26</v>
      </c>
      <c r="EP12" s="5">
        <v>0.25</v>
      </c>
      <c r="EQ12" s="5">
        <f>AVERAGE(EQ10:EQ11)</f>
        <v>0.29000000000000004</v>
      </c>
      <c r="ER12" s="5" t="s">
        <v>1214</v>
      </c>
      <c r="ES12" s="5" t="s">
        <v>1215</v>
      </c>
      <c r="ET12" s="5">
        <f>AVERAGE(ET10:ET11)</f>
        <v>20.295000000000002</v>
      </c>
      <c r="EU12" s="5" t="s">
        <v>1216</v>
      </c>
      <c r="EV12" s="5" t="s">
        <v>446</v>
      </c>
      <c r="EW12" s="5" t="s">
        <v>433</v>
      </c>
      <c r="EX12" s="5" t="s">
        <v>593</v>
      </c>
      <c r="EY12" s="5" t="s">
        <v>255</v>
      </c>
      <c r="EZ12" s="5" t="s">
        <v>255</v>
      </c>
      <c r="FA12" s="5" t="s">
        <v>255</v>
      </c>
      <c r="FB12" s="5" t="s">
        <v>484</v>
      </c>
    </row>
    <row r="14" spans="1:158" s="3" customFormat="1" ht="13" x14ac:dyDescent="0.3">
      <c r="A14" s="20" t="s">
        <v>265</v>
      </c>
      <c r="B14" s="3" t="s">
        <v>978</v>
      </c>
      <c r="C14" s="3" t="s">
        <v>284</v>
      </c>
      <c r="D14" s="3" t="s">
        <v>980</v>
      </c>
      <c r="E14" s="23">
        <v>44717</v>
      </c>
      <c r="F14" s="13">
        <v>44839</v>
      </c>
      <c r="G14" s="10">
        <v>127854</v>
      </c>
      <c r="H14" s="1" t="s">
        <v>247</v>
      </c>
      <c r="I14" s="1"/>
      <c r="J14" s="1"/>
      <c r="K14" s="3">
        <v>35.831549000000003</v>
      </c>
      <c r="L14" s="3">
        <v>-106.98513699999999</v>
      </c>
      <c r="M14" s="3" t="s">
        <v>357</v>
      </c>
      <c r="N14" s="10" t="s">
        <v>240</v>
      </c>
      <c r="O14" s="3" t="s">
        <v>147</v>
      </c>
      <c r="P14" s="10" t="s">
        <v>336</v>
      </c>
      <c r="S14" s="3">
        <v>0</v>
      </c>
      <c r="X14" s="3" t="s">
        <v>249</v>
      </c>
      <c r="Z14" s="15" t="s">
        <v>2147</v>
      </c>
      <c r="AA14" s="3" t="s">
        <v>142</v>
      </c>
      <c r="AB14" s="1" t="s">
        <v>983</v>
      </c>
      <c r="AC14" s="3">
        <v>0.52</v>
      </c>
      <c r="AG14" s="3">
        <v>56.89</v>
      </c>
      <c r="AH14" s="3">
        <v>1.25</v>
      </c>
      <c r="AI14" s="3">
        <v>34.43</v>
      </c>
      <c r="AK14" s="30">
        <v>3.36</v>
      </c>
      <c r="AL14" s="3">
        <v>0.01</v>
      </c>
      <c r="AM14" s="3">
        <v>0.6</v>
      </c>
      <c r="AN14" s="3">
        <v>1.1100000000000001</v>
      </c>
      <c r="AO14" s="3">
        <v>0.15</v>
      </c>
      <c r="AP14" s="3">
        <v>0.7</v>
      </c>
      <c r="AQ14" s="3">
        <v>0.05</v>
      </c>
      <c r="AS14" s="3">
        <v>61</v>
      </c>
      <c r="AT14" s="3">
        <v>0.52</v>
      </c>
      <c r="AY14" s="3">
        <v>98.55</v>
      </c>
      <c r="BA14" s="3" t="s">
        <v>251</v>
      </c>
      <c r="BB14" s="3">
        <v>2.8</v>
      </c>
      <c r="BC14" s="3">
        <v>25</v>
      </c>
      <c r="BD14" s="3">
        <v>116</v>
      </c>
      <c r="BE14" s="3">
        <v>3.6</v>
      </c>
      <c r="BF14" s="3" t="s">
        <v>251</v>
      </c>
      <c r="BH14" s="3" t="s">
        <v>251</v>
      </c>
      <c r="BI14" s="3">
        <v>34</v>
      </c>
      <c r="BJ14" s="3">
        <v>3</v>
      </c>
      <c r="BK14" s="3">
        <v>9</v>
      </c>
      <c r="BL14" s="3" t="s">
        <v>251</v>
      </c>
      <c r="BM14" s="3">
        <v>32</v>
      </c>
      <c r="BN14" s="3">
        <v>18</v>
      </c>
      <c r="BO14" s="3">
        <v>14</v>
      </c>
      <c r="BP14" s="3">
        <v>5</v>
      </c>
      <c r="BQ14" s="3">
        <v>0.16</v>
      </c>
      <c r="BR14" s="3" t="s">
        <v>252</v>
      </c>
      <c r="BT14" s="4">
        <v>101</v>
      </c>
      <c r="BU14" s="3" t="s">
        <v>267</v>
      </c>
      <c r="BV14" s="3">
        <v>6</v>
      </c>
      <c r="BW14" s="3">
        <v>5</v>
      </c>
      <c r="BY14" s="3">
        <v>10</v>
      </c>
      <c r="CB14" s="3">
        <v>6</v>
      </c>
      <c r="CF14" s="3" t="s">
        <v>267</v>
      </c>
      <c r="CG14" s="3">
        <v>5</v>
      </c>
      <c r="CH14" s="3" t="s">
        <v>251</v>
      </c>
      <c r="CI14" s="3" t="s">
        <v>267</v>
      </c>
      <c r="CJ14" s="3">
        <v>173</v>
      </c>
      <c r="CK14" s="3" t="s">
        <v>251</v>
      </c>
      <c r="CM14" s="3">
        <v>9</v>
      </c>
      <c r="CN14" s="3" t="s">
        <v>267</v>
      </c>
      <c r="CO14" s="3">
        <v>2.8</v>
      </c>
      <c r="CP14" s="3">
        <v>24</v>
      </c>
      <c r="CQ14" s="3" t="s">
        <v>251</v>
      </c>
      <c r="CR14" s="3">
        <v>12</v>
      </c>
      <c r="CS14" s="3">
        <v>19</v>
      </c>
      <c r="CT14" s="3">
        <v>60</v>
      </c>
      <c r="CU14" s="3">
        <v>15</v>
      </c>
      <c r="CV14" s="3">
        <v>28</v>
      </c>
      <c r="CW14" s="3">
        <v>3</v>
      </c>
      <c r="CX14" s="3">
        <v>11</v>
      </c>
      <c r="CY14" s="3">
        <v>2</v>
      </c>
      <c r="CZ14" s="3" t="s">
        <v>251</v>
      </c>
      <c r="DA14" s="3">
        <v>2</v>
      </c>
      <c r="DB14" s="3" t="s">
        <v>251</v>
      </c>
      <c r="DC14" s="3">
        <v>2</v>
      </c>
      <c r="DD14" s="3" t="s">
        <v>251</v>
      </c>
      <c r="DE14" s="3">
        <v>1</v>
      </c>
      <c r="DF14" s="3" t="s">
        <v>251</v>
      </c>
      <c r="DG14" s="3">
        <v>1</v>
      </c>
      <c r="DH14" s="3" t="s">
        <v>251</v>
      </c>
      <c r="DI14" s="2">
        <v>65</v>
      </c>
      <c r="DJ14" s="2">
        <v>77</v>
      </c>
      <c r="DL14" s="3">
        <v>23500.847999999998</v>
      </c>
      <c r="DM14" s="3">
        <v>182220.77500000002</v>
      </c>
      <c r="DN14" s="3">
        <v>7933.17</v>
      </c>
      <c r="DO14" s="3">
        <v>1112.79</v>
      </c>
      <c r="DP14" s="3">
        <v>5811.12</v>
      </c>
      <c r="DQ14" s="3">
        <v>3618.5999999999995</v>
      </c>
      <c r="DR14" s="3">
        <v>218.21</v>
      </c>
      <c r="DS14" s="3">
        <v>265926.61600000004</v>
      </c>
      <c r="DT14" s="3">
        <v>7493.875</v>
      </c>
      <c r="DU14" s="5">
        <v>29.54</v>
      </c>
      <c r="DV14" s="5">
        <v>29.25</v>
      </c>
      <c r="DW14" s="5">
        <v>31.49</v>
      </c>
      <c r="DX14" s="5">
        <v>43.27</v>
      </c>
      <c r="DY14" s="5" t="s">
        <v>798</v>
      </c>
      <c r="DZ14" s="5">
        <v>46.14</v>
      </c>
      <c r="EA14" s="5" t="s">
        <v>1252</v>
      </c>
      <c r="EB14" s="5">
        <v>31.87</v>
      </c>
      <c r="EC14" s="5" t="s">
        <v>1253</v>
      </c>
      <c r="ED14" s="5" t="s">
        <v>1254</v>
      </c>
      <c r="EE14" s="5" t="s">
        <v>1255</v>
      </c>
      <c r="EF14" s="5" t="s">
        <v>1256</v>
      </c>
      <c r="EG14" s="5" t="s">
        <v>515</v>
      </c>
      <c r="EH14" s="5" t="s">
        <v>1257</v>
      </c>
      <c r="EI14" s="5" t="s">
        <v>1258</v>
      </c>
      <c r="EJ14" s="5" t="s">
        <v>523</v>
      </c>
      <c r="EK14" s="5" t="s">
        <v>614</v>
      </c>
      <c r="EL14" s="5" t="s">
        <v>843</v>
      </c>
      <c r="EM14" s="5" t="s">
        <v>1259</v>
      </c>
      <c r="EN14" s="5" t="s">
        <v>1260</v>
      </c>
      <c r="EO14" s="5" t="s">
        <v>421</v>
      </c>
      <c r="EP14" s="5" t="s">
        <v>741</v>
      </c>
      <c r="EQ14" s="5" t="s">
        <v>1261</v>
      </c>
      <c r="ER14" s="5" t="s">
        <v>1262</v>
      </c>
      <c r="ES14" s="5" t="s">
        <v>1263</v>
      </c>
      <c r="ET14" s="5">
        <v>36.64</v>
      </c>
      <c r="EU14" s="5" t="s">
        <v>1264</v>
      </c>
      <c r="EV14" s="5" t="s">
        <v>685</v>
      </c>
      <c r="EW14" s="5" t="s">
        <v>684</v>
      </c>
      <c r="EX14" s="5" t="s">
        <v>685</v>
      </c>
      <c r="EY14" s="5" t="s">
        <v>432</v>
      </c>
      <c r="EZ14" s="5" t="s">
        <v>870</v>
      </c>
      <c r="FA14" s="5" t="s">
        <v>1271</v>
      </c>
      <c r="FB14" s="5" t="s">
        <v>484</v>
      </c>
    </row>
    <row r="15" spans="1:158" s="66" customFormat="1" ht="13" x14ac:dyDescent="0.3">
      <c r="A15" s="16" t="s">
        <v>1992</v>
      </c>
      <c r="B15" s="66" t="s">
        <v>978</v>
      </c>
      <c r="C15" s="66" t="s">
        <v>284</v>
      </c>
      <c r="D15" s="66" t="s">
        <v>980</v>
      </c>
      <c r="E15" s="105">
        <v>44717</v>
      </c>
      <c r="F15" s="67">
        <v>44972</v>
      </c>
      <c r="G15" s="68" t="s">
        <v>1988</v>
      </c>
      <c r="H15" s="1" t="s">
        <v>2004</v>
      </c>
      <c r="I15" s="1"/>
      <c r="J15" s="1"/>
      <c r="K15" s="66">
        <v>35.831549000000003</v>
      </c>
      <c r="L15" s="66">
        <v>-106.98513699999999</v>
      </c>
      <c r="M15" s="66" t="s">
        <v>357</v>
      </c>
      <c r="N15" s="68" t="s">
        <v>240</v>
      </c>
      <c r="O15" s="66" t="s">
        <v>147</v>
      </c>
      <c r="P15" s="68" t="s">
        <v>336</v>
      </c>
      <c r="S15" s="65"/>
      <c r="X15" s="66" t="s">
        <v>249</v>
      </c>
      <c r="Y15" s="66" t="s">
        <v>2196</v>
      </c>
      <c r="Z15" s="66" t="s">
        <v>2197</v>
      </c>
      <c r="AA15" s="66" t="s">
        <v>142</v>
      </c>
      <c r="AB15" s="66" t="s">
        <v>983</v>
      </c>
      <c r="AG15" s="69">
        <v>65.430000000000007</v>
      </c>
      <c r="AH15" s="69">
        <v>1.04</v>
      </c>
      <c r="AI15" s="69">
        <v>22.87</v>
      </c>
      <c r="AK15" s="69">
        <v>3.74</v>
      </c>
      <c r="AL15" s="69">
        <v>0.03</v>
      </c>
      <c r="AM15" s="69">
        <v>0.66</v>
      </c>
      <c r="AN15" s="69">
        <v>0.4</v>
      </c>
      <c r="AO15" s="69">
        <v>0.25</v>
      </c>
      <c r="AP15" s="69">
        <v>1.5</v>
      </c>
      <c r="AQ15" s="69">
        <v>0.05</v>
      </c>
      <c r="AT15" s="70">
        <v>0.71499999999999997</v>
      </c>
      <c r="AU15" s="69">
        <v>1.79</v>
      </c>
      <c r="BB15" s="71">
        <v>13</v>
      </c>
      <c r="BD15" s="71">
        <v>114</v>
      </c>
      <c r="BJ15" s="71" t="s">
        <v>1987</v>
      </c>
      <c r="BK15" s="71">
        <v>22</v>
      </c>
      <c r="BM15" s="71">
        <v>19</v>
      </c>
      <c r="BN15" s="71">
        <v>15</v>
      </c>
      <c r="BT15" s="66">
        <v>87.484994999999998</v>
      </c>
      <c r="BU15" s="71" t="s">
        <v>1987</v>
      </c>
      <c r="BV15" s="71">
        <v>5</v>
      </c>
      <c r="BW15" s="71">
        <v>5.9999999999999991</v>
      </c>
      <c r="BY15" s="71">
        <v>8</v>
      </c>
      <c r="CB15" s="71">
        <v>28</v>
      </c>
      <c r="CG15" s="72">
        <v>5.0235897435897447</v>
      </c>
      <c r="CH15" s="71" t="s">
        <v>1987</v>
      </c>
      <c r="CJ15" s="71">
        <v>38</v>
      </c>
      <c r="CM15" s="71">
        <v>9.186515</v>
      </c>
      <c r="CO15" s="71" t="s">
        <v>1987</v>
      </c>
      <c r="CP15" s="71">
        <v>34</v>
      </c>
      <c r="CR15" s="72">
        <v>13.298333333333336</v>
      </c>
      <c r="CS15" s="71">
        <v>38</v>
      </c>
      <c r="CT15" s="71">
        <v>139</v>
      </c>
      <c r="CU15" s="72">
        <v>25.543333333333312</v>
      </c>
      <c r="CV15" s="72">
        <v>56.869871794871763</v>
      </c>
      <c r="CW15" s="72">
        <v>5.3578205128205312</v>
      </c>
      <c r="CX15" s="72">
        <v>23.223974358974363</v>
      </c>
      <c r="CY15" s="72">
        <v>7.4847435897435943</v>
      </c>
      <c r="CZ15" s="72">
        <v>0.8608974358974345</v>
      </c>
      <c r="DA15" s="72">
        <v>3.9094871794871779</v>
      </c>
      <c r="DB15" s="72">
        <v>0</v>
      </c>
      <c r="DC15" s="72">
        <v>2.7042307692307679</v>
      </c>
      <c r="DD15" s="72">
        <v>0.79000000000000081</v>
      </c>
      <c r="DE15" s="72">
        <v>1.1444871794871796</v>
      </c>
      <c r="DF15" s="72">
        <v>0.34435897435897433</v>
      </c>
      <c r="DG15" s="72">
        <v>1.5192307692307667</v>
      </c>
      <c r="DH15" s="72">
        <v>0.15192307692307669</v>
      </c>
      <c r="DI15" s="87">
        <v>129.90435897435893</v>
      </c>
      <c r="DJ15" s="2">
        <v>143.20269230769227</v>
      </c>
      <c r="DN15" s="65"/>
      <c r="DU15" s="2">
        <v>51.35</v>
      </c>
      <c r="DX15" s="2">
        <v>30.14</v>
      </c>
      <c r="EA15" s="65"/>
      <c r="EB15" s="66">
        <v>21.860000000000007</v>
      </c>
      <c r="EF15" s="65"/>
      <c r="EI15" s="2">
        <v>4.67</v>
      </c>
      <c r="EQ15" s="2">
        <v>1.84</v>
      </c>
      <c r="ET15" s="66">
        <v>26.79</v>
      </c>
      <c r="FB15" s="66">
        <v>500</v>
      </c>
    </row>
    <row r="16" spans="1:158" s="20" customFormat="1" x14ac:dyDescent="0.35">
      <c r="A16" s="20" t="s">
        <v>2381</v>
      </c>
      <c r="B16" s="3" t="s">
        <v>978</v>
      </c>
      <c r="C16" s="3" t="s">
        <v>284</v>
      </c>
      <c r="D16" s="3" t="s">
        <v>980</v>
      </c>
      <c r="E16" s="23">
        <v>44717</v>
      </c>
      <c r="F16" s="13">
        <v>44839</v>
      </c>
      <c r="G16" s="10">
        <v>127854</v>
      </c>
      <c r="H16" s="1" t="s">
        <v>2380</v>
      </c>
      <c r="I16" s="1"/>
      <c r="J16" s="1"/>
      <c r="K16" s="3">
        <v>35.831549000000003</v>
      </c>
      <c r="L16" s="3">
        <v>-106.98513699999999</v>
      </c>
      <c r="M16" s="3" t="s">
        <v>357</v>
      </c>
      <c r="N16" s="10" t="s">
        <v>240</v>
      </c>
      <c r="O16" s="3" t="s">
        <v>147</v>
      </c>
      <c r="P16" s="10" t="s">
        <v>336</v>
      </c>
      <c r="Q16" s="3"/>
      <c r="R16" s="3"/>
      <c r="S16" s="3">
        <v>0</v>
      </c>
      <c r="X16" s="3" t="s">
        <v>249</v>
      </c>
      <c r="Y16" s="3"/>
      <c r="Z16" s="15" t="s">
        <v>2147</v>
      </c>
      <c r="AA16" s="3" t="s">
        <v>142</v>
      </c>
      <c r="AB16" s="1" t="s">
        <v>983</v>
      </c>
      <c r="AC16" s="3">
        <v>0.52</v>
      </c>
      <c r="AG16" s="112">
        <f t="shared" ref="AG16" si="11">AVERAGE(AG14:AG15)</f>
        <v>61.160000000000004</v>
      </c>
      <c r="AH16" s="112">
        <f t="shared" ref="AH16" si="12">AVERAGE(AH14:AH15)</f>
        <v>1.145</v>
      </c>
      <c r="AI16" s="112">
        <f t="shared" ref="AI16" si="13">AVERAGE(AI14:AI15)</f>
        <v>28.65</v>
      </c>
      <c r="AK16" s="112">
        <f t="shared" ref="AK16" si="14">AVERAGE(AK14:AK15)</f>
        <v>3.55</v>
      </c>
      <c r="AL16" s="112">
        <f t="shared" ref="AL16" si="15">AVERAGE(AL14:AL15)</f>
        <v>0.02</v>
      </c>
      <c r="AM16" s="112">
        <f t="shared" ref="AM16" si="16">AVERAGE(AM14:AM15)</f>
        <v>0.63</v>
      </c>
      <c r="AN16" s="112">
        <f t="shared" ref="AN16" si="17">AVERAGE(AN14:AN15)</f>
        <v>0.75500000000000012</v>
      </c>
      <c r="AO16" s="112">
        <f t="shared" ref="AO16" si="18">AVERAGE(AO14:AO15)</f>
        <v>0.2</v>
      </c>
      <c r="AP16" s="112">
        <f t="shared" ref="AP16" si="19">AVERAGE(AP14:AP15)</f>
        <v>1.1000000000000001</v>
      </c>
      <c r="AQ16" s="112">
        <f t="shared" ref="AQ16" si="20">AVERAGE(AQ14:AQ15)</f>
        <v>0.05</v>
      </c>
      <c r="AS16" s="112">
        <f t="shared" ref="AS16" si="21">AVERAGE(AS14:AS15)</f>
        <v>61</v>
      </c>
      <c r="AT16" s="112">
        <f t="shared" ref="AT16" si="22">AVERAGE(AT14:AT15)</f>
        <v>0.61749999999999994</v>
      </c>
      <c r="AU16" s="112">
        <f t="shared" ref="AU16" si="23">AVERAGE(AU14:AU15)</f>
        <v>1.79</v>
      </c>
      <c r="AY16" s="112">
        <f t="shared" ref="AY16" si="24">AVERAGE(AY14:AY15)</f>
        <v>98.55</v>
      </c>
      <c r="BA16" s="3" t="s">
        <v>251</v>
      </c>
      <c r="BB16" s="112">
        <f t="shared" ref="BB16" si="25">AVERAGE(BB14:BB15)</f>
        <v>7.9</v>
      </c>
      <c r="BC16" s="112">
        <f t="shared" ref="BC16" si="26">AVERAGE(BC14:BC15)</f>
        <v>25</v>
      </c>
      <c r="BD16" s="112">
        <f t="shared" ref="BD16" si="27">AVERAGE(BD14:BD15)</f>
        <v>115</v>
      </c>
      <c r="BE16" s="112">
        <f t="shared" ref="BE16" si="28">AVERAGE(BE14:BE15)</f>
        <v>3.6</v>
      </c>
      <c r="BF16" s="3" t="s">
        <v>251</v>
      </c>
      <c r="BH16" s="3" t="s">
        <v>251</v>
      </c>
      <c r="BI16" s="112">
        <f t="shared" ref="BI16" si="29">AVERAGE(BI14:BI15)</f>
        <v>34</v>
      </c>
      <c r="BJ16" s="112">
        <f t="shared" ref="BJ16" si="30">AVERAGE(BJ14:BJ15)</f>
        <v>3</v>
      </c>
      <c r="BK16" s="112">
        <f t="shared" ref="BK16" si="31">AVERAGE(BK14:BK15)</f>
        <v>15.5</v>
      </c>
      <c r="BL16" s="3" t="s">
        <v>251</v>
      </c>
      <c r="BM16" s="112">
        <f t="shared" ref="BM16" si="32">AVERAGE(BM14:BM15)</f>
        <v>25.5</v>
      </c>
      <c r="BN16" s="112">
        <f t="shared" ref="BN16" si="33">AVERAGE(BN14:BN15)</f>
        <v>16.5</v>
      </c>
      <c r="BO16" s="112">
        <f t="shared" ref="BO16" si="34">AVERAGE(BO14:BO15)</f>
        <v>14</v>
      </c>
      <c r="BP16" s="112">
        <f t="shared" ref="BP16" si="35">AVERAGE(BP14:BP15)</f>
        <v>5</v>
      </c>
      <c r="BQ16" s="112">
        <f t="shared" ref="BQ16" si="36">AVERAGE(BQ14:BQ15)</f>
        <v>0.16</v>
      </c>
      <c r="BR16" s="20" t="s">
        <v>252</v>
      </c>
      <c r="BT16" s="112">
        <f t="shared" ref="BT16" si="37">AVERAGE(BT14:BT15)</f>
        <v>94.242497499999999</v>
      </c>
      <c r="BU16" s="37" t="s">
        <v>267</v>
      </c>
      <c r="BV16" s="112">
        <f t="shared" ref="BV16" si="38">AVERAGE(BV14:BV15)</f>
        <v>5.5</v>
      </c>
      <c r="BW16" s="112">
        <f t="shared" ref="BW16" si="39">AVERAGE(BW14:BW15)</f>
        <v>5.5</v>
      </c>
      <c r="BY16" s="112">
        <f t="shared" ref="BY16" si="40">AVERAGE(BY14:BY15)</f>
        <v>9</v>
      </c>
      <c r="CB16" s="112">
        <f t="shared" ref="CB16" si="41">AVERAGE(CB14:CB15)</f>
        <v>17</v>
      </c>
      <c r="CF16" s="20" t="s">
        <v>267</v>
      </c>
      <c r="CG16" s="112">
        <f t="shared" ref="CG16" si="42">AVERAGE(CG14:CG15)</f>
        <v>5.0117948717948728</v>
      </c>
      <c r="CH16" s="37" t="s">
        <v>251</v>
      </c>
      <c r="CI16" s="20" t="s">
        <v>267</v>
      </c>
      <c r="CJ16" s="112">
        <f t="shared" ref="CJ16" si="43">AVERAGE(CJ14:CJ15)</f>
        <v>105.5</v>
      </c>
      <c r="CK16" s="20" t="s">
        <v>251</v>
      </c>
      <c r="CM16" s="112">
        <f t="shared" ref="CM16" si="44">AVERAGE(CM14:CM15)</f>
        <v>9.0932575</v>
      </c>
      <c r="CN16" s="20" t="s">
        <v>267</v>
      </c>
      <c r="CO16" s="112">
        <f t="shared" ref="CO16" si="45">AVERAGE(CO14:CO15)</f>
        <v>2.8</v>
      </c>
      <c r="CP16" s="112">
        <f t="shared" ref="CP16" si="46">AVERAGE(CP14:CP15)</f>
        <v>29</v>
      </c>
      <c r="CQ16" s="20" t="s">
        <v>251</v>
      </c>
      <c r="CR16" s="112">
        <f t="shared" ref="CR16" si="47">AVERAGE(CR14:CR15)</f>
        <v>12.649166666666668</v>
      </c>
      <c r="CS16" s="112">
        <f t="shared" ref="CS16" si="48">AVERAGE(CS14:CS15)</f>
        <v>28.5</v>
      </c>
      <c r="CT16" s="112">
        <f t="shared" ref="CT16" si="49">AVERAGE(CT14:CT15)</f>
        <v>99.5</v>
      </c>
      <c r="CU16" s="112">
        <f t="shared" ref="CU16" si="50">AVERAGE(CU14:CU15)</f>
        <v>20.271666666666654</v>
      </c>
      <c r="CV16" s="112">
        <f t="shared" ref="CV16" si="51">AVERAGE(CV14:CV15)</f>
        <v>42.434935897435878</v>
      </c>
      <c r="CW16" s="112">
        <f t="shared" ref="CW16" si="52">AVERAGE(CW14:CW15)</f>
        <v>4.1789102564102656</v>
      </c>
      <c r="CX16" s="112">
        <f t="shared" ref="CX16" si="53">AVERAGE(CX14:CX15)</f>
        <v>17.11198717948718</v>
      </c>
      <c r="CY16" s="112">
        <f t="shared" ref="CY16" si="54">AVERAGE(CY14:CY15)</f>
        <v>4.7423717948717972</v>
      </c>
      <c r="CZ16" s="112">
        <f t="shared" ref="CZ16" si="55">AVERAGE(CZ14:CZ15)</f>
        <v>0.8608974358974345</v>
      </c>
      <c r="DA16" s="112">
        <f t="shared" ref="DA16" si="56">AVERAGE(DA14:DA15)</f>
        <v>2.9547435897435887</v>
      </c>
      <c r="DB16" s="112" t="s">
        <v>251</v>
      </c>
      <c r="DC16" s="112">
        <f t="shared" ref="DC16" si="57">AVERAGE(DC14:DC15)</f>
        <v>2.3521153846153839</v>
      </c>
      <c r="DD16" s="112">
        <f t="shared" ref="DD16" si="58">AVERAGE(DD14:DD15)</f>
        <v>0.79000000000000081</v>
      </c>
      <c r="DE16" s="112">
        <f t="shared" ref="DE16" si="59">AVERAGE(DE14:DE15)</f>
        <v>1.0722435897435898</v>
      </c>
      <c r="DF16" s="112">
        <f t="shared" ref="DF16" si="60">AVERAGE(DF14:DF15)</f>
        <v>0.34435897435897433</v>
      </c>
      <c r="DG16" s="112">
        <f t="shared" ref="DG16" si="61">AVERAGE(DG14:DG15)</f>
        <v>1.2596153846153832</v>
      </c>
      <c r="DH16" s="112">
        <f t="shared" ref="DH16" si="62">AVERAGE(DH14:DH15)</f>
        <v>0.15192307692307669</v>
      </c>
      <c r="DI16" s="112">
        <f>SUM(CU16:DH16)</f>
        <v>98.525769230769214</v>
      </c>
      <c r="DJ16" s="112">
        <f>SUM(CU16:DH16)+CR16</f>
        <v>111.17493589743589</v>
      </c>
      <c r="DL16" s="112">
        <f t="shared" ref="DL16" si="63">AVERAGE(DL14:DL15)</f>
        <v>23500.847999999998</v>
      </c>
      <c r="DM16" s="112">
        <f t="shared" ref="DM16" si="64">AVERAGE(DM14:DM15)</f>
        <v>182220.77500000002</v>
      </c>
      <c r="DN16" s="112">
        <f t="shared" ref="DN16" si="65">AVERAGE(DN14:DN15)</f>
        <v>7933.17</v>
      </c>
      <c r="DO16" s="112">
        <f t="shared" ref="DO16" si="66">AVERAGE(DO14:DO15)</f>
        <v>1112.79</v>
      </c>
      <c r="DP16" s="112">
        <f t="shared" ref="DP16" si="67">AVERAGE(DP14:DP15)</f>
        <v>5811.12</v>
      </c>
      <c r="DQ16" s="112">
        <f t="shared" ref="DQ16" si="68">AVERAGE(DQ14:DQ15)</f>
        <v>3618.5999999999995</v>
      </c>
      <c r="DR16" s="112">
        <f t="shared" ref="DR16" si="69">AVERAGE(DR14:DR15)</f>
        <v>218.21</v>
      </c>
      <c r="DS16" s="112">
        <f t="shared" ref="DS16" si="70">AVERAGE(DS14:DS15)</f>
        <v>265926.61600000004</v>
      </c>
      <c r="DT16" s="112">
        <f t="shared" ref="DT16" si="71">AVERAGE(DT14:DT15)</f>
        <v>7493.875</v>
      </c>
      <c r="DU16" s="112">
        <f t="shared" ref="DU16" si="72">AVERAGE(DU14:DU15)</f>
        <v>40.445</v>
      </c>
      <c r="DV16" s="5">
        <v>29.25</v>
      </c>
      <c r="DW16" s="5">
        <v>31.49</v>
      </c>
      <c r="DX16" s="112">
        <f t="shared" ref="DX16" si="73">AVERAGE(DX14:DX15)</f>
        <v>36.704999999999998</v>
      </c>
      <c r="DY16" s="5">
        <v>42.85</v>
      </c>
      <c r="DZ16" s="5">
        <v>46.14</v>
      </c>
      <c r="EA16" s="5">
        <v>29.6</v>
      </c>
      <c r="EB16" s="112">
        <f t="shared" ref="EB16" si="74">AVERAGE(EB14:EB15)</f>
        <v>26.865000000000002</v>
      </c>
      <c r="EC16" s="5">
        <v>46.51</v>
      </c>
      <c r="ED16" s="5">
        <v>4.0599999999999996</v>
      </c>
      <c r="EE16" s="5">
        <v>3.33</v>
      </c>
      <c r="EF16" s="5">
        <v>3.59</v>
      </c>
      <c r="EG16" s="5">
        <v>0.95</v>
      </c>
      <c r="EH16" s="5" t="s">
        <v>1257</v>
      </c>
      <c r="EI16" s="112">
        <f t="shared" ref="EI16" si="75">AVERAGE(EI14:EI15)</f>
        <v>4.67</v>
      </c>
      <c r="EJ16" s="5" t="s">
        <v>523</v>
      </c>
      <c r="EK16" s="5" t="s">
        <v>614</v>
      </c>
      <c r="EL16" s="5" t="s">
        <v>843</v>
      </c>
      <c r="EM16" s="5" t="s">
        <v>1259</v>
      </c>
      <c r="EN16" s="5" t="s">
        <v>1260</v>
      </c>
      <c r="EO16" s="112">
        <v>1.43</v>
      </c>
      <c r="EP16" s="5" t="s">
        <v>741</v>
      </c>
      <c r="EQ16" s="5">
        <f>AVERAGE(EQ14:EQ15)</f>
        <v>1.84</v>
      </c>
      <c r="ER16" s="5" t="s">
        <v>1262</v>
      </c>
      <c r="ES16" s="5" t="s">
        <v>1263</v>
      </c>
      <c r="ET16" s="5">
        <f>AVERAGE(ET14:ET15)</f>
        <v>31.715</v>
      </c>
      <c r="EU16" s="5" t="s">
        <v>1264</v>
      </c>
      <c r="EV16" s="5" t="s">
        <v>685</v>
      </c>
      <c r="EW16" s="5" t="s">
        <v>684</v>
      </c>
      <c r="EX16" s="5" t="s">
        <v>685</v>
      </c>
      <c r="EY16" s="5" t="s">
        <v>432</v>
      </c>
      <c r="EZ16" s="5" t="s">
        <v>870</v>
      </c>
      <c r="FA16" s="5" t="s">
        <v>1271</v>
      </c>
      <c r="FB16" s="5" t="s">
        <v>484</v>
      </c>
    </row>
    <row r="17" spans="1:158" s="20" customFormat="1" ht="13" x14ac:dyDescent="0.3">
      <c r="A17" s="19"/>
      <c r="E17" s="109"/>
      <c r="F17" s="81"/>
      <c r="G17" s="59"/>
      <c r="H17" s="19"/>
      <c r="I17" s="19"/>
      <c r="J17" s="19"/>
      <c r="N17" s="59"/>
      <c r="P17" s="59"/>
      <c r="S17" s="19"/>
      <c r="AG17" s="84"/>
      <c r="AH17" s="84"/>
      <c r="AI17" s="84"/>
      <c r="AK17" s="84"/>
      <c r="AL17" s="84"/>
      <c r="AM17" s="84"/>
      <c r="AN17" s="84"/>
      <c r="AO17" s="84"/>
      <c r="AP17" s="84"/>
      <c r="AQ17" s="84"/>
      <c r="AT17" s="85"/>
      <c r="AU17" s="84"/>
      <c r="BB17" s="37"/>
      <c r="BD17" s="37"/>
      <c r="BJ17" s="37"/>
      <c r="BK17" s="37"/>
      <c r="BM17" s="37"/>
      <c r="BN17" s="37"/>
      <c r="BU17" s="37"/>
      <c r="BV17" s="37"/>
      <c r="BW17" s="37"/>
      <c r="BY17" s="37"/>
      <c r="CB17" s="37"/>
      <c r="CG17" s="114"/>
      <c r="CH17" s="37"/>
      <c r="CJ17" s="37"/>
      <c r="CM17" s="37"/>
      <c r="CO17" s="37"/>
      <c r="CP17" s="37"/>
      <c r="CR17" s="114"/>
      <c r="CS17" s="37"/>
      <c r="CT17" s="37"/>
      <c r="CU17" s="114"/>
      <c r="CV17" s="114"/>
      <c r="CW17" s="114"/>
      <c r="CX17" s="114"/>
      <c r="CY17" s="114"/>
      <c r="CZ17" s="114"/>
      <c r="DA17" s="114"/>
      <c r="DB17" s="114"/>
      <c r="DC17" s="114"/>
      <c r="DD17" s="114"/>
      <c r="DE17" s="114"/>
      <c r="DF17" s="114"/>
      <c r="DG17" s="114"/>
      <c r="DH17" s="114"/>
      <c r="DI17" s="87"/>
      <c r="DJ17" s="85"/>
      <c r="DN17" s="19"/>
      <c r="DU17" s="85"/>
      <c r="DX17" s="85"/>
      <c r="EA17" s="19"/>
      <c r="EF17" s="19"/>
      <c r="EI17" s="85"/>
      <c r="EO17" s="85"/>
    </row>
    <row r="18" spans="1:158" s="3" customFormat="1" ht="13" x14ac:dyDescent="0.3">
      <c r="A18" s="4" t="s">
        <v>268</v>
      </c>
      <c r="B18" s="3" t="s">
        <v>978</v>
      </c>
      <c r="C18" s="3" t="s">
        <v>284</v>
      </c>
      <c r="D18" s="3" t="s">
        <v>980</v>
      </c>
      <c r="E18" s="23">
        <v>44717</v>
      </c>
      <c r="F18" s="13">
        <v>44839</v>
      </c>
      <c r="G18" s="10">
        <v>127854</v>
      </c>
      <c r="H18" s="1" t="s">
        <v>247</v>
      </c>
      <c r="I18" s="1"/>
      <c r="J18" s="1"/>
      <c r="K18" s="3">
        <v>35.841484000000001</v>
      </c>
      <c r="L18" s="3">
        <v>-106.974734</v>
      </c>
      <c r="M18" s="3" t="s">
        <v>357</v>
      </c>
      <c r="N18" s="10" t="s">
        <v>240</v>
      </c>
      <c r="O18" s="3" t="s">
        <v>147</v>
      </c>
      <c r="P18" s="10" t="s">
        <v>336</v>
      </c>
      <c r="S18" s="3">
        <v>0</v>
      </c>
      <c r="X18" s="3" t="s">
        <v>249</v>
      </c>
      <c r="Z18" s="15" t="s">
        <v>2148</v>
      </c>
      <c r="AA18" s="3" t="s">
        <v>142</v>
      </c>
      <c r="AB18" s="1" t="s">
        <v>983</v>
      </c>
      <c r="AC18" s="3">
        <v>7.0000000000000007E-2</v>
      </c>
      <c r="AG18" s="3">
        <v>69.930000000000007</v>
      </c>
      <c r="AH18" s="3">
        <v>0.85</v>
      </c>
      <c r="AI18" s="3">
        <v>21.93</v>
      </c>
      <c r="AK18" s="30">
        <v>2.76</v>
      </c>
      <c r="AL18" s="3">
        <v>0.01</v>
      </c>
      <c r="AM18" s="3">
        <v>1.1100000000000001</v>
      </c>
      <c r="AN18" s="3">
        <v>0.38</v>
      </c>
      <c r="AO18" s="3">
        <v>0.06</v>
      </c>
      <c r="AP18" s="3">
        <v>2.7</v>
      </c>
      <c r="AQ18" s="3">
        <v>0.05</v>
      </c>
      <c r="AS18" s="3">
        <v>33</v>
      </c>
      <c r="AT18" s="3">
        <v>7.0000000000000007E-2</v>
      </c>
      <c r="AY18" s="3">
        <v>99.780000000000015</v>
      </c>
      <c r="BA18" s="3" t="s">
        <v>251</v>
      </c>
      <c r="BB18" s="3">
        <v>10</v>
      </c>
      <c r="BC18" s="3">
        <v>13</v>
      </c>
      <c r="BD18" s="3">
        <v>317</v>
      </c>
      <c r="BE18" s="3">
        <v>1.1000000000000001</v>
      </c>
      <c r="BF18" s="3" t="s">
        <v>251</v>
      </c>
      <c r="BH18" s="3" t="s">
        <v>251</v>
      </c>
      <c r="BI18" s="3">
        <v>33</v>
      </c>
      <c r="BJ18" s="3">
        <v>8</v>
      </c>
      <c r="BK18" s="3">
        <v>41</v>
      </c>
      <c r="BL18" s="3">
        <v>12</v>
      </c>
      <c r="BM18" s="3">
        <v>35</v>
      </c>
      <c r="BN18" s="3">
        <v>23</v>
      </c>
      <c r="BO18" s="3">
        <v>1</v>
      </c>
      <c r="BP18" s="3">
        <v>4</v>
      </c>
      <c r="BQ18" s="3">
        <v>0.2</v>
      </c>
      <c r="BR18" s="3" t="s">
        <v>252</v>
      </c>
      <c r="BT18" s="3">
        <v>36</v>
      </c>
      <c r="BU18" s="3" t="s">
        <v>256</v>
      </c>
      <c r="BV18" s="3">
        <v>12</v>
      </c>
      <c r="BW18" s="3">
        <v>13</v>
      </c>
      <c r="BY18" s="3">
        <v>22</v>
      </c>
      <c r="CB18" s="3">
        <v>102</v>
      </c>
      <c r="CF18" s="3" t="s">
        <v>256</v>
      </c>
      <c r="CG18" s="3">
        <v>13</v>
      </c>
      <c r="CH18" s="3" t="s">
        <v>251</v>
      </c>
      <c r="CI18" s="3" t="s">
        <v>256</v>
      </c>
      <c r="CJ18" s="3">
        <v>120</v>
      </c>
      <c r="CK18" s="3" t="s">
        <v>251</v>
      </c>
      <c r="CM18" s="3">
        <v>14</v>
      </c>
      <c r="CN18" s="3" t="s">
        <v>256</v>
      </c>
      <c r="CO18" s="3">
        <v>6.5</v>
      </c>
      <c r="CP18" s="3">
        <v>107</v>
      </c>
      <c r="CQ18" s="3">
        <v>2</v>
      </c>
      <c r="CR18" s="3">
        <v>21</v>
      </c>
      <c r="CS18" s="3">
        <v>62</v>
      </c>
      <c r="CT18" s="3">
        <v>157</v>
      </c>
      <c r="CU18" s="3">
        <v>47</v>
      </c>
      <c r="CV18" s="3">
        <v>93</v>
      </c>
      <c r="CW18" s="3">
        <v>11</v>
      </c>
      <c r="CX18" s="3">
        <v>41</v>
      </c>
      <c r="CY18" s="3">
        <v>8</v>
      </c>
      <c r="CZ18" s="3">
        <v>2</v>
      </c>
      <c r="DA18" s="3">
        <v>6</v>
      </c>
      <c r="DB18" s="3" t="s">
        <v>251</v>
      </c>
      <c r="DC18" s="3">
        <v>5</v>
      </c>
      <c r="DD18" s="3" t="s">
        <v>251</v>
      </c>
      <c r="DE18" s="3">
        <v>3</v>
      </c>
      <c r="DF18" s="3" t="s">
        <v>251</v>
      </c>
      <c r="DG18" s="3">
        <v>3</v>
      </c>
      <c r="DH18" s="3" t="s">
        <v>251</v>
      </c>
      <c r="DI18" s="86">
        <v>219</v>
      </c>
      <c r="DJ18" s="2">
        <v>240</v>
      </c>
      <c r="DL18" s="3">
        <v>19304.267999999996</v>
      </c>
      <c r="DM18" s="3">
        <v>116064.52499999999</v>
      </c>
      <c r="DN18" s="3">
        <v>2715.86</v>
      </c>
      <c r="DO18" s="3">
        <v>445.11599999999999</v>
      </c>
      <c r="DP18" s="3">
        <v>22414.32</v>
      </c>
      <c r="DQ18" s="3">
        <v>6694.4100000000008</v>
      </c>
      <c r="DR18" s="3">
        <v>218.21</v>
      </c>
      <c r="DS18" s="3">
        <v>326880.79200000002</v>
      </c>
      <c r="DT18" s="3">
        <v>5095.835</v>
      </c>
      <c r="DU18" s="5">
        <v>73.510000000000005</v>
      </c>
      <c r="DV18" s="5">
        <v>73.47</v>
      </c>
      <c r="DW18" s="5">
        <v>77.05</v>
      </c>
      <c r="DX18" s="5">
        <v>11.29</v>
      </c>
      <c r="DY18" s="5">
        <v>11.28</v>
      </c>
      <c r="DZ18" s="5">
        <v>11.83</v>
      </c>
      <c r="EA18" s="5">
        <v>3.9</v>
      </c>
      <c r="EB18" s="5">
        <v>4.08</v>
      </c>
      <c r="EC18" s="5">
        <v>17.78</v>
      </c>
      <c r="ED18" s="5">
        <v>1.86</v>
      </c>
      <c r="EE18" s="5">
        <v>1.34</v>
      </c>
      <c r="EF18" s="5">
        <v>1.41</v>
      </c>
      <c r="EG18" s="5">
        <v>0.05</v>
      </c>
      <c r="EH18" s="5">
        <v>4.5999999999999996</v>
      </c>
      <c r="EI18" s="5">
        <v>4.6399999999999997</v>
      </c>
      <c r="EJ18" s="5">
        <v>0.31</v>
      </c>
      <c r="EK18" s="5">
        <v>0.31</v>
      </c>
      <c r="EL18" s="5">
        <v>0.33</v>
      </c>
      <c r="EM18" s="5">
        <v>8.81</v>
      </c>
      <c r="EN18" s="5">
        <v>9.2200000000000006</v>
      </c>
      <c r="EO18" s="5">
        <v>0.15</v>
      </c>
      <c r="EP18" s="5">
        <v>0.15</v>
      </c>
      <c r="EQ18" s="5">
        <v>0.16</v>
      </c>
      <c r="ER18" s="5">
        <v>18</v>
      </c>
      <c r="ES18" s="5">
        <v>17.989999999999998</v>
      </c>
      <c r="ET18" s="5">
        <v>18.87</v>
      </c>
      <c r="EU18" s="5">
        <v>82.22</v>
      </c>
      <c r="EV18" s="5">
        <v>32</v>
      </c>
      <c r="EW18" s="5">
        <v>33</v>
      </c>
      <c r="EX18" s="5">
        <v>32</v>
      </c>
      <c r="EY18" s="5">
        <v>32</v>
      </c>
      <c r="EZ18" s="5">
        <v>33</v>
      </c>
      <c r="FA18" s="5">
        <v>32</v>
      </c>
      <c r="FB18" s="5" t="s">
        <v>484</v>
      </c>
    </row>
    <row r="19" spans="1:158" s="66" customFormat="1" ht="13" x14ac:dyDescent="0.3">
      <c r="A19" s="16" t="s">
        <v>1989</v>
      </c>
      <c r="B19" s="66" t="s">
        <v>978</v>
      </c>
      <c r="C19" s="66" t="s">
        <v>284</v>
      </c>
      <c r="D19" s="66" t="s">
        <v>980</v>
      </c>
      <c r="E19" s="105">
        <v>44717</v>
      </c>
      <c r="F19" s="67">
        <v>44972</v>
      </c>
      <c r="G19" s="68" t="s">
        <v>1988</v>
      </c>
      <c r="H19" s="1" t="s">
        <v>2004</v>
      </c>
      <c r="I19" s="1"/>
      <c r="J19" s="1"/>
      <c r="K19" s="66">
        <v>35.841484000000001</v>
      </c>
      <c r="L19" s="66">
        <v>-106.974734</v>
      </c>
      <c r="M19" s="66" t="s">
        <v>357</v>
      </c>
      <c r="N19" s="68" t="s">
        <v>240</v>
      </c>
      <c r="O19" s="66" t="s">
        <v>147</v>
      </c>
      <c r="P19" s="68" t="s">
        <v>336</v>
      </c>
      <c r="S19" s="65"/>
      <c r="X19" s="66" t="s">
        <v>249</v>
      </c>
      <c r="Y19" s="66" t="s">
        <v>2196</v>
      </c>
      <c r="Z19" s="66" t="s">
        <v>2198</v>
      </c>
      <c r="AA19" s="66" t="s">
        <v>142</v>
      </c>
      <c r="AB19" s="66" t="s">
        <v>983</v>
      </c>
      <c r="AG19" s="69">
        <v>67.78</v>
      </c>
      <c r="AH19" s="69">
        <v>0.72</v>
      </c>
      <c r="AI19" s="69">
        <v>20.98</v>
      </c>
      <c r="AK19" s="69">
        <v>2.88</v>
      </c>
      <c r="AL19" s="69">
        <v>0.02</v>
      </c>
      <c r="AM19" s="69">
        <v>1.02</v>
      </c>
      <c r="AN19" s="69">
        <v>0.53</v>
      </c>
      <c r="AO19" s="69" t="s">
        <v>1987</v>
      </c>
      <c r="AP19" s="69">
        <v>2.71</v>
      </c>
      <c r="AQ19" s="69">
        <v>0.05</v>
      </c>
      <c r="AT19" s="70">
        <v>0.26800000000000002</v>
      </c>
      <c r="AU19" s="69">
        <v>0.67</v>
      </c>
      <c r="BA19" s="3" t="s">
        <v>251</v>
      </c>
      <c r="BB19" s="71">
        <v>15</v>
      </c>
      <c r="BD19" s="71">
        <v>97</v>
      </c>
      <c r="BJ19" s="71" t="s">
        <v>1987</v>
      </c>
      <c r="BK19" s="71">
        <v>33</v>
      </c>
      <c r="BM19" s="71">
        <v>23.999999999999996</v>
      </c>
      <c r="BN19" s="71">
        <v>18</v>
      </c>
      <c r="BT19" s="66">
        <v>30.623559999999998</v>
      </c>
      <c r="BU19" s="71" t="s">
        <v>1987</v>
      </c>
      <c r="BV19" s="71">
        <v>5</v>
      </c>
      <c r="BW19" s="71">
        <v>8</v>
      </c>
      <c r="BY19" s="71">
        <v>9</v>
      </c>
      <c r="CB19" s="71">
        <v>80</v>
      </c>
      <c r="CG19" s="72">
        <v>11.139075166508063</v>
      </c>
      <c r="CH19" s="71" t="s">
        <v>1987</v>
      </c>
      <c r="CJ19" s="71">
        <v>83</v>
      </c>
      <c r="CM19" s="71">
        <v>12.054767999999999</v>
      </c>
      <c r="CO19" s="71">
        <v>5</v>
      </c>
      <c r="CP19" s="71">
        <v>112.99999999999999</v>
      </c>
      <c r="CR19" s="72">
        <v>18.732696479543318</v>
      </c>
      <c r="CS19" s="71">
        <v>60</v>
      </c>
      <c r="CT19" s="71">
        <v>88</v>
      </c>
      <c r="CU19" s="72">
        <v>34.647550903901035</v>
      </c>
      <c r="CV19" s="72">
        <v>78.383634633682533</v>
      </c>
      <c r="CW19" s="72">
        <v>7.580392007611823</v>
      </c>
      <c r="CX19" s="72">
        <v>32.345651760228378</v>
      </c>
      <c r="CY19" s="72">
        <v>9.2208258801141536</v>
      </c>
      <c r="CZ19" s="72">
        <v>1.2435547098001931</v>
      </c>
      <c r="DA19" s="72">
        <v>5.2388049476688856</v>
      </c>
      <c r="DB19" s="72">
        <v>0.21166888677450019</v>
      </c>
      <c r="DC19" s="72">
        <v>4.1407725975261629</v>
      </c>
      <c r="DD19" s="72">
        <v>1.0318858230256895</v>
      </c>
      <c r="DE19" s="72">
        <v>2.1563767840152201</v>
      </c>
      <c r="DF19" s="72">
        <v>0.31750333016175064</v>
      </c>
      <c r="DG19" s="72">
        <v>2.4606508087535648</v>
      </c>
      <c r="DH19" s="72">
        <v>0.26458610846812541</v>
      </c>
      <c r="DI19" s="87">
        <v>179.24385918173201</v>
      </c>
      <c r="DJ19" s="2">
        <v>197.97655566127531</v>
      </c>
      <c r="DN19" s="65"/>
      <c r="DU19" s="2">
        <v>69.52</v>
      </c>
      <c r="DX19" s="2">
        <v>17.13</v>
      </c>
      <c r="EA19" s="65"/>
      <c r="EB19" s="66">
        <v>10.780000000000001</v>
      </c>
      <c r="EF19" s="65"/>
      <c r="EI19" s="2">
        <v>5.09</v>
      </c>
      <c r="EQ19" s="2">
        <v>0.21</v>
      </c>
      <c r="ET19" s="66">
        <v>19.7</v>
      </c>
      <c r="FB19" s="66">
        <v>500</v>
      </c>
    </row>
    <row r="20" spans="1:158" x14ac:dyDescent="0.35">
      <c r="A20" s="20" t="s">
        <v>2382</v>
      </c>
      <c r="B20" s="20" t="s">
        <v>978</v>
      </c>
      <c r="C20" s="20" t="s">
        <v>284</v>
      </c>
      <c r="D20" s="20" t="s">
        <v>980</v>
      </c>
      <c r="E20" s="109">
        <v>44717</v>
      </c>
      <c r="F20" s="113">
        <v>44839</v>
      </c>
      <c r="G20" s="59">
        <v>127854</v>
      </c>
      <c r="H20" s="1" t="s">
        <v>2380</v>
      </c>
      <c r="I20" s="1"/>
      <c r="J20" s="1"/>
      <c r="K20" s="20">
        <v>35.841484000000001</v>
      </c>
      <c r="L20" s="20">
        <v>-106.974734</v>
      </c>
      <c r="M20" s="20" t="s">
        <v>357</v>
      </c>
      <c r="N20" s="59" t="s">
        <v>240</v>
      </c>
      <c r="O20" s="20" t="s">
        <v>147</v>
      </c>
      <c r="P20" s="59" t="s">
        <v>336</v>
      </c>
      <c r="Q20" s="20"/>
      <c r="R20" s="20"/>
      <c r="S20" s="20">
        <v>0</v>
      </c>
      <c r="X20" s="3" t="s">
        <v>249</v>
      </c>
      <c r="Y20" s="3"/>
      <c r="Z20" s="15" t="s">
        <v>2148</v>
      </c>
      <c r="AA20" s="3" t="s">
        <v>142</v>
      </c>
      <c r="AB20" s="1" t="s">
        <v>983</v>
      </c>
      <c r="AC20" s="3">
        <v>7.0000000000000007E-2</v>
      </c>
      <c r="AG20" s="112">
        <f t="shared" ref="AG20" si="76">AVERAGE(AG18:AG19)</f>
        <v>68.855000000000004</v>
      </c>
      <c r="AH20" s="112">
        <f t="shared" ref="AH20" si="77">AVERAGE(AH18:AH19)</f>
        <v>0.78499999999999992</v>
      </c>
      <c r="AI20" s="112">
        <f t="shared" ref="AI20" si="78">AVERAGE(AI18:AI19)</f>
        <v>21.454999999999998</v>
      </c>
      <c r="AK20" s="112">
        <f t="shared" ref="AK20" si="79">AVERAGE(AK18:AK19)</f>
        <v>2.82</v>
      </c>
      <c r="AL20" s="112">
        <f t="shared" ref="AL20" si="80">AVERAGE(AL18:AL19)</f>
        <v>1.4999999999999999E-2</v>
      </c>
      <c r="AM20" s="112">
        <f t="shared" ref="AM20" si="81">AVERAGE(AM18:AM19)</f>
        <v>1.0649999999999999</v>
      </c>
      <c r="AN20" s="112">
        <f t="shared" ref="AN20" si="82">AVERAGE(AN18:AN19)</f>
        <v>0.45500000000000002</v>
      </c>
      <c r="AO20" s="112">
        <f t="shared" ref="AO20" si="83">AVERAGE(AO18:AO19)</f>
        <v>0.06</v>
      </c>
      <c r="AP20" s="112">
        <f t="shared" ref="AP20" si="84">AVERAGE(AP18:AP19)</f>
        <v>2.7050000000000001</v>
      </c>
      <c r="AQ20" s="112">
        <f t="shared" ref="AQ20" si="85">AVERAGE(AQ18:AQ19)</f>
        <v>0.05</v>
      </c>
      <c r="AS20" s="112">
        <f t="shared" ref="AS20" si="86">AVERAGE(AS18:AS19)</f>
        <v>33</v>
      </c>
      <c r="AT20" s="112">
        <f t="shared" ref="AT20" si="87">AVERAGE(AT18:AT19)</f>
        <v>0.16900000000000001</v>
      </c>
      <c r="AU20" s="112">
        <f t="shared" ref="AU20" si="88">AVERAGE(AU18:AU19)</f>
        <v>0.67</v>
      </c>
      <c r="AY20" s="112">
        <f t="shared" ref="AY20" si="89">AVERAGE(AY18:AY19)</f>
        <v>99.780000000000015</v>
      </c>
      <c r="BA20" s="3" t="s">
        <v>251</v>
      </c>
      <c r="BB20" s="112">
        <f t="shared" ref="BB20" si="90">AVERAGE(BB18:BB19)</f>
        <v>12.5</v>
      </c>
      <c r="BC20" s="112">
        <f t="shared" ref="BC20" si="91">AVERAGE(BC18:BC19)</f>
        <v>13</v>
      </c>
      <c r="BD20" s="112">
        <f t="shared" ref="BD20" si="92">AVERAGE(BD18:BD19)</f>
        <v>207</v>
      </c>
      <c r="BE20" s="112">
        <f t="shared" ref="BE20" si="93">AVERAGE(BE18:BE19)</f>
        <v>1.1000000000000001</v>
      </c>
      <c r="BF20" s="3" t="s">
        <v>251</v>
      </c>
      <c r="BH20" s="3" t="s">
        <v>251</v>
      </c>
      <c r="BI20" s="112">
        <f t="shared" ref="BI20" si="94">AVERAGE(BI18:BI19)</f>
        <v>33</v>
      </c>
      <c r="BJ20" s="112">
        <f t="shared" ref="BJ20" si="95">AVERAGE(BJ18:BJ19)</f>
        <v>8</v>
      </c>
      <c r="BK20" s="112">
        <f t="shared" ref="BK20" si="96">AVERAGE(BK18:BK19)</f>
        <v>37</v>
      </c>
      <c r="BL20" s="112">
        <f t="shared" ref="BL20" si="97">AVERAGE(BL18:BL19)</f>
        <v>12</v>
      </c>
      <c r="BM20" s="112">
        <f t="shared" ref="BM20" si="98">AVERAGE(BM18:BM19)</f>
        <v>29.5</v>
      </c>
      <c r="BN20" s="112">
        <f t="shared" ref="BN20" si="99">AVERAGE(BN18:BN19)</f>
        <v>20.5</v>
      </c>
      <c r="BO20" s="112">
        <f t="shared" ref="BO20" si="100">AVERAGE(BO18:BO19)</f>
        <v>1</v>
      </c>
      <c r="BP20" s="112">
        <f t="shared" ref="BP20" si="101">AVERAGE(BP18:BP19)</f>
        <v>4</v>
      </c>
      <c r="BQ20" s="112">
        <f t="shared" ref="BQ20" si="102">AVERAGE(BQ18:BQ19)</f>
        <v>0.2</v>
      </c>
      <c r="BR20" t="s">
        <v>252</v>
      </c>
      <c r="BT20" s="112">
        <f t="shared" ref="BT20" si="103">AVERAGE(BT18:BT19)</f>
        <v>33.311779999999999</v>
      </c>
      <c r="BU20" s="112" t="s">
        <v>256</v>
      </c>
      <c r="BV20" s="112">
        <f t="shared" ref="BV20" si="104">AVERAGE(BV18:BV19)</f>
        <v>8.5</v>
      </c>
      <c r="BW20" s="112">
        <f t="shared" ref="BW20" si="105">AVERAGE(BW18:BW19)</f>
        <v>10.5</v>
      </c>
      <c r="BY20" s="112">
        <f t="shared" ref="BY20" si="106">AVERAGE(BY18:BY19)</f>
        <v>15.5</v>
      </c>
      <c r="CB20" s="112">
        <f t="shared" ref="CB20" si="107">AVERAGE(CB18:CB19)</f>
        <v>91</v>
      </c>
      <c r="CF20" t="s">
        <v>256</v>
      </c>
      <c r="CG20" s="112">
        <f t="shared" ref="CG20" si="108">AVERAGE(CG18:CG19)</f>
        <v>12.069537583254032</v>
      </c>
      <c r="CH20" t="s">
        <v>251</v>
      </c>
      <c r="CI20" t="s">
        <v>256</v>
      </c>
      <c r="CJ20" s="112">
        <f t="shared" ref="CJ20" si="109">AVERAGE(CJ18:CJ19)</f>
        <v>101.5</v>
      </c>
      <c r="CK20" s="112" t="s">
        <v>251</v>
      </c>
      <c r="CM20" s="112">
        <f t="shared" ref="CM20" si="110">AVERAGE(CM18:CM19)</f>
        <v>13.027384</v>
      </c>
      <c r="CN20" t="s">
        <v>256</v>
      </c>
      <c r="CO20" s="112">
        <f t="shared" ref="CO20" si="111">AVERAGE(CO18:CO19)</f>
        <v>5.75</v>
      </c>
      <c r="CP20" s="112">
        <f t="shared" ref="CP20" si="112">AVERAGE(CP18:CP19)</f>
        <v>110</v>
      </c>
      <c r="CQ20" s="112">
        <f t="shared" ref="CQ20" si="113">AVERAGE(CQ18:CQ19)</f>
        <v>2</v>
      </c>
      <c r="CR20" s="112">
        <f>AVERAGE(CR18:CR19)</f>
        <v>19.866348239771661</v>
      </c>
      <c r="CS20" s="112">
        <f t="shared" ref="CS20:DH20" si="114">AVERAGE(CS18:CS19)</f>
        <v>61</v>
      </c>
      <c r="CT20" s="112">
        <f t="shared" si="114"/>
        <v>122.5</v>
      </c>
      <c r="CU20" s="112">
        <f t="shared" si="114"/>
        <v>40.823775451950517</v>
      </c>
      <c r="CV20" s="112">
        <f t="shared" si="114"/>
        <v>85.691817316841266</v>
      </c>
      <c r="CW20" s="112">
        <f t="shared" si="114"/>
        <v>9.2901960038059119</v>
      </c>
      <c r="CX20" s="112">
        <f t="shared" si="114"/>
        <v>36.672825880114189</v>
      </c>
      <c r="CY20" s="112">
        <f t="shared" si="114"/>
        <v>8.6104129400570777</v>
      </c>
      <c r="CZ20" s="112">
        <f t="shared" si="114"/>
        <v>1.6217773549000967</v>
      </c>
      <c r="DA20" s="112">
        <f t="shared" si="114"/>
        <v>5.6194024738344428</v>
      </c>
      <c r="DB20" s="112">
        <f t="shared" si="114"/>
        <v>0.21166888677450019</v>
      </c>
      <c r="DC20" s="112">
        <f t="shared" si="114"/>
        <v>4.570386298763081</v>
      </c>
      <c r="DD20" s="112">
        <f t="shared" si="114"/>
        <v>1.0318858230256895</v>
      </c>
      <c r="DE20" s="112">
        <f t="shared" si="114"/>
        <v>2.5781883920076103</v>
      </c>
      <c r="DF20" s="112">
        <f t="shared" si="114"/>
        <v>0.31750333016175064</v>
      </c>
      <c r="DG20" s="112">
        <f t="shared" si="114"/>
        <v>2.7303254043767824</v>
      </c>
      <c r="DH20" s="112">
        <f t="shared" si="114"/>
        <v>0.26458610846812541</v>
      </c>
      <c r="DI20" s="112">
        <f>SUM(CU20:DH20)</f>
        <v>200.03475166508105</v>
      </c>
      <c r="DJ20" s="112">
        <f>SUM(CU20:DH20)+CR20</f>
        <v>219.90109990485271</v>
      </c>
      <c r="DL20" s="112">
        <f>AVERAGE(DL18:DL19)</f>
        <v>19304.267999999996</v>
      </c>
      <c r="DM20" s="112">
        <f t="shared" ref="DM20:DV20" si="115">AVERAGE(DM18:DM19)</f>
        <v>116064.52499999999</v>
      </c>
      <c r="DN20" s="112">
        <f t="shared" si="115"/>
        <v>2715.86</v>
      </c>
      <c r="DO20" s="112">
        <f t="shared" si="115"/>
        <v>445.11599999999999</v>
      </c>
      <c r="DP20" s="112">
        <f t="shared" si="115"/>
        <v>22414.32</v>
      </c>
      <c r="DQ20" s="112">
        <f t="shared" si="115"/>
        <v>6694.4100000000008</v>
      </c>
      <c r="DR20" s="112">
        <f t="shared" si="115"/>
        <v>218.21</v>
      </c>
      <c r="DS20" s="112">
        <f t="shared" si="115"/>
        <v>326880.79200000002</v>
      </c>
      <c r="DT20" s="112">
        <f t="shared" si="115"/>
        <v>5095.835</v>
      </c>
      <c r="DU20" s="112">
        <f t="shared" si="115"/>
        <v>71.515000000000001</v>
      </c>
      <c r="DV20" s="112">
        <f t="shared" si="115"/>
        <v>73.47</v>
      </c>
      <c r="DW20" s="112">
        <f t="shared" ref="DW20" si="116">AVERAGE(DW18:DW19)</f>
        <v>77.05</v>
      </c>
      <c r="DX20" s="112">
        <f t="shared" ref="DX20" si="117">AVERAGE(DX18:DX19)</f>
        <v>14.209999999999999</v>
      </c>
      <c r="DY20" s="112">
        <f t="shared" ref="DY20" si="118">AVERAGE(DY18:DY19)</f>
        <v>11.28</v>
      </c>
      <c r="DZ20" s="112">
        <f t="shared" ref="DZ20" si="119">AVERAGE(DZ18:DZ19)</f>
        <v>11.83</v>
      </c>
      <c r="EA20" s="112">
        <f t="shared" ref="EA20" si="120">AVERAGE(EA18:EA19)</f>
        <v>3.9</v>
      </c>
      <c r="EB20" s="112">
        <f t="shared" ref="EB20" si="121">AVERAGE(EB18:EB19)</f>
        <v>7.4300000000000006</v>
      </c>
      <c r="EC20" s="112">
        <f t="shared" ref="EC20" si="122">AVERAGE(EC18:EC19)</f>
        <v>17.78</v>
      </c>
      <c r="ED20" s="112">
        <f t="shared" ref="ED20" si="123">AVERAGE(ED18:ED19)</f>
        <v>1.86</v>
      </c>
      <c r="EE20" s="112">
        <f t="shared" ref="EE20" si="124">AVERAGE(EE18:EE19)</f>
        <v>1.34</v>
      </c>
      <c r="EF20" s="112">
        <f t="shared" ref="EF20" si="125">AVERAGE(EF18:EF19)</f>
        <v>1.41</v>
      </c>
      <c r="EG20" s="112">
        <f t="shared" ref="EG20" si="126">AVERAGE(EG18:EG19)</f>
        <v>0.05</v>
      </c>
      <c r="EH20" s="112">
        <f t="shared" ref="EH20" si="127">AVERAGE(EH18:EH19)</f>
        <v>4.5999999999999996</v>
      </c>
      <c r="EI20" s="112">
        <f t="shared" ref="EI20" si="128">AVERAGE(EI18:EI19)</f>
        <v>4.8650000000000002</v>
      </c>
      <c r="EJ20" s="112">
        <f t="shared" ref="EJ20" si="129">AVERAGE(EJ18:EJ19)</f>
        <v>0.31</v>
      </c>
      <c r="EK20" s="112">
        <f t="shared" ref="EK20" si="130">AVERAGE(EK18:EK19)</f>
        <v>0.31</v>
      </c>
      <c r="EL20" s="112">
        <f t="shared" ref="EL20" si="131">AVERAGE(EL18:EL19)</f>
        <v>0.33</v>
      </c>
      <c r="EM20" s="112">
        <f t="shared" ref="EM20" si="132">AVERAGE(EM18:EM19)</f>
        <v>8.81</v>
      </c>
      <c r="EN20" s="112">
        <f t="shared" ref="EN20" si="133">AVERAGE(EN18:EN19)</f>
        <v>9.2200000000000006</v>
      </c>
      <c r="EO20" s="112">
        <f t="shared" ref="EO20" si="134">AVERAGE(EO18:EO19)</f>
        <v>0.15</v>
      </c>
      <c r="EP20" s="112">
        <f t="shared" ref="EP20" si="135">AVERAGE(EP18:EP19)</f>
        <v>0.15</v>
      </c>
      <c r="EQ20" s="112">
        <f>AVERAGE(EQ18:EQ19)</f>
        <v>0.185</v>
      </c>
      <c r="ER20" s="112">
        <f t="shared" ref="ER20" si="136">AVERAGE(ER18:ER19)</f>
        <v>18</v>
      </c>
      <c r="ES20" s="112">
        <f t="shared" ref="ES20" si="137">AVERAGE(ES18:ES19)</f>
        <v>17.989999999999998</v>
      </c>
      <c r="ET20" s="112">
        <f t="shared" ref="ET20" si="138">AVERAGE(ET18:ET19)</f>
        <v>19.285</v>
      </c>
      <c r="EU20" s="112">
        <f t="shared" ref="EU20" si="139">AVERAGE(EU18:EU19)</f>
        <v>82.22</v>
      </c>
      <c r="EV20" s="112">
        <f t="shared" ref="EV20" si="140">AVERAGE(EV18:EV19)</f>
        <v>32</v>
      </c>
      <c r="EW20" s="112">
        <f t="shared" ref="EW20" si="141">AVERAGE(EW18:EW19)</f>
        <v>33</v>
      </c>
      <c r="EX20" s="112">
        <f t="shared" ref="EX20" si="142">AVERAGE(EX18:EX19)</f>
        <v>32</v>
      </c>
      <c r="EY20" s="112">
        <f t="shared" ref="EY20" si="143">AVERAGE(EY18:EY19)</f>
        <v>32</v>
      </c>
      <c r="EZ20" s="112">
        <f t="shared" ref="EZ20" si="144">AVERAGE(EZ18:EZ19)</f>
        <v>33</v>
      </c>
      <c r="FA20" s="112">
        <f t="shared" ref="FA20" si="145">AVERAGE(FA18:FA19)</f>
        <v>32</v>
      </c>
      <c r="FB20" s="5" t="s">
        <v>484</v>
      </c>
    </row>
    <row r="22" spans="1:158" s="3" customFormat="1" ht="13" x14ac:dyDescent="0.3">
      <c r="A22" s="20" t="s">
        <v>294</v>
      </c>
      <c r="B22" s="3" t="s">
        <v>978</v>
      </c>
      <c r="C22" s="3" t="s">
        <v>282</v>
      </c>
      <c r="D22" s="3" t="s">
        <v>980</v>
      </c>
      <c r="E22" s="23">
        <v>44679</v>
      </c>
      <c r="F22" s="13">
        <v>44865</v>
      </c>
      <c r="G22" s="10" t="s">
        <v>1274</v>
      </c>
      <c r="H22" s="1" t="s">
        <v>2195</v>
      </c>
      <c r="I22" s="1"/>
      <c r="J22" s="1"/>
      <c r="K22" s="3">
        <v>34.647196899999997</v>
      </c>
      <c r="L22" s="3">
        <v>-108.82543699999999</v>
      </c>
      <c r="M22" s="3" t="s">
        <v>357</v>
      </c>
      <c r="N22" s="10" t="s">
        <v>242</v>
      </c>
      <c r="O22" s="3" t="s">
        <v>147</v>
      </c>
      <c r="P22" s="10" t="s">
        <v>2240</v>
      </c>
      <c r="S22" s="3">
        <v>0</v>
      </c>
      <c r="Z22" s="15" t="s">
        <v>2149</v>
      </c>
      <c r="AA22" s="3" t="s">
        <v>142</v>
      </c>
      <c r="AB22" s="1" t="s">
        <v>981</v>
      </c>
      <c r="AC22" s="3">
        <v>0.02</v>
      </c>
      <c r="AG22" s="3">
        <v>46.4</v>
      </c>
      <c r="AH22" s="3">
        <v>0.48</v>
      </c>
      <c r="AI22" s="3">
        <v>37.21</v>
      </c>
      <c r="AK22" s="30">
        <v>0.78</v>
      </c>
      <c r="AL22" s="3">
        <v>0.01</v>
      </c>
      <c r="AM22" s="3">
        <v>0.3</v>
      </c>
      <c r="AN22" s="3">
        <v>0.1</v>
      </c>
      <c r="AO22" s="3">
        <v>0.01</v>
      </c>
      <c r="AP22" s="3">
        <v>0.15</v>
      </c>
      <c r="AQ22" s="3">
        <v>0.02</v>
      </c>
      <c r="AR22" s="3">
        <v>14.04</v>
      </c>
      <c r="AS22" s="3">
        <v>340</v>
      </c>
      <c r="AT22" s="3">
        <v>0.02</v>
      </c>
      <c r="AW22" s="3">
        <v>0.54</v>
      </c>
      <c r="AY22" s="3">
        <v>99.5</v>
      </c>
      <c r="AZ22" s="3">
        <v>1</v>
      </c>
      <c r="BA22" s="3" t="s">
        <v>292</v>
      </c>
      <c r="BB22" s="3">
        <v>1.5</v>
      </c>
      <c r="BD22" s="3">
        <v>53.7</v>
      </c>
      <c r="BF22" s="3">
        <v>0.56999999999999995</v>
      </c>
      <c r="BH22" s="3" t="s">
        <v>292</v>
      </c>
      <c r="BJ22" s="3" t="s">
        <v>251</v>
      </c>
      <c r="BK22" s="3" t="s">
        <v>289</v>
      </c>
      <c r="BL22" s="3">
        <v>0.63</v>
      </c>
      <c r="BM22" s="3">
        <v>2</v>
      </c>
      <c r="BN22" s="3">
        <v>39.799999999999997</v>
      </c>
      <c r="BO22" s="3">
        <v>0.9</v>
      </c>
      <c r="BP22" s="3">
        <v>8.77</v>
      </c>
      <c r="BQ22" s="3">
        <v>2.9000000000000001E-2</v>
      </c>
      <c r="BR22" s="3">
        <v>0.03</v>
      </c>
      <c r="BT22" s="3">
        <v>40</v>
      </c>
      <c r="BU22" s="3" t="s">
        <v>251</v>
      </c>
      <c r="BV22" s="3">
        <v>45.2</v>
      </c>
      <c r="BW22" s="3">
        <v>2</v>
      </c>
      <c r="BY22" s="3">
        <v>12</v>
      </c>
      <c r="CB22" s="3">
        <v>6.4</v>
      </c>
      <c r="CC22" s="3" t="s">
        <v>290</v>
      </c>
      <c r="CF22" s="3">
        <v>0.23</v>
      </c>
      <c r="CG22" s="3">
        <v>1.2</v>
      </c>
      <c r="CH22" s="3">
        <v>0.6</v>
      </c>
      <c r="CI22" s="3">
        <v>5</v>
      </c>
      <c r="CJ22" s="3">
        <v>19.100000000000001</v>
      </c>
      <c r="CK22" s="3">
        <v>2.9</v>
      </c>
      <c r="CL22" s="3" t="s">
        <v>261</v>
      </c>
      <c r="CM22" s="3">
        <v>10.8</v>
      </c>
      <c r="CN22" s="3">
        <v>0.09</v>
      </c>
      <c r="CO22" s="3">
        <v>5.42</v>
      </c>
      <c r="CP22" s="3">
        <v>5</v>
      </c>
      <c r="CQ22" s="3">
        <v>3.8</v>
      </c>
      <c r="CR22" s="3">
        <v>5.9</v>
      </c>
      <c r="CS22" s="3">
        <v>21</v>
      </c>
      <c r="CT22" s="3">
        <v>281</v>
      </c>
      <c r="CU22" s="3">
        <v>25.5</v>
      </c>
      <c r="CV22" s="3">
        <v>45.6</v>
      </c>
      <c r="CW22" s="3">
        <v>4.5</v>
      </c>
      <c r="CX22" s="3">
        <v>14.9</v>
      </c>
      <c r="CY22" s="3">
        <v>2.0699999999999998</v>
      </c>
      <c r="CZ22" s="3">
        <v>0.34</v>
      </c>
      <c r="DA22" s="3">
        <v>1.38</v>
      </c>
      <c r="DB22" s="3">
        <v>0.18</v>
      </c>
      <c r="DC22" s="3">
        <v>1.02</v>
      </c>
      <c r="DD22" s="3">
        <v>0.18</v>
      </c>
      <c r="DE22" s="3">
        <v>0.53</v>
      </c>
      <c r="DF22" s="3">
        <v>7.0000000000000007E-2</v>
      </c>
      <c r="DG22" s="3">
        <v>0.56999999999999995</v>
      </c>
      <c r="DH22" s="3">
        <v>0.09</v>
      </c>
      <c r="DI22" s="2">
        <v>96.929999999999993</v>
      </c>
      <c r="DJ22" s="2">
        <v>102.83</v>
      </c>
    </row>
    <row r="23" spans="1:158" s="1" customFormat="1" ht="13" x14ac:dyDescent="0.3">
      <c r="A23" s="1" t="s">
        <v>2297</v>
      </c>
      <c r="B23" s="20" t="s">
        <v>978</v>
      </c>
      <c r="C23" s="1" t="s">
        <v>282</v>
      </c>
      <c r="D23" s="1" t="s">
        <v>980</v>
      </c>
      <c r="E23" s="23">
        <v>44679</v>
      </c>
      <c r="F23" s="13">
        <v>45006</v>
      </c>
      <c r="G23" s="1" t="s">
        <v>2230</v>
      </c>
      <c r="H23" s="1" t="s">
        <v>2195</v>
      </c>
      <c r="K23" s="1">
        <v>34.647196899999997</v>
      </c>
      <c r="L23" s="1">
        <v>-108.82543699999999</v>
      </c>
      <c r="M23" s="20" t="s">
        <v>357</v>
      </c>
      <c r="N23" s="59" t="s">
        <v>242</v>
      </c>
      <c r="O23" s="20" t="s">
        <v>147</v>
      </c>
      <c r="P23" s="10" t="s">
        <v>2240</v>
      </c>
      <c r="Q23" s="20"/>
      <c r="S23" s="1">
        <v>0</v>
      </c>
      <c r="Z23" s="1" t="s">
        <v>2149</v>
      </c>
      <c r="AB23" s="66" t="s">
        <v>981</v>
      </c>
      <c r="AG23" s="1">
        <v>47.08</v>
      </c>
      <c r="AH23" s="1">
        <v>0.46</v>
      </c>
      <c r="AI23" s="1">
        <v>37.020000000000003</v>
      </c>
      <c r="AK23" s="1">
        <v>0.85</v>
      </c>
      <c r="AL23" s="1">
        <v>0.01</v>
      </c>
      <c r="AM23" s="1">
        <v>0.36</v>
      </c>
      <c r="AN23" s="1">
        <v>0.18</v>
      </c>
      <c r="AO23" s="1">
        <v>0.12</v>
      </c>
      <c r="AP23" s="1">
        <v>0.21</v>
      </c>
      <c r="AQ23" s="1">
        <v>0.02</v>
      </c>
      <c r="AR23" s="1">
        <v>13.45</v>
      </c>
      <c r="AS23" s="1">
        <v>410</v>
      </c>
      <c r="AT23" s="1">
        <v>0.01</v>
      </c>
      <c r="AW23" s="1">
        <v>0.36</v>
      </c>
      <c r="AY23" s="3">
        <v>99.76</v>
      </c>
      <c r="AZ23" s="1">
        <v>2E-3</v>
      </c>
      <c r="BA23" s="1" t="s">
        <v>292</v>
      </c>
      <c r="BB23" s="1">
        <v>1.6</v>
      </c>
      <c r="BD23" s="1">
        <v>51.1</v>
      </c>
      <c r="BF23" s="1">
        <v>0.5</v>
      </c>
      <c r="BH23" s="1" t="s">
        <v>292</v>
      </c>
      <c r="BJ23" s="1">
        <v>1</v>
      </c>
      <c r="BK23" s="1">
        <v>6</v>
      </c>
      <c r="BL23" s="1">
        <v>0.77</v>
      </c>
      <c r="BM23" s="1">
        <v>2</v>
      </c>
      <c r="BN23" s="1">
        <v>44.8</v>
      </c>
      <c r="BO23" s="1">
        <v>1</v>
      </c>
      <c r="BP23" s="1">
        <v>8.36</v>
      </c>
      <c r="BQ23" s="1">
        <v>1.7000000000000001E-2</v>
      </c>
      <c r="BR23" s="1">
        <v>1.9E-2</v>
      </c>
      <c r="BT23" s="1">
        <v>30</v>
      </c>
      <c r="BU23" s="1">
        <v>1</v>
      </c>
      <c r="BV23" s="1">
        <v>45.5</v>
      </c>
      <c r="BW23" s="1">
        <v>2</v>
      </c>
      <c r="BY23" s="1">
        <v>12</v>
      </c>
      <c r="CB23" s="1">
        <v>9.5</v>
      </c>
      <c r="CC23" s="1" t="s">
        <v>290</v>
      </c>
      <c r="CF23" s="1">
        <v>0.27</v>
      </c>
      <c r="CG23" s="1">
        <v>0.8</v>
      </c>
      <c r="CH23" s="1">
        <v>0.6</v>
      </c>
      <c r="CI23" s="1">
        <v>5.4</v>
      </c>
      <c r="CJ23" s="1">
        <v>18.8</v>
      </c>
      <c r="CK23" s="1">
        <v>2.9</v>
      </c>
      <c r="CL23" s="1">
        <v>0.02</v>
      </c>
      <c r="CM23" s="1">
        <v>6.87</v>
      </c>
      <c r="CN23" s="1">
        <v>0.09</v>
      </c>
      <c r="CO23" s="1">
        <v>4.76</v>
      </c>
      <c r="CP23" s="1">
        <v>7</v>
      </c>
      <c r="CQ23" s="1">
        <v>3.9</v>
      </c>
      <c r="CR23" s="1">
        <v>4.5999999999999996</v>
      </c>
      <c r="CS23" s="1">
        <v>19</v>
      </c>
      <c r="CT23" s="1">
        <v>247</v>
      </c>
      <c r="CU23" s="1">
        <v>10.3</v>
      </c>
      <c r="CV23" s="1">
        <v>18.7</v>
      </c>
      <c r="CW23" s="1">
        <v>1.88</v>
      </c>
      <c r="CX23" s="1">
        <v>6.6</v>
      </c>
      <c r="CY23" s="1">
        <v>0.99</v>
      </c>
      <c r="CZ23" s="1">
        <v>0.17</v>
      </c>
      <c r="DA23" s="1">
        <v>0.76</v>
      </c>
      <c r="DB23" s="1">
        <v>0.14000000000000001</v>
      </c>
      <c r="DC23" s="1">
        <v>0.86</v>
      </c>
      <c r="DD23" s="1">
        <v>0.16</v>
      </c>
      <c r="DE23" s="1">
        <v>0.5</v>
      </c>
      <c r="DF23" s="1">
        <v>0.08</v>
      </c>
      <c r="DG23" s="1">
        <v>0.6</v>
      </c>
      <c r="DH23" s="1">
        <v>0.1</v>
      </c>
      <c r="DI23" s="87">
        <v>41.839999999999996</v>
      </c>
      <c r="DJ23" s="2">
        <v>46.44</v>
      </c>
    </row>
    <row r="24" spans="1:158" s="74" customFormat="1" ht="13" x14ac:dyDescent="0.3">
      <c r="A24" s="4" t="s">
        <v>339</v>
      </c>
      <c r="B24" s="74" t="s">
        <v>978</v>
      </c>
      <c r="C24" s="74" t="s">
        <v>282</v>
      </c>
      <c r="D24" s="74" t="s">
        <v>377</v>
      </c>
      <c r="E24" s="104">
        <v>44679</v>
      </c>
      <c r="F24" s="75">
        <v>45006</v>
      </c>
      <c r="G24" s="76" t="s">
        <v>1856</v>
      </c>
      <c r="H24" s="1" t="s">
        <v>376</v>
      </c>
      <c r="I24" s="1"/>
      <c r="J24" s="1"/>
      <c r="K24" s="74">
        <v>34.647196899999997</v>
      </c>
      <c r="L24" s="74">
        <v>-108.82543699999999</v>
      </c>
      <c r="M24" s="74" t="s">
        <v>357</v>
      </c>
      <c r="N24" s="76" t="s">
        <v>242</v>
      </c>
      <c r="O24" s="74" t="s">
        <v>147</v>
      </c>
      <c r="P24" s="10" t="s">
        <v>2240</v>
      </c>
      <c r="S24" s="74">
        <v>0</v>
      </c>
      <c r="Y24" s="74" t="s">
        <v>380</v>
      </c>
      <c r="Z24" s="74" t="s">
        <v>2149</v>
      </c>
      <c r="AA24" s="74" t="s">
        <v>142</v>
      </c>
      <c r="AB24" s="77" t="s">
        <v>981</v>
      </c>
      <c r="AK24" s="78"/>
      <c r="CG24" s="79">
        <v>3.1052165230886342</v>
      </c>
      <c r="CR24" s="79">
        <v>4.1053489231336924</v>
      </c>
      <c r="CU24" s="79">
        <v>59.127588160250816</v>
      </c>
      <c r="CV24" s="79">
        <v>114.37396784504639</v>
      </c>
      <c r="CW24" s="79">
        <v>9.500982018129875</v>
      </c>
      <c r="CX24" s="79">
        <v>53.564131587380523</v>
      </c>
      <c r="CY24" s="79">
        <v>5.4999389185614129</v>
      </c>
      <c r="CZ24" s="79"/>
      <c r="DA24" s="79">
        <v>4.6922230189364891</v>
      </c>
      <c r="DB24" s="79"/>
      <c r="DC24" s="79">
        <v>2.1014647239046167</v>
      </c>
      <c r="DD24" s="79"/>
      <c r="DE24" s="79">
        <v>0.99972996787099222</v>
      </c>
      <c r="DF24" s="79"/>
      <c r="DG24" s="79">
        <v>0.8184175644881615</v>
      </c>
      <c r="DH24" s="79"/>
      <c r="DI24" s="86">
        <v>250.67844380456927</v>
      </c>
      <c r="DJ24" s="79">
        <v>254.78379272770297</v>
      </c>
    </row>
    <row r="25" spans="1:158" s="20" customFormat="1" x14ac:dyDescent="0.35">
      <c r="A25" s="20" t="s">
        <v>2383</v>
      </c>
      <c r="B25" s="3" t="s">
        <v>978</v>
      </c>
      <c r="C25" s="3" t="s">
        <v>282</v>
      </c>
      <c r="D25" s="3" t="s">
        <v>980</v>
      </c>
      <c r="E25" s="23">
        <v>44679</v>
      </c>
      <c r="F25" s="13">
        <v>44865</v>
      </c>
      <c r="G25" s="10" t="s">
        <v>1274</v>
      </c>
      <c r="H25" s="1" t="s">
        <v>2380</v>
      </c>
      <c r="I25" s="1"/>
      <c r="J25" s="1"/>
      <c r="K25" s="3">
        <v>34.647196899999997</v>
      </c>
      <c r="L25" s="3">
        <v>-108.82543699999999</v>
      </c>
      <c r="M25" s="3" t="s">
        <v>357</v>
      </c>
      <c r="N25" s="10" t="s">
        <v>242</v>
      </c>
      <c r="O25" s="3" t="s">
        <v>147</v>
      </c>
      <c r="P25" s="10" t="s">
        <v>2240</v>
      </c>
      <c r="S25" s="20">
        <v>0</v>
      </c>
      <c r="Z25" s="15" t="s">
        <v>2149</v>
      </c>
      <c r="AA25" s="3" t="s">
        <v>142</v>
      </c>
      <c r="AB25" s="1" t="s">
        <v>981</v>
      </c>
      <c r="AC25" s="3">
        <v>0.02</v>
      </c>
      <c r="AG25" s="20">
        <f>AVERAGE(AG22:AG24)</f>
        <v>46.739999999999995</v>
      </c>
      <c r="AH25" s="20">
        <f t="shared" ref="AH25:AI25" si="146">AVERAGE(AH22:AH24)</f>
        <v>0.47</v>
      </c>
      <c r="AI25" s="20">
        <f t="shared" si="146"/>
        <v>37.115000000000002</v>
      </c>
      <c r="AK25" s="20">
        <f t="shared" ref="AK25:AS25" si="147">AVERAGE(AK22:AK24)</f>
        <v>0.81499999999999995</v>
      </c>
      <c r="AL25" s="20">
        <f t="shared" si="147"/>
        <v>0.01</v>
      </c>
      <c r="AM25" s="20">
        <f t="shared" si="147"/>
        <v>0.32999999999999996</v>
      </c>
      <c r="AN25" s="20">
        <f t="shared" si="147"/>
        <v>0.14000000000000001</v>
      </c>
      <c r="AO25" s="20">
        <f t="shared" si="147"/>
        <v>6.5000000000000002E-2</v>
      </c>
      <c r="AP25" s="20">
        <f t="shared" si="147"/>
        <v>0.18</v>
      </c>
      <c r="AQ25" s="20">
        <f t="shared" si="147"/>
        <v>0.02</v>
      </c>
      <c r="AR25" s="20">
        <f t="shared" si="147"/>
        <v>13.744999999999999</v>
      </c>
      <c r="AS25" s="20">
        <f t="shared" si="147"/>
        <v>375</v>
      </c>
      <c r="AT25" s="20">
        <f>AVERAGE(AT22:AT24)</f>
        <v>1.4999999999999999E-2</v>
      </c>
      <c r="AW25" s="20">
        <f>AVERAGE(AW22:AW24)</f>
        <v>0.45</v>
      </c>
      <c r="AY25" s="20">
        <f>SUM(AG25:AR25)+AT25</f>
        <v>99.644999999999996</v>
      </c>
      <c r="AZ25" s="20">
        <f t="shared" ref="AZ25" si="148">AVERAGE(AZ22:AZ24)</f>
        <v>0.501</v>
      </c>
      <c r="BA25" s="1" t="s">
        <v>292</v>
      </c>
      <c r="BB25" s="20">
        <f>AVERAGE(BB22:BB24)</f>
        <v>1.55</v>
      </c>
      <c r="BD25" s="20">
        <f>AVERAGE(BD22:BD24)</f>
        <v>52.400000000000006</v>
      </c>
      <c r="BF25" s="20">
        <f>AVERAGE(BF22:BF24)</f>
        <v>0.53499999999999992</v>
      </c>
      <c r="BH25" s="1" t="s">
        <v>292</v>
      </c>
      <c r="BJ25" s="20">
        <f t="shared" ref="BJ25:BR25" si="149">AVERAGE(BJ22:BJ24)</f>
        <v>1</v>
      </c>
      <c r="BK25" s="20">
        <f t="shared" si="149"/>
        <v>6</v>
      </c>
      <c r="BL25" s="20">
        <f t="shared" si="149"/>
        <v>0.7</v>
      </c>
      <c r="BM25" s="20">
        <f t="shared" si="149"/>
        <v>2</v>
      </c>
      <c r="BN25" s="20">
        <f t="shared" si="149"/>
        <v>42.3</v>
      </c>
      <c r="BO25" s="20">
        <f t="shared" si="149"/>
        <v>0.95</v>
      </c>
      <c r="BP25" s="20">
        <f t="shared" si="149"/>
        <v>8.5649999999999995</v>
      </c>
      <c r="BQ25" s="20">
        <f t="shared" si="149"/>
        <v>2.3E-2</v>
      </c>
      <c r="BR25" s="20">
        <f t="shared" si="149"/>
        <v>2.4500000000000001E-2</v>
      </c>
      <c r="BT25" s="20">
        <f t="shared" ref="BT25:BW25" si="150">AVERAGE(BT22:BT24)</f>
        <v>35</v>
      </c>
      <c r="BU25" s="20">
        <f t="shared" si="150"/>
        <v>1</v>
      </c>
      <c r="BV25" s="20">
        <f t="shared" si="150"/>
        <v>45.35</v>
      </c>
      <c r="BW25" s="20">
        <f t="shared" si="150"/>
        <v>2</v>
      </c>
      <c r="BY25" s="20">
        <f>AVERAGE(BY22:BY24)</f>
        <v>12</v>
      </c>
      <c r="CB25" s="20">
        <f>AVERAGE(CB22:CB24)</f>
        <v>7.95</v>
      </c>
      <c r="CC25" s="1" t="s">
        <v>290</v>
      </c>
      <c r="CF25" s="20">
        <f t="shared" ref="CF25:DH25" si="151">AVERAGE(CF22:CF24)</f>
        <v>0.25</v>
      </c>
      <c r="CG25" s="20">
        <f t="shared" si="151"/>
        <v>1.7017388410295446</v>
      </c>
      <c r="CH25" s="20">
        <f t="shared" si="151"/>
        <v>0.6</v>
      </c>
      <c r="CI25" s="20">
        <f t="shared" si="151"/>
        <v>5.2</v>
      </c>
      <c r="CJ25" s="20">
        <f t="shared" si="151"/>
        <v>18.950000000000003</v>
      </c>
      <c r="CK25" s="20">
        <f t="shared" si="151"/>
        <v>2.9</v>
      </c>
      <c r="CL25" s="20">
        <f t="shared" si="151"/>
        <v>0.02</v>
      </c>
      <c r="CM25" s="20">
        <f t="shared" si="151"/>
        <v>8.8350000000000009</v>
      </c>
      <c r="CN25" s="20">
        <f t="shared" si="151"/>
        <v>0.09</v>
      </c>
      <c r="CO25" s="20">
        <f t="shared" si="151"/>
        <v>5.09</v>
      </c>
      <c r="CP25" s="20">
        <f t="shared" si="151"/>
        <v>6</v>
      </c>
      <c r="CQ25" s="20">
        <f t="shared" si="151"/>
        <v>3.8499999999999996</v>
      </c>
      <c r="CR25" s="20">
        <f t="shared" si="151"/>
        <v>4.8684496410445641</v>
      </c>
      <c r="CS25" s="20">
        <f t="shared" si="151"/>
        <v>20</v>
      </c>
      <c r="CT25" s="20">
        <f t="shared" si="151"/>
        <v>264</v>
      </c>
      <c r="CU25" s="20">
        <f t="shared" si="151"/>
        <v>31.642529386750272</v>
      </c>
      <c r="CV25" s="20">
        <f t="shared" si="151"/>
        <v>59.557989281682126</v>
      </c>
      <c r="CW25" s="20">
        <f t="shared" si="151"/>
        <v>5.293660672709958</v>
      </c>
      <c r="CX25" s="20">
        <f t="shared" si="151"/>
        <v>25.021377195793509</v>
      </c>
      <c r="CY25" s="20">
        <f t="shared" si="151"/>
        <v>2.853312972853804</v>
      </c>
      <c r="CZ25" s="20">
        <f t="shared" si="151"/>
        <v>0.255</v>
      </c>
      <c r="DA25" s="20">
        <f t="shared" si="151"/>
        <v>2.2774076729788297</v>
      </c>
      <c r="DB25" s="20">
        <f t="shared" si="151"/>
        <v>0.16</v>
      </c>
      <c r="DC25" s="20">
        <f t="shared" si="151"/>
        <v>1.3271549079682055</v>
      </c>
      <c r="DD25" s="20">
        <f t="shared" si="151"/>
        <v>0.16999999999999998</v>
      </c>
      <c r="DE25" s="20">
        <f t="shared" si="151"/>
        <v>0.67657665595699745</v>
      </c>
      <c r="DF25" s="20">
        <f t="shared" si="151"/>
        <v>7.5000000000000011E-2</v>
      </c>
      <c r="DG25" s="20">
        <f t="shared" si="151"/>
        <v>0.66280585482938714</v>
      </c>
      <c r="DH25" s="20">
        <f t="shared" si="151"/>
        <v>9.5000000000000001E-2</v>
      </c>
      <c r="DI25" s="112">
        <f>SUM(CU25:DH25)</f>
        <v>130.06781460152305</v>
      </c>
      <c r="DJ25" s="112">
        <f>SUM(CU25:DH25)+CR25</f>
        <v>134.93626424256763</v>
      </c>
    </row>
    <row r="26" spans="1:158" s="20" customFormat="1" ht="13" x14ac:dyDescent="0.3">
      <c r="E26" s="108"/>
      <c r="F26" s="113"/>
      <c r="G26" s="59"/>
      <c r="H26" s="19"/>
      <c r="I26" s="19"/>
      <c r="J26" s="19"/>
      <c r="N26" s="59"/>
      <c r="P26" s="59"/>
      <c r="AB26" s="19"/>
      <c r="AK26" s="115"/>
      <c r="CG26" s="85"/>
      <c r="CR26" s="85"/>
      <c r="CU26" s="85"/>
      <c r="CV26" s="85"/>
      <c r="CW26" s="85"/>
      <c r="CX26" s="85"/>
      <c r="CY26" s="85"/>
      <c r="CZ26" s="85"/>
      <c r="DA26" s="85"/>
      <c r="DB26" s="85"/>
      <c r="DC26" s="85"/>
      <c r="DD26" s="85"/>
      <c r="DE26" s="85"/>
      <c r="DF26" s="85"/>
      <c r="DG26" s="85"/>
      <c r="DH26" s="85"/>
      <c r="DI26" s="85"/>
      <c r="DJ26" s="85"/>
    </row>
    <row r="27" spans="1:158" s="3" customFormat="1" ht="13" x14ac:dyDescent="0.3">
      <c r="A27" s="4" t="s">
        <v>295</v>
      </c>
      <c r="B27" s="3" t="s">
        <v>978</v>
      </c>
      <c r="C27" s="3" t="s">
        <v>325</v>
      </c>
      <c r="D27" s="3" t="s">
        <v>980</v>
      </c>
      <c r="E27" s="23">
        <v>44720</v>
      </c>
      <c r="F27" s="13">
        <v>44865</v>
      </c>
      <c r="G27" s="10" t="s">
        <v>1274</v>
      </c>
      <c r="H27" s="1" t="s">
        <v>2195</v>
      </c>
      <c r="I27" s="1"/>
      <c r="J27" s="1"/>
      <c r="K27" s="3">
        <v>35.890588000000001</v>
      </c>
      <c r="L27" s="3">
        <v>-107.37108069999999</v>
      </c>
      <c r="M27" s="3" t="s">
        <v>357</v>
      </c>
      <c r="N27" s="10" t="s">
        <v>238</v>
      </c>
      <c r="O27" s="3" t="s">
        <v>147</v>
      </c>
      <c r="P27" s="10" t="s">
        <v>324</v>
      </c>
      <c r="Q27" s="20" t="s">
        <v>1549</v>
      </c>
      <c r="S27" s="3">
        <v>0</v>
      </c>
      <c r="Z27" s="15" t="s">
        <v>2150</v>
      </c>
      <c r="AA27" s="3" t="s">
        <v>142</v>
      </c>
      <c r="AB27" s="101" t="s">
        <v>1285</v>
      </c>
      <c r="AC27" s="3">
        <v>0.15</v>
      </c>
      <c r="AG27" s="3">
        <v>68.78</v>
      </c>
      <c r="AH27" s="3">
        <v>0.72</v>
      </c>
      <c r="AI27" s="3">
        <v>19.84</v>
      </c>
      <c r="AK27" s="30">
        <v>4.0599999999999996</v>
      </c>
      <c r="AL27" s="3">
        <v>0.01</v>
      </c>
      <c r="AM27" s="3">
        <v>1.26</v>
      </c>
      <c r="AN27" s="3">
        <v>0.44</v>
      </c>
      <c r="AO27" s="3">
        <v>0.73</v>
      </c>
      <c r="AP27" s="3">
        <v>2.12</v>
      </c>
      <c r="AQ27" s="3">
        <v>0.04</v>
      </c>
      <c r="AR27" s="3">
        <v>1.39</v>
      </c>
      <c r="AS27" s="3">
        <v>200</v>
      </c>
      <c r="AT27" s="3">
        <v>0.15</v>
      </c>
      <c r="AW27" s="3">
        <v>0.02</v>
      </c>
      <c r="AY27" s="3">
        <v>99.390000000000029</v>
      </c>
      <c r="AZ27" s="3">
        <v>2</v>
      </c>
      <c r="BA27" s="3" t="s">
        <v>292</v>
      </c>
      <c r="BB27" s="3">
        <v>0.5</v>
      </c>
      <c r="BD27" s="3">
        <v>324</v>
      </c>
      <c r="BF27" s="3">
        <v>0.01</v>
      </c>
      <c r="BH27" s="3" t="s">
        <v>292</v>
      </c>
      <c r="BJ27" s="3">
        <v>9</v>
      </c>
      <c r="BK27" s="3">
        <v>47</v>
      </c>
      <c r="BL27" s="3">
        <v>16.850000000000001</v>
      </c>
      <c r="BM27" s="3">
        <v>25</v>
      </c>
      <c r="BN27" s="3">
        <v>24.8</v>
      </c>
      <c r="BO27" s="3">
        <v>1.6</v>
      </c>
      <c r="BP27" s="3">
        <v>6.3</v>
      </c>
      <c r="BQ27" s="3" t="s">
        <v>296</v>
      </c>
      <c r="BR27" s="3">
        <v>1.0999999999999999E-2</v>
      </c>
      <c r="BT27" s="3">
        <v>20</v>
      </c>
      <c r="BU27" s="3">
        <v>1</v>
      </c>
      <c r="BV27" s="3">
        <v>16.5</v>
      </c>
      <c r="BW27" s="3">
        <v>12</v>
      </c>
      <c r="BY27" s="3">
        <v>25</v>
      </c>
      <c r="CB27" s="3">
        <v>135.5</v>
      </c>
      <c r="CC27" s="3" t="s">
        <v>290</v>
      </c>
      <c r="CF27" s="3">
        <v>7.0000000000000007E-2</v>
      </c>
      <c r="CG27" s="3">
        <v>1.9</v>
      </c>
      <c r="CH27" s="3" t="s">
        <v>291</v>
      </c>
      <c r="CI27" s="3">
        <v>3.5</v>
      </c>
      <c r="CJ27" s="3">
        <v>150</v>
      </c>
      <c r="CK27" s="3">
        <v>1.2</v>
      </c>
      <c r="CL27" s="3">
        <v>0.01</v>
      </c>
      <c r="CM27" s="3">
        <v>14.45</v>
      </c>
      <c r="CN27" s="3">
        <v>0.04</v>
      </c>
      <c r="CO27" s="3">
        <v>4.72</v>
      </c>
      <c r="CP27" s="3">
        <v>109</v>
      </c>
      <c r="CQ27" s="3">
        <v>2.4</v>
      </c>
      <c r="CR27" s="3">
        <v>29.1</v>
      </c>
      <c r="CS27" s="3">
        <v>96</v>
      </c>
      <c r="CT27" s="3">
        <v>223</v>
      </c>
      <c r="CU27" s="3">
        <v>41.9</v>
      </c>
      <c r="CV27" s="3">
        <v>84.7</v>
      </c>
      <c r="CW27" s="3">
        <v>9</v>
      </c>
      <c r="CX27" s="3">
        <v>37.1</v>
      </c>
      <c r="CY27" s="3">
        <v>8.0399999999999991</v>
      </c>
      <c r="CZ27" s="3">
        <v>1.23</v>
      </c>
      <c r="DA27" s="3">
        <v>6.34</v>
      </c>
      <c r="DB27" s="3">
        <v>0.87</v>
      </c>
      <c r="DC27" s="3">
        <v>5.16</v>
      </c>
      <c r="DD27" s="3">
        <v>0.92</v>
      </c>
      <c r="DE27" s="3">
        <v>2.91</v>
      </c>
      <c r="DF27" s="3">
        <v>0.4</v>
      </c>
      <c r="DG27" s="3">
        <v>3.03</v>
      </c>
      <c r="DH27" s="3">
        <v>0.44</v>
      </c>
      <c r="DI27" s="86">
        <v>202.03999999999996</v>
      </c>
      <c r="DJ27" s="2">
        <v>231.13999999999996</v>
      </c>
    </row>
    <row r="28" spans="1:158" s="3" customFormat="1" ht="13" x14ac:dyDescent="0.3">
      <c r="A28" s="1" t="s">
        <v>2351</v>
      </c>
      <c r="B28" s="20" t="s">
        <v>978</v>
      </c>
      <c r="C28" s="1" t="s">
        <v>325</v>
      </c>
      <c r="D28" s="1" t="s">
        <v>980</v>
      </c>
      <c r="E28" s="106">
        <v>44720</v>
      </c>
      <c r="F28" s="13">
        <v>45025</v>
      </c>
      <c r="G28" s="1" t="s">
        <v>2348</v>
      </c>
      <c r="H28" s="1" t="s">
        <v>2195</v>
      </c>
      <c r="I28" s="1"/>
      <c r="J28" s="1"/>
      <c r="K28" s="1">
        <v>35.890588000000001</v>
      </c>
      <c r="L28" s="1">
        <v>-107.37108069999999</v>
      </c>
      <c r="M28" s="3" t="s">
        <v>357</v>
      </c>
      <c r="N28" s="59" t="s">
        <v>238</v>
      </c>
      <c r="O28" s="3" t="s">
        <v>147</v>
      </c>
      <c r="P28" s="10" t="s">
        <v>324</v>
      </c>
      <c r="Q28" s="20" t="s">
        <v>1549</v>
      </c>
      <c r="S28" s="3">
        <v>0</v>
      </c>
      <c r="X28" s="5"/>
      <c r="Z28" s="17" t="s">
        <v>2150</v>
      </c>
      <c r="AA28" s="20" t="s">
        <v>142</v>
      </c>
      <c r="AB28" s="101" t="s">
        <v>1285</v>
      </c>
      <c r="AC28" s="2"/>
      <c r="AG28" s="1">
        <v>68.66</v>
      </c>
      <c r="AH28" s="1">
        <v>0.78</v>
      </c>
      <c r="AI28" s="1">
        <v>18.7</v>
      </c>
      <c r="AK28" s="1">
        <v>3.91</v>
      </c>
      <c r="AL28" s="1">
        <v>0.02</v>
      </c>
      <c r="AM28" s="1">
        <v>1.52</v>
      </c>
      <c r="AN28" s="1">
        <v>0.46</v>
      </c>
      <c r="AO28" s="1">
        <v>1.05</v>
      </c>
      <c r="AP28" s="1">
        <v>2.88</v>
      </c>
      <c r="AQ28" s="1">
        <v>0.09</v>
      </c>
      <c r="AR28" s="1">
        <v>0.76</v>
      </c>
      <c r="AS28" s="1">
        <v>100</v>
      </c>
      <c r="AT28" s="1">
        <v>0.06</v>
      </c>
      <c r="AU28" s="32"/>
      <c r="AW28" s="1">
        <v>7.0000000000000007E-2</v>
      </c>
      <c r="AY28" s="3">
        <v>99.390000000000029</v>
      </c>
      <c r="AZ28" s="1">
        <v>2</v>
      </c>
      <c r="BA28" s="1" t="s">
        <v>292</v>
      </c>
      <c r="BB28" s="1">
        <v>0.4</v>
      </c>
      <c r="BD28" s="1"/>
      <c r="BE28" s="32"/>
      <c r="BF28" s="1">
        <v>0.01</v>
      </c>
      <c r="BH28" s="1" t="s">
        <v>292</v>
      </c>
      <c r="BJ28" s="19"/>
      <c r="BK28" s="1">
        <v>45</v>
      </c>
      <c r="BL28" s="1">
        <v>10.9</v>
      </c>
      <c r="BM28" s="1">
        <v>36</v>
      </c>
      <c r="BN28" s="1">
        <v>24.6</v>
      </c>
      <c r="BO28" s="1">
        <v>1</v>
      </c>
      <c r="BP28" s="1">
        <v>6.21</v>
      </c>
      <c r="BQ28" s="1">
        <v>2.1000000000000001E-2</v>
      </c>
      <c r="BR28" s="1">
        <v>1.2999999999999999E-2</v>
      </c>
      <c r="BT28" s="1">
        <v>40</v>
      </c>
      <c r="BU28" s="1">
        <v>13</v>
      </c>
      <c r="BV28" s="1">
        <v>24.1</v>
      </c>
      <c r="BW28" s="1">
        <v>18</v>
      </c>
      <c r="BY28" s="1"/>
      <c r="CB28" s="1">
        <v>149.5</v>
      </c>
      <c r="CC28" s="1">
        <v>5.0000000000000001E-3</v>
      </c>
      <c r="CF28" s="1">
        <v>0.11</v>
      </c>
      <c r="CG28" s="1">
        <v>1.9</v>
      </c>
      <c r="CH28" s="1">
        <v>0.2</v>
      </c>
      <c r="CI28" s="1">
        <v>4.4000000000000004</v>
      </c>
      <c r="CJ28" s="1">
        <v>163</v>
      </c>
      <c r="CK28" s="1">
        <v>12.9</v>
      </c>
      <c r="CL28" s="1" t="s">
        <v>261</v>
      </c>
      <c r="CM28" s="1">
        <v>16.649999999999999</v>
      </c>
      <c r="CN28" s="1">
        <v>0.14000000000000001</v>
      </c>
      <c r="CO28" s="1">
        <v>4.74</v>
      </c>
      <c r="CP28" s="1">
        <v>98</v>
      </c>
      <c r="CQ28" s="19"/>
      <c r="CR28" s="1">
        <v>28.4</v>
      </c>
      <c r="CS28" s="1">
        <v>116</v>
      </c>
      <c r="CT28" s="1">
        <v>210</v>
      </c>
      <c r="CU28" s="1">
        <v>43.6</v>
      </c>
      <c r="CV28" s="1">
        <v>89.7</v>
      </c>
      <c r="CW28" s="1">
        <v>9.86</v>
      </c>
      <c r="CX28" s="1">
        <v>38.5</v>
      </c>
      <c r="CY28" s="1">
        <v>7</v>
      </c>
      <c r="CZ28" s="1">
        <v>1.4</v>
      </c>
      <c r="DA28" s="1">
        <v>6.29</v>
      </c>
      <c r="DB28" s="1">
        <v>0.99</v>
      </c>
      <c r="DC28" s="1">
        <v>5.68</v>
      </c>
      <c r="DD28" s="1">
        <v>1.1000000000000001</v>
      </c>
      <c r="DE28" s="1">
        <v>3.31</v>
      </c>
      <c r="DF28" s="1">
        <v>0.46</v>
      </c>
      <c r="DG28" s="1">
        <v>3.16</v>
      </c>
      <c r="DH28" s="1">
        <v>0.47</v>
      </c>
      <c r="DI28" s="88">
        <v>211.52000000000004</v>
      </c>
      <c r="DJ28" s="2">
        <v>239.92000000000004</v>
      </c>
      <c r="DO28" s="1"/>
      <c r="DP28" s="1"/>
      <c r="DU28" s="2"/>
      <c r="DY28" s="2"/>
      <c r="EB28" s="2"/>
      <c r="EI28" s="2"/>
      <c r="EO28" s="2"/>
    </row>
    <row r="29" spans="1:158" s="74" customFormat="1" ht="13" x14ac:dyDescent="0.3">
      <c r="A29" s="74" t="s">
        <v>340</v>
      </c>
      <c r="B29" s="74" t="s">
        <v>978</v>
      </c>
      <c r="C29" s="74" t="s">
        <v>325</v>
      </c>
      <c r="D29" s="74" t="s">
        <v>377</v>
      </c>
      <c r="E29" s="104">
        <v>44720</v>
      </c>
      <c r="F29" s="75">
        <v>44865</v>
      </c>
      <c r="G29" s="76" t="s">
        <v>1856</v>
      </c>
      <c r="H29" s="1" t="s">
        <v>376</v>
      </c>
      <c r="I29" s="1"/>
      <c r="J29" s="1"/>
      <c r="K29" s="74">
        <v>35.890588000000001</v>
      </c>
      <c r="L29" s="74">
        <v>-107.37108069999999</v>
      </c>
      <c r="M29" s="74" t="s">
        <v>357</v>
      </c>
      <c r="N29" s="76" t="s">
        <v>238</v>
      </c>
      <c r="O29" s="74" t="s">
        <v>147</v>
      </c>
      <c r="P29" s="76" t="s">
        <v>324</v>
      </c>
      <c r="Q29" s="20" t="s">
        <v>1549</v>
      </c>
      <c r="S29" s="74">
        <v>0</v>
      </c>
      <c r="Y29" s="74" t="s">
        <v>380</v>
      </c>
      <c r="Z29" s="74" t="s">
        <v>2150</v>
      </c>
      <c r="AA29" s="74" t="s">
        <v>142</v>
      </c>
      <c r="AB29" s="77" t="s">
        <v>1285</v>
      </c>
      <c r="AK29" s="78"/>
      <c r="CG29" s="79">
        <v>14.947168649237243</v>
      </c>
      <c r="CR29" s="79">
        <v>21.398189526851436</v>
      </c>
      <c r="CU29" s="79">
        <v>60.924936001694419</v>
      </c>
      <c r="CV29" s="79">
        <v>129.0509658484392</v>
      </c>
      <c r="CW29" s="79">
        <v>12.830934512709668</v>
      </c>
      <c r="CX29" s="79">
        <v>70.661459889270844</v>
      </c>
      <c r="CY29" s="79">
        <v>10.75745720548313</v>
      </c>
      <c r="CZ29" s="79"/>
      <c r="DA29" s="79">
        <v>10.735008983639414</v>
      </c>
      <c r="DB29" s="79"/>
      <c r="DC29" s="79">
        <v>6.2438021020405303</v>
      </c>
      <c r="DD29" s="79"/>
      <c r="DE29" s="79">
        <v>2.9305664405967091</v>
      </c>
      <c r="DF29" s="79"/>
      <c r="DG29" s="79">
        <v>2.4080763841781359</v>
      </c>
      <c r="DH29" s="79"/>
      <c r="DI29" s="86">
        <v>306.54320736805204</v>
      </c>
      <c r="DJ29" s="79">
        <v>327.94139689490345</v>
      </c>
    </row>
    <row r="30" spans="1:158" s="3" customFormat="1" ht="13" x14ac:dyDescent="0.3">
      <c r="A30" s="1" t="s">
        <v>2322</v>
      </c>
      <c r="B30" s="3" t="s">
        <v>978</v>
      </c>
      <c r="C30" s="3" t="s">
        <v>325</v>
      </c>
      <c r="D30" s="3" t="s">
        <v>980</v>
      </c>
      <c r="E30" s="23">
        <v>44720</v>
      </c>
      <c r="F30" s="13">
        <v>45022</v>
      </c>
      <c r="G30" s="1" t="s">
        <v>2308</v>
      </c>
      <c r="H30" s="1" t="s">
        <v>2004</v>
      </c>
      <c r="I30" s="1"/>
      <c r="J30" s="1"/>
      <c r="K30" s="3">
        <v>35.890588000000001</v>
      </c>
      <c r="L30" s="3">
        <v>-107.37108069999999</v>
      </c>
      <c r="M30" s="3" t="s">
        <v>357</v>
      </c>
      <c r="N30" s="10" t="s">
        <v>238</v>
      </c>
      <c r="O30" s="3" t="s">
        <v>147</v>
      </c>
      <c r="P30" s="10" t="s">
        <v>324</v>
      </c>
      <c r="Q30" s="20" t="s">
        <v>1549</v>
      </c>
      <c r="S30" s="3">
        <v>0</v>
      </c>
      <c r="X30" s="5"/>
      <c r="Z30" s="15" t="s">
        <v>2150</v>
      </c>
      <c r="AA30" s="20" t="s">
        <v>142</v>
      </c>
      <c r="AB30" s="1" t="s">
        <v>1285</v>
      </c>
      <c r="AC30" s="2">
        <v>0.05</v>
      </c>
      <c r="AG30" s="32">
        <v>70.510000000000005</v>
      </c>
      <c r="AH30" s="32">
        <v>0.79</v>
      </c>
      <c r="AI30" s="32">
        <v>17.78</v>
      </c>
      <c r="AK30" s="32">
        <v>3.52</v>
      </c>
      <c r="AL30" s="32">
        <v>0.02</v>
      </c>
      <c r="AM30" s="32">
        <v>1.35</v>
      </c>
      <c r="AN30" s="32">
        <v>0.49</v>
      </c>
      <c r="AO30" s="32">
        <v>0.84</v>
      </c>
      <c r="AP30" s="32">
        <v>2.82</v>
      </c>
      <c r="AQ30" s="32">
        <v>0.09</v>
      </c>
      <c r="AR30" s="1"/>
      <c r="AS30" s="1"/>
      <c r="AT30" s="1"/>
      <c r="AU30" s="32">
        <v>0.22</v>
      </c>
      <c r="AW30" s="1"/>
      <c r="AY30" s="3">
        <v>98.21</v>
      </c>
      <c r="AZ30" s="1"/>
      <c r="BA30" s="1"/>
      <c r="BB30" s="18">
        <v>23</v>
      </c>
      <c r="BD30" s="3">
        <v>3</v>
      </c>
      <c r="BE30" s="32"/>
      <c r="BF30" s="1"/>
      <c r="BH30" s="1"/>
      <c r="BJ30" s="18">
        <v>14</v>
      </c>
      <c r="BK30" s="18">
        <v>22</v>
      </c>
      <c r="BL30" s="1"/>
      <c r="BM30" s="18">
        <v>36</v>
      </c>
      <c r="BN30" s="18">
        <v>32</v>
      </c>
      <c r="BO30" s="1"/>
      <c r="BP30" s="1"/>
      <c r="BQ30" s="1"/>
      <c r="BR30" s="1"/>
      <c r="BT30" s="2">
        <v>29.90981571290013</v>
      </c>
      <c r="BU30" s="18">
        <v>4</v>
      </c>
      <c r="BV30" s="18">
        <v>18</v>
      </c>
      <c r="BW30" s="18">
        <v>36</v>
      </c>
      <c r="BY30" s="18">
        <v>99.000000000000014</v>
      </c>
      <c r="CB30" s="18">
        <v>166</v>
      </c>
      <c r="CC30" s="1"/>
      <c r="CF30" s="1"/>
      <c r="CG30" s="2">
        <v>14.23171</v>
      </c>
      <c r="CH30" s="18">
        <v>101</v>
      </c>
      <c r="CI30" s="1"/>
      <c r="CJ30" s="18">
        <v>174</v>
      </c>
      <c r="CK30" s="1"/>
      <c r="CL30" s="1"/>
      <c r="CM30" s="2">
        <v>22.581047526673146</v>
      </c>
      <c r="CN30" s="1"/>
      <c r="CO30" s="18">
        <v>9</v>
      </c>
      <c r="CP30" s="18">
        <v>136</v>
      </c>
      <c r="CQ30" s="1"/>
      <c r="CR30" s="2">
        <v>22.427565470417111</v>
      </c>
      <c r="CS30" s="18">
        <v>203</v>
      </c>
      <c r="CT30" s="18">
        <v>216</v>
      </c>
      <c r="CU30" s="2">
        <v>43.262754607177506</v>
      </c>
      <c r="CV30" s="85">
        <v>88.405664403491741</v>
      </c>
      <c r="CW30" s="85">
        <v>9.3240349175557746</v>
      </c>
      <c r="CX30" s="2">
        <v>40.25066925315226</v>
      </c>
      <c r="CY30" s="2">
        <v>9.8036663433559657</v>
      </c>
      <c r="CZ30" s="2">
        <v>1.4580795344325856</v>
      </c>
      <c r="DA30" s="2">
        <v>6.7532104752667337</v>
      </c>
      <c r="DB30" s="2">
        <v>0</v>
      </c>
      <c r="DC30" s="2">
        <v>4.2783123181377345</v>
      </c>
      <c r="DD30" s="2">
        <v>1.4772647914645998</v>
      </c>
      <c r="DE30" s="2">
        <v>2.2254898157129017</v>
      </c>
      <c r="DF30" s="2">
        <v>0.57555771096023245</v>
      </c>
      <c r="DG30" s="2">
        <v>2.935344325897185</v>
      </c>
      <c r="DH30" s="2">
        <v>1.4388942774005813</v>
      </c>
      <c r="DI30" s="88">
        <v>212.18894277400577</v>
      </c>
      <c r="DJ30" s="2">
        <v>234.61650824442287</v>
      </c>
      <c r="DO30" s="1"/>
      <c r="DP30" s="1"/>
      <c r="DU30" s="2">
        <v>98.9</v>
      </c>
      <c r="DY30" s="2">
        <v>7.0000000000000007E-2</v>
      </c>
      <c r="EB30" s="2">
        <v>100</v>
      </c>
      <c r="EI30" s="2">
        <v>0.19</v>
      </c>
      <c r="EO30" s="2">
        <v>0.05</v>
      </c>
      <c r="FB30" s="3">
        <v>500</v>
      </c>
    </row>
    <row r="31" spans="1:158" s="3" customFormat="1" x14ac:dyDescent="0.35">
      <c r="A31" s="1" t="s">
        <v>2384</v>
      </c>
      <c r="B31" s="3" t="s">
        <v>978</v>
      </c>
      <c r="C31" s="3" t="s">
        <v>325</v>
      </c>
      <c r="D31" s="3" t="s">
        <v>980</v>
      </c>
      <c r="E31" s="23">
        <v>44720</v>
      </c>
      <c r="F31" s="13">
        <v>44865</v>
      </c>
      <c r="G31" s="10" t="s">
        <v>1274</v>
      </c>
      <c r="H31" s="1" t="s">
        <v>2380</v>
      </c>
      <c r="I31" s="1"/>
      <c r="J31" s="1"/>
      <c r="K31" s="3">
        <v>35.890588000000001</v>
      </c>
      <c r="L31" s="3">
        <v>-107.37108069999999</v>
      </c>
      <c r="M31" s="3" t="s">
        <v>357</v>
      </c>
      <c r="N31" s="10" t="s">
        <v>238</v>
      </c>
      <c r="O31" s="3" t="s">
        <v>147</v>
      </c>
      <c r="P31" s="10" t="s">
        <v>324</v>
      </c>
      <c r="Q31" s="20" t="s">
        <v>1549</v>
      </c>
      <c r="S31" s="3">
        <v>0</v>
      </c>
      <c r="X31" s="5"/>
      <c r="Z31" s="15" t="s">
        <v>2150</v>
      </c>
      <c r="AA31" s="20" t="s">
        <v>142</v>
      </c>
      <c r="AB31" s="1" t="s">
        <v>1285</v>
      </c>
      <c r="AC31" s="2">
        <f>AVERAGE(AC27,AC30)</f>
        <v>0.1</v>
      </c>
      <c r="AG31" s="32">
        <f>AVERAGE(AG27:AG30)</f>
        <v>69.316666666666663</v>
      </c>
      <c r="AH31" s="32">
        <f t="shared" ref="AH31:AI31" si="152">AVERAGE(AH27:AH30)</f>
        <v>0.76333333333333331</v>
      </c>
      <c r="AI31" s="32">
        <f t="shared" si="152"/>
        <v>18.773333333333333</v>
      </c>
      <c r="AK31" s="32">
        <f t="shared" ref="AK31:AU31" si="153">AVERAGE(AK27:AK30)</f>
        <v>3.83</v>
      </c>
      <c r="AL31" s="32">
        <f t="shared" si="153"/>
        <v>1.6666666666666666E-2</v>
      </c>
      <c r="AM31" s="32">
        <f t="shared" si="153"/>
        <v>1.3766666666666669</v>
      </c>
      <c r="AN31" s="32">
        <f t="shared" si="153"/>
        <v>0.46333333333333337</v>
      </c>
      <c r="AO31" s="32">
        <f t="shared" si="153"/>
        <v>0.87333333333333341</v>
      </c>
      <c r="AP31" s="32">
        <f t="shared" si="153"/>
        <v>2.6066666666666669</v>
      </c>
      <c r="AQ31" s="32">
        <f t="shared" si="153"/>
        <v>7.3333333333333334E-2</v>
      </c>
      <c r="AR31" s="32">
        <f t="shared" si="153"/>
        <v>1.075</v>
      </c>
      <c r="AS31" s="32">
        <f t="shared" si="153"/>
        <v>150</v>
      </c>
      <c r="AT31" s="32">
        <f t="shared" si="153"/>
        <v>0.105</v>
      </c>
      <c r="AU31" s="32">
        <f t="shared" si="153"/>
        <v>0.22</v>
      </c>
      <c r="AW31" s="32">
        <f>AVERAGE(AW27:AW30)</f>
        <v>4.5000000000000005E-2</v>
      </c>
      <c r="AY31" s="20">
        <f>SUM(AG31:AR31)+AT31</f>
        <v>99.273333333333341</v>
      </c>
      <c r="AZ31" s="32">
        <f>AVERAGE(AZ27:AZ30)</f>
        <v>2</v>
      </c>
      <c r="BA31" s="1" t="s">
        <v>292</v>
      </c>
      <c r="BB31" s="32">
        <f>AVERAGE(BB27:BB30)</f>
        <v>7.9666666666666659</v>
      </c>
      <c r="BD31" s="3">
        <v>324</v>
      </c>
      <c r="BF31" s="3">
        <v>0.01</v>
      </c>
      <c r="BH31" s="3" t="s">
        <v>292</v>
      </c>
      <c r="BJ31" s="32">
        <f t="shared" ref="BJ31:BR31" si="154">AVERAGE(BJ27:BJ30)</f>
        <v>11.5</v>
      </c>
      <c r="BK31" s="32">
        <f t="shared" si="154"/>
        <v>38</v>
      </c>
      <c r="BL31" s="32">
        <f t="shared" si="154"/>
        <v>13.875</v>
      </c>
      <c r="BM31" s="32">
        <f t="shared" si="154"/>
        <v>32.333333333333336</v>
      </c>
      <c r="BN31" s="32">
        <f t="shared" si="154"/>
        <v>27.133333333333336</v>
      </c>
      <c r="BO31" s="32">
        <f t="shared" si="154"/>
        <v>1.3</v>
      </c>
      <c r="BP31" s="32">
        <f t="shared" si="154"/>
        <v>6.2549999999999999</v>
      </c>
      <c r="BQ31" s="32">
        <f t="shared" si="154"/>
        <v>2.1000000000000001E-2</v>
      </c>
      <c r="BR31" s="32">
        <f t="shared" si="154"/>
        <v>1.2E-2</v>
      </c>
      <c r="BT31" s="32">
        <f t="shared" ref="BT31:BW31" si="155">AVERAGE(BT27:BT30)</f>
        <v>29.969938570966708</v>
      </c>
      <c r="BU31" s="32">
        <f t="shared" si="155"/>
        <v>6</v>
      </c>
      <c r="BV31" s="32">
        <f t="shared" si="155"/>
        <v>19.533333333333335</v>
      </c>
      <c r="BW31" s="32">
        <f t="shared" si="155"/>
        <v>22</v>
      </c>
      <c r="BY31" s="32">
        <f>AVERAGE(BY27:BY30)</f>
        <v>62.000000000000007</v>
      </c>
      <c r="CB31" s="32">
        <f t="shared" ref="CB31:CC31" si="156">AVERAGE(CB27:CB30)</f>
        <v>150.33333333333334</v>
      </c>
      <c r="CC31" s="32">
        <f t="shared" si="156"/>
        <v>5.0000000000000001E-3</v>
      </c>
      <c r="CF31" s="32">
        <f t="shared" ref="CF31:DH31" si="157">AVERAGE(CF27:CF30)</f>
        <v>0.09</v>
      </c>
      <c r="CG31" s="32">
        <f t="shared" si="157"/>
        <v>8.2447196623093113</v>
      </c>
      <c r="CH31" s="32">
        <f t="shared" si="157"/>
        <v>50.6</v>
      </c>
      <c r="CI31" s="32">
        <f t="shared" si="157"/>
        <v>3.95</v>
      </c>
      <c r="CJ31" s="32">
        <f t="shared" si="157"/>
        <v>162.33333333333334</v>
      </c>
      <c r="CK31" s="32">
        <f t="shared" si="157"/>
        <v>7.05</v>
      </c>
      <c r="CL31" s="32">
        <f t="shared" si="157"/>
        <v>0.01</v>
      </c>
      <c r="CM31" s="32">
        <f t="shared" si="157"/>
        <v>17.893682508891047</v>
      </c>
      <c r="CN31" s="32">
        <f t="shared" si="157"/>
        <v>9.0000000000000011E-2</v>
      </c>
      <c r="CO31" s="32">
        <f t="shared" si="157"/>
        <v>6.1533333333333333</v>
      </c>
      <c r="CP31" s="32">
        <f t="shared" si="157"/>
        <v>114.33333333333333</v>
      </c>
      <c r="CQ31" s="32">
        <f t="shared" si="157"/>
        <v>2.4</v>
      </c>
      <c r="CR31" s="32">
        <f t="shared" si="157"/>
        <v>25.331438749317137</v>
      </c>
      <c r="CS31" s="32">
        <f t="shared" si="157"/>
        <v>138.33333333333334</v>
      </c>
      <c r="CT31" s="32">
        <f t="shared" si="157"/>
        <v>216.33333333333334</v>
      </c>
      <c r="CU31" s="32">
        <f t="shared" si="157"/>
        <v>47.42192265221798</v>
      </c>
      <c r="CV31" s="32">
        <f t="shared" si="157"/>
        <v>97.964157562982734</v>
      </c>
      <c r="CW31" s="32">
        <f t="shared" si="157"/>
        <v>10.25374235756636</v>
      </c>
      <c r="CX31" s="32">
        <f t="shared" si="157"/>
        <v>46.628032285605777</v>
      </c>
      <c r="CY31" s="32">
        <f t="shared" si="157"/>
        <v>8.9002808872097727</v>
      </c>
      <c r="CZ31" s="32">
        <f t="shared" si="157"/>
        <v>1.3626931781441953</v>
      </c>
      <c r="DA31" s="32">
        <f t="shared" si="157"/>
        <v>7.5295548647265367</v>
      </c>
      <c r="DB31" s="32">
        <f t="shared" si="157"/>
        <v>0.62</v>
      </c>
      <c r="DC31" s="32">
        <f t="shared" si="157"/>
        <v>5.3405286050445664</v>
      </c>
      <c r="DD31" s="32">
        <f t="shared" si="157"/>
        <v>1.1657549304882</v>
      </c>
      <c r="DE31" s="32">
        <f t="shared" si="157"/>
        <v>2.8440140640774025</v>
      </c>
      <c r="DF31" s="32">
        <f t="shared" si="157"/>
        <v>0.4785192369867442</v>
      </c>
      <c r="DG31" s="32">
        <f t="shared" si="157"/>
        <v>2.8833551775188302</v>
      </c>
      <c r="DH31" s="32">
        <f t="shared" si="157"/>
        <v>0.78296475913352703</v>
      </c>
      <c r="DI31" s="112">
        <f>SUM(CU31:DH31)</f>
        <v>234.17552056170263</v>
      </c>
      <c r="DJ31" s="112">
        <f>SUM(CU31:DH31)+CR31</f>
        <v>259.50695931101978</v>
      </c>
      <c r="DO31" s="1"/>
      <c r="DP31" s="1"/>
      <c r="DU31" s="2"/>
      <c r="DY31" s="2"/>
      <c r="EB31" s="2"/>
      <c r="EI31" s="2"/>
      <c r="EO31" s="2"/>
    </row>
    <row r="32" spans="1:158" s="3" customFormat="1" ht="13" x14ac:dyDescent="0.3">
      <c r="A32" s="1"/>
      <c r="E32" s="23"/>
      <c r="F32" s="13"/>
      <c r="G32" s="1"/>
      <c r="H32" s="1"/>
      <c r="I32" s="1"/>
      <c r="J32" s="1"/>
      <c r="N32" s="10"/>
      <c r="P32" s="10"/>
      <c r="Q32" s="20"/>
      <c r="X32" s="5"/>
      <c r="Z32" s="15"/>
      <c r="AA32" s="20"/>
      <c r="AB32" s="1"/>
      <c r="AC32" s="2"/>
      <c r="AG32" s="32"/>
      <c r="AH32" s="32"/>
      <c r="AI32" s="32"/>
      <c r="AK32" s="32"/>
      <c r="AL32" s="32"/>
      <c r="AM32" s="32"/>
      <c r="AN32" s="32"/>
      <c r="AO32" s="32"/>
      <c r="AP32" s="32"/>
      <c r="AQ32" s="32"/>
      <c r="AR32" s="1"/>
      <c r="AS32" s="1"/>
      <c r="AT32" s="1"/>
      <c r="AU32" s="32"/>
      <c r="AW32" s="1"/>
      <c r="AZ32" s="1"/>
      <c r="BA32" s="1"/>
      <c r="BB32" s="18"/>
      <c r="BE32" s="32"/>
      <c r="BF32" s="1"/>
      <c r="BH32" s="1"/>
      <c r="BJ32" s="18"/>
      <c r="BK32" s="18"/>
      <c r="BL32" s="1"/>
      <c r="BM32" s="18"/>
      <c r="BN32" s="18"/>
      <c r="BO32" s="1"/>
      <c r="BP32" s="1"/>
      <c r="BQ32" s="1"/>
      <c r="BR32" s="1"/>
      <c r="BT32" s="2"/>
      <c r="BU32" s="18"/>
      <c r="BV32" s="18"/>
      <c r="BW32" s="18"/>
      <c r="BY32" s="18"/>
      <c r="CB32" s="18"/>
      <c r="CC32" s="1"/>
      <c r="CF32" s="1"/>
      <c r="CG32" s="2"/>
      <c r="CH32" s="18"/>
      <c r="CI32" s="1"/>
      <c r="CJ32" s="18"/>
      <c r="CK32" s="1"/>
      <c r="CL32" s="1"/>
      <c r="CM32" s="2"/>
      <c r="CN32" s="1"/>
      <c r="CO32" s="18"/>
      <c r="CP32" s="18"/>
      <c r="CQ32" s="1"/>
      <c r="CR32" s="2"/>
      <c r="CS32" s="18"/>
      <c r="CT32" s="18"/>
      <c r="CU32" s="2"/>
      <c r="CV32" s="85"/>
      <c r="CW32" s="85"/>
      <c r="CX32" s="2"/>
      <c r="CY32" s="2"/>
      <c r="CZ32" s="2"/>
      <c r="DA32" s="2"/>
      <c r="DB32" s="2"/>
      <c r="DC32" s="2"/>
      <c r="DD32" s="2"/>
      <c r="DE32" s="2"/>
      <c r="DF32" s="2"/>
      <c r="DG32" s="2"/>
      <c r="DH32" s="2"/>
      <c r="DI32" s="87"/>
      <c r="DJ32" s="2"/>
      <c r="DO32" s="1"/>
      <c r="DP32" s="1"/>
      <c r="DU32" s="2"/>
      <c r="DY32" s="2"/>
      <c r="EB32" s="2"/>
      <c r="EI32" s="2"/>
      <c r="EO32" s="2"/>
    </row>
    <row r="33" spans="1:158" s="3" customFormat="1" ht="13" x14ac:dyDescent="0.3">
      <c r="A33" s="20" t="s">
        <v>297</v>
      </c>
      <c r="B33" s="3" t="s">
        <v>978</v>
      </c>
      <c r="C33" s="3" t="s">
        <v>325</v>
      </c>
      <c r="D33" s="3" t="s">
        <v>980</v>
      </c>
      <c r="E33" s="23">
        <v>44720</v>
      </c>
      <c r="F33" s="13">
        <v>44865</v>
      </c>
      <c r="G33" s="10" t="s">
        <v>1274</v>
      </c>
      <c r="H33" s="1" t="s">
        <v>2195</v>
      </c>
      <c r="I33" s="1"/>
      <c r="J33" s="1"/>
      <c r="K33" s="3">
        <v>35.890545000000003</v>
      </c>
      <c r="L33" s="3">
        <v>-107.370946</v>
      </c>
      <c r="M33" s="3" t="s">
        <v>357</v>
      </c>
      <c r="N33" s="10" t="s">
        <v>238</v>
      </c>
      <c r="O33" s="3" t="s">
        <v>147</v>
      </c>
      <c r="P33" s="10" t="s">
        <v>2240</v>
      </c>
      <c r="Q33" s="20" t="s">
        <v>1549</v>
      </c>
      <c r="S33" s="3">
        <v>0</v>
      </c>
      <c r="Z33" s="15" t="s">
        <v>2151</v>
      </c>
      <c r="AA33" s="3" t="s">
        <v>142</v>
      </c>
      <c r="AB33" s="1" t="s">
        <v>325</v>
      </c>
      <c r="AC33" s="3">
        <v>1.65</v>
      </c>
      <c r="AG33" s="3">
        <v>53.2</v>
      </c>
      <c r="AH33" s="3">
        <v>0.94</v>
      </c>
      <c r="AI33" s="3">
        <v>31.1</v>
      </c>
      <c r="AK33" s="30">
        <v>2.59</v>
      </c>
      <c r="AL33" s="3">
        <v>0.01</v>
      </c>
      <c r="AM33" s="3">
        <v>0.99</v>
      </c>
      <c r="AN33" s="3">
        <v>1.93</v>
      </c>
      <c r="AO33" s="3">
        <v>2</v>
      </c>
      <c r="AP33" s="3">
        <v>0.36</v>
      </c>
      <c r="AQ33" s="3">
        <v>0.03</v>
      </c>
      <c r="AR33" s="3">
        <v>6.12</v>
      </c>
      <c r="AS33" s="3">
        <v>1160</v>
      </c>
      <c r="AT33" s="3">
        <v>1.65</v>
      </c>
      <c r="AW33" s="3">
        <v>0.06</v>
      </c>
      <c r="AY33" s="3">
        <v>99.270000000000024</v>
      </c>
      <c r="AZ33" s="3">
        <v>1</v>
      </c>
      <c r="BA33" s="3" t="s">
        <v>292</v>
      </c>
      <c r="BB33" s="3">
        <v>1.7</v>
      </c>
      <c r="BD33" s="3">
        <v>507</v>
      </c>
      <c r="BF33" s="3">
        <v>0.01</v>
      </c>
      <c r="BH33" s="3" t="s">
        <v>292</v>
      </c>
      <c r="BJ33" s="3">
        <v>3</v>
      </c>
      <c r="BK33" s="3">
        <v>15</v>
      </c>
      <c r="BL33" s="3">
        <v>1.4</v>
      </c>
      <c r="BM33" s="3">
        <v>38</v>
      </c>
      <c r="BN33" s="3">
        <v>42.9</v>
      </c>
      <c r="BO33" s="3">
        <v>2</v>
      </c>
      <c r="BP33" s="3">
        <v>8.1300000000000008</v>
      </c>
      <c r="BQ33" s="3">
        <v>7.0000000000000001E-3</v>
      </c>
      <c r="BR33" s="3">
        <v>2.9000000000000001E-2</v>
      </c>
      <c r="BT33" s="3">
        <v>70</v>
      </c>
      <c r="BU33" s="3">
        <v>7</v>
      </c>
      <c r="BV33" s="3">
        <v>25.5</v>
      </c>
      <c r="BW33" s="3">
        <v>6</v>
      </c>
      <c r="BY33" s="3">
        <v>49</v>
      </c>
      <c r="CB33" s="3">
        <v>13.3</v>
      </c>
      <c r="CC33" s="3">
        <v>3.0000000000000001E-3</v>
      </c>
      <c r="CF33" s="3">
        <v>0.24</v>
      </c>
      <c r="CG33" s="3">
        <v>3.5</v>
      </c>
      <c r="CH33" s="3">
        <v>0.7</v>
      </c>
      <c r="CI33" s="3">
        <v>4.0999999999999996</v>
      </c>
      <c r="CJ33" s="3">
        <v>241</v>
      </c>
      <c r="CK33" s="3">
        <v>2.6</v>
      </c>
      <c r="CL33" s="3">
        <v>0.08</v>
      </c>
      <c r="CM33" s="3">
        <v>25.2</v>
      </c>
      <c r="CN33" s="3">
        <v>0.06</v>
      </c>
      <c r="CO33" s="3">
        <v>9.5399999999999991</v>
      </c>
      <c r="CP33" s="3">
        <v>144</v>
      </c>
      <c r="CQ33" s="3">
        <v>8</v>
      </c>
      <c r="CR33" s="3">
        <v>18.399999999999999</v>
      </c>
      <c r="CS33" s="3">
        <v>59</v>
      </c>
      <c r="CT33" s="3">
        <v>283</v>
      </c>
      <c r="CU33" s="3">
        <v>44.9</v>
      </c>
      <c r="CV33" s="3">
        <v>84.2</v>
      </c>
      <c r="CW33" s="3">
        <v>8.42</v>
      </c>
      <c r="CX33" s="3">
        <v>30.2</v>
      </c>
      <c r="CY33" s="3">
        <v>5.34</v>
      </c>
      <c r="CZ33" s="3">
        <v>0.83</v>
      </c>
      <c r="DA33" s="3">
        <v>3.97</v>
      </c>
      <c r="DB33" s="3">
        <v>0.55000000000000004</v>
      </c>
      <c r="DC33" s="3">
        <v>3.29</v>
      </c>
      <c r="DD33" s="3">
        <v>0.62</v>
      </c>
      <c r="DE33" s="3">
        <v>1.63</v>
      </c>
      <c r="DF33" s="3">
        <v>0.28000000000000003</v>
      </c>
      <c r="DG33" s="3">
        <v>1.76</v>
      </c>
      <c r="DH33" s="3">
        <v>0.27</v>
      </c>
      <c r="DI33" s="2">
        <v>186.26</v>
      </c>
      <c r="DJ33" s="2">
        <v>204.66</v>
      </c>
    </row>
    <row r="34" spans="1:158" s="74" customFormat="1" ht="13" x14ac:dyDescent="0.3">
      <c r="A34" s="74" t="s">
        <v>341</v>
      </c>
      <c r="B34" s="74" t="s">
        <v>978</v>
      </c>
      <c r="C34" s="74" t="s">
        <v>325</v>
      </c>
      <c r="D34" s="74" t="s">
        <v>377</v>
      </c>
      <c r="E34" s="104">
        <v>44720</v>
      </c>
      <c r="F34" s="75">
        <v>44865</v>
      </c>
      <c r="G34" s="76" t="s">
        <v>1856</v>
      </c>
      <c r="H34" s="1" t="s">
        <v>376</v>
      </c>
      <c r="I34" s="1"/>
      <c r="J34" s="1"/>
      <c r="K34" s="74">
        <v>35.890545000000003</v>
      </c>
      <c r="L34" s="74">
        <v>-107.370946</v>
      </c>
      <c r="M34" s="74" t="s">
        <v>357</v>
      </c>
      <c r="N34" s="76" t="s">
        <v>238</v>
      </c>
      <c r="O34" s="74" t="s">
        <v>147</v>
      </c>
      <c r="P34" s="10" t="s">
        <v>2240</v>
      </c>
      <c r="Q34" s="20" t="s">
        <v>1549</v>
      </c>
      <c r="S34" s="74">
        <v>0</v>
      </c>
      <c r="Y34" s="74" t="s">
        <v>380</v>
      </c>
      <c r="Z34" s="74" t="s">
        <v>2151</v>
      </c>
      <c r="AA34" s="74" t="s">
        <v>142</v>
      </c>
      <c r="AB34" s="77" t="s">
        <v>1285</v>
      </c>
      <c r="AK34" s="78"/>
      <c r="CG34" s="79">
        <v>2.4491543326337357</v>
      </c>
      <c r="CR34" s="79">
        <v>0</v>
      </c>
      <c r="CU34" s="79">
        <v>2.8194555786837152</v>
      </c>
      <c r="CV34" s="79">
        <v>8.5100686721605356</v>
      </c>
      <c r="CW34" s="79">
        <v>0</v>
      </c>
      <c r="CX34" s="79">
        <v>6.1322236916202337</v>
      </c>
      <c r="CY34" s="79">
        <v>0.9640277748989845</v>
      </c>
      <c r="CZ34" s="79"/>
      <c r="DA34" s="79">
        <v>0.75499231832991121</v>
      </c>
      <c r="DB34" s="79"/>
      <c r="DC34" s="79">
        <v>0.75907935293027684</v>
      </c>
      <c r="DD34" s="79"/>
      <c r="DE34" s="79">
        <v>0.47042021214720314</v>
      </c>
      <c r="DF34" s="79"/>
      <c r="DG34" s="79">
        <v>0.42894460429715137</v>
      </c>
      <c r="DH34" s="79"/>
      <c r="DI34" s="79">
        <v>20.839212205068009</v>
      </c>
      <c r="DJ34" s="79">
        <v>20.839212205068009</v>
      </c>
    </row>
    <row r="35" spans="1:158" s="74" customFormat="1" ht="13" x14ac:dyDescent="0.3">
      <c r="A35" s="74" t="s">
        <v>346</v>
      </c>
      <c r="B35" s="74" t="s">
        <v>978</v>
      </c>
      <c r="C35" s="74" t="s">
        <v>325</v>
      </c>
      <c r="D35" s="74" t="s">
        <v>378</v>
      </c>
      <c r="E35" s="104">
        <v>44720</v>
      </c>
      <c r="F35" s="75">
        <v>44865</v>
      </c>
      <c r="G35" s="76" t="s">
        <v>1856</v>
      </c>
      <c r="H35" s="1" t="s">
        <v>376</v>
      </c>
      <c r="I35" s="1"/>
      <c r="J35" s="1"/>
      <c r="K35" s="74">
        <v>35.890545000000003</v>
      </c>
      <c r="L35" s="74">
        <v>-107.370946</v>
      </c>
      <c r="M35" s="74" t="s">
        <v>357</v>
      </c>
      <c r="N35" s="76" t="s">
        <v>238</v>
      </c>
      <c r="O35" s="74" t="s">
        <v>147</v>
      </c>
      <c r="P35" s="10" t="s">
        <v>2240</v>
      </c>
      <c r="Q35" s="20" t="s">
        <v>1549</v>
      </c>
      <c r="S35" s="74">
        <v>0</v>
      </c>
      <c r="Y35" s="74" t="s">
        <v>380</v>
      </c>
      <c r="Z35" s="74" t="s">
        <v>2151</v>
      </c>
      <c r="AA35" s="74" t="s">
        <v>142</v>
      </c>
      <c r="AB35" s="77" t="s">
        <v>1285</v>
      </c>
      <c r="AK35" s="78"/>
      <c r="CG35" s="79">
        <v>2.6146769672935259</v>
      </c>
      <c r="CR35" s="79">
        <v>0.49193016087252789</v>
      </c>
      <c r="CU35" s="79">
        <v>23.425469179443915</v>
      </c>
      <c r="CV35" s="79">
        <v>13.261240365233736</v>
      </c>
      <c r="CW35" s="79"/>
      <c r="CX35" s="79">
        <v>8.0963784875203455</v>
      </c>
      <c r="CY35" s="79">
        <v>1.1200454560884989</v>
      </c>
      <c r="CZ35" s="79">
        <v>3.4445936640022317</v>
      </c>
      <c r="DA35" s="79">
        <v>0.9652918568301303</v>
      </c>
      <c r="DB35" s="79"/>
      <c r="DC35" s="79">
        <v>0.82687262048114707</v>
      </c>
      <c r="DD35" s="79"/>
      <c r="DE35" s="79">
        <v>0.51380691242534215</v>
      </c>
      <c r="DF35" s="79"/>
      <c r="DG35" s="79">
        <v>0.47758958133595919</v>
      </c>
      <c r="DH35" s="79"/>
      <c r="DI35" s="79">
        <v>52.131288123361315</v>
      </c>
      <c r="DJ35" s="79">
        <v>52.623218284233843</v>
      </c>
    </row>
    <row r="36" spans="1:158" x14ac:dyDescent="0.35">
      <c r="A36" t="s">
        <v>2385</v>
      </c>
      <c r="B36" s="74" t="s">
        <v>978</v>
      </c>
      <c r="C36" s="74" t="s">
        <v>325</v>
      </c>
      <c r="D36" s="74" t="s">
        <v>378</v>
      </c>
      <c r="E36" s="104">
        <v>44720</v>
      </c>
      <c r="F36" s="75">
        <v>44865</v>
      </c>
      <c r="G36" s="76" t="s">
        <v>1856</v>
      </c>
      <c r="H36" s="1" t="s">
        <v>2380</v>
      </c>
      <c r="I36" s="1"/>
      <c r="J36" s="1"/>
      <c r="K36" s="74">
        <v>35.890545000000003</v>
      </c>
      <c r="L36" s="74">
        <v>-107.370946</v>
      </c>
      <c r="M36" s="74" t="s">
        <v>357</v>
      </c>
      <c r="N36" s="76" t="s">
        <v>238</v>
      </c>
      <c r="O36" s="74" t="s">
        <v>147</v>
      </c>
      <c r="P36" s="10" t="s">
        <v>2240</v>
      </c>
      <c r="Q36" s="20" t="s">
        <v>1549</v>
      </c>
      <c r="S36" s="20">
        <v>0</v>
      </c>
      <c r="Z36" s="74" t="s">
        <v>2151</v>
      </c>
      <c r="AA36" s="74" t="s">
        <v>142</v>
      </c>
      <c r="AB36" s="77" t="s">
        <v>1285</v>
      </c>
      <c r="AC36" s="3">
        <v>1.65</v>
      </c>
      <c r="AD36" s="3"/>
      <c r="AE36" s="3"/>
      <c r="AF36" s="3"/>
      <c r="AG36" s="3">
        <v>53.2</v>
      </c>
      <c r="AH36" s="3">
        <v>0.94</v>
      </c>
      <c r="AI36" s="3">
        <v>31.1</v>
      </c>
      <c r="AJ36" s="3"/>
      <c r="AK36" s="30">
        <v>2.59</v>
      </c>
      <c r="AL36" s="3">
        <v>0.01</v>
      </c>
      <c r="AM36" s="3">
        <v>0.99</v>
      </c>
      <c r="AN36" s="3">
        <v>1.93</v>
      </c>
      <c r="AO36" s="3">
        <v>2</v>
      </c>
      <c r="AP36" s="3">
        <v>0.36</v>
      </c>
      <c r="AQ36" s="3">
        <v>0.03</v>
      </c>
      <c r="AR36" s="3">
        <v>6.12</v>
      </c>
      <c r="AS36" s="3">
        <v>1160</v>
      </c>
      <c r="AT36" s="3">
        <v>1.65</v>
      </c>
      <c r="AU36" s="3"/>
      <c r="AV36" s="3"/>
      <c r="AW36" s="3">
        <v>0.06</v>
      </c>
      <c r="AX36" s="3"/>
      <c r="AY36" s="3">
        <v>99.270000000000024</v>
      </c>
      <c r="AZ36" s="3">
        <v>1</v>
      </c>
      <c r="BA36" s="3" t="s">
        <v>292</v>
      </c>
      <c r="BB36" s="3">
        <v>1.7</v>
      </c>
      <c r="BC36" s="3"/>
      <c r="BD36" s="3">
        <v>507</v>
      </c>
      <c r="BE36" s="3"/>
      <c r="BF36" s="3">
        <v>0.01</v>
      </c>
      <c r="BG36" s="3"/>
      <c r="BH36" s="3" t="s">
        <v>292</v>
      </c>
      <c r="BI36" s="3"/>
      <c r="BJ36" s="3">
        <v>3</v>
      </c>
      <c r="BK36" s="3">
        <v>15</v>
      </c>
      <c r="BL36" s="3">
        <v>1.4</v>
      </c>
      <c r="BM36" s="3">
        <v>38</v>
      </c>
      <c r="BN36" s="3">
        <v>42.9</v>
      </c>
      <c r="BO36" s="3">
        <v>2</v>
      </c>
      <c r="BP36" s="3">
        <v>8.1300000000000008</v>
      </c>
      <c r="BQ36" s="3">
        <v>7.0000000000000001E-3</v>
      </c>
      <c r="BR36" s="3">
        <v>2.9000000000000001E-2</v>
      </c>
      <c r="BS36" s="3"/>
      <c r="BT36" s="3">
        <v>70</v>
      </c>
      <c r="BU36" s="3">
        <v>7</v>
      </c>
      <c r="BV36" s="3">
        <v>25.5</v>
      </c>
      <c r="BW36" s="3">
        <v>6</v>
      </c>
      <c r="BX36" s="3"/>
      <c r="BY36" s="3">
        <v>49</v>
      </c>
      <c r="BZ36" s="3"/>
      <c r="CA36" s="3"/>
      <c r="CB36" s="3">
        <v>13.3</v>
      </c>
      <c r="CC36" s="3">
        <v>3.0000000000000001E-3</v>
      </c>
      <c r="CD36" s="3"/>
      <c r="CE36" s="3"/>
      <c r="CF36" s="3">
        <v>0.24</v>
      </c>
      <c r="CG36">
        <f>AVERAGE(CG33:CG35)</f>
        <v>2.8546104333090874</v>
      </c>
      <c r="CH36" s="3">
        <v>0.7</v>
      </c>
      <c r="CI36" s="3">
        <v>4.0999999999999996</v>
      </c>
      <c r="CJ36" s="3">
        <v>241</v>
      </c>
      <c r="CK36" s="3">
        <v>2.6</v>
      </c>
      <c r="CL36" s="3">
        <v>0.08</v>
      </c>
      <c r="CM36" s="3">
        <v>25.2</v>
      </c>
      <c r="CN36" s="3">
        <v>0.06</v>
      </c>
      <c r="CO36" s="3">
        <v>9.5399999999999991</v>
      </c>
      <c r="CP36" s="3">
        <v>144</v>
      </c>
      <c r="CQ36" s="3">
        <v>8</v>
      </c>
      <c r="CR36">
        <f>AVERAGE(CR33:CR35)</f>
        <v>6.2973100536241757</v>
      </c>
      <c r="CS36" s="3">
        <v>59</v>
      </c>
      <c r="CT36" s="3">
        <v>283</v>
      </c>
      <c r="CU36">
        <f t="shared" ref="CU36:DF36" si="158">AVERAGE(CU33:CU35)</f>
        <v>23.714974919375877</v>
      </c>
      <c r="CV36">
        <f t="shared" si="158"/>
        <v>35.323769679131424</v>
      </c>
      <c r="CW36">
        <f t="shared" si="158"/>
        <v>4.21</v>
      </c>
      <c r="CX36">
        <f t="shared" si="158"/>
        <v>14.809534059713528</v>
      </c>
      <c r="CY36">
        <f t="shared" si="158"/>
        <v>2.4746910769958279</v>
      </c>
      <c r="CZ36">
        <f t="shared" si="158"/>
        <v>2.1372968320011156</v>
      </c>
      <c r="DA36">
        <f t="shared" si="158"/>
        <v>1.8967613917200137</v>
      </c>
      <c r="DB36">
        <f t="shared" si="158"/>
        <v>0.55000000000000004</v>
      </c>
      <c r="DC36">
        <f t="shared" si="158"/>
        <v>1.6253173244704746</v>
      </c>
      <c r="DD36">
        <f t="shared" si="158"/>
        <v>0.62</v>
      </c>
      <c r="DE36">
        <f t="shared" si="158"/>
        <v>0.87140904152418175</v>
      </c>
      <c r="DF36">
        <f t="shared" si="158"/>
        <v>0.28000000000000003</v>
      </c>
      <c r="DG36">
        <f t="shared" ref="DG36" si="159">AVERAGE(DG33:DG35)</f>
        <v>0.88884472854437002</v>
      </c>
      <c r="DH36">
        <f t="shared" ref="DH36" si="160">AVERAGE(DH33:DH35)</f>
        <v>0.27</v>
      </c>
      <c r="DI36" s="112">
        <f>SUM(CU36:DH36)</f>
        <v>89.672599053476816</v>
      </c>
      <c r="DJ36" s="112">
        <f>SUM(CU36:DH36)+CR36</f>
        <v>95.969909107100989</v>
      </c>
    </row>
    <row r="38" spans="1:158" s="3" customFormat="1" ht="13" x14ac:dyDescent="0.3">
      <c r="A38" s="20" t="s">
        <v>298</v>
      </c>
      <c r="B38" s="3" t="s">
        <v>978</v>
      </c>
      <c r="C38" s="3" t="s">
        <v>326</v>
      </c>
      <c r="D38" s="3" t="s">
        <v>980</v>
      </c>
      <c r="E38" s="23">
        <v>44747</v>
      </c>
      <c r="F38" s="13">
        <v>44865</v>
      </c>
      <c r="G38" s="10" t="s">
        <v>1274</v>
      </c>
      <c r="H38" s="3" t="s">
        <v>2195</v>
      </c>
      <c r="K38" s="3">
        <v>36.087259000000003</v>
      </c>
      <c r="L38" s="3">
        <v>-107.82174000000001</v>
      </c>
      <c r="M38" s="3" t="s">
        <v>357</v>
      </c>
      <c r="N38" s="10" t="s">
        <v>142</v>
      </c>
      <c r="O38" s="3" t="s">
        <v>147</v>
      </c>
      <c r="P38" s="10" t="s">
        <v>324</v>
      </c>
      <c r="Q38" s="3" t="s">
        <v>1373</v>
      </c>
      <c r="R38" s="3" t="s">
        <v>1546</v>
      </c>
      <c r="S38" s="3">
        <v>0</v>
      </c>
      <c r="Z38" s="15" t="s">
        <v>2157</v>
      </c>
      <c r="AA38" s="3" t="s">
        <v>142</v>
      </c>
      <c r="AB38" s="1" t="s">
        <v>1285</v>
      </c>
      <c r="AC38" s="3">
        <v>0.03</v>
      </c>
      <c r="AG38" s="3">
        <v>66.459999999999994</v>
      </c>
      <c r="AH38" s="3">
        <v>0.68</v>
      </c>
      <c r="AI38" s="3">
        <v>19.579999999999998</v>
      </c>
      <c r="AK38" s="30">
        <v>5.18</v>
      </c>
      <c r="AL38" s="3">
        <v>0.01</v>
      </c>
      <c r="AM38" s="3">
        <v>1.37</v>
      </c>
      <c r="AN38" s="3">
        <v>0.19</v>
      </c>
      <c r="AO38" s="3">
        <v>1.55</v>
      </c>
      <c r="AP38" s="3">
        <v>2.02</v>
      </c>
      <c r="AQ38" s="3">
        <v>0.03</v>
      </c>
      <c r="AR38" s="3">
        <v>1.77</v>
      </c>
      <c r="AS38" s="3">
        <v>670</v>
      </c>
      <c r="AT38" s="3">
        <v>0.03</v>
      </c>
      <c r="AW38" s="3">
        <v>0.09</v>
      </c>
      <c r="AY38" s="3">
        <v>98.84</v>
      </c>
      <c r="AZ38" s="3">
        <v>1</v>
      </c>
      <c r="BA38" s="3" t="s">
        <v>292</v>
      </c>
      <c r="BB38" s="3">
        <v>1.2</v>
      </c>
      <c r="BD38" s="3">
        <v>290</v>
      </c>
      <c r="BF38" s="3">
        <v>7.0000000000000007E-2</v>
      </c>
      <c r="BH38" s="3" t="s">
        <v>292</v>
      </c>
      <c r="BJ38" s="3">
        <v>8</v>
      </c>
      <c r="BK38" s="3">
        <v>36</v>
      </c>
      <c r="BL38" s="3">
        <v>14.05</v>
      </c>
      <c r="BM38" s="3">
        <v>24</v>
      </c>
      <c r="BN38" s="3">
        <v>26.1</v>
      </c>
      <c r="BO38" s="3">
        <v>0.6</v>
      </c>
      <c r="BP38" s="3">
        <v>6.18</v>
      </c>
      <c r="BQ38" s="3" t="s">
        <v>296</v>
      </c>
      <c r="BR38" s="3">
        <v>2.5000000000000001E-2</v>
      </c>
      <c r="BT38" s="3">
        <v>30</v>
      </c>
      <c r="BU38" s="3">
        <v>1</v>
      </c>
      <c r="BV38" s="3">
        <v>17.2</v>
      </c>
      <c r="BW38" s="3">
        <v>13</v>
      </c>
      <c r="BY38" s="3">
        <v>21</v>
      </c>
      <c r="CB38" s="3">
        <v>111</v>
      </c>
      <c r="CC38" s="3">
        <v>1E-3</v>
      </c>
      <c r="CF38" s="3">
        <v>0.23</v>
      </c>
      <c r="CG38" s="3">
        <v>3.1</v>
      </c>
      <c r="CH38" s="3" t="s">
        <v>291</v>
      </c>
      <c r="CI38" s="3">
        <v>2.8</v>
      </c>
      <c r="CJ38" s="3">
        <v>113</v>
      </c>
      <c r="CK38" s="3">
        <v>1.3</v>
      </c>
      <c r="CL38" s="3">
        <v>0.01</v>
      </c>
      <c r="CM38" s="3">
        <v>16.850000000000001</v>
      </c>
      <c r="CN38" s="3">
        <v>0.35</v>
      </c>
      <c r="CO38" s="3">
        <v>6.2</v>
      </c>
      <c r="CP38" s="3">
        <v>100</v>
      </c>
      <c r="CQ38" s="3">
        <v>3.3</v>
      </c>
      <c r="CR38" s="3">
        <v>25.2</v>
      </c>
      <c r="CS38" s="3">
        <v>81</v>
      </c>
      <c r="CT38" s="3">
        <v>202</v>
      </c>
      <c r="CU38" s="3">
        <v>35.4</v>
      </c>
      <c r="CV38" s="3">
        <v>66.900000000000006</v>
      </c>
      <c r="CW38" s="3">
        <v>7.34</v>
      </c>
      <c r="CX38" s="3">
        <v>28.4</v>
      </c>
      <c r="CY38" s="3">
        <v>5.31</v>
      </c>
      <c r="CZ38" s="3">
        <v>0.91</v>
      </c>
      <c r="DA38" s="3">
        <v>4.41</v>
      </c>
      <c r="DB38" s="3">
        <v>0.62</v>
      </c>
      <c r="DC38" s="3">
        <v>4.4800000000000004</v>
      </c>
      <c r="DD38" s="3">
        <v>0.85</v>
      </c>
      <c r="DE38" s="3">
        <v>2.48</v>
      </c>
      <c r="DF38" s="3">
        <v>0.41</v>
      </c>
      <c r="DG38" s="3">
        <v>2.58</v>
      </c>
      <c r="DH38" s="3">
        <v>0.4</v>
      </c>
      <c r="DI38" s="2">
        <v>160.49</v>
      </c>
      <c r="DJ38" s="2">
        <v>185.69</v>
      </c>
    </row>
    <row r="39" spans="1:158" s="3" customFormat="1" ht="13" x14ac:dyDescent="0.3">
      <c r="A39" s="19" t="s">
        <v>2194</v>
      </c>
      <c r="B39" s="3" t="s">
        <v>978</v>
      </c>
      <c r="C39" s="1" t="s">
        <v>326</v>
      </c>
      <c r="D39" s="3" t="s">
        <v>980</v>
      </c>
      <c r="E39" s="23">
        <v>44747</v>
      </c>
      <c r="F39" s="13">
        <v>44940</v>
      </c>
      <c r="G39" s="10" t="s">
        <v>1545</v>
      </c>
      <c r="H39" s="3" t="s">
        <v>2195</v>
      </c>
      <c r="K39" s="1">
        <v>36.087259000000003</v>
      </c>
      <c r="L39" s="1">
        <v>-107.82174000000001</v>
      </c>
      <c r="M39" s="3" t="s">
        <v>357</v>
      </c>
      <c r="N39" s="10" t="s">
        <v>142</v>
      </c>
      <c r="O39" s="3" t="s">
        <v>147</v>
      </c>
      <c r="P39" s="10" t="s">
        <v>324</v>
      </c>
      <c r="Q39" s="3" t="s">
        <v>1373</v>
      </c>
      <c r="R39" s="3" t="s">
        <v>1546</v>
      </c>
      <c r="S39" s="3">
        <v>0</v>
      </c>
      <c r="Z39" s="3" t="s">
        <v>324</v>
      </c>
      <c r="AA39" s="3" t="s">
        <v>142</v>
      </c>
      <c r="AB39" s="1" t="s">
        <v>1285</v>
      </c>
      <c r="AG39" s="1">
        <v>67.61</v>
      </c>
      <c r="AH39" s="1">
        <v>0.6</v>
      </c>
      <c r="AI39" s="1">
        <v>19.14</v>
      </c>
      <c r="AK39" s="18">
        <v>5.41</v>
      </c>
      <c r="AL39" s="1">
        <v>0.02</v>
      </c>
      <c r="AM39" s="1">
        <v>1.48</v>
      </c>
      <c r="AN39" s="1">
        <v>0.2</v>
      </c>
      <c r="AO39" s="1">
        <v>1.6</v>
      </c>
      <c r="AP39" s="1">
        <v>2.2200000000000002</v>
      </c>
      <c r="AQ39" s="1">
        <v>0.03</v>
      </c>
      <c r="AR39" s="1">
        <v>1.1299999999999999</v>
      </c>
      <c r="AS39" s="1">
        <v>490</v>
      </c>
      <c r="AT39" s="1">
        <v>0.03</v>
      </c>
      <c r="AW39" s="1">
        <v>0.08</v>
      </c>
      <c r="AY39" s="3">
        <v>99.439999999999984</v>
      </c>
      <c r="AZ39" s="1">
        <v>2E-3</v>
      </c>
      <c r="BA39" s="1" t="s">
        <v>292</v>
      </c>
      <c r="BB39" s="1">
        <v>0.8</v>
      </c>
      <c r="BD39" s="1">
        <v>349</v>
      </c>
      <c r="BF39" s="1">
        <v>0.06</v>
      </c>
      <c r="BH39" s="1" t="s">
        <v>292</v>
      </c>
      <c r="BJ39" s="1">
        <v>10</v>
      </c>
      <c r="BK39" s="1">
        <v>31</v>
      </c>
      <c r="BL39" s="1">
        <v>12.85</v>
      </c>
      <c r="BM39" s="1">
        <v>26</v>
      </c>
      <c r="BN39" s="1">
        <v>25.7</v>
      </c>
      <c r="BO39" s="1">
        <v>0.8</v>
      </c>
      <c r="BP39" s="1">
        <v>5</v>
      </c>
      <c r="BQ39" s="1">
        <v>6.0000000000000001E-3</v>
      </c>
      <c r="BR39" s="1">
        <v>2.8000000000000001E-2</v>
      </c>
      <c r="BT39" s="1">
        <v>30</v>
      </c>
      <c r="BU39" s="1">
        <v>2</v>
      </c>
      <c r="BV39" s="1">
        <v>17.55</v>
      </c>
      <c r="BW39" s="1">
        <v>11</v>
      </c>
      <c r="BY39" s="1">
        <v>24</v>
      </c>
      <c r="CB39" s="1">
        <v>142.5</v>
      </c>
      <c r="CC39" s="1" t="s">
        <v>290</v>
      </c>
      <c r="CF39" s="1">
        <v>0.24</v>
      </c>
      <c r="CG39" s="1">
        <v>11</v>
      </c>
      <c r="CH39" s="1" t="s">
        <v>291</v>
      </c>
      <c r="CI39" s="1">
        <v>2.5</v>
      </c>
      <c r="CJ39" s="1">
        <v>84.2</v>
      </c>
      <c r="CK39" s="1">
        <v>1.4</v>
      </c>
      <c r="CL39" s="1">
        <v>0.01</v>
      </c>
      <c r="CM39" s="1">
        <v>15.9</v>
      </c>
      <c r="CN39" s="1">
        <v>0.12</v>
      </c>
      <c r="CO39" s="1">
        <v>7.54</v>
      </c>
      <c r="CP39" s="1">
        <v>93</v>
      </c>
      <c r="CQ39" s="1">
        <v>2.4</v>
      </c>
      <c r="CR39" s="1">
        <v>21.9</v>
      </c>
      <c r="CS39" s="1">
        <v>92</v>
      </c>
      <c r="CT39" s="1">
        <v>156</v>
      </c>
      <c r="CU39" s="1">
        <v>36</v>
      </c>
      <c r="CV39" s="1">
        <v>69.400000000000006</v>
      </c>
      <c r="CW39" s="1">
        <v>8.01</v>
      </c>
      <c r="CX39" s="1">
        <v>28.4</v>
      </c>
      <c r="CY39" s="1">
        <v>5.64</v>
      </c>
      <c r="CZ39" s="1">
        <v>0.93</v>
      </c>
      <c r="DA39" s="1">
        <v>4.4000000000000004</v>
      </c>
      <c r="DB39" s="1">
        <v>0.7</v>
      </c>
      <c r="DC39" s="1">
        <v>3.89</v>
      </c>
      <c r="DD39" s="1">
        <v>0.76</v>
      </c>
      <c r="DE39" s="1">
        <v>2.25</v>
      </c>
      <c r="DF39" s="1">
        <v>0.32</v>
      </c>
      <c r="DG39" s="1">
        <v>2.1800000000000002</v>
      </c>
      <c r="DH39" s="1">
        <v>0.34</v>
      </c>
      <c r="DI39" s="85">
        <v>163.21999999999997</v>
      </c>
      <c r="DJ39" s="2">
        <v>185.11999999999998</v>
      </c>
      <c r="DK39" s="1"/>
    </row>
    <row r="40" spans="1:158" x14ac:dyDescent="0.35">
      <c r="A40" t="s">
        <v>2387</v>
      </c>
      <c r="B40" s="3" t="s">
        <v>978</v>
      </c>
      <c r="C40" s="1" t="s">
        <v>326</v>
      </c>
      <c r="D40" s="3" t="s">
        <v>980</v>
      </c>
      <c r="E40" s="23">
        <v>44747</v>
      </c>
      <c r="F40" s="13">
        <v>44940</v>
      </c>
      <c r="G40" s="10" t="s">
        <v>1545</v>
      </c>
      <c r="H40" s="3" t="s">
        <v>2195</v>
      </c>
      <c r="I40" s="3"/>
      <c r="J40" s="3"/>
      <c r="K40" s="1">
        <v>36.087259000000003</v>
      </c>
      <c r="L40" s="1">
        <v>-107.82174000000001</v>
      </c>
      <c r="M40" s="3" t="s">
        <v>357</v>
      </c>
      <c r="N40" s="10" t="s">
        <v>142</v>
      </c>
      <c r="O40" s="3" t="s">
        <v>147</v>
      </c>
      <c r="P40" s="10" t="s">
        <v>324</v>
      </c>
      <c r="Q40" s="3" t="s">
        <v>1373</v>
      </c>
      <c r="R40" s="3" t="s">
        <v>1546</v>
      </c>
      <c r="S40" s="3">
        <v>0</v>
      </c>
      <c r="T40" s="3"/>
      <c r="U40" s="3"/>
      <c r="V40" s="3"/>
      <c r="W40" s="3"/>
      <c r="X40" s="3"/>
      <c r="Y40" s="3"/>
      <c r="Z40" s="3" t="s">
        <v>324</v>
      </c>
      <c r="AA40" s="3" t="s">
        <v>142</v>
      </c>
      <c r="AB40" s="1" t="s">
        <v>1285</v>
      </c>
      <c r="AC40">
        <f>AVERAGE(AC38:AC39)</f>
        <v>0.03</v>
      </c>
      <c r="AG40">
        <f t="shared" ref="AG40:AI40" si="161">AVERAGE(AG38:AG39)</f>
        <v>67.034999999999997</v>
      </c>
      <c r="AH40">
        <f t="shared" si="161"/>
        <v>0.64</v>
      </c>
      <c r="AI40">
        <f t="shared" si="161"/>
        <v>19.36</v>
      </c>
      <c r="AK40">
        <f t="shared" ref="AK40:AT40" si="162">AVERAGE(AK38:AK39)</f>
        <v>5.2949999999999999</v>
      </c>
      <c r="AL40">
        <f t="shared" si="162"/>
        <v>1.4999999999999999E-2</v>
      </c>
      <c r="AM40">
        <f t="shared" si="162"/>
        <v>1.425</v>
      </c>
      <c r="AN40">
        <f t="shared" si="162"/>
        <v>0.19500000000000001</v>
      </c>
      <c r="AO40">
        <f t="shared" si="162"/>
        <v>1.5750000000000002</v>
      </c>
      <c r="AP40">
        <f t="shared" si="162"/>
        <v>2.12</v>
      </c>
      <c r="AQ40">
        <f t="shared" si="162"/>
        <v>0.03</v>
      </c>
      <c r="AR40">
        <f t="shared" si="162"/>
        <v>1.45</v>
      </c>
      <c r="AS40">
        <f t="shared" si="162"/>
        <v>580</v>
      </c>
      <c r="AT40">
        <f t="shared" si="162"/>
        <v>0.03</v>
      </c>
      <c r="AW40">
        <f>AVERAGE(AW38:AW39)</f>
        <v>8.4999999999999992E-2</v>
      </c>
      <c r="AY40">
        <f t="shared" ref="AY40:BB40" si="163">AVERAGE(AY38:AY39)</f>
        <v>99.139999999999986</v>
      </c>
      <c r="AZ40">
        <f t="shared" si="163"/>
        <v>0.501</v>
      </c>
      <c r="BA40" t="s">
        <v>292</v>
      </c>
      <c r="BB40">
        <f t="shared" si="163"/>
        <v>1</v>
      </c>
      <c r="BD40">
        <f t="shared" ref="BD40" si="164">AVERAGE(BD38:BD39)</f>
        <v>319.5</v>
      </c>
      <c r="BF40">
        <f t="shared" ref="BF40" si="165">AVERAGE(BF38:BF39)</f>
        <v>6.5000000000000002E-2</v>
      </c>
      <c r="BH40" t="s">
        <v>292</v>
      </c>
      <c r="BJ40">
        <f t="shared" ref="BJ40" si="166">AVERAGE(BJ38:BJ39)</f>
        <v>9</v>
      </c>
      <c r="BK40">
        <f t="shared" ref="BK40" si="167">AVERAGE(BK38:BK39)</f>
        <v>33.5</v>
      </c>
      <c r="BL40">
        <f t="shared" ref="BL40" si="168">AVERAGE(BL38:BL39)</f>
        <v>13.45</v>
      </c>
      <c r="BM40">
        <f t="shared" ref="BM40" si="169">AVERAGE(BM38:BM39)</f>
        <v>25</v>
      </c>
      <c r="BN40">
        <f t="shared" ref="BN40" si="170">AVERAGE(BN38:BN39)</f>
        <v>25.9</v>
      </c>
      <c r="BO40">
        <f t="shared" ref="BO40" si="171">AVERAGE(BO38:BO39)</f>
        <v>0.7</v>
      </c>
      <c r="BP40">
        <f t="shared" ref="BP40" si="172">AVERAGE(BP38:BP39)</f>
        <v>5.59</v>
      </c>
      <c r="BQ40">
        <f t="shared" ref="BQ40" si="173">AVERAGE(BQ38:BQ39)</f>
        <v>6.0000000000000001E-3</v>
      </c>
      <c r="BR40">
        <f t="shared" ref="BR40" si="174">AVERAGE(BR38:BR39)</f>
        <v>2.6500000000000003E-2</v>
      </c>
      <c r="BT40">
        <f t="shared" ref="BT40" si="175">AVERAGE(BT38:BT39)</f>
        <v>30</v>
      </c>
      <c r="BU40">
        <f t="shared" ref="BU40" si="176">AVERAGE(BU38:BU39)</f>
        <v>1.5</v>
      </c>
      <c r="BV40">
        <f t="shared" ref="BV40" si="177">AVERAGE(BV38:BV39)</f>
        <v>17.375</v>
      </c>
      <c r="BW40">
        <f t="shared" ref="BW40" si="178">AVERAGE(BW38:BW39)</f>
        <v>12</v>
      </c>
      <c r="BY40">
        <f t="shared" ref="BY40" si="179">AVERAGE(BY38:BY39)</f>
        <v>22.5</v>
      </c>
      <c r="CB40">
        <f t="shared" ref="CB40" si="180">AVERAGE(CB38:CB39)</f>
        <v>126.75</v>
      </c>
      <c r="CC40">
        <f t="shared" ref="CC40" si="181">AVERAGE(CC38:CC39)</f>
        <v>1E-3</v>
      </c>
      <c r="CF40">
        <f t="shared" ref="CF40" si="182">AVERAGE(CF38:CF39)</f>
        <v>0.23499999999999999</v>
      </c>
      <c r="CG40">
        <f t="shared" ref="CG40" si="183">AVERAGE(CG38:CG39)</f>
        <v>7.05</v>
      </c>
      <c r="CH40" t="s">
        <v>291</v>
      </c>
      <c r="CI40">
        <f t="shared" ref="CI40" si="184">AVERAGE(CI38:CI39)</f>
        <v>2.65</v>
      </c>
      <c r="CJ40">
        <f t="shared" ref="CJ40" si="185">AVERAGE(CJ38:CJ39)</f>
        <v>98.6</v>
      </c>
      <c r="CK40">
        <f t="shared" ref="CK40" si="186">AVERAGE(CK38:CK39)</f>
        <v>1.35</v>
      </c>
      <c r="CL40">
        <f t="shared" ref="CL40" si="187">AVERAGE(CL38:CL39)</f>
        <v>0.01</v>
      </c>
      <c r="CM40">
        <f t="shared" ref="CM40" si="188">AVERAGE(CM38:CM39)</f>
        <v>16.375</v>
      </c>
      <c r="CN40">
        <f t="shared" ref="CN40" si="189">AVERAGE(CN38:CN39)</f>
        <v>0.23499999999999999</v>
      </c>
      <c r="CO40">
        <f t="shared" ref="CO40" si="190">AVERAGE(CO38:CO39)</f>
        <v>6.87</v>
      </c>
      <c r="CP40">
        <f t="shared" ref="CP40" si="191">AVERAGE(CP38:CP39)</f>
        <v>96.5</v>
      </c>
      <c r="CQ40">
        <f t="shared" ref="CQ40" si="192">AVERAGE(CQ38:CQ39)</f>
        <v>2.8499999999999996</v>
      </c>
      <c r="CR40">
        <f t="shared" ref="CR40" si="193">AVERAGE(CR38:CR39)</f>
        <v>23.549999999999997</v>
      </c>
      <c r="CS40">
        <f t="shared" ref="CS40" si="194">AVERAGE(CS38:CS39)</f>
        <v>86.5</v>
      </c>
      <c r="CT40">
        <f t="shared" ref="CT40" si="195">AVERAGE(CT38:CT39)</f>
        <v>179</v>
      </c>
      <c r="CU40">
        <f t="shared" ref="CU40" si="196">AVERAGE(CU38:CU39)</f>
        <v>35.700000000000003</v>
      </c>
      <c r="CV40">
        <f t="shared" ref="CV40" si="197">AVERAGE(CV38:CV39)</f>
        <v>68.150000000000006</v>
      </c>
      <c r="CW40">
        <f t="shared" ref="CW40" si="198">AVERAGE(CW38:CW39)</f>
        <v>7.6749999999999998</v>
      </c>
      <c r="CX40">
        <f t="shared" ref="CX40" si="199">AVERAGE(CX38:CX39)</f>
        <v>28.4</v>
      </c>
      <c r="CY40">
        <f t="shared" ref="CY40" si="200">AVERAGE(CY38:CY39)</f>
        <v>5.4749999999999996</v>
      </c>
      <c r="CZ40">
        <f t="shared" ref="CZ40" si="201">AVERAGE(CZ38:CZ39)</f>
        <v>0.92</v>
      </c>
      <c r="DA40">
        <f t="shared" ref="DA40" si="202">AVERAGE(DA38:DA39)</f>
        <v>4.4050000000000002</v>
      </c>
      <c r="DB40">
        <f t="shared" ref="DB40" si="203">AVERAGE(DB38:DB39)</f>
        <v>0.65999999999999992</v>
      </c>
      <c r="DC40">
        <f t="shared" ref="DC40" si="204">AVERAGE(DC38:DC39)</f>
        <v>4.1850000000000005</v>
      </c>
      <c r="DD40">
        <f t="shared" ref="DD40" si="205">AVERAGE(DD38:DD39)</f>
        <v>0.80499999999999994</v>
      </c>
      <c r="DE40">
        <f t="shared" ref="DE40" si="206">AVERAGE(DE38:DE39)</f>
        <v>2.3650000000000002</v>
      </c>
      <c r="DF40">
        <f t="shared" ref="DF40" si="207">AVERAGE(DF38:DF39)</f>
        <v>0.36499999999999999</v>
      </c>
      <c r="DG40">
        <f t="shared" ref="DG40" si="208">AVERAGE(DG38:DG39)</f>
        <v>2.38</v>
      </c>
      <c r="DH40">
        <f t="shared" ref="DH40" si="209">AVERAGE(DH38:DH39)</f>
        <v>0.37</v>
      </c>
      <c r="DI40" s="112">
        <f>SUM(CU40:DH40)</f>
        <v>161.85500000000002</v>
      </c>
      <c r="DJ40" s="112">
        <f>SUM(CU40:DH40)+CR40</f>
        <v>185.40500000000003</v>
      </c>
    </row>
    <row r="42" spans="1:158" s="3" customFormat="1" ht="13" x14ac:dyDescent="0.3">
      <c r="A42" s="20" t="s">
        <v>351</v>
      </c>
      <c r="B42" s="3" t="s">
        <v>978</v>
      </c>
      <c r="C42" s="3" t="s">
        <v>325</v>
      </c>
      <c r="D42" s="3" t="s">
        <v>980</v>
      </c>
      <c r="E42" s="23">
        <v>44720</v>
      </c>
      <c r="F42" s="13">
        <v>44880</v>
      </c>
      <c r="G42" s="10">
        <v>128555</v>
      </c>
      <c r="H42" s="1" t="s">
        <v>247</v>
      </c>
      <c r="I42" s="1"/>
      <c r="J42" s="1"/>
      <c r="K42" s="1">
        <v>35.890791999999998</v>
      </c>
      <c r="L42" s="1">
        <v>-107.370367</v>
      </c>
      <c r="M42" s="3" t="s">
        <v>357</v>
      </c>
      <c r="N42" s="10" t="s">
        <v>238</v>
      </c>
      <c r="O42" s="3" t="s">
        <v>147</v>
      </c>
      <c r="P42" s="10" t="s">
        <v>336</v>
      </c>
      <c r="S42" s="3">
        <v>0</v>
      </c>
      <c r="X42" s="3" t="s">
        <v>249</v>
      </c>
      <c r="Z42" s="15" t="s">
        <v>2171</v>
      </c>
      <c r="AA42" s="3" t="s">
        <v>142</v>
      </c>
      <c r="AB42" s="1" t="s">
        <v>1285</v>
      </c>
      <c r="AC42" s="5">
        <v>0.33</v>
      </c>
      <c r="AD42" s="5"/>
      <c r="AG42" s="6">
        <v>63.92</v>
      </c>
      <c r="AH42" s="5">
        <v>1.1299999999999999</v>
      </c>
      <c r="AI42" s="5">
        <v>27.68</v>
      </c>
      <c r="AK42" s="31">
        <v>2.91</v>
      </c>
      <c r="AL42" s="5">
        <v>0.01</v>
      </c>
      <c r="AM42" s="5">
        <v>0.57999999999999996</v>
      </c>
      <c r="AN42" s="5">
        <v>1.58</v>
      </c>
      <c r="AO42" s="5">
        <v>0.57999999999999996</v>
      </c>
      <c r="AP42" s="5">
        <v>0.57999999999999996</v>
      </c>
      <c r="AQ42" s="5">
        <v>0.05</v>
      </c>
      <c r="AR42" s="5"/>
      <c r="AS42" s="5">
        <v>71</v>
      </c>
      <c r="AT42" s="5">
        <v>0.33</v>
      </c>
      <c r="AU42" s="5"/>
      <c r="AV42" s="5"/>
      <c r="AY42" s="3">
        <v>99.019999999999982</v>
      </c>
      <c r="BA42" s="5" t="s">
        <v>251</v>
      </c>
      <c r="BB42" s="5">
        <v>1.5</v>
      </c>
      <c r="BD42" s="5">
        <v>250</v>
      </c>
      <c r="BE42" s="5">
        <v>1</v>
      </c>
      <c r="BF42" s="5" t="s">
        <v>251</v>
      </c>
      <c r="BH42" s="5" t="s">
        <v>331</v>
      </c>
      <c r="BI42" s="5">
        <v>68</v>
      </c>
      <c r="BJ42" s="5">
        <v>2</v>
      </c>
      <c r="BK42" s="5">
        <v>9</v>
      </c>
      <c r="BL42" s="5" t="s">
        <v>251</v>
      </c>
      <c r="BM42" s="5">
        <v>14</v>
      </c>
      <c r="BN42" s="5">
        <v>12</v>
      </c>
      <c r="BO42" s="5" t="s">
        <v>251</v>
      </c>
      <c r="BP42" s="5">
        <v>3</v>
      </c>
      <c r="BQ42" s="5">
        <v>7.0000000000000007E-2</v>
      </c>
      <c r="BR42" s="5" t="s">
        <v>321</v>
      </c>
      <c r="BT42" s="5">
        <v>20</v>
      </c>
      <c r="BU42" s="5" t="s">
        <v>330</v>
      </c>
      <c r="BV42" s="5">
        <v>9</v>
      </c>
      <c r="BW42" s="5">
        <v>5</v>
      </c>
      <c r="BY42" s="5">
        <v>15</v>
      </c>
      <c r="CB42" s="5">
        <v>5</v>
      </c>
      <c r="CF42" s="3" t="s">
        <v>330</v>
      </c>
      <c r="CG42" s="5">
        <v>4</v>
      </c>
      <c r="CH42" s="3">
        <v>3</v>
      </c>
      <c r="CI42" s="5" t="s">
        <v>330</v>
      </c>
      <c r="CJ42" s="5">
        <v>103</v>
      </c>
      <c r="CK42" s="5" t="s">
        <v>251</v>
      </c>
      <c r="CM42" s="5">
        <v>9</v>
      </c>
      <c r="CN42" s="5" t="s">
        <v>330</v>
      </c>
      <c r="CO42" s="5">
        <v>2.9</v>
      </c>
      <c r="CP42" s="5">
        <v>25</v>
      </c>
      <c r="CQ42" s="5">
        <v>2</v>
      </c>
      <c r="CR42" s="5">
        <v>9</v>
      </c>
      <c r="CS42" s="5">
        <v>14</v>
      </c>
      <c r="CT42" s="5">
        <v>91</v>
      </c>
      <c r="CU42" s="5">
        <v>15</v>
      </c>
      <c r="CV42" s="5">
        <v>30</v>
      </c>
      <c r="CW42" s="5">
        <v>3</v>
      </c>
      <c r="CX42" s="5">
        <v>11</v>
      </c>
      <c r="CY42" s="5">
        <v>2</v>
      </c>
      <c r="CZ42" s="5" t="s">
        <v>251</v>
      </c>
      <c r="DA42" s="5">
        <v>2</v>
      </c>
      <c r="DB42" s="5" t="s">
        <v>251</v>
      </c>
      <c r="DC42" s="5">
        <v>2</v>
      </c>
      <c r="DD42" s="5" t="s">
        <v>251</v>
      </c>
      <c r="DE42" s="5">
        <v>1</v>
      </c>
      <c r="DF42" s="5" t="s">
        <v>251</v>
      </c>
      <c r="DG42" s="5" t="s">
        <v>251</v>
      </c>
      <c r="DH42" s="5" t="s">
        <v>251</v>
      </c>
      <c r="DI42" s="2">
        <v>66</v>
      </c>
      <c r="DJ42" s="2">
        <v>75</v>
      </c>
      <c r="DU42" s="5" t="s">
        <v>986</v>
      </c>
      <c r="DV42" s="5" t="s">
        <v>987</v>
      </c>
      <c r="DW42" s="5" t="s">
        <v>988</v>
      </c>
      <c r="DX42" s="5" t="s">
        <v>989</v>
      </c>
      <c r="DY42" s="5" t="s">
        <v>990</v>
      </c>
      <c r="DZ42" s="5" t="s">
        <v>991</v>
      </c>
      <c r="EA42" s="5" t="s">
        <v>992</v>
      </c>
      <c r="EB42" s="5" t="s">
        <v>993</v>
      </c>
      <c r="EC42" s="5" t="s">
        <v>994</v>
      </c>
      <c r="ED42" s="5" t="s">
        <v>995</v>
      </c>
      <c r="EE42" s="5" t="s">
        <v>412</v>
      </c>
      <c r="EF42" s="5" t="s">
        <v>996</v>
      </c>
      <c r="EG42" s="5" t="s">
        <v>997</v>
      </c>
      <c r="EH42" s="5" t="s">
        <v>638</v>
      </c>
      <c r="EI42" s="5" t="s">
        <v>998</v>
      </c>
      <c r="EJ42" s="5" t="s">
        <v>435</v>
      </c>
      <c r="EK42" s="5" t="s">
        <v>430</v>
      </c>
      <c r="EL42" s="5" t="s">
        <v>999</v>
      </c>
      <c r="EM42" s="5" t="s">
        <v>1000</v>
      </c>
      <c r="EN42" s="5" t="s">
        <v>1001</v>
      </c>
      <c r="EO42" s="5" t="s">
        <v>586</v>
      </c>
      <c r="EP42" s="5" t="s">
        <v>678</v>
      </c>
      <c r="EQ42" s="5" t="s">
        <v>477</v>
      </c>
      <c r="ER42" s="5" t="s">
        <v>1145</v>
      </c>
      <c r="ES42" s="5" t="s">
        <v>1146</v>
      </c>
      <c r="ET42" s="5" t="s">
        <v>1147</v>
      </c>
      <c r="EU42" s="5" t="s">
        <v>1173</v>
      </c>
      <c r="EV42" s="5" t="s">
        <v>1183</v>
      </c>
      <c r="EW42" s="5" t="s">
        <v>842</v>
      </c>
      <c r="EX42" s="5" t="s">
        <v>653</v>
      </c>
      <c r="EY42" s="5" t="s">
        <v>842</v>
      </c>
      <c r="EZ42" s="5" t="s">
        <v>444</v>
      </c>
      <c r="FA42" s="5" t="s">
        <v>1183</v>
      </c>
      <c r="FB42" s="3" t="s">
        <v>484</v>
      </c>
    </row>
    <row r="43" spans="1:158" s="74" customFormat="1" ht="13" x14ac:dyDescent="0.3">
      <c r="A43" s="74" t="s">
        <v>349</v>
      </c>
      <c r="B43" s="74" t="s">
        <v>978</v>
      </c>
      <c r="C43" s="74" t="s">
        <v>325</v>
      </c>
      <c r="D43" s="74" t="s">
        <v>378</v>
      </c>
      <c r="E43" s="104">
        <v>44720</v>
      </c>
      <c r="F43" s="75">
        <v>44880</v>
      </c>
      <c r="G43" s="76" t="s">
        <v>1856</v>
      </c>
      <c r="H43" s="1" t="s">
        <v>376</v>
      </c>
      <c r="I43" s="1"/>
      <c r="J43" s="1"/>
      <c r="K43" s="77">
        <v>35.890791999999998</v>
      </c>
      <c r="L43" s="77">
        <v>-107.370367</v>
      </c>
      <c r="M43" s="74" t="s">
        <v>357</v>
      </c>
      <c r="N43" s="76" t="s">
        <v>238</v>
      </c>
      <c r="O43" s="74" t="s">
        <v>147</v>
      </c>
      <c r="P43" s="76" t="s">
        <v>336</v>
      </c>
      <c r="S43" s="74">
        <v>0</v>
      </c>
      <c r="X43" s="74" t="s">
        <v>249</v>
      </c>
      <c r="Y43" s="74" t="s">
        <v>380</v>
      </c>
      <c r="Z43" s="74" t="s">
        <v>2171</v>
      </c>
      <c r="AA43" s="74" t="s">
        <v>142</v>
      </c>
      <c r="AB43" s="77" t="s">
        <v>1285</v>
      </c>
      <c r="AK43" s="78"/>
      <c r="CG43" s="79">
        <v>2.4846676499163984</v>
      </c>
      <c r="CR43" s="79">
        <v>4.7891331154515875</v>
      </c>
      <c r="CU43" s="79">
        <v>10.808174635205527</v>
      </c>
      <c r="CV43" s="79">
        <v>18.082052189993021</v>
      </c>
      <c r="CW43" s="79">
        <v>1.8787159305980461</v>
      </c>
      <c r="CX43" s="79">
        <v>10.025681770628436</v>
      </c>
      <c r="CY43" s="79">
        <v>1.3091145763548417</v>
      </c>
      <c r="CZ43" s="79"/>
      <c r="DA43" s="79">
        <v>3.3864909097795737</v>
      </c>
      <c r="DB43" s="79"/>
      <c r="DC43" s="79">
        <v>1.0254705379369684</v>
      </c>
      <c r="DD43" s="79"/>
      <c r="DE43" s="79">
        <v>0.60348887299608023</v>
      </c>
      <c r="DF43" s="79"/>
      <c r="DG43" s="79">
        <v>0.58325531499798033</v>
      </c>
      <c r="DH43" s="79"/>
      <c r="DI43" s="79">
        <v>47.70244473849047</v>
      </c>
      <c r="DJ43" s="79">
        <v>52.491577853942061</v>
      </c>
    </row>
    <row r="44" spans="1:158" x14ac:dyDescent="0.35">
      <c r="A44" t="s">
        <v>2388</v>
      </c>
      <c r="B44" s="20" t="s">
        <v>978</v>
      </c>
      <c r="C44" t="s">
        <v>325</v>
      </c>
      <c r="D44" s="19" t="s">
        <v>980</v>
      </c>
      <c r="E44" s="23">
        <v>44720</v>
      </c>
      <c r="F44" s="113">
        <v>44880</v>
      </c>
      <c r="G44" s="59" t="s">
        <v>2380</v>
      </c>
      <c r="H44" t="s">
        <v>2380</v>
      </c>
      <c r="K44" s="1">
        <v>35.890791999999998</v>
      </c>
      <c r="L44" s="1">
        <v>-107.370367</v>
      </c>
      <c r="M44" s="20" t="s">
        <v>357</v>
      </c>
      <c r="N44" s="59" t="s">
        <v>238</v>
      </c>
      <c r="O44" s="20" t="s">
        <v>147</v>
      </c>
      <c r="P44" s="59" t="s">
        <v>336</v>
      </c>
      <c r="S44" s="20">
        <v>0</v>
      </c>
      <c r="X44" t="s">
        <v>249</v>
      </c>
      <c r="Z44" t="s">
        <v>2171</v>
      </c>
      <c r="AA44" s="20" t="s">
        <v>142</v>
      </c>
      <c r="AB44" s="1" t="s">
        <v>1285</v>
      </c>
      <c r="AC44" s="5">
        <v>0.33</v>
      </c>
      <c r="AD44" s="5"/>
      <c r="AE44" s="3"/>
      <c r="AF44" s="3"/>
      <c r="AG44" s="6">
        <v>63.92</v>
      </c>
      <c r="AH44" s="5">
        <v>1.1299999999999999</v>
      </c>
      <c r="AI44" s="5">
        <v>27.68</v>
      </c>
      <c r="AJ44" s="3"/>
      <c r="AK44" s="31">
        <v>2.91</v>
      </c>
      <c r="AL44" s="5">
        <v>0.01</v>
      </c>
      <c r="AM44" s="5">
        <v>0.57999999999999996</v>
      </c>
      <c r="AN44" s="5">
        <v>1.58</v>
      </c>
      <c r="AO44" s="5">
        <v>0.57999999999999996</v>
      </c>
      <c r="AP44" s="5">
        <v>0.57999999999999996</v>
      </c>
      <c r="AQ44" s="5">
        <v>0.05</v>
      </c>
      <c r="AR44" s="5"/>
      <c r="AS44" s="5">
        <v>71</v>
      </c>
      <c r="AT44" s="5">
        <v>0.33</v>
      </c>
      <c r="AU44" s="5"/>
      <c r="AV44" s="5"/>
      <c r="AW44" s="3"/>
      <c r="AX44" s="3"/>
      <c r="AY44" s="3">
        <v>99.019999999999982</v>
      </c>
      <c r="AZ44" s="3"/>
      <c r="BA44" s="5" t="s">
        <v>251</v>
      </c>
      <c r="BB44" s="5">
        <v>1.5</v>
      </c>
      <c r="BC44" s="3"/>
      <c r="BD44" s="5">
        <v>250</v>
      </c>
      <c r="BE44" s="5">
        <v>1</v>
      </c>
      <c r="BF44" s="5" t="s">
        <v>251</v>
      </c>
      <c r="BG44" s="3"/>
      <c r="BH44" s="5" t="s">
        <v>331</v>
      </c>
      <c r="BI44" s="5">
        <v>68</v>
      </c>
      <c r="BJ44" s="5">
        <v>2</v>
      </c>
      <c r="BK44" s="5">
        <v>9</v>
      </c>
      <c r="BL44" s="5" t="s">
        <v>251</v>
      </c>
      <c r="BM44" s="5">
        <v>14</v>
      </c>
      <c r="BN44" s="5">
        <v>12</v>
      </c>
      <c r="BO44" s="5" t="s">
        <v>251</v>
      </c>
      <c r="BP44" s="5">
        <v>3</v>
      </c>
      <c r="BQ44" s="5">
        <v>7.0000000000000007E-2</v>
      </c>
      <c r="BR44" s="5" t="s">
        <v>321</v>
      </c>
      <c r="BS44" s="3"/>
      <c r="BT44" s="5">
        <v>20</v>
      </c>
      <c r="BU44" s="5" t="s">
        <v>330</v>
      </c>
      <c r="BV44" s="5">
        <v>9</v>
      </c>
      <c r="BW44" s="5">
        <v>5</v>
      </c>
      <c r="BX44" s="3"/>
      <c r="BY44" s="5">
        <v>15</v>
      </c>
      <c r="BZ44" s="3"/>
      <c r="CA44" s="3"/>
      <c r="CB44" s="5">
        <v>5</v>
      </c>
      <c r="CC44" s="3"/>
      <c r="CD44" s="3"/>
      <c r="CE44" s="3"/>
      <c r="CF44" s="3" t="s">
        <v>330</v>
      </c>
      <c r="CG44" s="5">
        <f>AVERAGE(CG42:CG43)</f>
        <v>3.242333824958199</v>
      </c>
      <c r="CH44" s="3">
        <v>3</v>
      </c>
      <c r="CI44" s="5" t="s">
        <v>330</v>
      </c>
      <c r="CJ44" s="5">
        <v>103</v>
      </c>
      <c r="CK44" s="5" t="s">
        <v>251</v>
      </c>
      <c r="CL44" s="3"/>
      <c r="CM44" s="5">
        <v>9</v>
      </c>
      <c r="CN44" s="5" t="s">
        <v>330</v>
      </c>
      <c r="CO44" s="5">
        <v>2.9</v>
      </c>
      <c r="CP44" s="5">
        <v>25</v>
      </c>
      <c r="CQ44" s="5">
        <v>2</v>
      </c>
      <c r="CR44" s="5">
        <f>AVERAGE(CR42:CR43)</f>
        <v>6.8945665577257937</v>
      </c>
      <c r="CS44" s="5">
        <v>14</v>
      </c>
      <c r="CT44" s="5">
        <v>91</v>
      </c>
      <c r="CU44" s="5">
        <f t="shared" ref="CU44:DG44" si="210">AVERAGE(CU42:CU43)</f>
        <v>12.904087317602762</v>
      </c>
      <c r="CV44" s="5">
        <f t="shared" si="210"/>
        <v>24.041026094996511</v>
      </c>
      <c r="CW44" s="5">
        <f t="shared" si="210"/>
        <v>2.4393579652990232</v>
      </c>
      <c r="CX44" s="5">
        <f t="shared" si="210"/>
        <v>10.512840885314219</v>
      </c>
      <c r="CY44" s="5">
        <f t="shared" si="210"/>
        <v>1.6545572881774209</v>
      </c>
      <c r="CZ44" s="5" t="s">
        <v>251</v>
      </c>
      <c r="DA44" s="5">
        <f t="shared" si="210"/>
        <v>2.6932454548897868</v>
      </c>
      <c r="DB44" s="5" t="s">
        <v>251</v>
      </c>
      <c r="DC44" s="5">
        <f t="shared" si="210"/>
        <v>1.5127352689684841</v>
      </c>
      <c r="DD44" s="5" t="s">
        <v>251</v>
      </c>
      <c r="DE44" s="5">
        <f t="shared" si="210"/>
        <v>0.80174443649804017</v>
      </c>
      <c r="DF44" s="5" t="s">
        <v>251</v>
      </c>
      <c r="DG44" s="5">
        <f t="shared" si="210"/>
        <v>0.58325531499798033</v>
      </c>
      <c r="DH44" s="5" t="s">
        <v>251</v>
      </c>
      <c r="DI44">
        <f>SUM(CU44:DH44)</f>
        <v>57.14285002674422</v>
      </c>
      <c r="DJ44">
        <f>SUM(CU44:DH44)+CR44</f>
        <v>64.037416584470009</v>
      </c>
    </row>
    <row r="46" spans="1:158" s="3" customFormat="1" ht="13" x14ac:dyDescent="0.3">
      <c r="A46" s="20" t="s">
        <v>352</v>
      </c>
      <c r="B46" s="3" t="s">
        <v>978</v>
      </c>
      <c r="C46" s="1" t="s">
        <v>143</v>
      </c>
      <c r="D46" s="3" t="s">
        <v>980</v>
      </c>
      <c r="E46" s="23">
        <v>44734</v>
      </c>
      <c r="F46" s="13">
        <v>44880</v>
      </c>
      <c r="G46" s="10">
        <v>128555</v>
      </c>
      <c r="H46" s="1" t="s">
        <v>247</v>
      </c>
      <c r="I46" s="1"/>
      <c r="J46" s="1"/>
      <c r="K46" s="1">
        <v>36.792389</v>
      </c>
      <c r="L46" s="1">
        <v>-104.586336</v>
      </c>
      <c r="M46" s="3" t="s">
        <v>357</v>
      </c>
      <c r="N46" s="10" t="s">
        <v>239</v>
      </c>
      <c r="O46" s="3" t="s">
        <v>147</v>
      </c>
      <c r="P46" s="10" t="s">
        <v>336</v>
      </c>
      <c r="Q46" s="20" t="s">
        <v>1549</v>
      </c>
      <c r="S46" s="3">
        <v>0</v>
      </c>
      <c r="X46" s="3" t="s">
        <v>249</v>
      </c>
      <c r="Z46" s="15" t="s">
        <v>2170</v>
      </c>
      <c r="AA46" s="3" t="s">
        <v>143</v>
      </c>
      <c r="AB46" s="3" t="s">
        <v>143</v>
      </c>
      <c r="AC46" s="5">
        <v>0.42</v>
      </c>
      <c r="AD46" s="5"/>
      <c r="AG46" s="5">
        <v>52.57</v>
      </c>
      <c r="AH46" s="5">
        <v>1.73</v>
      </c>
      <c r="AI46" s="5">
        <v>37.08</v>
      </c>
      <c r="AK46" s="31">
        <v>4.4800000000000004</v>
      </c>
      <c r="AL46" s="5">
        <v>0.11</v>
      </c>
      <c r="AM46" s="5">
        <v>0.49</v>
      </c>
      <c r="AN46" s="5">
        <v>1.65</v>
      </c>
      <c r="AO46" s="5">
        <v>0.41</v>
      </c>
      <c r="AP46" s="5">
        <v>0.3</v>
      </c>
      <c r="AQ46" s="5">
        <v>0.05</v>
      </c>
      <c r="AR46" s="5"/>
      <c r="AS46" s="5">
        <v>32</v>
      </c>
      <c r="AT46" s="5">
        <v>0.42</v>
      </c>
      <c r="AU46" s="5"/>
      <c r="AV46" s="5"/>
      <c r="AY46" s="3">
        <v>98.86999999999999</v>
      </c>
      <c r="BA46" s="5" t="s">
        <v>332</v>
      </c>
      <c r="BB46" s="5" t="s">
        <v>251</v>
      </c>
      <c r="BC46" s="3">
        <v>16</v>
      </c>
      <c r="BD46" s="5">
        <v>39</v>
      </c>
      <c r="BE46" s="5">
        <v>2.2000000000000002</v>
      </c>
      <c r="BF46" s="5" t="s">
        <v>251</v>
      </c>
      <c r="BH46" s="5" t="s">
        <v>291</v>
      </c>
      <c r="BI46" s="5">
        <v>43</v>
      </c>
      <c r="BJ46" s="5">
        <v>13</v>
      </c>
      <c r="BK46" s="5">
        <v>4</v>
      </c>
      <c r="BL46" s="5" t="s">
        <v>251</v>
      </c>
      <c r="BM46" s="5">
        <v>10</v>
      </c>
      <c r="BN46" s="5">
        <v>6</v>
      </c>
      <c r="BO46" s="5">
        <v>6</v>
      </c>
      <c r="BP46" s="5">
        <v>1</v>
      </c>
      <c r="BQ46" s="5">
        <v>0.02</v>
      </c>
      <c r="BR46" s="5" t="s">
        <v>321</v>
      </c>
      <c r="BT46" s="5">
        <v>9</v>
      </c>
      <c r="BU46" s="5" t="s">
        <v>251</v>
      </c>
      <c r="BV46" s="5">
        <v>3</v>
      </c>
      <c r="BW46" s="5">
        <v>6</v>
      </c>
      <c r="BY46" s="5">
        <v>7</v>
      </c>
      <c r="CB46" s="5" t="s">
        <v>251</v>
      </c>
      <c r="CF46" s="3" t="s">
        <v>251</v>
      </c>
      <c r="CG46" s="5">
        <v>3</v>
      </c>
      <c r="CH46" s="3">
        <v>2</v>
      </c>
      <c r="CI46" s="5">
        <v>3</v>
      </c>
      <c r="CJ46" s="5">
        <v>28</v>
      </c>
      <c r="CK46" s="5" t="s">
        <v>251</v>
      </c>
      <c r="CM46" s="5">
        <v>3</v>
      </c>
      <c r="CN46" s="5" t="s">
        <v>251</v>
      </c>
      <c r="CO46" s="5">
        <v>1.2</v>
      </c>
      <c r="CP46" s="5">
        <v>19</v>
      </c>
      <c r="CQ46" s="5" t="s">
        <v>251</v>
      </c>
      <c r="CR46" s="5">
        <v>12</v>
      </c>
      <c r="CS46" s="5">
        <v>19</v>
      </c>
      <c r="CT46" s="5">
        <v>36</v>
      </c>
      <c r="CU46" s="5">
        <v>16</v>
      </c>
      <c r="CV46" s="5">
        <v>27</v>
      </c>
      <c r="CW46" s="5">
        <v>3</v>
      </c>
      <c r="CX46" s="5">
        <v>10</v>
      </c>
      <c r="CY46" s="5">
        <v>2</v>
      </c>
      <c r="CZ46" s="5" t="s">
        <v>251</v>
      </c>
      <c r="DA46" s="5">
        <v>2</v>
      </c>
      <c r="DB46" s="5" t="s">
        <v>251</v>
      </c>
      <c r="DC46" s="5">
        <v>2</v>
      </c>
      <c r="DD46" s="5" t="s">
        <v>251</v>
      </c>
      <c r="DE46" s="5">
        <v>1</v>
      </c>
      <c r="DF46" s="5" t="s">
        <v>251</v>
      </c>
      <c r="DG46" s="5" t="s">
        <v>251</v>
      </c>
      <c r="DH46" s="5" t="s">
        <v>251</v>
      </c>
      <c r="DI46" s="2">
        <v>63</v>
      </c>
      <c r="DJ46" s="2">
        <v>75</v>
      </c>
      <c r="DU46" s="5" t="s">
        <v>465</v>
      </c>
      <c r="DV46" s="5" t="s">
        <v>1020</v>
      </c>
      <c r="DW46" s="5" t="s">
        <v>1021</v>
      </c>
      <c r="DX46" s="5" t="s">
        <v>1022</v>
      </c>
      <c r="DY46" s="5" t="s">
        <v>1023</v>
      </c>
      <c r="DZ46" s="5" t="s">
        <v>1024</v>
      </c>
      <c r="EA46" s="5" t="s">
        <v>1025</v>
      </c>
      <c r="EB46" s="5" t="s">
        <v>1026</v>
      </c>
      <c r="EC46" s="5" t="s">
        <v>1027</v>
      </c>
      <c r="ED46" s="5" t="s">
        <v>636</v>
      </c>
      <c r="EE46" s="5" t="s">
        <v>1028</v>
      </c>
      <c r="EF46" s="5" t="s">
        <v>1029</v>
      </c>
      <c r="EG46" s="5" t="s">
        <v>791</v>
      </c>
      <c r="EH46" s="5" t="s">
        <v>1030</v>
      </c>
      <c r="EI46" s="5">
        <v>4.76</v>
      </c>
      <c r="EJ46" s="5" t="s">
        <v>758</v>
      </c>
      <c r="EK46" s="5" t="s">
        <v>807</v>
      </c>
      <c r="EL46" s="5" t="s">
        <v>809</v>
      </c>
      <c r="EM46" s="5" t="s">
        <v>1031</v>
      </c>
      <c r="EN46" s="5" t="s">
        <v>1032</v>
      </c>
      <c r="EO46" s="5" t="s">
        <v>471</v>
      </c>
      <c r="EP46" s="5" t="s">
        <v>1033</v>
      </c>
      <c r="EQ46" s="5">
        <v>0.66</v>
      </c>
      <c r="ER46" s="5" t="s">
        <v>1151</v>
      </c>
      <c r="ES46" s="5" t="s">
        <v>1152</v>
      </c>
      <c r="ET46" s="5">
        <v>35.53</v>
      </c>
      <c r="EU46" s="5" t="s">
        <v>1175</v>
      </c>
      <c r="EV46" s="5" t="s">
        <v>683</v>
      </c>
      <c r="EW46" s="5" t="s">
        <v>592</v>
      </c>
      <c r="EX46" s="5" t="s">
        <v>518</v>
      </c>
      <c r="EY46" s="5" t="s">
        <v>685</v>
      </c>
      <c r="EZ46" s="5" t="s">
        <v>685</v>
      </c>
      <c r="FA46" s="5" t="s">
        <v>556</v>
      </c>
      <c r="FB46" s="3" t="s">
        <v>484</v>
      </c>
    </row>
    <row r="47" spans="1:158" s="66" customFormat="1" ht="13" x14ac:dyDescent="0.3">
      <c r="A47" s="16" t="s">
        <v>1993</v>
      </c>
      <c r="B47" s="66" t="s">
        <v>978</v>
      </c>
      <c r="C47" s="65" t="s">
        <v>143</v>
      </c>
      <c r="D47" s="66" t="s">
        <v>980</v>
      </c>
      <c r="E47" s="107">
        <v>44734</v>
      </c>
      <c r="F47" s="67">
        <v>44972</v>
      </c>
      <c r="G47" s="68" t="s">
        <v>1988</v>
      </c>
      <c r="H47" s="1" t="s">
        <v>2004</v>
      </c>
      <c r="I47" s="1"/>
      <c r="J47" s="1"/>
      <c r="K47" s="65">
        <v>36.792389</v>
      </c>
      <c r="L47" s="65">
        <v>-104.586336</v>
      </c>
      <c r="M47" s="66" t="s">
        <v>357</v>
      </c>
      <c r="N47" s="68" t="s">
        <v>239</v>
      </c>
      <c r="O47" s="66" t="s">
        <v>147</v>
      </c>
      <c r="P47" s="68" t="s">
        <v>336</v>
      </c>
      <c r="Q47" s="20" t="s">
        <v>1549</v>
      </c>
      <c r="S47" s="65">
        <v>0</v>
      </c>
      <c r="X47" s="66" t="s">
        <v>249</v>
      </c>
      <c r="Y47" s="66" t="s">
        <v>2196</v>
      </c>
      <c r="Z47" s="66" t="s">
        <v>2170</v>
      </c>
      <c r="AA47" s="66" t="s">
        <v>143</v>
      </c>
      <c r="AB47" s="66" t="s">
        <v>143</v>
      </c>
      <c r="AG47" s="69">
        <v>51.93</v>
      </c>
      <c r="AH47" s="69">
        <v>1.63</v>
      </c>
      <c r="AI47" s="69">
        <v>34.380000000000003</v>
      </c>
      <c r="AK47" s="69">
        <v>4.46</v>
      </c>
      <c r="AL47" s="69">
        <v>0.08</v>
      </c>
      <c r="AM47" s="69">
        <v>0.35</v>
      </c>
      <c r="AN47" s="69">
        <v>1.42</v>
      </c>
      <c r="AO47" s="69">
        <v>0.08</v>
      </c>
      <c r="AP47" s="69">
        <v>0.19</v>
      </c>
      <c r="AQ47" s="69">
        <v>0.05</v>
      </c>
      <c r="AT47" s="70">
        <v>0.76</v>
      </c>
      <c r="AU47" s="69">
        <v>1.9</v>
      </c>
      <c r="BB47" s="71">
        <v>1</v>
      </c>
      <c r="BD47" s="71" t="s">
        <v>1987</v>
      </c>
      <c r="BJ47" s="71" t="s">
        <v>1987</v>
      </c>
      <c r="BK47" s="71" t="s">
        <v>1987</v>
      </c>
      <c r="BM47" s="71">
        <v>2</v>
      </c>
      <c r="BN47" s="71">
        <v>7</v>
      </c>
      <c r="BT47" s="100">
        <v>6.9043401360544205</v>
      </c>
      <c r="BU47" s="71" t="s">
        <v>1987</v>
      </c>
      <c r="BV47" s="71" t="s">
        <v>1987</v>
      </c>
      <c r="BW47" s="71">
        <v>5</v>
      </c>
      <c r="BY47" s="71" t="s">
        <v>1987</v>
      </c>
      <c r="CB47" s="71" t="s">
        <v>1987</v>
      </c>
      <c r="CG47" s="70">
        <v>1.9986627793974756</v>
      </c>
      <c r="CH47" s="71" t="s">
        <v>1987</v>
      </c>
      <c r="CJ47" s="71">
        <v>16</v>
      </c>
      <c r="CM47" s="71">
        <v>2.6970899999999993</v>
      </c>
      <c r="CO47" s="71" t="s">
        <v>1987</v>
      </c>
      <c r="CP47" s="71">
        <v>18</v>
      </c>
      <c r="CR47" s="70">
        <v>14.150936831875569</v>
      </c>
      <c r="CS47" s="71">
        <v>32</v>
      </c>
      <c r="CT47" s="71">
        <v>20</v>
      </c>
      <c r="CU47" s="70">
        <v>15.235471331389688</v>
      </c>
      <c r="CV47" s="70">
        <v>28.434732750242937</v>
      </c>
      <c r="CW47" s="70">
        <v>2.7048377065111735</v>
      </c>
      <c r="CX47" s="70">
        <v>10.240258503401385</v>
      </c>
      <c r="CY47" s="70">
        <v>2.5835315840621935</v>
      </c>
      <c r="CZ47" s="70">
        <v>0.40724198250728899</v>
      </c>
      <c r="DA47" s="70">
        <v>2.0752011661807539</v>
      </c>
      <c r="DB47" s="70">
        <v>4.9100097181729814E-2</v>
      </c>
      <c r="DC47" s="70">
        <v>2.2311661807580148</v>
      </c>
      <c r="DD47" s="70">
        <v>0.47511564625850328</v>
      </c>
      <c r="DE47" s="70">
        <v>0.83181341107871487</v>
      </c>
      <c r="DF47" s="70">
        <v>0.34081243926141902</v>
      </c>
      <c r="DG47" s="70">
        <v>0.94589893100096978</v>
      </c>
      <c r="DH47" s="70">
        <v>0.1444120505344994</v>
      </c>
      <c r="DI47" s="87">
        <v>66.699593780369256</v>
      </c>
      <c r="DJ47" s="70">
        <v>80.850530612244825</v>
      </c>
      <c r="DN47" s="65"/>
      <c r="DU47" s="2">
        <v>7.43</v>
      </c>
      <c r="DY47" s="2">
        <v>71.98</v>
      </c>
      <c r="EA47" s="65"/>
      <c r="EB47" s="66">
        <v>57.63</v>
      </c>
      <c r="EF47" s="65"/>
      <c r="EI47" s="2">
        <v>4.68</v>
      </c>
      <c r="EQ47" s="2">
        <v>0.65</v>
      </c>
      <c r="ET47" s="66">
        <v>34.9</v>
      </c>
      <c r="FB47" s="66">
        <v>500</v>
      </c>
    </row>
    <row r="48" spans="1:158" s="74" customFormat="1" ht="13" x14ac:dyDescent="0.3">
      <c r="A48" s="74" t="s">
        <v>2321</v>
      </c>
      <c r="B48" s="74" t="s">
        <v>978</v>
      </c>
      <c r="C48" s="77" t="s">
        <v>143</v>
      </c>
      <c r="D48" s="74" t="s">
        <v>980</v>
      </c>
      <c r="E48" s="104">
        <v>44734</v>
      </c>
      <c r="F48" s="13">
        <v>45022</v>
      </c>
      <c r="G48" s="1" t="s">
        <v>2308</v>
      </c>
      <c r="H48" s="1" t="s">
        <v>2004</v>
      </c>
      <c r="I48" s="1"/>
      <c r="J48" s="1"/>
      <c r="K48" s="77">
        <v>36.792389</v>
      </c>
      <c r="L48" s="77">
        <v>-104.586336</v>
      </c>
      <c r="M48" s="74" t="s">
        <v>357</v>
      </c>
      <c r="N48" s="76" t="s">
        <v>239</v>
      </c>
      <c r="O48" s="74" t="s">
        <v>147</v>
      </c>
      <c r="P48" s="76" t="s">
        <v>336</v>
      </c>
      <c r="Q48" s="20" t="s">
        <v>1549</v>
      </c>
      <c r="S48" s="74">
        <v>0</v>
      </c>
      <c r="X48" s="74" t="s">
        <v>249</v>
      </c>
      <c r="Z48" s="74" t="s">
        <v>2170</v>
      </c>
      <c r="AA48" s="74" t="s">
        <v>143</v>
      </c>
      <c r="AB48" s="74" t="s">
        <v>143</v>
      </c>
      <c r="AK48" s="78"/>
      <c r="BT48" s="2">
        <v>7.1325025025025024</v>
      </c>
      <c r="CG48" s="2">
        <v>1.7968848848848862</v>
      </c>
      <c r="CR48" s="2">
        <v>12.1453353353353</v>
      </c>
      <c r="CU48" s="2">
        <v>16.005365365365332</v>
      </c>
      <c r="CV48" s="2">
        <v>28.396136136136121</v>
      </c>
      <c r="CW48" s="2">
        <v>2.7711891891891889</v>
      </c>
      <c r="CX48" s="2">
        <v>10.683135135135151</v>
      </c>
      <c r="CY48" s="2">
        <v>2.4216296296296305</v>
      </c>
      <c r="CZ48" s="2">
        <v>0.41798398398398429</v>
      </c>
      <c r="DA48" s="2">
        <v>2.0289329329329324</v>
      </c>
      <c r="DB48" s="2">
        <v>1.0412412412412402E-2</v>
      </c>
      <c r="DC48" s="2">
        <v>2.3264304304304293</v>
      </c>
      <c r="DD48" s="2">
        <v>0.4581461461461464</v>
      </c>
      <c r="DE48" s="2">
        <v>0.76456856856856925</v>
      </c>
      <c r="DF48" s="2">
        <v>0.34658458458458424</v>
      </c>
      <c r="DG48" s="2">
        <v>0.93116716716716463</v>
      </c>
      <c r="DH48" s="2">
        <v>0.15023623623623608</v>
      </c>
      <c r="DI48" s="87">
        <v>67.711917917917887</v>
      </c>
      <c r="DJ48" s="70">
        <v>79.857253253253191</v>
      </c>
    </row>
    <row r="49" spans="1:158" s="3" customFormat="1" ht="13" x14ac:dyDescent="0.3">
      <c r="A49" s="1" t="s">
        <v>2325</v>
      </c>
      <c r="B49" s="20" t="s">
        <v>978</v>
      </c>
      <c r="C49" s="19" t="s">
        <v>143</v>
      </c>
      <c r="D49" s="19" t="s">
        <v>980</v>
      </c>
      <c r="E49" s="108">
        <v>44734</v>
      </c>
      <c r="F49" s="13">
        <v>45022</v>
      </c>
      <c r="G49" s="1" t="s">
        <v>2308</v>
      </c>
      <c r="H49" s="1" t="s">
        <v>2004</v>
      </c>
      <c r="I49" s="1"/>
      <c r="J49" s="1"/>
      <c r="K49" s="1">
        <v>36.792389</v>
      </c>
      <c r="L49" s="1">
        <v>-104.586336</v>
      </c>
      <c r="M49" s="3" t="s">
        <v>357</v>
      </c>
      <c r="N49" s="10" t="s">
        <v>239</v>
      </c>
      <c r="O49" s="20" t="s">
        <v>147</v>
      </c>
      <c r="P49" s="10" t="s">
        <v>336</v>
      </c>
      <c r="Q49" s="20" t="s">
        <v>1549</v>
      </c>
      <c r="S49" s="3">
        <v>0</v>
      </c>
      <c r="X49" s="5" t="s">
        <v>1531</v>
      </c>
      <c r="Z49" s="15" t="s">
        <v>2170</v>
      </c>
      <c r="AA49" s="3" t="s">
        <v>143</v>
      </c>
      <c r="AB49" s="3" t="s">
        <v>143</v>
      </c>
      <c r="AC49" s="2">
        <v>0.61299999999999999</v>
      </c>
      <c r="AG49" s="32">
        <v>52.25</v>
      </c>
      <c r="AH49" s="32">
        <v>1.31</v>
      </c>
      <c r="AI49" s="32">
        <v>35.72</v>
      </c>
      <c r="AK49" s="32">
        <v>3.78</v>
      </c>
      <c r="AL49" s="32">
        <v>6.9000000000000006E-2</v>
      </c>
      <c r="AM49" s="32">
        <v>0.38</v>
      </c>
      <c r="AN49" s="32">
        <v>1.52</v>
      </c>
      <c r="AO49" s="32">
        <v>0.15</v>
      </c>
      <c r="AP49" s="32">
        <v>0.45</v>
      </c>
      <c r="AQ49" s="32">
        <v>0.06</v>
      </c>
      <c r="AR49" s="1"/>
      <c r="AS49" s="1"/>
      <c r="AT49" s="1"/>
      <c r="AU49" s="32">
        <v>2.0299999999999998</v>
      </c>
      <c r="AW49" s="1"/>
      <c r="AY49" s="3">
        <v>95.689000000000007</v>
      </c>
      <c r="AZ49" s="1"/>
      <c r="BA49" s="1"/>
      <c r="BB49" s="18">
        <v>2.9999999999999996</v>
      </c>
      <c r="BD49" s="3">
        <v>4</v>
      </c>
      <c r="BE49" s="32"/>
      <c r="BF49" s="1"/>
      <c r="BH49" s="1"/>
      <c r="BJ49" s="18">
        <v>2.9999999999999996</v>
      </c>
      <c r="BK49" s="18" t="s">
        <v>1987</v>
      </c>
      <c r="BL49" s="1"/>
      <c r="BM49" s="18">
        <v>10</v>
      </c>
      <c r="BN49" s="18">
        <v>13</v>
      </c>
      <c r="BO49" s="1"/>
      <c r="BP49" s="1"/>
      <c r="BQ49" s="1"/>
      <c r="BR49" s="1"/>
      <c r="BT49" s="2">
        <v>10.776445344129549</v>
      </c>
      <c r="BU49" s="18" t="s">
        <v>1987</v>
      </c>
      <c r="BV49" s="18">
        <v>2.9999999999999996</v>
      </c>
      <c r="BW49" s="18">
        <v>5.9999999999999991</v>
      </c>
      <c r="BY49" s="18">
        <v>10</v>
      </c>
      <c r="CB49" s="18" t="s">
        <v>1987</v>
      </c>
      <c r="CC49" s="1"/>
      <c r="CF49" s="1"/>
      <c r="CG49" s="2">
        <v>21.192103238866402</v>
      </c>
      <c r="CH49" s="18">
        <v>4</v>
      </c>
      <c r="CI49" s="1"/>
      <c r="CJ49" s="18">
        <v>28</v>
      </c>
      <c r="CK49" s="1"/>
      <c r="CL49" s="1"/>
      <c r="CM49" s="2">
        <v>18.743711519845142</v>
      </c>
      <c r="CN49" s="1"/>
      <c r="CO49" s="18" t="s">
        <v>1987</v>
      </c>
      <c r="CP49" s="18" t="s">
        <v>1987</v>
      </c>
      <c r="CQ49" s="1"/>
      <c r="CR49" s="2">
        <v>14.717979757085018</v>
      </c>
      <c r="CS49" s="18">
        <v>50</v>
      </c>
      <c r="CT49" s="18">
        <v>40</v>
      </c>
      <c r="CU49" s="2">
        <v>18.855323886639709</v>
      </c>
      <c r="CV49" s="2">
        <v>33.356761133603285</v>
      </c>
      <c r="CW49" s="2">
        <v>3.1237408906882589</v>
      </c>
      <c r="CX49" s="2">
        <v>12.863546558704504</v>
      </c>
      <c r="CY49" s="2">
        <v>3.0039514170040444</v>
      </c>
      <c r="CZ49" s="2">
        <v>0.49758704453441299</v>
      </c>
      <c r="DA49" s="2">
        <v>2.444165991902838</v>
      </c>
      <c r="DB49" s="2">
        <v>9.2145748987854329E-3</v>
      </c>
      <c r="DC49" s="2">
        <v>2.7159959514170038</v>
      </c>
      <c r="DD49" s="2">
        <v>0.55287449392712551</v>
      </c>
      <c r="DE49" s="2">
        <v>0.92376113360323875</v>
      </c>
      <c r="DF49" s="2">
        <v>0.37779757085020221</v>
      </c>
      <c r="DG49" s="2">
        <v>1.105748987854251</v>
      </c>
      <c r="DH49" s="2">
        <v>0.16355870445344095</v>
      </c>
      <c r="DI49" s="87">
        <v>79.994028340081101</v>
      </c>
      <c r="DJ49" s="2">
        <v>94.71200809716612</v>
      </c>
      <c r="DO49" s="1"/>
      <c r="DP49" s="1"/>
      <c r="DU49" s="2">
        <v>11.38</v>
      </c>
      <c r="DY49" s="2">
        <v>70.7</v>
      </c>
      <c r="EB49" s="2">
        <v>55.26</v>
      </c>
      <c r="EI49" s="2">
        <v>4.78</v>
      </c>
      <c r="EQ49" s="2">
        <v>0.61299999999999999</v>
      </c>
      <c r="ET49" s="66">
        <v>33.6</v>
      </c>
      <c r="FB49" s="3">
        <v>500</v>
      </c>
    </row>
    <row r="50" spans="1:158" s="3" customFormat="1" ht="13" x14ac:dyDescent="0.3">
      <c r="A50" s="1" t="s">
        <v>2482</v>
      </c>
      <c r="B50" s="20"/>
      <c r="C50" s="19"/>
      <c r="D50" s="19"/>
      <c r="E50" s="108"/>
      <c r="F50" s="13"/>
      <c r="G50" s="1"/>
      <c r="H50" s="1"/>
      <c r="I50" s="1"/>
      <c r="J50" s="1"/>
      <c r="K50" s="1"/>
      <c r="L50" s="1"/>
      <c r="N50" s="10"/>
      <c r="O50" s="20"/>
      <c r="P50" s="10"/>
      <c r="Q50" s="20"/>
      <c r="X50" s="5"/>
      <c r="Z50" s="15"/>
      <c r="AC50" s="2"/>
      <c r="AG50" s="32"/>
      <c r="AH50" s="32"/>
      <c r="AI50" s="32"/>
      <c r="AK50" s="32"/>
      <c r="AL50" s="32"/>
      <c r="AM50" s="32"/>
      <c r="AN50" s="32"/>
      <c r="AO50" s="32"/>
      <c r="AP50" s="32"/>
      <c r="AQ50" s="32"/>
      <c r="AR50" s="1"/>
      <c r="AS50" s="1"/>
      <c r="AT50" s="1"/>
      <c r="AU50" s="32"/>
      <c r="AW50" s="1"/>
      <c r="AZ50" s="1"/>
      <c r="BA50" s="1"/>
      <c r="BB50" s="18"/>
      <c r="BE50" s="32"/>
      <c r="BF50" s="1"/>
      <c r="BH50" s="1"/>
      <c r="BJ50" s="18"/>
      <c r="BK50" s="18"/>
      <c r="BL50" s="1"/>
      <c r="BM50" s="18"/>
      <c r="BN50" s="18"/>
      <c r="BO50" s="1"/>
      <c r="BP50" s="1"/>
      <c r="BQ50" s="1"/>
      <c r="BR50" s="1"/>
      <c r="BT50" s="2"/>
      <c r="BU50" s="18"/>
      <c r="BV50" s="18"/>
      <c r="BW50" s="18"/>
      <c r="BY50" s="18"/>
      <c r="CB50" s="18"/>
      <c r="CC50" s="1"/>
      <c r="CF50" s="1"/>
      <c r="CG50" s="2"/>
      <c r="CH50" s="18"/>
      <c r="CI50" s="1"/>
      <c r="CJ50" s="18"/>
      <c r="CK50" s="1"/>
      <c r="CL50" s="1"/>
      <c r="CM50" s="2"/>
      <c r="CN50" s="1"/>
      <c r="CO50" s="18"/>
      <c r="CP50" s="18"/>
      <c r="CQ50" s="1"/>
      <c r="CR50" s="2"/>
      <c r="CS50" s="18"/>
      <c r="CT50" s="18"/>
      <c r="CU50" s="2"/>
      <c r="CV50" s="2"/>
      <c r="CW50" s="2"/>
      <c r="CX50" s="2"/>
      <c r="CY50" s="2"/>
      <c r="CZ50" s="2"/>
      <c r="DA50" s="2"/>
      <c r="DB50" s="2"/>
      <c r="DC50" s="2"/>
      <c r="DD50" s="2"/>
      <c r="DE50" s="2"/>
      <c r="DF50" s="2"/>
      <c r="DG50" s="2"/>
      <c r="DH50" s="2"/>
      <c r="DI50" s="87"/>
      <c r="DJ50" s="2"/>
      <c r="DO50" s="1"/>
      <c r="DP50" s="1"/>
      <c r="DU50" s="2">
        <v>9.08</v>
      </c>
      <c r="DY50" s="2">
        <v>71.849999999999994</v>
      </c>
      <c r="EB50" s="2">
        <v>55.9</v>
      </c>
      <c r="EI50" s="2">
        <v>4.0999999999999996</v>
      </c>
      <c r="EQ50" s="2">
        <v>0.6</v>
      </c>
      <c r="ET50" s="66">
        <v>35.020000000000003</v>
      </c>
      <c r="FB50" s="3">
        <v>500</v>
      </c>
    </row>
    <row r="51" spans="1:158" s="74" customFormat="1" ht="13" x14ac:dyDescent="0.3">
      <c r="A51" s="74" t="s">
        <v>342</v>
      </c>
      <c r="B51" s="74" t="s">
        <v>978</v>
      </c>
      <c r="C51" s="77" t="s">
        <v>143</v>
      </c>
      <c r="D51" s="74" t="s">
        <v>377</v>
      </c>
      <c r="E51" s="104">
        <v>44734</v>
      </c>
      <c r="F51" s="75">
        <v>44972</v>
      </c>
      <c r="G51" s="76" t="s">
        <v>1856</v>
      </c>
      <c r="H51" s="1" t="s">
        <v>376</v>
      </c>
      <c r="I51" s="1"/>
      <c r="J51" s="1"/>
      <c r="K51" s="77">
        <v>36.792389</v>
      </c>
      <c r="L51" s="77">
        <v>-104.586336</v>
      </c>
      <c r="M51" s="74" t="s">
        <v>357</v>
      </c>
      <c r="N51" s="76" t="s">
        <v>239</v>
      </c>
      <c r="O51" s="74" t="s">
        <v>147</v>
      </c>
      <c r="P51" s="76" t="s">
        <v>336</v>
      </c>
      <c r="Q51" s="20" t="s">
        <v>1549</v>
      </c>
      <c r="S51" s="74">
        <v>0</v>
      </c>
      <c r="X51" s="74" t="s">
        <v>249</v>
      </c>
      <c r="Y51" s="74" t="s">
        <v>380</v>
      </c>
      <c r="Z51" s="74" t="s">
        <v>2170</v>
      </c>
      <c r="AA51" s="74" t="s">
        <v>143</v>
      </c>
      <c r="AB51" s="74" t="s">
        <v>143</v>
      </c>
      <c r="AK51" s="78"/>
      <c r="CG51" s="79">
        <v>1.0111942757607799</v>
      </c>
      <c r="CR51" s="79">
        <v>5.9183981971585133</v>
      </c>
      <c r="CU51" s="79">
        <v>12.25063989326526</v>
      </c>
      <c r="CV51" s="79">
        <v>21.462123104886391</v>
      </c>
      <c r="CW51" s="79">
        <v>0</v>
      </c>
      <c r="CX51" s="79">
        <v>12.079910568683877</v>
      </c>
      <c r="CY51" s="79">
        <v>1.6645684013628155</v>
      </c>
      <c r="CZ51" s="79"/>
      <c r="DA51" s="79">
        <v>1.6633838921822635</v>
      </c>
      <c r="DB51" s="79"/>
      <c r="DC51" s="79">
        <v>1.3473819418503485</v>
      </c>
      <c r="DD51" s="79"/>
      <c r="DE51" s="79">
        <v>0.83038794073271693</v>
      </c>
      <c r="DF51" s="79"/>
      <c r="DG51" s="79">
        <v>0.70898958547288793</v>
      </c>
      <c r="DH51" s="79"/>
      <c r="DI51" s="79">
        <v>52.007385328436563</v>
      </c>
      <c r="DJ51" s="79">
        <v>57.925783525595079</v>
      </c>
    </row>
    <row r="52" spans="1:158" s="74" customFormat="1" ht="13" x14ac:dyDescent="0.3">
      <c r="A52" s="74" t="s">
        <v>347</v>
      </c>
      <c r="B52" s="74" t="s">
        <v>978</v>
      </c>
      <c r="C52" s="77" t="s">
        <v>143</v>
      </c>
      <c r="D52" s="74" t="s">
        <v>379</v>
      </c>
      <c r="E52" s="104">
        <v>44734</v>
      </c>
      <c r="F52" s="75">
        <v>44972</v>
      </c>
      <c r="G52" s="76" t="s">
        <v>1856</v>
      </c>
      <c r="H52" s="1" t="s">
        <v>376</v>
      </c>
      <c r="I52" s="1"/>
      <c r="J52" s="1"/>
      <c r="K52" s="77">
        <v>36.792389</v>
      </c>
      <c r="L52" s="77">
        <v>-104.586336</v>
      </c>
      <c r="M52" s="74" t="s">
        <v>357</v>
      </c>
      <c r="N52" s="76" t="s">
        <v>239</v>
      </c>
      <c r="O52" s="74" t="s">
        <v>147</v>
      </c>
      <c r="P52" s="76" t="s">
        <v>336</v>
      </c>
      <c r="Q52" s="20" t="s">
        <v>1549</v>
      </c>
      <c r="S52" s="74">
        <v>0</v>
      </c>
      <c r="X52" s="74" t="s">
        <v>249</v>
      </c>
      <c r="Y52" s="74" t="s">
        <v>380</v>
      </c>
      <c r="Z52" s="74" t="s">
        <v>2170</v>
      </c>
      <c r="AA52" s="74" t="s">
        <v>143</v>
      </c>
      <c r="AB52" s="74" t="s">
        <v>143</v>
      </c>
      <c r="AK52" s="78"/>
      <c r="CG52" s="79">
        <v>1.5098925552101179</v>
      </c>
      <c r="CR52" s="79">
        <v>6.8400577224754286</v>
      </c>
      <c r="CU52" s="79">
        <v>19.556932613426866</v>
      </c>
      <c r="CV52" s="79">
        <v>20.363948853069498</v>
      </c>
      <c r="CW52" s="79">
        <v>2.252728438299652</v>
      </c>
      <c r="CX52" s="79">
        <v>11.171650333997276</v>
      </c>
      <c r="CY52" s="79">
        <v>1.1964790601227631</v>
      </c>
      <c r="CZ52" s="79">
        <v>0.11374395347428387</v>
      </c>
      <c r="DA52" s="79">
        <v>1.4104061531564875</v>
      </c>
      <c r="DB52" s="79">
        <v>0.24878742955532254</v>
      </c>
      <c r="DC52" s="79">
        <v>0.90605464339453956</v>
      </c>
      <c r="DD52" s="79"/>
      <c r="DE52" s="79">
        <v>0.51736053884047972</v>
      </c>
      <c r="DF52" s="79"/>
      <c r="DG52" s="79">
        <v>0.43143002684043918</v>
      </c>
      <c r="DH52" s="79"/>
      <c r="DI52" s="79">
        <v>58.169522044177612</v>
      </c>
      <c r="DJ52" s="79">
        <v>65.009579766653047</v>
      </c>
    </row>
    <row r="53" spans="1:158" s="20" customFormat="1" ht="13" x14ac:dyDescent="0.3">
      <c r="A53" s="139" t="s">
        <v>2586</v>
      </c>
      <c r="B53" s="20" t="s">
        <v>978</v>
      </c>
      <c r="C53" s="19"/>
      <c r="D53" s="19" t="s">
        <v>980</v>
      </c>
      <c r="E53" s="109"/>
      <c r="F53" s="113">
        <v>45103</v>
      </c>
      <c r="G53" s="19" t="s">
        <v>2587</v>
      </c>
      <c r="H53" s="19" t="s">
        <v>2004</v>
      </c>
      <c r="I53" s="19"/>
      <c r="J53" s="19"/>
      <c r="M53" s="62" t="s">
        <v>357</v>
      </c>
      <c r="N53" s="59"/>
      <c r="O53" s="62" t="s">
        <v>147</v>
      </c>
      <c r="P53" s="59"/>
      <c r="T53" s="19"/>
      <c r="AA53" s="20" t="s">
        <v>142</v>
      </c>
      <c r="AG53" s="32">
        <v>51.510226633640777</v>
      </c>
      <c r="AH53" s="32">
        <v>1.25</v>
      </c>
      <c r="AI53" s="32">
        <v>35.556683974583315</v>
      </c>
      <c r="AK53" s="32">
        <v>4.22</v>
      </c>
      <c r="AL53" s="32">
        <v>8.6999999999999994E-2</v>
      </c>
      <c r="AM53" s="32">
        <v>0.38</v>
      </c>
      <c r="AN53" s="32">
        <v>1.52</v>
      </c>
      <c r="AO53" s="32">
        <v>0</v>
      </c>
      <c r="AP53" s="32">
        <v>0.32</v>
      </c>
      <c r="AQ53" s="32">
        <v>0.06</v>
      </c>
      <c r="AU53" s="32">
        <v>1.99</v>
      </c>
      <c r="AY53" s="20">
        <f>SUM(AG53:AR53)+AT53+AW53</f>
        <v>94.903910608224081</v>
      </c>
      <c r="BB53" s="18" t="s">
        <v>1987</v>
      </c>
      <c r="BD53" s="18" t="s">
        <v>1987</v>
      </c>
      <c r="BJ53" s="18">
        <v>2</v>
      </c>
      <c r="BK53" s="18" t="s">
        <v>1987</v>
      </c>
      <c r="BM53" s="18">
        <v>11.999999999999998</v>
      </c>
      <c r="BN53" s="18">
        <v>11</v>
      </c>
      <c r="BT53" s="165">
        <v>7.8875956392467801</v>
      </c>
      <c r="BU53" s="18" t="s">
        <v>1987</v>
      </c>
      <c r="BV53" s="18">
        <v>2</v>
      </c>
      <c r="BW53" s="18">
        <v>5.9999999999999991</v>
      </c>
      <c r="BY53" s="18">
        <v>11</v>
      </c>
      <c r="CB53" s="18" t="s">
        <v>1987</v>
      </c>
      <c r="CF53" s="18"/>
      <c r="CG53" s="2">
        <v>0.16483939980178394</v>
      </c>
      <c r="CH53" s="18" t="s">
        <v>1987</v>
      </c>
      <c r="CJ53" s="18">
        <v>23.999999999999996</v>
      </c>
      <c r="CL53" s="165"/>
      <c r="CM53" s="18">
        <v>3.4080555004955402</v>
      </c>
      <c r="CO53" s="18" t="s">
        <v>1987</v>
      </c>
      <c r="CP53" s="18" t="s">
        <v>1987</v>
      </c>
      <c r="CQ53" s="2"/>
      <c r="CR53" s="2">
        <v>10.502886025768086</v>
      </c>
      <c r="CS53" s="18">
        <v>28</v>
      </c>
      <c r="CT53" s="18">
        <v>28.999999999999996</v>
      </c>
      <c r="CU53" s="2">
        <v>182.41823587710604</v>
      </c>
      <c r="CV53" s="2">
        <v>29.490862239841423</v>
      </c>
      <c r="CW53" s="2">
        <v>2.8322576808721505</v>
      </c>
      <c r="CX53" s="2">
        <v>10.062275520317145</v>
      </c>
      <c r="CY53" s="2">
        <v>4.0189018830525267</v>
      </c>
      <c r="CZ53" s="2">
        <v>0.36049950445986129</v>
      </c>
      <c r="DA53" s="2">
        <v>2.051175421209118</v>
      </c>
      <c r="DB53" s="2">
        <v>0</v>
      </c>
      <c r="DC53" s="2">
        <v>1.6973518334985132</v>
      </c>
      <c r="DD53" s="2">
        <v>0.35716154608523287</v>
      </c>
      <c r="DE53" s="2">
        <v>0.71933002973240823</v>
      </c>
      <c r="DF53" s="2">
        <v>0.34881665014866203</v>
      </c>
      <c r="DG53" s="2">
        <v>0.7827512388503467</v>
      </c>
      <c r="DH53" s="2">
        <v>9.6800792864221968E-2</v>
      </c>
      <c r="DI53" s="88">
        <f>SUM(CU53:DH53)</f>
        <v>235.23642021803764</v>
      </c>
      <c r="DJ53" s="87">
        <f>SUM(CU53:DH53)+CR53</f>
        <v>245.73930624380571</v>
      </c>
      <c r="DW53" s="2">
        <v>8.42</v>
      </c>
      <c r="DX53" s="2">
        <v>72.510000000000005</v>
      </c>
      <c r="DY53" s="2"/>
      <c r="EB53" s="20">
        <v>55.339999999999996</v>
      </c>
      <c r="EI53" s="2">
        <v>4.32</v>
      </c>
      <c r="EQ53" s="2">
        <v>0.62</v>
      </c>
      <c r="ET53" s="20">
        <v>36.24</v>
      </c>
    </row>
    <row r="54" spans="1:158" s="3" customFormat="1" ht="25" x14ac:dyDescent="0.35">
      <c r="A54" s="132" t="s">
        <v>2457</v>
      </c>
      <c r="B54" s="3" t="s">
        <v>978</v>
      </c>
      <c r="C54" s="1" t="s">
        <v>143</v>
      </c>
      <c r="D54" s="3" t="s">
        <v>980</v>
      </c>
      <c r="E54" s="23">
        <v>44734</v>
      </c>
      <c r="F54" s="13">
        <v>45103</v>
      </c>
      <c r="G54" s="59" t="s">
        <v>2483</v>
      </c>
      <c r="H54" s="59" t="s">
        <v>2004</v>
      </c>
      <c r="I54" s="59"/>
      <c r="J54" s="59"/>
      <c r="K54" s="1">
        <v>36.792389</v>
      </c>
      <c r="L54" s="1">
        <v>-104.586336</v>
      </c>
      <c r="M54" s="3" t="s">
        <v>357</v>
      </c>
      <c r="N54" s="10" t="s">
        <v>239</v>
      </c>
      <c r="O54" s="3" t="s">
        <v>147</v>
      </c>
      <c r="P54" s="10" t="s">
        <v>336</v>
      </c>
      <c r="Q54" s="3" t="s">
        <v>1549</v>
      </c>
      <c r="S54" s="3">
        <v>0</v>
      </c>
      <c r="X54" s="3" t="s">
        <v>249</v>
      </c>
      <c r="Z54" s="15" t="s">
        <v>2170</v>
      </c>
      <c r="AA54" s="3" t="s">
        <v>143</v>
      </c>
      <c r="AB54" s="3" t="s">
        <v>143</v>
      </c>
      <c r="AC54" s="135"/>
      <c r="AG54" s="133">
        <v>52.055905746837333</v>
      </c>
      <c r="AH54" s="133">
        <v>1.58</v>
      </c>
      <c r="AI54" s="133">
        <v>34.206430152763694</v>
      </c>
      <c r="AK54" s="133">
        <v>3.93</v>
      </c>
      <c r="AL54" s="133">
        <v>7.6999999999999999E-2</v>
      </c>
      <c r="AM54" s="133">
        <v>0.32</v>
      </c>
      <c r="AN54" s="133">
        <v>1.36</v>
      </c>
      <c r="AO54" s="133">
        <v>0.38</v>
      </c>
      <c r="AP54" s="133">
        <v>0.22</v>
      </c>
      <c r="AQ54" s="133">
        <v>0.05</v>
      </c>
      <c r="AT54" s="135">
        <v>0.6</v>
      </c>
      <c r="AU54" s="133">
        <v>1.74</v>
      </c>
      <c r="BB54" s="137">
        <v>2</v>
      </c>
      <c r="BD54" s="137"/>
      <c r="BJ54" s="137">
        <v>2.9999999999999996</v>
      </c>
      <c r="BK54" s="137"/>
      <c r="BL54"/>
      <c r="BM54" s="137">
        <v>8</v>
      </c>
      <c r="BN54" s="137">
        <v>11</v>
      </c>
      <c r="BQ54"/>
      <c r="BT54" s="138">
        <v>9.2132537066457783</v>
      </c>
      <c r="BU54" s="137"/>
      <c r="BV54" s="137">
        <v>2.9999999999999996</v>
      </c>
      <c r="BW54" s="137">
        <v>5.9999999999999991</v>
      </c>
      <c r="BY54" s="137">
        <v>9</v>
      </c>
      <c r="CB54" s="137"/>
      <c r="CG54" s="135">
        <v>2.5393109093549628</v>
      </c>
      <c r="CH54" s="137">
        <v>2.9999999999999996</v>
      </c>
      <c r="CJ54" s="137">
        <v>25</v>
      </c>
      <c r="CM54" s="138">
        <v>4.5901235328548102</v>
      </c>
      <c r="CO54" s="137"/>
      <c r="CP54" s="137"/>
      <c r="CR54" s="135">
        <v>17.029226280327642</v>
      </c>
      <c r="CS54" s="137">
        <v>46</v>
      </c>
      <c r="CT54" s="137">
        <v>37</v>
      </c>
      <c r="CU54" s="135">
        <v>19.462915938686866</v>
      </c>
      <c r="CV54" s="135">
        <v>7.7586761959951076</v>
      </c>
      <c r="CW54" s="135">
        <v>3.6835411284750497</v>
      </c>
      <c r="CX54" s="135">
        <v>12.936402804244212</v>
      </c>
      <c r="CY54" s="135">
        <v>5.1534368714985455</v>
      </c>
      <c r="CZ54" s="135">
        <v>0.50610182768773071</v>
      </c>
      <c r="DA54" s="135">
        <v>2.8781790896328348</v>
      </c>
      <c r="DB54" s="135">
        <v>3.5207083665233452E-2</v>
      </c>
      <c r="DC54" s="135">
        <v>2.4732976274826495</v>
      </c>
      <c r="DD54" s="135">
        <v>0.53690802589481001</v>
      </c>
      <c r="DE54" s="135">
        <v>1.1684350891399351</v>
      </c>
      <c r="DF54" s="135">
        <v>0.46429341583526612</v>
      </c>
      <c r="DG54" s="135">
        <v>1.1728359745980894</v>
      </c>
      <c r="DH54" s="135">
        <v>0.10562125099570034</v>
      </c>
      <c r="DI54" s="87">
        <f t="shared" ref="DI54" si="211">SUM(CU54:DH54)</f>
        <v>58.335852323832029</v>
      </c>
      <c r="DJ54" s="2"/>
      <c r="DU54" s="135">
        <v>9.08</v>
      </c>
      <c r="DY54" s="135">
        <v>71.849999999999994</v>
      </c>
      <c r="EB54" s="135">
        <v>55.899999999999991</v>
      </c>
      <c r="EI54" s="135">
        <v>4.0999999999999996</v>
      </c>
      <c r="EQ54" s="135">
        <v>0.6</v>
      </c>
      <c r="ET54" s="135">
        <v>35.020000000000003</v>
      </c>
      <c r="FB54" s="3">
        <v>500</v>
      </c>
    </row>
    <row r="55" spans="1:158" s="20" customFormat="1" ht="18" x14ac:dyDescent="0.4">
      <c r="A55" s="132" t="s">
        <v>2909</v>
      </c>
      <c r="E55" s="108"/>
      <c r="F55" s="108">
        <v>45146</v>
      </c>
      <c r="G55" s="19" t="s">
        <v>2911</v>
      </c>
      <c r="H55" s="19" t="s">
        <v>2004</v>
      </c>
      <c r="I55" s="19"/>
      <c r="J55" s="19"/>
      <c r="N55" s="59"/>
      <c r="P55" s="59"/>
      <c r="T55" s="19"/>
      <c r="AG55" s="133">
        <v>51.361991751074321</v>
      </c>
      <c r="AH55" s="133">
        <v>1.36</v>
      </c>
      <c r="AI55" s="133">
        <v>37.133343481745662</v>
      </c>
      <c r="AK55" s="133">
        <v>4.84</v>
      </c>
      <c r="AL55" s="133">
        <v>9.1999999999999998E-2</v>
      </c>
      <c r="AM55" s="133">
        <v>0.34</v>
      </c>
      <c r="AN55" s="133">
        <v>1.4645146873018269</v>
      </c>
      <c r="AO55" s="133">
        <v>0.18335904201339556</v>
      </c>
      <c r="AP55" s="133">
        <v>0.21</v>
      </c>
      <c r="AQ55" s="133">
        <v>0.05</v>
      </c>
      <c r="AR55" s="1"/>
      <c r="AT55" s="1"/>
      <c r="AU55" s="133">
        <v>1.96</v>
      </c>
      <c r="AW55" s="1"/>
      <c r="AZ55" s="1"/>
      <c r="BA55" s="1"/>
      <c r="BB55" s="137">
        <v>2</v>
      </c>
      <c r="BD55" s="137" t="s">
        <v>1987</v>
      </c>
      <c r="BF55" s="182"/>
      <c r="BJ55" s="137">
        <v>2.9999999999999996</v>
      </c>
      <c r="BK55" s="137" t="s">
        <v>1987</v>
      </c>
      <c r="BL55" s="1"/>
      <c r="BM55" s="137">
        <v>7</v>
      </c>
      <c r="BN55" s="137">
        <v>8</v>
      </c>
      <c r="BO55" s="1"/>
      <c r="BP55" s="1"/>
      <c r="BT55" s="164">
        <v>8.567375120540019</v>
      </c>
      <c r="BU55" s="137" t="s">
        <v>1987</v>
      </c>
      <c r="BV55" s="137" t="s">
        <v>1987</v>
      </c>
      <c r="BW55" s="137">
        <v>5.9999999999999991</v>
      </c>
      <c r="BY55" s="137">
        <v>7</v>
      </c>
      <c r="CB55" s="137" t="s">
        <v>1987</v>
      </c>
      <c r="CC55" s="1"/>
      <c r="CF55" s="1"/>
      <c r="CG55" s="135">
        <f>23.1436837029894*DW55/100</f>
        <v>1.9070395371263265</v>
      </c>
      <c r="CH55" s="137">
        <v>2.9999999999999996</v>
      </c>
      <c r="CI55" s="1"/>
      <c r="CJ55" s="137">
        <v>21</v>
      </c>
      <c r="CK55" s="1"/>
      <c r="CM55" s="164">
        <f>32.9797492767599*DW55/100</f>
        <v>2.7175313404050154</v>
      </c>
      <c r="CN55" s="1"/>
      <c r="CO55" s="137" t="s">
        <v>1987</v>
      </c>
      <c r="CP55" s="137" t="s">
        <v>1987</v>
      </c>
      <c r="CQ55" s="1"/>
      <c r="CR55" s="135">
        <v>10.801789778206365</v>
      </c>
      <c r="CS55" s="137">
        <v>33</v>
      </c>
      <c r="CT55" s="137">
        <v>28</v>
      </c>
      <c r="CU55" s="135">
        <v>18.860426000000004</v>
      </c>
      <c r="CV55" s="135">
        <v>27.636181292189011</v>
      </c>
      <c r="CW55" s="135">
        <v>2.6364821600771449</v>
      </c>
      <c r="CX55" s="135">
        <v>9.1363085824493719</v>
      </c>
      <c r="CY55" s="137">
        <f>DD55*EB55/100</f>
        <v>0.18270678341369334</v>
      </c>
      <c r="CZ55" s="135">
        <v>0.33691031822565093</v>
      </c>
      <c r="DA55" s="135">
        <v>1.8180443587270974</v>
      </c>
      <c r="DB55" s="135">
        <v>0</v>
      </c>
      <c r="DC55" s="135">
        <v>1.4859016393442619</v>
      </c>
      <c r="DD55" s="135">
        <v>0.32896432015429122</v>
      </c>
      <c r="DE55" s="135">
        <v>0.71672902603664423</v>
      </c>
      <c r="DF55" s="135">
        <v>0.26380713596914179</v>
      </c>
      <c r="DG55" s="135">
        <v>0.71831822565091596</v>
      </c>
      <c r="DH55" s="135">
        <v>0.10170877531340407</v>
      </c>
      <c r="DI55" s="131">
        <f>SUM(CU55:DH55)</f>
        <v>64.222488617550624</v>
      </c>
      <c r="DJ55" s="131">
        <f>SUM(CU55:DH55)+CR55</f>
        <v>75.024278395756994</v>
      </c>
      <c r="DW55" s="135">
        <v>8.24</v>
      </c>
      <c r="DY55" s="135" t="s">
        <v>2309</v>
      </c>
      <c r="DZ55" s="135">
        <v>72.89</v>
      </c>
      <c r="EB55" s="135">
        <v>55.54</v>
      </c>
      <c r="EI55" s="135">
        <v>4.55</v>
      </c>
      <c r="EQ55" s="135">
        <v>0.67</v>
      </c>
      <c r="ET55" s="135">
        <v>36.22</v>
      </c>
    </row>
    <row r="56" spans="1:158" s="20" customFormat="1" x14ac:dyDescent="0.35">
      <c r="A56" s="180" t="s">
        <v>2910</v>
      </c>
      <c r="E56" s="108"/>
      <c r="F56" s="181">
        <v>45126</v>
      </c>
      <c r="G56" s="19" t="s">
        <v>2912</v>
      </c>
      <c r="H56" s="19" t="s">
        <v>2004</v>
      </c>
      <c r="I56" s="19"/>
      <c r="J56" s="19"/>
      <c r="N56" s="59"/>
      <c r="P56" s="59"/>
      <c r="T56" s="19"/>
      <c r="AG56" s="135">
        <v>54.39617125291818</v>
      </c>
      <c r="AH56" s="135">
        <v>1.2</v>
      </c>
      <c r="AI56" s="135">
        <v>32.811775911443114</v>
      </c>
      <c r="AK56" s="135">
        <v>3.96</v>
      </c>
      <c r="AL56" s="135">
        <v>6.8000000000000005E-2</v>
      </c>
      <c r="AM56" s="135">
        <v>0.48</v>
      </c>
      <c r="AN56" s="135">
        <v>1.06</v>
      </c>
      <c r="AO56" s="135">
        <v>7.2835000000000039E-2</v>
      </c>
      <c r="AP56" s="135">
        <v>0.55000000000000004</v>
      </c>
      <c r="AQ56" s="135">
        <v>0.05</v>
      </c>
      <c r="AU56" s="135">
        <v>1.43</v>
      </c>
      <c r="BB56" s="137">
        <v>2.9999999999999996</v>
      </c>
      <c r="BD56" s="137" t="s">
        <v>1987</v>
      </c>
      <c r="BJ56" s="137">
        <v>2.9999999999999996</v>
      </c>
      <c r="BK56" s="137" t="s">
        <v>1987</v>
      </c>
      <c r="BM56" s="137">
        <v>5</v>
      </c>
      <c r="BN56" s="137">
        <v>9</v>
      </c>
      <c r="BS56" s="164"/>
      <c r="BT56" s="164">
        <v>9.4897876674382431</v>
      </c>
      <c r="BU56" s="137" t="s">
        <v>1987</v>
      </c>
      <c r="BV56" s="137">
        <v>2</v>
      </c>
      <c r="BW56" s="137">
        <v>5.9999999999999991</v>
      </c>
      <c r="BY56" s="137">
        <v>9</v>
      </c>
      <c r="CB56" s="137">
        <v>2.9999999999999996</v>
      </c>
      <c r="CG56" s="135">
        <v>2.2236103214055327</v>
      </c>
      <c r="CH56" s="137" t="s">
        <v>1987</v>
      </c>
      <c r="CJ56" s="137">
        <v>23</v>
      </c>
      <c r="CM56" s="164">
        <v>3.2996411945509054</v>
      </c>
      <c r="CO56" s="137" t="s">
        <v>1987</v>
      </c>
      <c r="CP56" s="137" t="s">
        <v>1987</v>
      </c>
      <c r="CR56" s="135">
        <v>14.171941876320219</v>
      </c>
      <c r="CS56" s="137">
        <v>38</v>
      </c>
      <c r="CT56" s="137">
        <v>28.999999999999996</v>
      </c>
      <c r="CU56" s="135">
        <v>15.509042000000001</v>
      </c>
      <c r="CV56" s="135">
        <v>33.07135020680758</v>
      </c>
      <c r="CW56" s="135">
        <v>3.1773081875561293</v>
      </c>
      <c r="CX56" s="135">
        <v>11.053891013040893</v>
      </c>
      <c r="CY56" s="135">
        <v>3.9951090097269129</v>
      </c>
      <c r="CZ56" s="135">
        <v>0.43319977738144927</v>
      </c>
      <c r="DA56" s="135">
        <v>2.2707563313474752</v>
      </c>
      <c r="DB56" s="135">
        <v>4.7974247081293726E-3</v>
      </c>
      <c r="DC56" s="135">
        <v>2.047910264486017</v>
      </c>
      <c r="DD56" s="135">
        <v>0.44862139414867391</v>
      </c>
      <c r="DE56" s="135">
        <v>1.0027755473760105</v>
      </c>
      <c r="DF56" s="135">
        <v>0.36881690889082841</v>
      </c>
      <c r="DG56" s="135">
        <v>0.99989920945116939</v>
      </c>
      <c r="DH56" s="135">
        <v>0.14408150874663225</v>
      </c>
      <c r="DI56" s="131">
        <f>SUM(CU56:DH56)</f>
        <v>74.527558783667914</v>
      </c>
      <c r="DJ56" s="131">
        <f>SUM(CU56:DH56)+CR56</f>
        <v>88.699500659988132</v>
      </c>
      <c r="DW56" s="135">
        <v>10.46</v>
      </c>
      <c r="DZ56" s="135">
        <v>71.42</v>
      </c>
      <c r="EB56" s="135">
        <v>54.23</v>
      </c>
      <c r="EI56" s="135">
        <v>4.0199999999999996</v>
      </c>
      <c r="EQ56" s="135">
        <v>0.62</v>
      </c>
      <c r="ET56" s="135">
        <v>35.31</v>
      </c>
    </row>
    <row r="57" spans="1:158" x14ac:dyDescent="0.35">
      <c r="A57" s="20" t="s">
        <v>2389</v>
      </c>
      <c r="B57" s="74" t="s">
        <v>978</v>
      </c>
      <c r="C57" s="77" t="s">
        <v>143</v>
      </c>
      <c r="D57" s="19" t="s">
        <v>980</v>
      </c>
      <c r="E57" s="104">
        <v>44734</v>
      </c>
      <c r="F57" t="s">
        <v>2380</v>
      </c>
      <c r="G57" t="s">
        <v>2380</v>
      </c>
      <c r="H57" t="s">
        <v>2380</v>
      </c>
      <c r="K57" s="77">
        <v>36.792389</v>
      </c>
      <c r="L57" s="77">
        <v>-104.586336</v>
      </c>
      <c r="M57" s="74" t="s">
        <v>357</v>
      </c>
      <c r="N57" s="76" t="s">
        <v>239</v>
      </c>
      <c r="O57" s="74" t="s">
        <v>147</v>
      </c>
      <c r="P57" s="76" t="s">
        <v>336</v>
      </c>
      <c r="Q57" s="20" t="s">
        <v>1549</v>
      </c>
      <c r="S57" s="74">
        <v>0</v>
      </c>
      <c r="X57" s="74" t="s">
        <v>249</v>
      </c>
      <c r="Z57" s="74" t="s">
        <v>2170</v>
      </c>
      <c r="AA57" s="74" t="s">
        <v>143</v>
      </c>
      <c r="AB57" s="74" t="s">
        <v>143</v>
      </c>
      <c r="AC57">
        <f>AVERAGE(AC46:AC56)</f>
        <v>0.51649999999999996</v>
      </c>
      <c r="AG57">
        <f t="shared" ref="AG57:AI57" si="212">AVERAGE(AG46:AG56)</f>
        <v>52.296327912067227</v>
      </c>
      <c r="AH57">
        <f t="shared" si="212"/>
        <v>1.4371428571428571</v>
      </c>
      <c r="AI57">
        <f t="shared" si="212"/>
        <v>35.269747645790822</v>
      </c>
      <c r="AK57">
        <f t="shared" ref="AK57:AQ57" si="213">AVERAGE(AK46:AK56)</f>
        <v>4.2385714285714284</v>
      </c>
      <c r="AL57">
        <f t="shared" si="213"/>
        <v>8.3285714285714282E-2</v>
      </c>
      <c r="AM57">
        <f t="shared" si="213"/>
        <v>0.39142857142857146</v>
      </c>
      <c r="AN57">
        <f t="shared" si="213"/>
        <v>1.4277878124716896</v>
      </c>
      <c r="AO57">
        <f t="shared" si="213"/>
        <v>0.1823134345733422</v>
      </c>
      <c r="AP57">
        <f t="shared" si="213"/>
        <v>0.32</v>
      </c>
      <c r="AQ57">
        <f t="shared" si="213"/>
        <v>5.2857142857142859E-2</v>
      </c>
      <c r="AS57">
        <f>AVERAGE(AS46:AS54)</f>
        <v>32</v>
      </c>
      <c r="AT57">
        <f t="shared" ref="AT57:AU57" si="214">AVERAGE(AT46:AT56)</f>
        <v>0.59333333333333327</v>
      </c>
      <c r="AU57">
        <f t="shared" si="214"/>
        <v>1.8416666666666668</v>
      </c>
      <c r="AY57">
        <f>AVERAGE(AY46:AY54)</f>
        <v>96.487636869408036</v>
      </c>
      <c r="BA57" t="s">
        <v>332</v>
      </c>
      <c r="BB57">
        <f t="shared" ref="BB57:BD57" si="215">AVERAGE(BB46:BB56)</f>
        <v>2.2000000000000002</v>
      </c>
      <c r="BC57">
        <f t="shared" si="215"/>
        <v>16</v>
      </c>
      <c r="BD57">
        <f t="shared" si="215"/>
        <v>21.5</v>
      </c>
      <c r="BE57">
        <f t="shared" ref="BE57" si="216">AVERAGE(BE46:BE54)</f>
        <v>2.2000000000000002</v>
      </c>
      <c r="BF57" t="s">
        <v>251</v>
      </c>
      <c r="BH57" t="s">
        <v>291</v>
      </c>
      <c r="BI57">
        <f t="shared" ref="BI57" si="217">AVERAGE(BI46:BI54)</f>
        <v>43</v>
      </c>
      <c r="BJ57">
        <f t="shared" ref="BJ57:BN57" si="218">AVERAGE(BJ46:BJ56)</f>
        <v>4.5</v>
      </c>
      <c r="BK57">
        <f t="shared" si="218"/>
        <v>4</v>
      </c>
      <c r="BL57" t="e">
        <f t="shared" si="218"/>
        <v>#DIV/0!</v>
      </c>
      <c r="BM57">
        <f t="shared" si="218"/>
        <v>7.7142857142857144</v>
      </c>
      <c r="BN57">
        <f t="shared" si="218"/>
        <v>9.2857142857142865</v>
      </c>
      <c r="BO57">
        <f t="shared" ref="BO57:BQ57" si="219">AVERAGE(BO46:BO54)</f>
        <v>6</v>
      </c>
      <c r="BP57">
        <f t="shared" si="219"/>
        <v>1</v>
      </c>
      <c r="BQ57">
        <f t="shared" si="219"/>
        <v>0.02</v>
      </c>
      <c r="BR57" t="s">
        <v>321</v>
      </c>
      <c r="BT57">
        <f t="shared" ref="BT57:BY57" si="220">AVERAGE(BT46:BT56)</f>
        <v>8.6214125145696627</v>
      </c>
      <c r="BU57" t="s">
        <v>251</v>
      </c>
      <c r="BV57">
        <f t="shared" si="220"/>
        <v>2.6</v>
      </c>
      <c r="BW57">
        <f t="shared" si="220"/>
        <v>5.8571428571428568</v>
      </c>
      <c r="BY57">
        <f t="shared" si="220"/>
        <v>8.8333333333333339</v>
      </c>
      <c r="CB57">
        <f t="shared" ref="CB57" si="221">AVERAGE(CB46:CB56)</f>
        <v>2.9999999999999996</v>
      </c>
      <c r="CF57" t="s">
        <v>251</v>
      </c>
      <c r="CG57">
        <f t="shared" ref="CG57" si="222">AVERAGE(CG46:CG56)</f>
        <v>3.7343537901808261</v>
      </c>
      <c r="CH57">
        <f t="shared" ref="CH57" si="223">AVERAGE(CH46:CH56)</f>
        <v>3</v>
      </c>
      <c r="CI57">
        <f t="shared" ref="CI57" si="224">AVERAGE(CI46:CI54)</f>
        <v>3</v>
      </c>
      <c r="CJ57">
        <f t="shared" ref="CJ57" si="225">AVERAGE(CJ46:CJ56)</f>
        <v>23.571428571428573</v>
      </c>
      <c r="CK57" t="s">
        <v>251</v>
      </c>
      <c r="CM57">
        <f t="shared" ref="CM57" si="226">AVERAGE(CM46:CM56)</f>
        <v>5.4937361554502022</v>
      </c>
      <c r="CN57" t="s">
        <v>251</v>
      </c>
      <c r="CO57">
        <f t="shared" ref="CO57" si="227">AVERAGE(CO46:CO56)</f>
        <v>1.2</v>
      </c>
      <c r="CP57">
        <f t="shared" ref="CP57" si="228">AVERAGE(CP46:CP56)</f>
        <v>18.5</v>
      </c>
      <c r="CQ57" t="s">
        <v>251</v>
      </c>
      <c r="CR57">
        <f t="shared" ref="CR57" si="229">AVERAGE(CR46:CR56)</f>
        <v>11.827855180455215</v>
      </c>
      <c r="CS57">
        <f t="shared" ref="CS57" si="230">AVERAGE(CS46:CS56)</f>
        <v>35.142857142857146</v>
      </c>
      <c r="CT57">
        <f t="shared" ref="CT57" si="231">AVERAGE(CT46:CT56)</f>
        <v>31.285714285714285</v>
      </c>
      <c r="CU57">
        <f t="shared" ref="CU57" si="232">AVERAGE(CU46:CU56)</f>
        <v>33.415435290587979</v>
      </c>
      <c r="CV57">
        <f t="shared" ref="CV57" si="233">AVERAGE(CV46:CV56)</f>
        <v>25.697077191277138</v>
      </c>
      <c r="CW57">
        <f t="shared" ref="CW57" si="234">AVERAGE(CW46:CW56)</f>
        <v>2.6182085381668747</v>
      </c>
      <c r="CX57">
        <f t="shared" ref="CX57" si="235">AVERAGE(CX46:CX56)</f>
        <v>11.022737901997383</v>
      </c>
      <c r="CY57">
        <f t="shared" ref="CY57" si="236">AVERAGE(CY46:CY56)</f>
        <v>2.6220314639873123</v>
      </c>
      <c r="CZ57">
        <f t="shared" ref="CZ57" si="237">AVERAGE(CZ46:CZ56)</f>
        <v>0.38415854903183277</v>
      </c>
      <c r="DA57">
        <f t="shared" ref="DA57" si="238">AVERAGE(DA46:DA56)</f>
        <v>2.0640245337271801</v>
      </c>
      <c r="DB57">
        <f t="shared" ref="DB57" si="239">AVERAGE(DB46:DB56)</f>
        <v>4.468987780270163E-2</v>
      </c>
      <c r="DC57">
        <f t="shared" ref="DC57" si="240">AVERAGE(DC46:DC56)</f>
        <v>1.9231490512661775</v>
      </c>
      <c r="DD57">
        <f t="shared" ref="DD57" si="241">AVERAGE(DD46:DD56)</f>
        <v>0.4511130818021119</v>
      </c>
      <c r="DE57">
        <f t="shared" ref="DE57" si="242">AVERAGE(DE46:DE56)</f>
        <v>0.84751612851087166</v>
      </c>
      <c r="DF57">
        <f t="shared" ref="DF57" si="243">AVERAGE(DF46:DF56)</f>
        <v>0.35870410079144338</v>
      </c>
      <c r="DG57">
        <f t="shared" ref="DG57" si="244">AVERAGE(DG46:DG56)</f>
        <v>0.86633770520958153</v>
      </c>
      <c r="DH57">
        <f t="shared" ref="DH57" si="245">AVERAGE(DH46:DH56)</f>
        <v>0.12948847416344786</v>
      </c>
      <c r="DI57" s="112">
        <f>SUM(CU57:DH57)</f>
        <v>82.444671888322048</v>
      </c>
      <c r="DJ57" s="112">
        <f>SUM(CU57:DH57)+CR57</f>
        <v>94.272527068777265</v>
      </c>
      <c r="DU57">
        <f>AVERAGE(DU46:DU52)</f>
        <v>9.2966666666666669</v>
      </c>
      <c r="DV57" s="5">
        <v>8.98</v>
      </c>
      <c r="DW57">
        <f t="shared" ref="DW57" si="246">AVERAGE(DW46:DW56)</f>
        <v>9.0400000000000009</v>
      </c>
      <c r="DX57">
        <v>68.97</v>
      </c>
      <c r="DY57">
        <f>AVERAGE(DY46:DY54)</f>
        <v>71.594999999999999</v>
      </c>
      <c r="DZ57">
        <f t="shared" ref="DZ57" si="247">AVERAGE(DZ46:DZ56)</f>
        <v>72.155000000000001</v>
      </c>
      <c r="EA57">
        <v>52.42</v>
      </c>
      <c r="EB57">
        <f t="shared" ref="EB57" si="248">AVERAGE(EB46:EB56)</f>
        <v>55.68571428571429</v>
      </c>
      <c r="EC57" s="5">
        <v>60.77</v>
      </c>
      <c r="ED57" s="5">
        <v>4.6500000000000004</v>
      </c>
      <c r="EE57" s="5">
        <v>4.2699999999999996</v>
      </c>
      <c r="EF57" s="5">
        <v>4.4800000000000004</v>
      </c>
      <c r="EG57" s="5">
        <v>2.2599999999999998</v>
      </c>
      <c r="EH57" s="5">
        <v>2.56</v>
      </c>
      <c r="EI57">
        <f t="shared" ref="EI57" si="249">AVERAGE(EI46:EI56)</f>
        <v>4.4137500000000003</v>
      </c>
      <c r="EJ57" s="5">
        <v>1.36</v>
      </c>
      <c r="EK57" s="5">
        <v>1.33</v>
      </c>
      <c r="EL57" s="5">
        <v>1.39</v>
      </c>
      <c r="EM57" s="5">
        <v>12.63</v>
      </c>
      <c r="EN57" s="5">
        <v>13.26</v>
      </c>
      <c r="EO57" s="5">
        <v>0.64</v>
      </c>
      <c r="EP57" s="5">
        <v>0.62</v>
      </c>
      <c r="EQ57">
        <f t="shared" ref="EQ57" si="250">AVERAGE(EQ46:EQ56)</f>
        <v>0.62912500000000005</v>
      </c>
      <c r="ER57">
        <v>34.619999999999997</v>
      </c>
      <c r="ES57">
        <v>33.840000000000003</v>
      </c>
      <c r="ET57">
        <f t="shared" ref="ET57" si="251">AVERAGE(ET46:ET56)</f>
        <v>35.230000000000004</v>
      </c>
      <c r="EU57" s="5" t="s">
        <v>1175</v>
      </c>
      <c r="EV57" s="5" t="s">
        <v>683</v>
      </c>
      <c r="EW57" s="5" t="s">
        <v>592</v>
      </c>
      <c r="EX57" s="5" t="s">
        <v>518</v>
      </c>
      <c r="EY57" s="5" t="s">
        <v>685</v>
      </c>
      <c r="EZ57" s="5" t="s">
        <v>685</v>
      </c>
      <c r="FA57" s="5" t="s">
        <v>556</v>
      </c>
      <c r="FB57">
        <v>500</v>
      </c>
    </row>
    <row r="59" spans="1:158" s="3" customFormat="1" ht="13" x14ac:dyDescent="0.3">
      <c r="A59" s="20" t="s">
        <v>355</v>
      </c>
      <c r="B59" s="3" t="s">
        <v>978</v>
      </c>
      <c r="C59" s="3" t="s">
        <v>280</v>
      </c>
      <c r="D59" s="3" t="s">
        <v>980</v>
      </c>
      <c r="E59" s="23">
        <v>44747</v>
      </c>
      <c r="F59" s="13">
        <v>44880</v>
      </c>
      <c r="G59" s="10">
        <v>128555</v>
      </c>
      <c r="H59" s="1" t="s">
        <v>247</v>
      </c>
      <c r="I59" s="1"/>
      <c r="J59" s="1"/>
      <c r="K59" s="1">
        <v>36.549594999999997</v>
      </c>
      <c r="L59" s="1">
        <v>-108.526669</v>
      </c>
      <c r="M59" s="3" t="s">
        <v>357</v>
      </c>
      <c r="N59" s="10" t="s">
        <v>142</v>
      </c>
      <c r="O59" s="3" t="s">
        <v>147</v>
      </c>
      <c r="P59" s="110" t="s">
        <v>1715</v>
      </c>
      <c r="Q59" s="20" t="s">
        <v>1549</v>
      </c>
      <c r="S59" s="3">
        <v>0</v>
      </c>
      <c r="U59" s="3" t="s">
        <v>280</v>
      </c>
      <c r="X59" s="3" t="s">
        <v>249</v>
      </c>
      <c r="Z59" s="15" t="s">
        <v>2175</v>
      </c>
      <c r="AA59" s="3" t="s">
        <v>142</v>
      </c>
      <c r="AB59" s="1" t="s">
        <v>1285</v>
      </c>
      <c r="AC59" s="5">
        <v>1.55</v>
      </c>
      <c r="AD59" s="5"/>
      <c r="AG59" s="5">
        <v>57.37</v>
      </c>
      <c r="AH59" s="5">
        <v>0.99</v>
      </c>
      <c r="AI59" s="5">
        <v>21.37</v>
      </c>
      <c r="AK59" s="31">
        <v>5.13</v>
      </c>
      <c r="AL59" s="5">
        <v>0.04</v>
      </c>
      <c r="AM59" s="5">
        <v>1.56</v>
      </c>
      <c r="AN59" s="5">
        <v>6.52</v>
      </c>
      <c r="AO59" s="5">
        <v>1.26</v>
      </c>
      <c r="AP59" s="5">
        <v>1.3</v>
      </c>
      <c r="AQ59" s="5">
        <v>0.28000000000000003</v>
      </c>
      <c r="AR59" s="5"/>
      <c r="AS59" s="5">
        <v>170</v>
      </c>
      <c r="AT59" s="5">
        <v>1.55</v>
      </c>
      <c r="AU59" s="5"/>
      <c r="AV59" s="5"/>
      <c r="AY59" s="4">
        <v>95.820000000000007</v>
      </c>
      <c r="BA59" s="5" t="s">
        <v>251</v>
      </c>
      <c r="BB59" s="5">
        <v>5.3</v>
      </c>
      <c r="BC59" s="3">
        <v>6</v>
      </c>
      <c r="BD59" s="5">
        <v>690</v>
      </c>
      <c r="BE59" s="5">
        <v>1.6</v>
      </c>
      <c r="BF59" s="5" t="s">
        <v>251</v>
      </c>
      <c r="BH59" s="5" t="s">
        <v>334</v>
      </c>
      <c r="BI59" s="5">
        <v>46</v>
      </c>
      <c r="BJ59" s="5">
        <v>8</v>
      </c>
      <c r="BK59" s="5">
        <v>13</v>
      </c>
      <c r="BL59" s="5">
        <v>2</v>
      </c>
      <c r="BM59" s="5">
        <v>19</v>
      </c>
      <c r="BN59" s="5">
        <v>10</v>
      </c>
      <c r="BO59" s="5">
        <v>3</v>
      </c>
      <c r="BP59" s="5">
        <v>2</v>
      </c>
      <c r="BQ59" s="5">
        <v>0.17</v>
      </c>
      <c r="BR59" s="5" t="s">
        <v>321</v>
      </c>
      <c r="BT59" s="5">
        <v>15</v>
      </c>
      <c r="BU59" s="5" t="s">
        <v>267</v>
      </c>
      <c r="BV59" s="5">
        <v>7</v>
      </c>
      <c r="BW59" s="5">
        <v>14</v>
      </c>
      <c r="BY59" s="5">
        <v>12</v>
      </c>
      <c r="CB59" s="5">
        <v>19</v>
      </c>
      <c r="CF59" s="3" t="s">
        <v>267</v>
      </c>
      <c r="CG59" s="5">
        <v>5</v>
      </c>
      <c r="CH59" s="3">
        <v>2</v>
      </c>
      <c r="CI59" s="5" t="s">
        <v>267</v>
      </c>
      <c r="CJ59" s="5">
        <v>240</v>
      </c>
      <c r="CK59" s="5" t="s">
        <v>251</v>
      </c>
      <c r="CM59" s="5">
        <v>7</v>
      </c>
      <c r="CN59" s="5" t="s">
        <v>267</v>
      </c>
      <c r="CO59" s="5">
        <v>2.6</v>
      </c>
      <c r="CP59" s="5">
        <v>35</v>
      </c>
      <c r="CQ59" s="5">
        <v>1</v>
      </c>
      <c r="CR59" s="5">
        <v>14</v>
      </c>
      <c r="CS59" s="5">
        <v>34</v>
      </c>
      <c r="CT59" s="5">
        <v>85</v>
      </c>
      <c r="CU59" s="5">
        <v>17</v>
      </c>
      <c r="CV59" s="5">
        <v>33</v>
      </c>
      <c r="CW59" s="5">
        <v>4</v>
      </c>
      <c r="CX59" s="5">
        <v>13</v>
      </c>
      <c r="CY59" s="5">
        <v>2</v>
      </c>
      <c r="CZ59" s="5" t="s">
        <v>251</v>
      </c>
      <c r="DA59" s="5">
        <v>3</v>
      </c>
      <c r="DB59" s="5" t="s">
        <v>251</v>
      </c>
      <c r="DC59" s="5">
        <v>2</v>
      </c>
      <c r="DD59" s="5" t="s">
        <v>251</v>
      </c>
      <c r="DE59" s="5">
        <v>2</v>
      </c>
      <c r="DF59" s="5" t="s">
        <v>251</v>
      </c>
      <c r="DG59" s="5">
        <v>1</v>
      </c>
      <c r="DH59" s="5" t="s">
        <v>251</v>
      </c>
      <c r="DI59" s="2">
        <v>77</v>
      </c>
      <c r="DJ59" s="2">
        <v>91</v>
      </c>
      <c r="DU59" s="5" t="s">
        <v>1066</v>
      </c>
      <c r="DV59" s="5" t="s">
        <v>1067</v>
      </c>
      <c r="DW59" s="5" t="s">
        <v>1068</v>
      </c>
      <c r="DX59" s="5" t="s">
        <v>1069</v>
      </c>
      <c r="DY59" s="5" t="s">
        <v>1070</v>
      </c>
      <c r="DZ59" s="5" t="s">
        <v>1071</v>
      </c>
      <c r="EA59" s="5" t="s">
        <v>1072</v>
      </c>
      <c r="EB59" s="5" t="s">
        <v>1073</v>
      </c>
      <c r="EC59" s="5" t="s">
        <v>1074</v>
      </c>
      <c r="ED59" s="5" t="s">
        <v>1075</v>
      </c>
      <c r="EE59" s="5" t="s">
        <v>1076</v>
      </c>
      <c r="EF59" s="5" t="s">
        <v>1077</v>
      </c>
      <c r="EG59" s="5" t="s">
        <v>1078</v>
      </c>
      <c r="EH59" s="5" t="s">
        <v>1079</v>
      </c>
      <c r="EI59" s="5" t="s">
        <v>1080</v>
      </c>
      <c r="EJ59" s="5" t="s">
        <v>711</v>
      </c>
      <c r="EK59" s="5" t="s">
        <v>523</v>
      </c>
      <c r="EL59" s="5" t="s">
        <v>738</v>
      </c>
      <c r="EM59" s="5" t="s">
        <v>1081</v>
      </c>
      <c r="EN59" s="5" t="s">
        <v>1082</v>
      </c>
      <c r="EO59" s="5" t="s">
        <v>509</v>
      </c>
      <c r="EP59" s="5" t="s">
        <v>644</v>
      </c>
      <c r="EQ59" s="5" t="s">
        <v>1033</v>
      </c>
      <c r="ER59" s="5" t="s">
        <v>1159</v>
      </c>
      <c r="ES59" s="5" t="s">
        <v>1160</v>
      </c>
      <c r="ET59" s="5" t="s">
        <v>1161</v>
      </c>
      <c r="EU59" s="5" t="s">
        <v>1178</v>
      </c>
      <c r="EV59" s="5" t="s">
        <v>518</v>
      </c>
      <c r="EW59" s="5" t="s">
        <v>516</v>
      </c>
      <c r="EX59" s="5" t="s">
        <v>680</v>
      </c>
      <c r="EY59" s="5" t="s">
        <v>1185</v>
      </c>
      <c r="EZ59" s="5" t="s">
        <v>714</v>
      </c>
      <c r="FA59" s="5" t="s">
        <v>447</v>
      </c>
      <c r="FB59" s="3">
        <v>2774</v>
      </c>
    </row>
    <row r="60" spans="1:158" s="74" customFormat="1" ht="13" x14ac:dyDescent="0.3">
      <c r="A60" s="74" t="s">
        <v>350</v>
      </c>
      <c r="B60" s="74" t="s">
        <v>978</v>
      </c>
      <c r="C60" s="74" t="s">
        <v>280</v>
      </c>
      <c r="D60" s="74" t="s">
        <v>378</v>
      </c>
      <c r="E60" s="104"/>
      <c r="F60" s="75">
        <v>44880</v>
      </c>
      <c r="G60" s="76" t="s">
        <v>1856</v>
      </c>
      <c r="H60" s="1" t="s">
        <v>376</v>
      </c>
      <c r="I60" s="1"/>
      <c r="J60" s="1"/>
      <c r="K60" s="77">
        <v>36.549594999999997</v>
      </c>
      <c r="L60" s="77">
        <v>-108.526669</v>
      </c>
      <c r="M60" s="74" t="s">
        <v>357</v>
      </c>
      <c r="N60" s="76" t="s">
        <v>142</v>
      </c>
      <c r="O60" s="74" t="s">
        <v>147</v>
      </c>
      <c r="P60" s="76" t="s">
        <v>1715</v>
      </c>
      <c r="Q60" s="20" t="s">
        <v>1549</v>
      </c>
      <c r="S60" s="74">
        <v>0</v>
      </c>
      <c r="U60" s="74" t="s">
        <v>280</v>
      </c>
      <c r="X60" s="74" t="s">
        <v>249</v>
      </c>
      <c r="Y60" s="74" t="s">
        <v>380</v>
      </c>
      <c r="Z60" s="74" t="s">
        <v>2175</v>
      </c>
      <c r="AA60" s="74" t="s">
        <v>142</v>
      </c>
      <c r="AB60" s="77" t="s">
        <v>1285</v>
      </c>
      <c r="AK60" s="78"/>
      <c r="CG60" s="79">
        <v>4.8233765957515846</v>
      </c>
      <c r="CR60" s="79">
        <v>8.7585170847479574</v>
      </c>
      <c r="CU60" s="79">
        <v>20.776861257164306</v>
      </c>
      <c r="CV60" s="79">
        <v>42.573964577034218</v>
      </c>
      <c r="CW60" s="79">
        <v>3.6808252306559406</v>
      </c>
      <c r="CX60" s="79">
        <v>21.96599514604431</v>
      </c>
      <c r="CY60" s="79">
        <v>2.973026908883579</v>
      </c>
      <c r="CZ60" s="79"/>
      <c r="DA60" s="79">
        <v>2.9677448054679085</v>
      </c>
      <c r="DB60" s="79"/>
      <c r="DC60" s="79">
        <v>2.0754106306817595</v>
      </c>
      <c r="DD60" s="79"/>
      <c r="DE60" s="79">
        <v>1.1117335733699509</v>
      </c>
      <c r="DF60" s="79"/>
      <c r="DG60" s="79">
        <v>0.93050708142606964</v>
      </c>
      <c r="DH60" s="79"/>
      <c r="DI60" s="79">
        <v>99.056069210728026</v>
      </c>
      <c r="DJ60" s="79">
        <v>107.81458629547598</v>
      </c>
    </row>
    <row r="61" spans="1:158" s="20" customFormat="1" x14ac:dyDescent="0.35">
      <c r="A61" s="20" t="s">
        <v>2422</v>
      </c>
      <c r="B61" s="20" t="s">
        <v>978</v>
      </c>
      <c r="C61" s="20" t="s">
        <v>280</v>
      </c>
      <c r="D61" s="3" t="s">
        <v>980</v>
      </c>
      <c r="E61" s="23">
        <v>44747</v>
      </c>
      <c r="F61" s="113">
        <v>44880</v>
      </c>
      <c r="G61" t="s">
        <v>2380</v>
      </c>
      <c r="H61" t="s">
        <v>2380</v>
      </c>
      <c r="I61"/>
      <c r="J61"/>
      <c r="K61" s="19">
        <v>36.549594999999997</v>
      </c>
      <c r="L61" s="19">
        <v>-108.526669</v>
      </c>
      <c r="M61" s="20" t="s">
        <v>357</v>
      </c>
      <c r="N61" s="59" t="s">
        <v>142</v>
      </c>
      <c r="O61" s="20" t="s">
        <v>147</v>
      </c>
      <c r="P61" s="59" t="s">
        <v>1715</v>
      </c>
      <c r="Q61" s="20" t="s">
        <v>1549</v>
      </c>
      <c r="S61" s="20">
        <v>0</v>
      </c>
      <c r="U61" s="20" t="s">
        <v>280</v>
      </c>
      <c r="X61" s="20" t="s">
        <v>249</v>
      </c>
      <c r="Z61" s="20" t="s">
        <v>2175</v>
      </c>
      <c r="AA61" s="20" t="s">
        <v>142</v>
      </c>
      <c r="AB61" s="19" t="s">
        <v>1285</v>
      </c>
      <c r="AC61" s="5">
        <v>1.55</v>
      </c>
      <c r="AD61" s="5"/>
      <c r="AE61" s="3"/>
      <c r="AF61" s="3"/>
      <c r="AG61" s="5">
        <v>57.37</v>
      </c>
      <c r="AH61" s="5">
        <v>0.99</v>
      </c>
      <c r="AI61" s="5">
        <v>21.37</v>
      </c>
      <c r="AJ61" s="3"/>
      <c r="AK61" s="31">
        <v>5.13</v>
      </c>
      <c r="AL61" s="5">
        <v>0.04</v>
      </c>
      <c r="AM61" s="5">
        <v>1.56</v>
      </c>
      <c r="AN61" s="5">
        <v>6.52</v>
      </c>
      <c r="AO61" s="5">
        <v>1.26</v>
      </c>
      <c r="AP61" s="5">
        <v>1.3</v>
      </c>
      <c r="AQ61" s="5">
        <v>0.28000000000000003</v>
      </c>
      <c r="AR61" s="5"/>
      <c r="AS61" s="5">
        <v>170</v>
      </c>
      <c r="AT61" s="5">
        <v>1.55</v>
      </c>
      <c r="AU61" s="5"/>
      <c r="AV61" s="5"/>
      <c r="AW61" s="3"/>
      <c r="AX61" s="3"/>
      <c r="AY61" s="4">
        <v>95.820000000000007</v>
      </c>
      <c r="AZ61" s="3"/>
      <c r="BA61" s="5" t="s">
        <v>251</v>
      </c>
      <c r="BB61" s="5">
        <v>5.3</v>
      </c>
      <c r="BC61" s="3">
        <v>6</v>
      </c>
      <c r="BD61" s="5">
        <v>690</v>
      </c>
      <c r="BE61" s="5">
        <v>1.6</v>
      </c>
      <c r="BF61" s="5" t="s">
        <v>251</v>
      </c>
      <c r="BG61" s="3"/>
      <c r="BH61" s="5" t="s">
        <v>334</v>
      </c>
      <c r="BI61" s="5">
        <v>46</v>
      </c>
      <c r="BJ61" s="5">
        <v>8</v>
      </c>
      <c r="BK61" s="5">
        <v>13</v>
      </c>
      <c r="BL61" s="5">
        <v>2</v>
      </c>
      <c r="BM61" s="5">
        <v>19</v>
      </c>
      <c r="BN61" s="5">
        <v>10</v>
      </c>
      <c r="BO61" s="5">
        <v>3</v>
      </c>
      <c r="BP61" s="5">
        <v>2</v>
      </c>
      <c r="BQ61" s="5">
        <v>0.17</v>
      </c>
      <c r="BR61" s="5" t="s">
        <v>321</v>
      </c>
      <c r="BS61" s="3"/>
      <c r="BT61" s="5">
        <v>15</v>
      </c>
      <c r="BU61" s="5" t="s">
        <v>267</v>
      </c>
      <c r="BV61" s="5">
        <v>7</v>
      </c>
      <c r="BW61" s="5">
        <v>14</v>
      </c>
      <c r="BX61" s="3"/>
      <c r="BY61" s="5">
        <v>12</v>
      </c>
      <c r="BZ61" s="3"/>
      <c r="CA61" s="3"/>
      <c r="CB61" s="5">
        <v>19</v>
      </c>
      <c r="CC61" s="3"/>
      <c r="CD61" s="3"/>
      <c r="CE61" s="3"/>
      <c r="CF61" s="3" t="s">
        <v>267</v>
      </c>
      <c r="CG61" s="85">
        <f>AVERAGE(CG59:CG60)</f>
        <v>4.9116882978757923</v>
      </c>
      <c r="CH61" s="3">
        <v>2</v>
      </c>
      <c r="CI61" s="5" t="s">
        <v>267</v>
      </c>
      <c r="CJ61" s="5">
        <v>240</v>
      </c>
      <c r="CK61" s="5" t="s">
        <v>251</v>
      </c>
      <c r="CL61" s="3"/>
      <c r="CM61" s="5">
        <v>7</v>
      </c>
      <c r="CN61" s="5" t="s">
        <v>267</v>
      </c>
      <c r="CO61" s="5">
        <v>2.6</v>
      </c>
      <c r="CP61" s="5">
        <v>35</v>
      </c>
      <c r="CQ61" s="5">
        <v>1</v>
      </c>
      <c r="CR61" s="85">
        <f>AVERAGE(CR59:CR60)</f>
        <v>11.379258542373979</v>
      </c>
      <c r="CS61" s="5">
        <v>34</v>
      </c>
      <c r="CT61" s="5">
        <v>85</v>
      </c>
      <c r="CU61" s="85">
        <f t="shared" ref="CU61:DG61" si="252">AVERAGE(CU59:CU60)</f>
        <v>18.888430628582153</v>
      </c>
      <c r="CV61" s="85">
        <f t="shared" si="252"/>
        <v>37.786982288517109</v>
      </c>
      <c r="CW61" s="85">
        <f t="shared" si="252"/>
        <v>3.8404126153279705</v>
      </c>
      <c r="CX61" s="85">
        <f t="shared" si="252"/>
        <v>17.482997573022153</v>
      </c>
      <c r="CY61" s="85">
        <f t="shared" si="252"/>
        <v>2.4865134544417895</v>
      </c>
      <c r="CZ61" s="5" t="s">
        <v>251</v>
      </c>
      <c r="DA61" s="85">
        <f t="shared" si="252"/>
        <v>2.9838724027339545</v>
      </c>
      <c r="DB61" s="5" t="s">
        <v>251</v>
      </c>
      <c r="DC61" s="85">
        <f t="shared" si="252"/>
        <v>2.0377053153408795</v>
      </c>
      <c r="DD61" s="5" t="s">
        <v>251</v>
      </c>
      <c r="DE61" s="85">
        <f t="shared" si="252"/>
        <v>1.5558667866849754</v>
      </c>
      <c r="DF61" s="5" t="s">
        <v>251</v>
      </c>
      <c r="DG61" s="85">
        <f t="shared" si="252"/>
        <v>0.96525354071303482</v>
      </c>
      <c r="DH61" s="5" t="s">
        <v>251</v>
      </c>
      <c r="DI61" s="112">
        <f>SUM(CU61:DH61)</f>
        <v>88.028034605364027</v>
      </c>
      <c r="DJ61" s="112">
        <f>SUM(CU61:DH61)+CR61</f>
        <v>99.407293147738002</v>
      </c>
    </row>
    <row r="62" spans="1:158" s="20" customFormat="1" ht="13" x14ac:dyDescent="0.3">
      <c r="E62" s="108"/>
      <c r="F62" s="113"/>
      <c r="G62" s="59"/>
      <c r="H62" s="19"/>
      <c r="I62" s="19"/>
      <c r="J62" s="19"/>
      <c r="K62" s="19"/>
      <c r="L62" s="19"/>
      <c r="N62" s="59"/>
      <c r="P62" s="59"/>
      <c r="AB62" s="19"/>
      <c r="AK62" s="115"/>
      <c r="CG62" s="85"/>
      <c r="CR62" s="85"/>
      <c r="CU62" s="85"/>
      <c r="CV62" s="85"/>
      <c r="CW62" s="85"/>
      <c r="CX62" s="85"/>
      <c r="CY62" s="85"/>
      <c r="CZ62" s="85"/>
      <c r="DA62" s="85"/>
      <c r="DB62" s="85"/>
      <c r="DC62" s="85"/>
      <c r="DD62" s="85"/>
      <c r="DE62" s="85"/>
      <c r="DF62" s="85"/>
      <c r="DG62" s="85"/>
      <c r="DH62" s="85"/>
      <c r="DI62" s="85"/>
      <c r="DJ62" s="85"/>
    </row>
    <row r="63" spans="1:158" s="3" customFormat="1" ht="13" x14ac:dyDescent="0.3">
      <c r="A63" s="20" t="s">
        <v>353</v>
      </c>
      <c r="B63" s="3" t="s">
        <v>978</v>
      </c>
      <c r="C63" s="3" t="s">
        <v>280</v>
      </c>
      <c r="D63" s="3" t="s">
        <v>980</v>
      </c>
      <c r="E63" s="23">
        <v>44747</v>
      </c>
      <c r="F63" s="13">
        <v>44880</v>
      </c>
      <c r="G63" s="10">
        <v>128555</v>
      </c>
      <c r="H63" s="1" t="s">
        <v>247</v>
      </c>
      <c r="I63" s="1"/>
      <c r="J63" s="1"/>
      <c r="K63" s="1">
        <v>36.549594999999997</v>
      </c>
      <c r="L63" s="1">
        <v>-108.526669</v>
      </c>
      <c r="M63" s="3" t="s">
        <v>357</v>
      </c>
      <c r="N63" s="10" t="s">
        <v>142</v>
      </c>
      <c r="O63" s="3" t="s">
        <v>147</v>
      </c>
      <c r="P63" s="10" t="s">
        <v>336</v>
      </c>
      <c r="Q63" s="20" t="s">
        <v>1549</v>
      </c>
      <c r="S63" s="3">
        <v>0</v>
      </c>
      <c r="U63" s="3" t="s">
        <v>280</v>
      </c>
      <c r="X63" s="3" t="s">
        <v>249</v>
      </c>
      <c r="Z63" s="15" t="s">
        <v>2176</v>
      </c>
      <c r="AA63" s="3" t="s">
        <v>142</v>
      </c>
      <c r="AB63" s="1" t="s">
        <v>1285</v>
      </c>
      <c r="AC63" s="5">
        <v>1.17</v>
      </c>
      <c r="AD63" s="5"/>
      <c r="AG63" s="5">
        <v>52</v>
      </c>
      <c r="AH63" s="5">
        <v>1.25</v>
      </c>
      <c r="AI63" s="5">
        <v>26.32</v>
      </c>
      <c r="AK63" s="31">
        <v>3.42</v>
      </c>
      <c r="AL63" s="5">
        <v>0.02</v>
      </c>
      <c r="AM63" s="5">
        <v>0.93</v>
      </c>
      <c r="AN63" s="5">
        <v>8.32</v>
      </c>
      <c r="AO63" s="5">
        <v>1.21</v>
      </c>
      <c r="AP63" s="5">
        <v>0.12</v>
      </c>
      <c r="AQ63" s="5">
        <v>3.21</v>
      </c>
      <c r="AR63" s="5"/>
      <c r="AS63" s="5">
        <v>270</v>
      </c>
      <c r="AT63" s="5">
        <v>1.17</v>
      </c>
      <c r="AU63" s="5"/>
      <c r="AV63" s="5"/>
      <c r="AY63" s="4">
        <v>96.799999999999983</v>
      </c>
      <c r="BA63" s="5" t="s">
        <v>292</v>
      </c>
      <c r="BB63" s="5" t="s">
        <v>251</v>
      </c>
      <c r="BC63" s="3">
        <v>68</v>
      </c>
      <c r="BD63" s="5">
        <v>173</v>
      </c>
      <c r="BE63" s="5">
        <v>0.8</v>
      </c>
      <c r="BF63" s="5" t="s">
        <v>251</v>
      </c>
      <c r="BH63" s="5" t="s">
        <v>335</v>
      </c>
      <c r="BI63" s="5">
        <v>27</v>
      </c>
      <c r="BJ63" s="5">
        <v>1</v>
      </c>
      <c r="BK63" s="5">
        <v>4</v>
      </c>
      <c r="BL63" s="5" t="s">
        <v>251</v>
      </c>
      <c r="BM63" s="5">
        <v>14</v>
      </c>
      <c r="BN63" s="5">
        <v>3</v>
      </c>
      <c r="BO63" s="5" t="s">
        <v>251</v>
      </c>
      <c r="BP63" s="5" t="s">
        <v>251</v>
      </c>
      <c r="BQ63" s="5" t="s">
        <v>333</v>
      </c>
      <c r="BR63" s="5" t="s">
        <v>321</v>
      </c>
      <c r="BT63" s="5">
        <v>19</v>
      </c>
      <c r="BU63" s="5" t="s">
        <v>264</v>
      </c>
      <c r="BV63" s="5">
        <v>2</v>
      </c>
      <c r="BW63" s="5">
        <v>2</v>
      </c>
      <c r="BY63" s="5">
        <v>5</v>
      </c>
      <c r="CB63" s="5" t="s">
        <v>251</v>
      </c>
      <c r="CF63" s="3" t="s">
        <v>264</v>
      </c>
      <c r="CG63" s="5">
        <v>2</v>
      </c>
      <c r="CH63" s="3">
        <v>1</v>
      </c>
      <c r="CI63" s="5" t="s">
        <v>264</v>
      </c>
      <c r="CJ63" s="5">
        <v>74</v>
      </c>
      <c r="CK63" s="5" t="s">
        <v>251</v>
      </c>
      <c r="CM63" s="5">
        <v>3</v>
      </c>
      <c r="CN63" s="5" t="s">
        <v>264</v>
      </c>
      <c r="CO63" s="5">
        <v>0.9</v>
      </c>
      <c r="CP63" s="5">
        <v>13</v>
      </c>
      <c r="CQ63" s="5" t="s">
        <v>251</v>
      </c>
      <c r="CR63" s="5">
        <v>4</v>
      </c>
      <c r="CS63" s="5">
        <v>3</v>
      </c>
      <c r="CT63" s="5">
        <v>31</v>
      </c>
      <c r="CU63" s="5">
        <v>9</v>
      </c>
      <c r="CV63" s="5">
        <v>15</v>
      </c>
      <c r="CW63" s="5">
        <v>2</v>
      </c>
      <c r="CX63" s="5">
        <v>6</v>
      </c>
      <c r="CY63" s="5" t="s">
        <v>251</v>
      </c>
      <c r="CZ63" s="5" t="s">
        <v>251</v>
      </c>
      <c r="DA63" s="5" t="s">
        <v>251</v>
      </c>
      <c r="DB63" s="5" t="s">
        <v>251</v>
      </c>
      <c r="DC63" s="5" t="s">
        <v>251</v>
      </c>
      <c r="DD63" s="5" t="s">
        <v>251</v>
      </c>
      <c r="DE63" s="5" t="s">
        <v>251</v>
      </c>
      <c r="DF63" s="5" t="s">
        <v>251</v>
      </c>
      <c r="DG63" s="5" t="s">
        <v>251</v>
      </c>
      <c r="DH63" s="5" t="s">
        <v>251</v>
      </c>
      <c r="DI63" s="2">
        <v>32</v>
      </c>
      <c r="DJ63" s="2">
        <v>36</v>
      </c>
      <c r="DU63" s="5" t="s">
        <v>1083</v>
      </c>
      <c r="DV63" s="5" t="s">
        <v>1084</v>
      </c>
      <c r="DW63" s="5" t="s">
        <v>1085</v>
      </c>
      <c r="DX63" s="5" t="s">
        <v>1086</v>
      </c>
      <c r="DY63" s="5" t="s">
        <v>1087</v>
      </c>
      <c r="DZ63" s="5" t="s">
        <v>1088</v>
      </c>
      <c r="EA63" s="5" t="s">
        <v>1089</v>
      </c>
      <c r="EB63" s="5" t="s">
        <v>1090</v>
      </c>
      <c r="EC63" s="5" t="s">
        <v>434</v>
      </c>
      <c r="ED63" s="5" t="s">
        <v>1091</v>
      </c>
      <c r="EE63" s="5" t="s">
        <v>1029</v>
      </c>
      <c r="EF63" s="5" t="s">
        <v>1092</v>
      </c>
      <c r="EG63" s="5" t="s">
        <v>1093</v>
      </c>
      <c r="EH63" s="5" t="s">
        <v>1094</v>
      </c>
      <c r="EI63" s="5" t="s">
        <v>1095</v>
      </c>
      <c r="EJ63" s="5" t="s">
        <v>758</v>
      </c>
      <c r="EK63" s="5" t="s">
        <v>591</v>
      </c>
      <c r="EL63" s="5" t="s">
        <v>421</v>
      </c>
      <c r="EM63" s="5" t="s">
        <v>1096</v>
      </c>
      <c r="EN63" s="5" t="s">
        <v>861</v>
      </c>
      <c r="EO63" s="5" t="s">
        <v>1097</v>
      </c>
      <c r="EP63" s="5" t="s">
        <v>1098</v>
      </c>
      <c r="EQ63" s="5" t="s">
        <v>1099</v>
      </c>
      <c r="ER63" s="5" t="s">
        <v>1162</v>
      </c>
      <c r="ES63" s="5" t="s">
        <v>1163</v>
      </c>
      <c r="ET63" s="5" t="s">
        <v>1164</v>
      </c>
      <c r="EU63" s="5" t="s">
        <v>1179</v>
      </c>
      <c r="EV63" s="5" t="s">
        <v>597</v>
      </c>
      <c r="EW63" s="5" t="s">
        <v>565</v>
      </c>
      <c r="EX63" s="5" t="s">
        <v>564</v>
      </c>
      <c r="EY63" s="5" t="s">
        <v>1186</v>
      </c>
      <c r="EZ63" s="5" t="s">
        <v>1187</v>
      </c>
      <c r="FA63" s="5" t="s">
        <v>1188</v>
      </c>
      <c r="FB63" s="3">
        <v>2789</v>
      </c>
    </row>
    <row r="64" spans="1:158" s="3" customFormat="1" ht="13" x14ac:dyDescent="0.3">
      <c r="A64" s="20" t="s">
        <v>1732</v>
      </c>
      <c r="B64" s="3" t="s">
        <v>978</v>
      </c>
      <c r="C64" s="3" t="s">
        <v>280</v>
      </c>
      <c r="D64" s="3" t="s">
        <v>980</v>
      </c>
      <c r="E64" s="103">
        <v>44747</v>
      </c>
      <c r="F64" s="38">
        <v>44942</v>
      </c>
      <c r="G64" s="10">
        <v>129411</v>
      </c>
      <c r="H64" s="1" t="s">
        <v>247</v>
      </c>
      <c r="I64" s="1"/>
      <c r="J64" s="1"/>
      <c r="K64" s="3">
        <v>36.549594999999997</v>
      </c>
      <c r="L64" s="3">
        <v>-108.526669</v>
      </c>
      <c r="M64" s="3" t="s">
        <v>357</v>
      </c>
      <c r="N64" s="10" t="s">
        <v>142</v>
      </c>
      <c r="O64" s="3" t="s">
        <v>147</v>
      </c>
      <c r="P64" s="10" t="s">
        <v>336</v>
      </c>
      <c r="Q64" s="20" t="s">
        <v>1549</v>
      </c>
      <c r="S64" s="1">
        <v>0</v>
      </c>
      <c r="U64" s="3" t="s">
        <v>280</v>
      </c>
      <c r="X64" s="5" t="s">
        <v>259</v>
      </c>
      <c r="Z64" s="3" t="s">
        <v>2176</v>
      </c>
      <c r="AA64" s="3" t="s">
        <v>142</v>
      </c>
      <c r="AB64" s="3" t="s">
        <v>1285</v>
      </c>
      <c r="AG64" s="5">
        <v>49.33</v>
      </c>
      <c r="AH64" s="5">
        <v>1.24</v>
      </c>
      <c r="AI64" s="5">
        <v>24.59</v>
      </c>
      <c r="AK64" s="5">
        <v>5.77</v>
      </c>
      <c r="AL64" s="5">
        <v>0.03</v>
      </c>
      <c r="AM64" s="5">
        <v>1.07</v>
      </c>
      <c r="AN64" s="5">
        <v>9.35</v>
      </c>
      <c r="AO64" s="5">
        <v>1.21</v>
      </c>
      <c r="AP64" s="5">
        <v>0.2</v>
      </c>
      <c r="AQ64" s="5">
        <v>3.83</v>
      </c>
      <c r="AS64" s="5">
        <v>330</v>
      </c>
      <c r="AU64" s="5">
        <v>3.13</v>
      </c>
      <c r="AY64" s="4">
        <v>96.619999999999976</v>
      </c>
      <c r="BA64" s="5" t="s">
        <v>292</v>
      </c>
      <c r="BB64" s="5" t="s">
        <v>251</v>
      </c>
      <c r="BC64" s="5">
        <v>82</v>
      </c>
      <c r="BD64" s="5">
        <v>147</v>
      </c>
      <c r="BE64" s="5">
        <v>1.1000000000000001</v>
      </c>
      <c r="BF64" s="5" t="s">
        <v>251</v>
      </c>
      <c r="BH64" s="5" t="s">
        <v>335</v>
      </c>
      <c r="BI64" s="5" t="s">
        <v>597</v>
      </c>
      <c r="BJ64" s="5">
        <v>1</v>
      </c>
      <c r="BK64" s="5">
        <v>4</v>
      </c>
      <c r="BL64" s="5" t="s">
        <v>251</v>
      </c>
      <c r="BM64" s="5">
        <v>9</v>
      </c>
      <c r="BN64" s="5">
        <v>4</v>
      </c>
      <c r="BO64" s="5" t="s">
        <v>251</v>
      </c>
      <c r="BP64" s="5" t="s">
        <v>251</v>
      </c>
      <c r="BQ64" s="5" t="s">
        <v>333</v>
      </c>
      <c r="BR64" s="5" t="s">
        <v>441</v>
      </c>
      <c r="BT64" s="5">
        <v>10</v>
      </c>
      <c r="BU64" s="5" t="s">
        <v>264</v>
      </c>
      <c r="BV64" s="5">
        <v>2</v>
      </c>
      <c r="BW64" s="5">
        <v>3</v>
      </c>
      <c r="BY64" s="5">
        <v>5</v>
      </c>
      <c r="CB64" s="5" t="s">
        <v>251</v>
      </c>
      <c r="CF64" s="5" t="s">
        <v>264</v>
      </c>
      <c r="CG64" s="5">
        <v>1</v>
      </c>
      <c r="CH64" s="5">
        <v>1</v>
      </c>
      <c r="CI64" s="5" t="s">
        <v>264</v>
      </c>
      <c r="CJ64" s="5">
        <v>71</v>
      </c>
      <c r="CK64" s="5" t="s">
        <v>251</v>
      </c>
      <c r="CM64" s="5">
        <v>2</v>
      </c>
      <c r="CN64" s="5" t="s">
        <v>264</v>
      </c>
      <c r="CO64" s="5">
        <v>0.7</v>
      </c>
      <c r="CP64" s="5">
        <v>11</v>
      </c>
      <c r="CQ64" s="5" t="s">
        <v>251</v>
      </c>
      <c r="CR64" s="5">
        <v>7</v>
      </c>
      <c r="CS64" s="5">
        <v>3</v>
      </c>
      <c r="CT64" s="5">
        <v>26</v>
      </c>
      <c r="CU64" s="5">
        <v>10</v>
      </c>
      <c r="CV64" s="5">
        <v>19</v>
      </c>
      <c r="CW64" s="5">
        <v>2</v>
      </c>
      <c r="CX64" s="5">
        <v>8</v>
      </c>
      <c r="CY64" s="5">
        <v>1</v>
      </c>
      <c r="CZ64" s="5" t="s">
        <v>251</v>
      </c>
      <c r="DA64" s="5">
        <v>1</v>
      </c>
      <c r="DB64" s="5" t="s">
        <v>251</v>
      </c>
      <c r="DC64" s="5" t="s">
        <v>251</v>
      </c>
      <c r="DD64" s="5" t="s">
        <v>251</v>
      </c>
      <c r="DE64" s="5" t="s">
        <v>251</v>
      </c>
      <c r="DF64" s="5" t="s">
        <v>251</v>
      </c>
      <c r="DG64" s="5" t="s">
        <v>251</v>
      </c>
      <c r="DH64" s="5" t="s">
        <v>251</v>
      </c>
      <c r="DI64" s="84">
        <v>41</v>
      </c>
      <c r="DJ64" s="2">
        <v>48</v>
      </c>
      <c r="DN64" s="1"/>
      <c r="DU64" s="5">
        <v>9.6300000000000008</v>
      </c>
      <c r="DV64" s="5">
        <v>8.9</v>
      </c>
      <c r="DW64" s="5">
        <v>10.08</v>
      </c>
      <c r="DX64" s="5">
        <v>66.7</v>
      </c>
      <c r="DY64" s="5">
        <v>61.67</v>
      </c>
      <c r="DZ64" s="5">
        <v>69.849999999999994</v>
      </c>
      <c r="EA64" s="5">
        <v>42.82</v>
      </c>
      <c r="EB64" s="5">
        <v>48.5</v>
      </c>
      <c r="EC64" s="5">
        <v>53.93</v>
      </c>
      <c r="ED64" s="5">
        <v>5.32</v>
      </c>
      <c r="EE64" s="5">
        <v>4.45</v>
      </c>
      <c r="EF64" s="5">
        <v>5.04</v>
      </c>
      <c r="EG64" s="5">
        <v>7.55</v>
      </c>
      <c r="EH64" s="5" t="s">
        <v>1733</v>
      </c>
      <c r="EI64" s="5" t="s">
        <v>1734</v>
      </c>
      <c r="EJ64" s="5" t="s">
        <v>759</v>
      </c>
      <c r="EK64" s="5" t="s">
        <v>1115</v>
      </c>
      <c r="EL64" s="5" t="s">
        <v>1209</v>
      </c>
      <c r="EM64" s="5" t="s">
        <v>1735</v>
      </c>
      <c r="EN64" s="5" t="s">
        <v>1736</v>
      </c>
      <c r="EO64" s="5" t="s">
        <v>563</v>
      </c>
      <c r="EP64" s="5" t="s">
        <v>1033</v>
      </c>
      <c r="EQ64" s="5" t="s">
        <v>1769</v>
      </c>
      <c r="ER64" s="5" t="s">
        <v>1134</v>
      </c>
      <c r="ES64" s="5" t="s">
        <v>1770</v>
      </c>
      <c r="ET64" s="5" t="s">
        <v>1771</v>
      </c>
      <c r="EU64" s="5" t="s">
        <v>1772</v>
      </c>
      <c r="EV64" s="5" t="s">
        <v>528</v>
      </c>
      <c r="EW64" s="5" t="s">
        <v>768</v>
      </c>
      <c r="EX64" s="5" t="s">
        <v>597</v>
      </c>
      <c r="EY64" s="5" t="s">
        <v>1803</v>
      </c>
      <c r="EZ64" s="5" t="s">
        <v>1804</v>
      </c>
      <c r="FA64" s="5" t="s">
        <v>1805</v>
      </c>
      <c r="FB64" s="5" t="s">
        <v>1808</v>
      </c>
    </row>
    <row r="65" spans="1:158" s="74" customFormat="1" ht="13" x14ac:dyDescent="0.3">
      <c r="A65" s="74" t="s">
        <v>343</v>
      </c>
      <c r="B65" s="74" t="s">
        <v>978</v>
      </c>
      <c r="C65" s="74" t="s">
        <v>280</v>
      </c>
      <c r="D65" s="74" t="s">
        <v>377</v>
      </c>
      <c r="E65" s="104">
        <v>44747</v>
      </c>
      <c r="F65" s="75">
        <v>44942</v>
      </c>
      <c r="G65" s="76" t="s">
        <v>1856</v>
      </c>
      <c r="H65" s="1" t="s">
        <v>376</v>
      </c>
      <c r="I65" s="1"/>
      <c r="J65" s="1"/>
      <c r="K65" s="77">
        <v>36.549594999999997</v>
      </c>
      <c r="L65" s="77">
        <v>-108.526669</v>
      </c>
      <c r="M65" s="74" t="s">
        <v>357</v>
      </c>
      <c r="N65" s="76" t="s">
        <v>142</v>
      </c>
      <c r="O65" s="74" t="s">
        <v>147</v>
      </c>
      <c r="P65" s="76" t="s">
        <v>336</v>
      </c>
      <c r="Q65" s="20" t="s">
        <v>1549</v>
      </c>
      <c r="S65" s="74">
        <v>0</v>
      </c>
      <c r="U65" s="74" t="s">
        <v>280</v>
      </c>
      <c r="X65" s="74" t="s">
        <v>249</v>
      </c>
      <c r="Y65" s="74" t="s">
        <v>380</v>
      </c>
      <c r="Z65" s="74" t="s">
        <v>2176</v>
      </c>
      <c r="AA65" s="74" t="s">
        <v>142</v>
      </c>
      <c r="AB65" s="77" t="s">
        <v>1285</v>
      </c>
      <c r="AK65" s="78"/>
      <c r="CG65" s="79">
        <v>1.3046851366919654</v>
      </c>
      <c r="CR65" s="79">
        <v>0.68878454962931035</v>
      </c>
      <c r="CU65" s="79">
        <v>0</v>
      </c>
      <c r="CV65" s="79">
        <v>0</v>
      </c>
      <c r="CW65" s="79">
        <v>0</v>
      </c>
      <c r="CX65" s="79">
        <v>2.5580140666779152</v>
      </c>
      <c r="CY65" s="79">
        <v>0.85477378828022188</v>
      </c>
      <c r="CZ65" s="79"/>
      <c r="DA65" s="79">
        <v>0.64186514545667728</v>
      </c>
      <c r="DB65" s="79"/>
      <c r="DC65" s="79">
        <v>0.83717336278647558</v>
      </c>
      <c r="DD65" s="79"/>
      <c r="DE65" s="79">
        <v>0.53181915169761773</v>
      </c>
      <c r="DF65" s="79"/>
      <c r="DG65" s="79">
        <v>0.47818122206324032</v>
      </c>
      <c r="DH65" s="79"/>
      <c r="DI65" s="79">
        <v>5.9018267369621471</v>
      </c>
      <c r="DJ65" s="79">
        <v>6.5906112865914572</v>
      </c>
    </row>
    <row r="66" spans="1:158" s="74" customFormat="1" ht="13" x14ac:dyDescent="0.3">
      <c r="A66" s="74" t="s">
        <v>348</v>
      </c>
      <c r="B66" s="74" t="s">
        <v>978</v>
      </c>
      <c r="C66" s="74" t="s">
        <v>280</v>
      </c>
      <c r="D66" s="74" t="s">
        <v>378</v>
      </c>
      <c r="E66" s="104">
        <v>44747</v>
      </c>
      <c r="F66" s="75">
        <v>44942</v>
      </c>
      <c r="G66" s="76" t="s">
        <v>1856</v>
      </c>
      <c r="H66" s="1" t="s">
        <v>376</v>
      </c>
      <c r="I66" s="1"/>
      <c r="J66" s="1"/>
      <c r="K66" s="77">
        <v>36.549594999999997</v>
      </c>
      <c r="L66" s="77">
        <v>-108.526669</v>
      </c>
      <c r="M66" s="74" t="s">
        <v>357</v>
      </c>
      <c r="N66" s="76" t="s">
        <v>142</v>
      </c>
      <c r="O66" s="74" t="s">
        <v>147</v>
      </c>
      <c r="P66" s="76" t="s">
        <v>336</v>
      </c>
      <c r="Q66" s="20" t="s">
        <v>1549</v>
      </c>
      <c r="S66" s="74">
        <v>0</v>
      </c>
      <c r="U66" s="74" t="s">
        <v>280</v>
      </c>
      <c r="X66" s="74" t="s">
        <v>249</v>
      </c>
      <c r="Y66" s="74" t="s">
        <v>380</v>
      </c>
      <c r="Z66" s="74" t="s">
        <v>2176</v>
      </c>
      <c r="AA66" s="74" t="s">
        <v>142</v>
      </c>
      <c r="AB66" s="77" t="s">
        <v>1285</v>
      </c>
      <c r="AK66" s="78"/>
      <c r="CG66" s="79">
        <v>1.7074882239301299</v>
      </c>
      <c r="CR66" s="79">
        <v>8.3961720468287098</v>
      </c>
      <c r="CU66" s="79">
        <v>0.6310977676709576</v>
      </c>
      <c r="CV66" s="79">
        <v>2.2882434501783311</v>
      </c>
      <c r="CW66" s="79"/>
      <c r="CX66" s="79">
        <v>1.886240766604496</v>
      </c>
      <c r="CY66" s="79">
        <v>0.48438392408061293</v>
      </c>
      <c r="CZ66" s="79"/>
      <c r="DA66" s="79">
        <v>0.43057598155364291</v>
      </c>
      <c r="DB66" s="79"/>
      <c r="DC66" s="79">
        <v>0.4167563106076525</v>
      </c>
      <c r="DD66" s="79"/>
      <c r="DE66" s="79">
        <v>0.23662279174257861</v>
      </c>
      <c r="DF66" s="79"/>
      <c r="DG66" s="79">
        <v>0.21986845939650937</v>
      </c>
      <c r="DH66" s="79"/>
      <c r="DI66" s="79">
        <v>6.5937894518347813</v>
      </c>
      <c r="DJ66" s="79">
        <v>14.98996149866349</v>
      </c>
    </row>
    <row r="67" spans="1:158" x14ac:dyDescent="0.35">
      <c r="A67" s="20" t="s">
        <v>2423</v>
      </c>
      <c r="B67" s="20" t="s">
        <v>978</v>
      </c>
      <c r="C67" s="20" t="s">
        <v>280</v>
      </c>
      <c r="D67" s="3" t="s">
        <v>980</v>
      </c>
      <c r="E67" s="104">
        <v>44747</v>
      </c>
      <c r="F67" s="20" t="s">
        <v>2380</v>
      </c>
      <c r="G67" s="20" t="s">
        <v>2380</v>
      </c>
      <c r="H67" s="1" t="s">
        <v>2380</v>
      </c>
      <c r="I67" s="1"/>
      <c r="J67" s="1"/>
      <c r="K67">
        <v>36.549594999999997</v>
      </c>
      <c r="L67">
        <v>-108.526669</v>
      </c>
      <c r="M67" s="20" t="s">
        <v>357</v>
      </c>
      <c r="N67" s="59" t="s">
        <v>142</v>
      </c>
      <c r="O67" s="20" t="s">
        <v>147</v>
      </c>
      <c r="P67" s="59" t="s">
        <v>336</v>
      </c>
      <c r="Q67" s="20" t="s">
        <v>1549</v>
      </c>
      <c r="S67">
        <v>0</v>
      </c>
      <c r="U67" s="20" t="s">
        <v>280</v>
      </c>
      <c r="X67" t="s">
        <v>249</v>
      </c>
      <c r="Z67" t="s">
        <v>2176</v>
      </c>
      <c r="AA67" s="20" t="s">
        <v>142</v>
      </c>
      <c r="AB67" t="s">
        <v>1285</v>
      </c>
      <c r="AC67" s="5">
        <v>1.17</v>
      </c>
      <c r="AG67">
        <f>AVERAGE(AG63:AG66)</f>
        <v>50.664999999999999</v>
      </c>
      <c r="AH67">
        <f t="shared" ref="AH67:AI67" si="253">AVERAGE(AH63:AH66)</f>
        <v>1.2450000000000001</v>
      </c>
      <c r="AI67">
        <f t="shared" si="253"/>
        <v>25.454999999999998</v>
      </c>
      <c r="AK67">
        <f t="shared" ref="AK67:AQ67" si="254">AVERAGE(AK63:AK66)</f>
        <v>4.5949999999999998</v>
      </c>
      <c r="AL67">
        <f t="shared" si="254"/>
        <v>2.5000000000000001E-2</v>
      </c>
      <c r="AM67">
        <f t="shared" si="254"/>
        <v>1</v>
      </c>
      <c r="AN67">
        <f t="shared" si="254"/>
        <v>8.8350000000000009</v>
      </c>
      <c r="AO67">
        <f t="shared" si="254"/>
        <v>1.21</v>
      </c>
      <c r="AP67">
        <f t="shared" si="254"/>
        <v>0.16</v>
      </c>
      <c r="AQ67">
        <f t="shared" si="254"/>
        <v>3.52</v>
      </c>
      <c r="AS67">
        <f t="shared" ref="AS67:AU67" si="255">AVERAGE(AS63:AS66)</f>
        <v>300</v>
      </c>
      <c r="AT67">
        <f t="shared" si="255"/>
        <v>1.17</v>
      </c>
      <c r="AU67">
        <f t="shared" si="255"/>
        <v>3.13</v>
      </c>
      <c r="AY67">
        <f>AVERAGE(AY63:AY66)</f>
        <v>96.70999999999998</v>
      </c>
      <c r="BA67" t="s">
        <v>292</v>
      </c>
      <c r="BB67" t="s">
        <v>251</v>
      </c>
      <c r="BC67">
        <f t="shared" ref="BC67:BE67" si="256">AVERAGE(BC63:BC66)</f>
        <v>75</v>
      </c>
      <c r="BD67">
        <f t="shared" si="256"/>
        <v>160</v>
      </c>
      <c r="BE67">
        <f t="shared" si="256"/>
        <v>0.95000000000000007</v>
      </c>
      <c r="BF67" t="s">
        <v>251</v>
      </c>
      <c r="BH67" t="s">
        <v>335</v>
      </c>
      <c r="BI67">
        <f t="shared" ref="BI67:BJ67" si="257">AVERAGE(BI63:BI66)</f>
        <v>27</v>
      </c>
      <c r="BJ67">
        <f t="shared" si="257"/>
        <v>1</v>
      </c>
      <c r="BK67">
        <f>AVERAGE(BK63:BK66)</f>
        <v>4</v>
      </c>
      <c r="BL67" t="s">
        <v>251</v>
      </c>
      <c r="BM67">
        <f t="shared" ref="BM67:BN67" si="258">AVERAGE(BM63:BM66)</f>
        <v>11.5</v>
      </c>
      <c r="BN67">
        <f t="shared" si="258"/>
        <v>3.5</v>
      </c>
      <c r="BO67" t="s">
        <v>251</v>
      </c>
      <c r="BP67" t="s">
        <v>251</v>
      </c>
      <c r="BQ67" t="s">
        <v>333</v>
      </c>
      <c r="BR67" t="s">
        <v>261</v>
      </c>
      <c r="BT67">
        <f>AVERAGE(BT63:BT66)</f>
        <v>14.5</v>
      </c>
      <c r="BU67" t="s">
        <v>264</v>
      </c>
      <c r="BV67">
        <f t="shared" ref="BV67:BW67" si="259">AVERAGE(BV63:BV66)</f>
        <v>2</v>
      </c>
      <c r="BW67">
        <f t="shared" si="259"/>
        <v>2.5</v>
      </c>
      <c r="BY67">
        <f>AVERAGE(BY63:BY66)</f>
        <v>5</v>
      </c>
      <c r="CB67" t="s">
        <v>251</v>
      </c>
      <c r="CF67" t="s">
        <v>264</v>
      </c>
      <c r="CG67">
        <f t="shared" ref="CG67:CH67" si="260">AVERAGE(CG63:CG66)</f>
        <v>1.5030433401555239</v>
      </c>
      <c r="CH67">
        <f t="shared" si="260"/>
        <v>1</v>
      </c>
      <c r="CI67" t="s">
        <v>264</v>
      </c>
      <c r="CJ67">
        <f>AVERAGE(CJ63:CJ66)</f>
        <v>72.5</v>
      </c>
      <c r="CK67" t="s">
        <v>251</v>
      </c>
      <c r="CM67">
        <f>AVERAGE(CM63:CM66)</f>
        <v>2.5</v>
      </c>
      <c r="CN67" t="s">
        <v>264</v>
      </c>
      <c r="CO67">
        <f t="shared" ref="CO67:CP67" si="261">AVERAGE(CO63:CO66)</f>
        <v>0.8</v>
      </c>
      <c r="CP67">
        <f t="shared" si="261"/>
        <v>12</v>
      </c>
      <c r="CQ67" t="s">
        <v>251</v>
      </c>
      <c r="CR67">
        <f t="shared" ref="CR67:DG67" si="262">AVERAGE(CR63:CR66)</f>
        <v>5.0212391491145052</v>
      </c>
      <c r="CS67">
        <f t="shared" si="262"/>
        <v>3</v>
      </c>
      <c r="CT67">
        <f t="shared" si="262"/>
        <v>28.5</v>
      </c>
      <c r="CU67">
        <f t="shared" si="262"/>
        <v>4.9077744419177396</v>
      </c>
      <c r="CV67">
        <f t="shared" si="262"/>
        <v>9.072060862544582</v>
      </c>
      <c r="CW67">
        <f t="shared" si="262"/>
        <v>1.3333333333333333</v>
      </c>
      <c r="CX67">
        <f t="shared" si="262"/>
        <v>4.6110637083206027</v>
      </c>
      <c r="CY67">
        <f t="shared" si="262"/>
        <v>0.77971923745361149</v>
      </c>
      <c r="CZ67" t="s">
        <v>251</v>
      </c>
      <c r="DA67">
        <f t="shared" si="262"/>
        <v>0.69081370900343997</v>
      </c>
      <c r="DB67" t="s">
        <v>251</v>
      </c>
      <c r="DC67">
        <f t="shared" si="262"/>
        <v>0.62696483669706404</v>
      </c>
      <c r="DD67" t="s">
        <v>251</v>
      </c>
      <c r="DE67">
        <f t="shared" si="262"/>
        <v>0.38422097172009817</v>
      </c>
      <c r="DF67" t="s">
        <v>251</v>
      </c>
      <c r="DG67">
        <f t="shared" si="262"/>
        <v>0.34902484072987483</v>
      </c>
      <c r="DH67" t="s">
        <v>251</v>
      </c>
      <c r="DI67" s="112">
        <f>SUM(CU67:DH67)</f>
        <v>22.754975941720346</v>
      </c>
      <c r="DJ67" s="112">
        <f>SUM(CU67:DH67)+CR67</f>
        <v>27.776215090834853</v>
      </c>
    </row>
    <row r="69" spans="1:158" s="3" customFormat="1" ht="13" x14ac:dyDescent="0.3">
      <c r="A69" s="20" t="s">
        <v>354</v>
      </c>
      <c r="B69" s="3" t="s">
        <v>978</v>
      </c>
      <c r="C69" s="3" t="s">
        <v>279</v>
      </c>
      <c r="D69" s="3" t="s">
        <v>980</v>
      </c>
      <c r="E69" s="23">
        <v>44775</v>
      </c>
      <c r="F69" s="13">
        <v>44880</v>
      </c>
      <c r="G69" s="10">
        <v>128555</v>
      </c>
      <c r="H69" s="1" t="s">
        <v>247</v>
      </c>
      <c r="I69" s="1"/>
      <c r="J69" s="1"/>
      <c r="K69" s="1">
        <v>35.483744000000002</v>
      </c>
      <c r="L69" s="1">
        <v>-107.66341199999999</v>
      </c>
      <c r="M69" s="3" t="s">
        <v>357</v>
      </c>
      <c r="N69" s="10" t="s">
        <v>238</v>
      </c>
      <c r="O69" s="3" t="s">
        <v>147</v>
      </c>
      <c r="P69" s="111" t="s">
        <v>336</v>
      </c>
      <c r="Q69" s="20" t="s">
        <v>1549</v>
      </c>
      <c r="S69" s="3">
        <v>0</v>
      </c>
      <c r="U69" s="3" t="s">
        <v>68</v>
      </c>
      <c r="X69" s="3" t="s">
        <v>249</v>
      </c>
      <c r="Z69" s="15" t="s">
        <v>2179</v>
      </c>
      <c r="AA69" s="3" t="s">
        <v>142</v>
      </c>
      <c r="AB69" s="3" t="s">
        <v>1559</v>
      </c>
      <c r="AC69" s="5">
        <v>0.48</v>
      </c>
      <c r="AD69" s="5"/>
      <c r="AG69" s="5">
        <v>67.89</v>
      </c>
      <c r="AH69" s="5">
        <v>0.9</v>
      </c>
      <c r="AI69" s="5">
        <v>19.829999999999998</v>
      </c>
      <c r="AK69" s="31">
        <v>3.83</v>
      </c>
      <c r="AL69" s="5">
        <v>0.04</v>
      </c>
      <c r="AM69" s="5">
        <v>1.1499999999999999</v>
      </c>
      <c r="AN69" s="5">
        <v>1.82</v>
      </c>
      <c r="AO69" s="5">
        <v>0.91</v>
      </c>
      <c r="AP69" s="5">
        <v>2.14</v>
      </c>
      <c r="AQ69" s="5">
        <v>0.09</v>
      </c>
      <c r="AR69" s="5"/>
      <c r="AS69" s="5">
        <v>110</v>
      </c>
      <c r="AT69" s="5">
        <v>0.48</v>
      </c>
      <c r="AU69" s="5"/>
      <c r="AV69" s="5"/>
      <c r="AY69" s="3">
        <v>98.600000000000009</v>
      </c>
      <c r="BA69" s="5" t="s">
        <v>264</v>
      </c>
      <c r="BB69" s="5">
        <v>3.6</v>
      </c>
      <c r="BC69" s="3">
        <v>12</v>
      </c>
      <c r="BD69" s="5">
        <v>747</v>
      </c>
      <c r="BE69" s="5">
        <v>2</v>
      </c>
      <c r="BF69" s="5" t="s">
        <v>251</v>
      </c>
      <c r="BH69" s="5" t="s">
        <v>251</v>
      </c>
      <c r="BI69" s="5">
        <v>43</v>
      </c>
      <c r="BJ69" s="5">
        <v>7</v>
      </c>
      <c r="BK69" s="5">
        <v>31</v>
      </c>
      <c r="BL69" s="5">
        <v>5</v>
      </c>
      <c r="BM69" s="5">
        <v>21</v>
      </c>
      <c r="BN69" s="5">
        <v>13</v>
      </c>
      <c r="BO69" s="5">
        <v>2</v>
      </c>
      <c r="BP69" s="5">
        <v>3</v>
      </c>
      <c r="BQ69" s="5">
        <v>7.0000000000000007E-2</v>
      </c>
      <c r="BR69" s="5" t="s">
        <v>321</v>
      </c>
      <c r="BT69" s="5">
        <v>16</v>
      </c>
      <c r="BU69" s="5" t="s">
        <v>289</v>
      </c>
      <c r="BV69" s="5">
        <v>7</v>
      </c>
      <c r="BW69" s="5">
        <v>18</v>
      </c>
      <c r="BY69" s="5">
        <v>15</v>
      </c>
      <c r="CB69" s="5">
        <v>39</v>
      </c>
      <c r="CF69" s="3" t="s">
        <v>289</v>
      </c>
      <c r="CG69" s="5">
        <v>9</v>
      </c>
      <c r="CH69" s="3" t="s">
        <v>251</v>
      </c>
      <c r="CI69" s="5" t="s">
        <v>289</v>
      </c>
      <c r="CJ69" s="5">
        <v>145</v>
      </c>
      <c r="CK69" s="5" t="s">
        <v>251</v>
      </c>
      <c r="CM69" s="5">
        <v>8</v>
      </c>
      <c r="CN69" s="5" t="s">
        <v>289</v>
      </c>
      <c r="CO69" s="5">
        <v>2.6</v>
      </c>
      <c r="CP69" s="5">
        <v>60</v>
      </c>
      <c r="CQ69" s="5">
        <v>2</v>
      </c>
      <c r="CR69" s="5">
        <v>17</v>
      </c>
      <c r="CS69" s="5">
        <v>43</v>
      </c>
      <c r="CT69" s="5">
        <v>87</v>
      </c>
      <c r="CU69" s="5">
        <v>22</v>
      </c>
      <c r="CV69" s="5">
        <v>42</v>
      </c>
      <c r="CW69" s="5">
        <v>5</v>
      </c>
      <c r="CX69" s="5">
        <v>20</v>
      </c>
      <c r="CY69" s="5">
        <v>3</v>
      </c>
      <c r="CZ69" s="5" t="s">
        <v>251</v>
      </c>
      <c r="DA69" s="5">
        <v>3</v>
      </c>
      <c r="DB69" s="5" t="s">
        <v>251</v>
      </c>
      <c r="DC69" s="5">
        <v>3</v>
      </c>
      <c r="DD69" s="5" t="s">
        <v>251</v>
      </c>
      <c r="DE69" s="5">
        <v>2</v>
      </c>
      <c r="DF69" s="5" t="s">
        <v>251</v>
      </c>
      <c r="DG69" s="5">
        <v>2</v>
      </c>
      <c r="DH69" s="5" t="s">
        <v>251</v>
      </c>
      <c r="DI69" s="2">
        <v>102</v>
      </c>
      <c r="DJ69" s="2">
        <v>119</v>
      </c>
      <c r="DU69" s="5">
        <v>43.96</v>
      </c>
      <c r="DV69" s="5" t="s">
        <v>1132</v>
      </c>
      <c r="DW69" s="5" t="s">
        <v>767</v>
      </c>
      <c r="DX69" s="5">
        <v>38.14</v>
      </c>
      <c r="DY69" s="5" t="s">
        <v>1133</v>
      </c>
      <c r="DZ69" s="5" t="s">
        <v>1134</v>
      </c>
      <c r="EA69" s="5" t="s">
        <v>1135</v>
      </c>
      <c r="EB69" s="5">
        <v>24.68</v>
      </c>
      <c r="EC69" s="5" t="s">
        <v>1136</v>
      </c>
      <c r="ED69" s="5" t="s">
        <v>1137</v>
      </c>
      <c r="EE69" s="5" t="s">
        <v>1138</v>
      </c>
      <c r="EF69" s="5" t="s">
        <v>1139</v>
      </c>
      <c r="EG69" s="5" t="s">
        <v>1140</v>
      </c>
      <c r="EH69" s="5" t="s">
        <v>709</v>
      </c>
      <c r="EI69" s="5">
        <v>9.39</v>
      </c>
      <c r="EJ69" s="5" t="s">
        <v>790</v>
      </c>
      <c r="EK69" s="5" t="s">
        <v>660</v>
      </c>
      <c r="EL69" s="5" t="s">
        <v>1141</v>
      </c>
      <c r="EM69" s="5" t="s">
        <v>1142</v>
      </c>
      <c r="EN69" s="5" t="s">
        <v>1143</v>
      </c>
      <c r="EO69" s="5" t="s">
        <v>1144</v>
      </c>
      <c r="EP69" s="5" t="s">
        <v>702</v>
      </c>
      <c r="EQ69" s="5" t="s">
        <v>562</v>
      </c>
      <c r="ER69" s="5" t="s">
        <v>1171</v>
      </c>
      <c r="ES69" s="5" t="s">
        <v>1172</v>
      </c>
      <c r="ET69" s="5">
        <v>29.73</v>
      </c>
      <c r="EU69" s="5" t="s">
        <v>1182</v>
      </c>
      <c r="EV69" s="5" t="s">
        <v>518</v>
      </c>
      <c r="EW69" s="5" t="s">
        <v>592</v>
      </c>
      <c r="EX69" s="5" t="s">
        <v>652</v>
      </c>
      <c r="EY69" s="5" t="s">
        <v>428</v>
      </c>
      <c r="EZ69" s="5" t="s">
        <v>428</v>
      </c>
      <c r="FA69" s="5" t="s">
        <v>429</v>
      </c>
      <c r="FB69" s="3" t="s">
        <v>484</v>
      </c>
    </row>
    <row r="70" spans="1:158" s="66" customFormat="1" ht="13" x14ac:dyDescent="0.3">
      <c r="A70" s="16" t="s">
        <v>1994</v>
      </c>
      <c r="B70" s="66" t="s">
        <v>978</v>
      </c>
      <c r="C70" s="66" t="s">
        <v>279</v>
      </c>
      <c r="D70" s="66" t="s">
        <v>980</v>
      </c>
      <c r="E70" s="105">
        <v>44775</v>
      </c>
      <c r="F70" s="67">
        <v>44972</v>
      </c>
      <c r="G70" s="68" t="s">
        <v>1988</v>
      </c>
      <c r="H70" s="1" t="s">
        <v>2004</v>
      </c>
      <c r="I70" s="1"/>
      <c r="J70" s="1"/>
      <c r="K70" s="65">
        <v>35.483744000000002</v>
      </c>
      <c r="L70" s="65">
        <v>-107.66341199999999</v>
      </c>
      <c r="M70" s="66" t="s">
        <v>357</v>
      </c>
      <c r="N70" s="68" t="s">
        <v>238</v>
      </c>
      <c r="O70" s="66" t="s">
        <v>147</v>
      </c>
      <c r="P70" s="111" t="s">
        <v>336</v>
      </c>
      <c r="Q70" s="20" t="s">
        <v>1549</v>
      </c>
      <c r="S70" s="65">
        <v>0</v>
      </c>
      <c r="U70" s="66" t="s">
        <v>68</v>
      </c>
      <c r="X70" s="66" t="s">
        <v>249</v>
      </c>
      <c r="Y70" s="66" t="s">
        <v>2196</v>
      </c>
      <c r="Z70" s="15" t="s">
        <v>2179</v>
      </c>
      <c r="AA70" s="66" t="s">
        <v>142</v>
      </c>
      <c r="AB70" s="66" t="s">
        <v>1559</v>
      </c>
      <c r="AG70" s="69">
        <v>67.94</v>
      </c>
      <c r="AH70" s="69">
        <v>0.9</v>
      </c>
      <c r="AI70" s="69">
        <v>19.11</v>
      </c>
      <c r="AK70" s="69">
        <v>3.89</v>
      </c>
      <c r="AL70" s="69">
        <v>0.04</v>
      </c>
      <c r="AM70" s="69">
        <v>1.02</v>
      </c>
      <c r="AN70" s="69">
        <v>1.57</v>
      </c>
      <c r="AO70" s="69">
        <v>0.56999999999999995</v>
      </c>
      <c r="AP70" s="69">
        <v>2</v>
      </c>
      <c r="AQ70" s="69">
        <v>0.08</v>
      </c>
      <c r="AT70" s="70">
        <v>0.629</v>
      </c>
      <c r="AU70" s="69">
        <v>1.57</v>
      </c>
      <c r="BB70" s="71">
        <v>7</v>
      </c>
      <c r="BD70" s="71">
        <v>346</v>
      </c>
      <c r="BJ70" s="71" t="s">
        <v>1987</v>
      </c>
      <c r="BK70" s="71">
        <v>27</v>
      </c>
      <c r="BM70" s="71">
        <v>11.999999999999998</v>
      </c>
      <c r="BN70" s="71">
        <v>11</v>
      </c>
      <c r="BT70" s="100">
        <v>15.451100099108015</v>
      </c>
      <c r="BU70" s="71" t="s">
        <v>1987</v>
      </c>
      <c r="BV70" s="71">
        <v>4</v>
      </c>
      <c r="BW70" s="71">
        <v>7</v>
      </c>
      <c r="BY70" s="71">
        <v>5.9999999999999991</v>
      </c>
      <c r="CB70" s="71">
        <v>30</v>
      </c>
      <c r="CG70" s="70">
        <v>8.0160475718533295</v>
      </c>
      <c r="CH70" s="71" t="s">
        <v>1987</v>
      </c>
      <c r="CJ70" s="71">
        <v>100</v>
      </c>
      <c r="CM70" s="71">
        <v>6.881759999999999</v>
      </c>
      <c r="CO70" s="71" t="s">
        <v>1987</v>
      </c>
      <c r="CP70" s="71">
        <v>80</v>
      </c>
      <c r="CR70" s="70">
        <v>14.903785926660055</v>
      </c>
      <c r="CS70" s="71">
        <v>41</v>
      </c>
      <c r="CT70" s="71">
        <v>55</v>
      </c>
      <c r="CU70" s="70">
        <v>17.640356788899894</v>
      </c>
      <c r="CV70" s="70">
        <v>34.943904856293337</v>
      </c>
      <c r="CW70" s="70">
        <v>4.0501248761149631</v>
      </c>
      <c r="CX70" s="70">
        <v>17.421431119920697</v>
      </c>
      <c r="CY70" s="70">
        <v>5.3552586719524209</v>
      </c>
      <c r="CZ70" s="70">
        <v>0.74939940535183325</v>
      </c>
      <c r="DA70" s="70">
        <v>3.6880555004955373</v>
      </c>
      <c r="DB70" s="70">
        <v>0.26944697720515376</v>
      </c>
      <c r="DC70" s="70">
        <v>3.1407413280475702</v>
      </c>
      <c r="DD70" s="70">
        <v>0.78308027750247822</v>
      </c>
      <c r="DE70" s="70">
        <v>1.4398572844400379</v>
      </c>
      <c r="DF70" s="70">
        <v>0.28628741328047574</v>
      </c>
      <c r="DG70" s="70">
        <v>1.6672031714568871</v>
      </c>
      <c r="DH70" s="70">
        <v>0.16840436075322096</v>
      </c>
      <c r="DI70" s="87">
        <v>91.6035520317145</v>
      </c>
      <c r="DJ70" s="70">
        <v>106.50733795837455</v>
      </c>
      <c r="DN70" s="65"/>
      <c r="DU70" s="2">
        <v>42.48</v>
      </c>
      <c r="DX70" s="2">
        <v>40.03</v>
      </c>
      <c r="EA70" s="65"/>
      <c r="EB70" s="66">
        <v>27.70000000000001</v>
      </c>
      <c r="EF70" s="65"/>
      <c r="EI70" s="2">
        <v>9.81</v>
      </c>
      <c r="EQ70" s="2">
        <v>0.45</v>
      </c>
      <c r="ET70" s="66">
        <v>29.82</v>
      </c>
      <c r="FB70" s="66">
        <v>500</v>
      </c>
    </row>
    <row r="71" spans="1:158" x14ac:dyDescent="0.35">
      <c r="A71" s="20" t="s">
        <v>2424</v>
      </c>
      <c r="B71" t="s">
        <v>978</v>
      </c>
      <c r="C71" t="s">
        <v>279</v>
      </c>
      <c r="D71" t="s">
        <v>980</v>
      </c>
      <c r="E71" s="105">
        <v>44775</v>
      </c>
      <c r="F71" s="20" t="s">
        <v>2380</v>
      </c>
      <c r="G71" s="20" t="s">
        <v>2380</v>
      </c>
      <c r="H71" s="20" t="s">
        <v>2380</v>
      </c>
      <c r="I71" s="20"/>
      <c r="J71" s="20"/>
      <c r="K71">
        <v>35.483744000000002</v>
      </c>
      <c r="L71">
        <v>-107.66341199999999</v>
      </c>
      <c r="M71" s="20" t="s">
        <v>357</v>
      </c>
      <c r="N71" s="20" t="s">
        <v>238</v>
      </c>
      <c r="O71" s="20" t="s">
        <v>147</v>
      </c>
      <c r="P71" s="20" t="s">
        <v>336</v>
      </c>
      <c r="Q71" s="20" t="s">
        <v>1549</v>
      </c>
      <c r="S71">
        <v>0</v>
      </c>
      <c r="U71" t="s">
        <v>68</v>
      </c>
      <c r="X71" t="s">
        <v>249</v>
      </c>
      <c r="Z71" t="s">
        <v>2179</v>
      </c>
      <c r="AA71" t="s">
        <v>142</v>
      </c>
      <c r="AB71" t="s">
        <v>1559</v>
      </c>
      <c r="AC71" s="5">
        <v>0.48</v>
      </c>
      <c r="AG71">
        <f>AVERAGE(AG69:AG70)</f>
        <v>67.914999999999992</v>
      </c>
      <c r="AH71">
        <f t="shared" ref="AH71:AI71" si="263">AVERAGE(AH69:AH70)</f>
        <v>0.9</v>
      </c>
      <c r="AI71">
        <f t="shared" si="263"/>
        <v>19.47</v>
      </c>
      <c r="AK71">
        <f t="shared" ref="AK71:AP71" si="264">AVERAGE(AK69:AK70)</f>
        <v>3.8600000000000003</v>
      </c>
      <c r="AL71">
        <f t="shared" si="264"/>
        <v>0.04</v>
      </c>
      <c r="AM71">
        <f t="shared" si="264"/>
        <v>1.085</v>
      </c>
      <c r="AN71">
        <f t="shared" si="264"/>
        <v>1.6950000000000001</v>
      </c>
      <c r="AO71">
        <f t="shared" si="264"/>
        <v>0.74</v>
      </c>
      <c r="AP71">
        <f t="shared" si="264"/>
        <v>2.0700000000000003</v>
      </c>
      <c r="AQ71">
        <f>AVERAGE(AQ69:AQ70)</f>
        <v>8.4999999999999992E-2</v>
      </c>
      <c r="AS71">
        <f t="shared" ref="AS71:AU71" si="265">AVERAGE(AS69:AS70)</f>
        <v>110</v>
      </c>
      <c r="AT71">
        <f t="shared" si="265"/>
        <v>0.55449999999999999</v>
      </c>
      <c r="AU71">
        <f t="shared" si="265"/>
        <v>1.57</v>
      </c>
      <c r="AY71">
        <f>AVERAGE(AY69:AY70)</f>
        <v>98.600000000000009</v>
      </c>
      <c r="BA71" t="s">
        <v>264</v>
      </c>
      <c r="BB71">
        <f t="shared" ref="BB71:BE71" si="266">AVERAGE(BB69:BB70)</f>
        <v>5.3</v>
      </c>
      <c r="BC71">
        <f t="shared" si="266"/>
        <v>12</v>
      </c>
      <c r="BD71">
        <f t="shared" si="266"/>
        <v>546.5</v>
      </c>
      <c r="BE71">
        <f t="shared" si="266"/>
        <v>2</v>
      </c>
      <c r="BF71" t="s">
        <v>251</v>
      </c>
      <c r="BH71" t="s">
        <v>251</v>
      </c>
      <c r="BI71">
        <f>AVERAGE(BI69:BI70)</f>
        <v>43</v>
      </c>
      <c r="BJ71">
        <v>7</v>
      </c>
      <c r="BK71">
        <f t="shared" ref="BK71:BQ71" si="267">AVERAGE(BK69:BK70)</f>
        <v>29</v>
      </c>
      <c r="BL71">
        <f t="shared" si="267"/>
        <v>5</v>
      </c>
      <c r="BM71">
        <f t="shared" si="267"/>
        <v>16.5</v>
      </c>
      <c r="BN71">
        <f t="shared" si="267"/>
        <v>12</v>
      </c>
      <c r="BO71">
        <f t="shared" si="267"/>
        <v>2</v>
      </c>
      <c r="BP71">
        <f t="shared" si="267"/>
        <v>3</v>
      </c>
      <c r="BQ71">
        <f t="shared" si="267"/>
        <v>7.0000000000000007E-2</v>
      </c>
      <c r="BR71" t="s">
        <v>321</v>
      </c>
      <c r="BT71">
        <f>AVERAGE(BT69:BT70)</f>
        <v>15.725550049554007</v>
      </c>
      <c r="BU71" t="s">
        <v>289</v>
      </c>
      <c r="BV71">
        <f t="shared" ref="BV71:BW71" si="268">AVERAGE(BV69:BV70)</f>
        <v>5.5</v>
      </c>
      <c r="BW71">
        <f t="shared" si="268"/>
        <v>12.5</v>
      </c>
      <c r="BY71">
        <f>AVERAGE(BY69:BY70)</f>
        <v>10.5</v>
      </c>
      <c r="CB71">
        <f>AVERAGE(CB69:CB70)</f>
        <v>34.5</v>
      </c>
      <c r="CF71" t="s">
        <v>289</v>
      </c>
      <c r="CG71">
        <f>AVERAGE(CG69:CG70)</f>
        <v>8.5080237859266639</v>
      </c>
      <c r="CH71" t="s">
        <v>251</v>
      </c>
      <c r="CI71" t="s">
        <v>289</v>
      </c>
      <c r="CJ71">
        <f>AVERAGE(CJ69:CJ70)</f>
        <v>122.5</v>
      </c>
      <c r="CK71" t="s">
        <v>251</v>
      </c>
      <c r="CM71">
        <f>AVERAGE(CM69:CM70)</f>
        <v>7.4408799999999999</v>
      </c>
      <c r="CN71" t="s">
        <v>289</v>
      </c>
      <c r="CO71">
        <f t="shared" ref="CO71:DH71" si="269">AVERAGE(CO69:CO70)</f>
        <v>2.6</v>
      </c>
      <c r="CP71">
        <f t="shared" si="269"/>
        <v>70</v>
      </c>
      <c r="CQ71">
        <f t="shared" si="269"/>
        <v>2</v>
      </c>
      <c r="CR71">
        <f t="shared" si="269"/>
        <v>15.951892963330028</v>
      </c>
      <c r="CS71">
        <f t="shared" si="269"/>
        <v>42</v>
      </c>
      <c r="CT71">
        <f t="shared" si="269"/>
        <v>71</v>
      </c>
      <c r="CU71">
        <f t="shared" si="269"/>
        <v>19.820178394449947</v>
      </c>
      <c r="CV71">
        <f t="shared" si="269"/>
        <v>38.471952428146665</v>
      </c>
      <c r="CW71">
        <f t="shared" si="269"/>
        <v>4.525062438057482</v>
      </c>
      <c r="CX71">
        <f t="shared" si="269"/>
        <v>18.710715559960349</v>
      </c>
      <c r="CY71">
        <f t="shared" si="269"/>
        <v>4.17762933597621</v>
      </c>
      <c r="CZ71">
        <f t="shared" si="269"/>
        <v>0.74939940535183325</v>
      </c>
      <c r="DA71">
        <f t="shared" si="269"/>
        <v>3.3440277502477684</v>
      </c>
      <c r="DB71">
        <f t="shared" si="269"/>
        <v>0.26944697720515376</v>
      </c>
      <c r="DC71">
        <f t="shared" si="269"/>
        <v>3.0703706640237849</v>
      </c>
      <c r="DD71">
        <f t="shared" si="269"/>
        <v>0.78308027750247822</v>
      </c>
      <c r="DE71">
        <f t="shared" si="269"/>
        <v>1.7199286422200188</v>
      </c>
      <c r="DF71">
        <f t="shared" si="269"/>
        <v>0.28628741328047574</v>
      </c>
      <c r="DG71">
        <f t="shared" si="269"/>
        <v>1.8336015857284436</v>
      </c>
      <c r="DH71">
        <f t="shared" si="269"/>
        <v>0.16840436075322096</v>
      </c>
      <c r="DI71" s="112">
        <f>SUM(CU71:DH71)</f>
        <v>97.930085232903835</v>
      </c>
      <c r="DJ71" s="112">
        <f>SUM(CU71:DH71)+CR71</f>
        <v>113.88197819623386</v>
      </c>
      <c r="DU71">
        <f>AVERAGE(DU69:DU70)</f>
        <v>43.22</v>
      </c>
      <c r="DV71" s="5" t="s">
        <v>1132</v>
      </c>
      <c r="DW71" s="5" t="s">
        <v>767</v>
      </c>
      <c r="DX71">
        <f>AVERAGE(DX69:DX70)</f>
        <v>39.085000000000001</v>
      </c>
      <c r="DY71" s="5" t="s">
        <v>1133</v>
      </c>
      <c r="DZ71" s="5" t="s">
        <v>1134</v>
      </c>
      <c r="EA71" s="5" t="s">
        <v>1135</v>
      </c>
      <c r="EB71">
        <f>AVERAGE(EB69:EB70)</f>
        <v>26.190000000000005</v>
      </c>
      <c r="EC71" s="5" t="s">
        <v>1136</v>
      </c>
      <c r="ED71" s="5" t="s">
        <v>1137</v>
      </c>
      <c r="EE71" s="5" t="s">
        <v>1138</v>
      </c>
      <c r="EF71" s="5" t="s">
        <v>1139</v>
      </c>
      <c r="EG71" s="5" t="s">
        <v>1140</v>
      </c>
      <c r="EH71" s="5" t="s">
        <v>709</v>
      </c>
      <c r="EI71">
        <f>AVERAGE(EI69:EI70)</f>
        <v>9.6000000000000014</v>
      </c>
      <c r="EJ71" s="5" t="s">
        <v>790</v>
      </c>
      <c r="EK71" s="5" t="s">
        <v>660</v>
      </c>
      <c r="EL71" s="5" t="s">
        <v>1141</v>
      </c>
      <c r="EM71" s="5" t="s">
        <v>1142</v>
      </c>
      <c r="EN71" s="5" t="s">
        <v>1143</v>
      </c>
      <c r="EO71" s="5" t="s">
        <v>1144</v>
      </c>
      <c r="EP71" s="5" t="s">
        <v>702</v>
      </c>
      <c r="EQ71">
        <f>AVERAGE(EQ69:EQ70)</f>
        <v>0.45</v>
      </c>
      <c r="ER71" s="5" t="s">
        <v>1171</v>
      </c>
      <c r="ES71" s="5" t="s">
        <v>1172</v>
      </c>
      <c r="ET71">
        <f>AVERAGE(ET69:ET70)</f>
        <v>29.774999999999999</v>
      </c>
      <c r="EU71" s="5" t="s">
        <v>1182</v>
      </c>
      <c r="EV71" s="5" t="s">
        <v>518</v>
      </c>
      <c r="EW71" s="5" t="s">
        <v>592</v>
      </c>
      <c r="EX71" s="5" t="s">
        <v>652</v>
      </c>
      <c r="EY71" s="5" t="s">
        <v>428</v>
      </c>
      <c r="EZ71" s="5" t="s">
        <v>428</v>
      </c>
      <c r="FA71" s="5" t="s">
        <v>429</v>
      </c>
      <c r="FB71">
        <v>500</v>
      </c>
    </row>
    <row r="73" spans="1:158" s="3" customFormat="1" ht="13" x14ac:dyDescent="0.3">
      <c r="A73" s="20" t="s">
        <v>389</v>
      </c>
      <c r="B73" s="3" t="s">
        <v>978</v>
      </c>
      <c r="C73" s="15" t="s">
        <v>325</v>
      </c>
      <c r="D73" s="3" t="s">
        <v>980</v>
      </c>
      <c r="E73" s="23">
        <v>44796</v>
      </c>
      <c r="F73" s="13">
        <v>44913</v>
      </c>
      <c r="G73" s="10">
        <v>128996</v>
      </c>
      <c r="H73" s="1" t="s">
        <v>247</v>
      </c>
      <c r="I73" s="1"/>
      <c r="J73" s="1"/>
      <c r="K73" s="1">
        <v>35.900126</v>
      </c>
      <c r="L73" s="1">
        <v>-107.372418</v>
      </c>
      <c r="M73" s="3" t="s">
        <v>357</v>
      </c>
      <c r="N73" s="25" t="s">
        <v>240</v>
      </c>
      <c r="O73" s="3" t="s">
        <v>147</v>
      </c>
      <c r="P73" s="110" t="s">
        <v>1715</v>
      </c>
      <c r="Q73" s="5"/>
      <c r="R73" s="5"/>
      <c r="S73" s="3">
        <v>0</v>
      </c>
      <c r="U73" s="5"/>
      <c r="V73" s="5"/>
      <c r="W73" s="5"/>
      <c r="X73" s="3" t="s">
        <v>249</v>
      </c>
      <c r="Y73" s="5"/>
      <c r="Z73" s="15" t="s">
        <v>2186</v>
      </c>
      <c r="AA73" s="3" t="s">
        <v>142</v>
      </c>
      <c r="AB73" s="1" t="s">
        <v>983</v>
      </c>
      <c r="AC73" s="5" t="s">
        <v>651</v>
      </c>
      <c r="AD73" s="5"/>
      <c r="AE73" s="5"/>
      <c r="AF73" s="5"/>
      <c r="AG73" s="5">
        <v>57.14</v>
      </c>
      <c r="AH73" s="5">
        <v>0.61</v>
      </c>
      <c r="AI73" s="5">
        <v>37.979999999999997</v>
      </c>
      <c r="AK73" s="31">
        <v>1.82</v>
      </c>
      <c r="AL73" s="5">
        <v>0.01</v>
      </c>
      <c r="AM73" s="5">
        <v>0.51</v>
      </c>
      <c r="AN73" s="5">
        <v>0.6</v>
      </c>
      <c r="AO73" s="2">
        <v>0.18</v>
      </c>
      <c r="AP73" s="2">
        <v>0.94</v>
      </c>
      <c r="AQ73" s="2">
        <v>0.05</v>
      </c>
      <c r="AR73" s="5"/>
      <c r="AT73" s="5">
        <v>0.08</v>
      </c>
      <c r="AY73" s="3">
        <v>99.839999999999989</v>
      </c>
      <c r="AZ73" s="5"/>
      <c r="BA73" s="5" t="s">
        <v>330</v>
      </c>
      <c r="BB73" s="5" t="s">
        <v>264</v>
      </c>
      <c r="BC73" s="5">
        <v>12</v>
      </c>
      <c r="BD73" s="5">
        <v>561</v>
      </c>
      <c r="BE73" s="5" t="s">
        <v>682</v>
      </c>
      <c r="BF73" s="5" t="s">
        <v>251</v>
      </c>
      <c r="BH73" s="5" t="s">
        <v>251</v>
      </c>
      <c r="BJ73" s="5" t="s">
        <v>264</v>
      </c>
      <c r="BK73" s="5">
        <v>6</v>
      </c>
      <c r="BL73" s="5" t="s">
        <v>251</v>
      </c>
      <c r="BM73" s="5">
        <v>10</v>
      </c>
      <c r="BN73" s="5">
        <v>37</v>
      </c>
      <c r="BO73" s="5">
        <v>1</v>
      </c>
      <c r="BP73" s="5">
        <v>5</v>
      </c>
      <c r="BQ73" s="5">
        <v>0.06</v>
      </c>
      <c r="BR73" s="5" t="s">
        <v>441</v>
      </c>
      <c r="BT73" s="5">
        <v>42</v>
      </c>
      <c r="BU73" s="5" t="s">
        <v>681</v>
      </c>
      <c r="BV73" s="5">
        <v>24</v>
      </c>
      <c r="BW73" s="5" t="s">
        <v>264</v>
      </c>
      <c r="BX73" s="5"/>
      <c r="BY73" s="5">
        <v>34</v>
      </c>
      <c r="BZ73" s="5"/>
      <c r="CA73" s="5"/>
      <c r="CB73" s="5">
        <v>16</v>
      </c>
      <c r="CF73" s="5" t="s">
        <v>681</v>
      </c>
      <c r="CG73" s="5">
        <v>5</v>
      </c>
      <c r="CH73" s="5">
        <v>1</v>
      </c>
      <c r="CI73" s="5" t="s">
        <v>681</v>
      </c>
      <c r="CJ73" s="5">
        <v>44</v>
      </c>
      <c r="CK73" s="5">
        <v>2</v>
      </c>
      <c r="CM73" s="5">
        <v>20</v>
      </c>
      <c r="CN73" s="5" t="s">
        <v>681</v>
      </c>
      <c r="CO73" s="5">
        <v>6.8</v>
      </c>
      <c r="CP73" s="5">
        <v>22</v>
      </c>
      <c r="CQ73" s="5">
        <v>4</v>
      </c>
      <c r="CR73" s="5">
        <v>11</v>
      </c>
      <c r="CS73" s="5">
        <v>32</v>
      </c>
      <c r="CT73" s="5">
        <v>159</v>
      </c>
      <c r="CU73" s="5">
        <v>35</v>
      </c>
      <c r="CV73" s="5">
        <v>62</v>
      </c>
      <c r="CW73" s="5">
        <v>7</v>
      </c>
      <c r="CX73" s="5">
        <v>22</v>
      </c>
      <c r="CY73" s="5">
        <v>4</v>
      </c>
      <c r="CZ73" s="5" t="s">
        <v>251</v>
      </c>
      <c r="DA73" s="5">
        <v>3</v>
      </c>
      <c r="DB73" s="5" t="s">
        <v>251</v>
      </c>
      <c r="DC73" s="5">
        <v>2</v>
      </c>
      <c r="DD73" s="5" t="s">
        <v>251</v>
      </c>
      <c r="DE73" s="5">
        <v>1</v>
      </c>
      <c r="DF73" s="5" t="s">
        <v>251</v>
      </c>
      <c r="DG73" s="5" t="s">
        <v>251</v>
      </c>
      <c r="DH73" s="5" t="s">
        <v>251</v>
      </c>
      <c r="DI73" s="2">
        <v>136</v>
      </c>
      <c r="DJ73" s="2">
        <v>147</v>
      </c>
      <c r="DU73" s="5" t="s">
        <v>654</v>
      </c>
      <c r="DV73" s="5" t="s">
        <v>655</v>
      </c>
      <c r="DW73" s="5" t="s">
        <v>656</v>
      </c>
      <c r="DX73" s="5" t="s">
        <v>657</v>
      </c>
      <c r="DY73" s="5" t="s">
        <v>658</v>
      </c>
      <c r="DZ73" s="5" t="s">
        <v>659</v>
      </c>
      <c r="EA73" s="5" t="s">
        <v>660</v>
      </c>
      <c r="EB73" s="5" t="s">
        <v>661</v>
      </c>
      <c r="EC73" s="5" t="s">
        <v>662</v>
      </c>
      <c r="ED73" s="5" t="s">
        <v>663</v>
      </c>
      <c r="EE73" s="5" t="s">
        <v>664</v>
      </c>
      <c r="EF73" s="5" t="s">
        <v>665</v>
      </c>
      <c r="EG73" s="5" t="s">
        <v>666</v>
      </c>
      <c r="EH73" s="5" t="s">
        <v>667</v>
      </c>
      <c r="EI73" s="5" t="s">
        <v>668</v>
      </c>
      <c r="EJ73" s="5" t="s">
        <v>482</v>
      </c>
      <c r="EK73" s="5" t="s">
        <v>439</v>
      </c>
      <c r="EL73" s="5" t="s">
        <v>482</v>
      </c>
      <c r="EM73" s="5" t="s">
        <v>669</v>
      </c>
      <c r="EN73" s="5" t="s">
        <v>670</v>
      </c>
      <c r="EO73" s="5" t="s">
        <v>651</v>
      </c>
      <c r="EP73" s="5" t="s">
        <v>483</v>
      </c>
      <c r="EQ73" s="5" t="s">
        <v>651</v>
      </c>
      <c r="ER73" s="5" t="s">
        <v>671</v>
      </c>
      <c r="ES73" s="5" t="s">
        <v>672</v>
      </c>
      <c r="ET73" s="5" t="s">
        <v>673</v>
      </c>
      <c r="EU73" s="5" t="s">
        <v>674</v>
      </c>
      <c r="EV73" s="5" t="s">
        <v>449</v>
      </c>
      <c r="EW73" s="5" t="s">
        <v>449</v>
      </c>
      <c r="EX73" s="5" t="s">
        <v>443</v>
      </c>
      <c r="EY73" s="5" t="s">
        <v>675</v>
      </c>
      <c r="EZ73" s="5" t="s">
        <v>676</v>
      </c>
      <c r="FA73" s="5" t="s">
        <v>677</v>
      </c>
      <c r="FB73" s="5" t="s">
        <v>484</v>
      </c>
    </row>
    <row r="74" spans="1:158" s="3" customFormat="1" ht="13" x14ac:dyDescent="0.3">
      <c r="A74" s="1" t="s">
        <v>2267</v>
      </c>
      <c r="B74" s="20" t="s">
        <v>978</v>
      </c>
      <c r="C74" s="3" t="s">
        <v>325</v>
      </c>
      <c r="D74" s="1" t="s">
        <v>980</v>
      </c>
      <c r="E74" s="103">
        <v>44796</v>
      </c>
      <c r="F74" s="13">
        <v>45010</v>
      </c>
      <c r="G74" s="93" t="s">
        <v>2261</v>
      </c>
      <c r="H74" s="1" t="s">
        <v>2195</v>
      </c>
      <c r="I74" s="1"/>
      <c r="J74" s="1"/>
      <c r="K74" s="3">
        <v>35.900126</v>
      </c>
      <c r="L74" s="3">
        <v>-107.372418</v>
      </c>
      <c r="M74" s="3" t="s">
        <v>357</v>
      </c>
      <c r="N74" s="59" t="s">
        <v>240</v>
      </c>
      <c r="O74" s="20" t="s">
        <v>147</v>
      </c>
      <c r="P74" s="110" t="s">
        <v>1715</v>
      </c>
      <c r="Q74" s="20" t="s">
        <v>1549</v>
      </c>
      <c r="S74" s="1">
        <v>0</v>
      </c>
      <c r="X74" s="3" t="s">
        <v>249</v>
      </c>
      <c r="Z74" s="3" t="s">
        <v>2186</v>
      </c>
      <c r="AA74" s="3" t="s">
        <v>142</v>
      </c>
      <c r="AB74" s="3" t="s">
        <v>983</v>
      </c>
      <c r="AG74" s="1">
        <v>49.19</v>
      </c>
      <c r="AH74" s="1">
        <v>0.37</v>
      </c>
      <c r="AI74" s="1">
        <v>32.25</v>
      </c>
      <c r="AK74" s="1">
        <v>1.67</v>
      </c>
      <c r="AL74" s="1">
        <v>0.01</v>
      </c>
      <c r="AM74" s="1">
        <v>0.46</v>
      </c>
      <c r="AN74" s="1">
        <v>0.59</v>
      </c>
      <c r="AO74" s="1">
        <v>0.15</v>
      </c>
      <c r="AP74" s="1">
        <v>0.55000000000000004</v>
      </c>
      <c r="AQ74" s="1">
        <v>0.04</v>
      </c>
      <c r="AR74" s="1">
        <v>13.74</v>
      </c>
      <c r="AS74" s="1">
        <v>590</v>
      </c>
      <c r="AT74" s="1">
        <v>0.04</v>
      </c>
      <c r="AW74" s="1">
        <v>1.6</v>
      </c>
      <c r="AY74" s="3">
        <v>99.02000000000001</v>
      </c>
      <c r="AZ74" s="1" t="s">
        <v>290</v>
      </c>
      <c r="BA74" s="1" t="s">
        <v>292</v>
      </c>
      <c r="BB74" s="1">
        <v>0.5</v>
      </c>
      <c r="BD74" s="1">
        <v>273</v>
      </c>
      <c r="BF74" s="1">
        <v>0.43</v>
      </c>
      <c r="BH74" s="1" t="s">
        <v>292</v>
      </c>
      <c r="BJ74" s="1">
        <v>2</v>
      </c>
      <c r="BK74" s="1">
        <v>7</v>
      </c>
      <c r="BL74" s="1">
        <v>0.87</v>
      </c>
      <c r="BM74" s="1">
        <v>4</v>
      </c>
      <c r="BN74" s="1">
        <v>34.6</v>
      </c>
      <c r="BO74" s="1">
        <v>0.9</v>
      </c>
      <c r="BP74" s="1">
        <v>5.71</v>
      </c>
      <c r="BQ74" s="1">
        <v>5.8000000000000003E-2</v>
      </c>
      <c r="BR74" s="1">
        <v>2.4E-2</v>
      </c>
      <c r="BT74" s="1">
        <v>30</v>
      </c>
      <c r="BU74" s="1">
        <v>1</v>
      </c>
      <c r="BV74" s="1">
        <v>23.4</v>
      </c>
      <c r="BW74" s="1" t="s">
        <v>251</v>
      </c>
      <c r="BY74" s="1">
        <v>19</v>
      </c>
      <c r="CB74" s="1">
        <v>14.3</v>
      </c>
      <c r="CC74" s="1">
        <v>1E-3</v>
      </c>
      <c r="CF74" s="1">
        <v>0.11</v>
      </c>
      <c r="CG74" s="1">
        <v>1.5</v>
      </c>
      <c r="CH74" s="1">
        <v>0.8</v>
      </c>
      <c r="CI74" s="1">
        <v>3.2</v>
      </c>
      <c r="CJ74" s="1">
        <v>44.7</v>
      </c>
      <c r="CK74" s="1">
        <v>2.2999999999999998</v>
      </c>
      <c r="CL74" s="1">
        <v>0.04</v>
      </c>
      <c r="CM74" s="1">
        <v>9.8699999999999992</v>
      </c>
      <c r="CN74" s="1">
        <v>7.0000000000000007E-2</v>
      </c>
      <c r="CO74" s="1">
        <v>4.3899999999999997</v>
      </c>
      <c r="CP74" s="1">
        <v>16</v>
      </c>
      <c r="CQ74" s="1">
        <v>4.3</v>
      </c>
      <c r="CR74" s="1">
        <v>7.9</v>
      </c>
      <c r="CS74" s="1">
        <v>36</v>
      </c>
      <c r="CT74" s="1">
        <v>127</v>
      </c>
      <c r="CU74" s="1">
        <v>26.8</v>
      </c>
      <c r="CV74" s="1">
        <v>48.2</v>
      </c>
      <c r="CW74" s="1">
        <v>4.8</v>
      </c>
      <c r="CX74" s="1">
        <v>17.7</v>
      </c>
      <c r="CY74" s="1">
        <v>2.89</v>
      </c>
      <c r="CZ74" s="1">
        <v>0.28999999999999998</v>
      </c>
      <c r="DA74" s="1">
        <v>1.94</v>
      </c>
      <c r="DB74" s="1">
        <v>0.28999999999999998</v>
      </c>
      <c r="DC74" s="1">
        <v>1.36</v>
      </c>
      <c r="DD74" s="1">
        <v>0.3</v>
      </c>
      <c r="DE74" s="1">
        <v>0.73</v>
      </c>
      <c r="DF74" s="1">
        <v>0.12</v>
      </c>
      <c r="DG74" s="1">
        <v>0.68</v>
      </c>
      <c r="DH74" s="1">
        <v>0.1</v>
      </c>
      <c r="DI74" s="87">
        <v>106.20000000000002</v>
      </c>
      <c r="DJ74" s="2">
        <v>114.10000000000002</v>
      </c>
      <c r="DO74" s="1"/>
      <c r="DP74" s="1"/>
    </row>
    <row r="75" spans="1:158" x14ac:dyDescent="0.35">
      <c r="A75" t="s">
        <v>2425</v>
      </c>
      <c r="B75" t="s">
        <v>978</v>
      </c>
      <c r="C75" t="s">
        <v>325</v>
      </c>
      <c r="D75" t="s">
        <v>980</v>
      </c>
      <c r="E75">
        <v>44796</v>
      </c>
      <c r="F75" s="20" t="s">
        <v>2380</v>
      </c>
      <c r="G75" s="20" t="s">
        <v>2380</v>
      </c>
      <c r="H75" s="20" t="s">
        <v>2380</v>
      </c>
      <c r="I75" s="20"/>
      <c r="J75" s="20"/>
      <c r="K75">
        <v>35.900126</v>
      </c>
      <c r="L75">
        <v>-107.372418</v>
      </c>
      <c r="M75" s="20" t="s">
        <v>357</v>
      </c>
      <c r="N75" s="20" t="s">
        <v>240</v>
      </c>
      <c r="O75" s="20" t="s">
        <v>147</v>
      </c>
      <c r="P75" s="20" t="s">
        <v>1715</v>
      </c>
      <c r="Q75" s="20" t="s">
        <v>1549</v>
      </c>
      <c r="S75">
        <v>0</v>
      </c>
      <c r="X75" t="s">
        <v>249</v>
      </c>
      <c r="Z75" t="s">
        <v>2186</v>
      </c>
      <c r="AA75" t="s">
        <v>142</v>
      </c>
      <c r="AB75" t="s">
        <v>983</v>
      </c>
      <c r="AC75" s="5">
        <v>0.08</v>
      </c>
      <c r="AG75">
        <f>AVERAGE(AG73:AG74)</f>
        <v>53.164999999999999</v>
      </c>
      <c r="AH75">
        <f t="shared" ref="AH75:AI75" si="270">AVERAGE(AH73:AH74)</f>
        <v>0.49</v>
      </c>
      <c r="AI75">
        <f t="shared" si="270"/>
        <v>35.114999999999995</v>
      </c>
      <c r="AK75">
        <f t="shared" ref="AK75:AT75" si="271">AVERAGE(AK73:AK74)</f>
        <v>1.7450000000000001</v>
      </c>
      <c r="AL75">
        <f t="shared" si="271"/>
        <v>0.01</v>
      </c>
      <c r="AM75">
        <f t="shared" si="271"/>
        <v>0.48499999999999999</v>
      </c>
      <c r="AN75">
        <f t="shared" si="271"/>
        <v>0.59499999999999997</v>
      </c>
      <c r="AO75">
        <f t="shared" si="271"/>
        <v>0.16499999999999998</v>
      </c>
      <c r="AP75">
        <f t="shared" si="271"/>
        <v>0.745</v>
      </c>
      <c r="AQ75">
        <f t="shared" si="271"/>
        <v>4.4999999999999998E-2</v>
      </c>
      <c r="AR75">
        <f t="shared" si="271"/>
        <v>13.74</v>
      </c>
      <c r="AS75">
        <f t="shared" si="271"/>
        <v>590</v>
      </c>
      <c r="AT75">
        <f t="shared" si="271"/>
        <v>0.06</v>
      </c>
      <c r="AW75">
        <f t="shared" ref="AW75:AY75" si="272">AVERAGE(AW73:AW74)</f>
        <v>1.6</v>
      </c>
      <c r="AY75">
        <f t="shared" si="272"/>
        <v>99.43</v>
      </c>
      <c r="AZ75" s="1" t="s">
        <v>290</v>
      </c>
      <c r="BA75" s="1" t="s">
        <v>292</v>
      </c>
      <c r="BB75">
        <f t="shared" ref="BB75:BD75" si="273">AVERAGE(BB73:BB74)</f>
        <v>0.5</v>
      </c>
      <c r="BC75">
        <f t="shared" si="273"/>
        <v>12</v>
      </c>
      <c r="BD75">
        <f t="shared" si="273"/>
        <v>417</v>
      </c>
      <c r="BE75" s="5" t="s">
        <v>682</v>
      </c>
      <c r="BF75">
        <f>AVERAGE(BF73:BF74)</f>
        <v>0.43</v>
      </c>
      <c r="BH75" t="s">
        <v>292</v>
      </c>
      <c r="BJ75">
        <f t="shared" ref="BJ75:BR75" si="274">AVERAGE(BJ73:BJ74)</f>
        <v>2</v>
      </c>
      <c r="BK75">
        <f t="shared" si="274"/>
        <v>6.5</v>
      </c>
      <c r="BL75">
        <f t="shared" si="274"/>
        <v>0.87</v>
      </c>
      <c r="BM75">
        <f t="shared" si="274"/>
        <v>7</v>
      </c>
      <c r="BN75">
        <f t="shared" si="274"/>
        <v>35.799999999999997</v>
      </c>
      <c r="BO75">
        <f t="shared" si="274"/>
        <v>0.95</v>
      </c>
      <c r="BP75">
        <f t="shared" si="274"/>
        <v>5.3550000000000004</v>
      </c>
      <c r="BQ75">
        <f t="shared" si="274"/>
        <v>5.8999999999999997E-2</v>
      </c>
      <c r="BR75">
        <f t="shared" si="274"/>
        <v>2.4E-2</v>
      </c>
      <c r="BT75">
        <f t="shared" ref="BT75:BV75" si="275">AVERAGE(BT73:BT74)</f>
        <v>36</v>
      </c>
      <c r="BU75">
        <f t="shared" si="275"/>
        <v>1</v>
      </c>
      <c r="BV75">
        <f t="shared" si="275"/>
        <v>23.7</v>
      </c>
      <c r="BW75" t="s">
        <v>251</v>
      </c>
      <c r="BY75">
        <f>AVERAGE(BY73:BY74)</f>
        <v>26.5</v>
      </c>
      <c r="CB75">
        <f t="shared" ref="CB75:CC75" si="276">AVERAGE(CB73:CB74)</f>
        <v>15.15</v>
      </c>
      <c r="CC75">
        <f t="shared" si="276"/>
        <v>1E-3</v>
      </c>
      <c r="CF75">
        <f t="shared" ref="CF75:DH75" si="277">AVERAGE(CF73:CF74)</f>
        <v>0.11</v>
      </c>
      <c r="CG75">
        <f t="shared" si="277"/>
        <v>3.25</v>
      </c>
      <c r="CH75">
        <f t="shared" si="277"/>
        <v>0.9</v>
      </c>
      <c r="CI75">
        <f t="shared" si="277"/>
        <v>3.2</v>
      </c>
      <c r="CJ75">
        <f t="shared" si="277"/>
        <v>44.35</v>
      </c>
      <c r="CK75">
        <f t="shared" si="277"/>
        <v>2.15</v>
      </c>
      <c r="CL75">
        <f t="shared" si="277"/>
        <v>0.04</v>
      </c>
      <c r="CM75">
        <f t="shared" si="277"/>
        <v>14.934999999999999</v>
      </c>
      <c r="CN75">
        <f t="shared" si="277"/>
        <v>7.0000000000000007E-2</v>
      </c>
      <c r="CO75">
        <f t="shared" si="277"/>
        <v>5.5949999999999998</v>
      </c>
      <c r="CP75">
        <f t="shared" si="277"/>
        <v>19</v>
      </c>
      <c r="CQ75">
        <f t="shared" si="277"/>
        <v>4.1500000000000004</v>
      </c>
      <c r="CR75">
        <f t="shared" si="277"/>
        <v>9.4499999999999993</v>
      </c>
      <c r="CS75">
        <f t="shared" si="277"/>
        <v>34</v>
      </c>
      <c r="CT75">
        <f t="shared" si="277"/>
        <v>143</v>
      </c>
      <c r="CU75">
        <f t="shared" si="277"/>
        <v>30.9</v>
      </c>
      <c r="CV75">
        <f t="shared" si="277"/>
        <v>55.1</v>
      </c>
      <c r="CW75">
        <f t="shared" si="277"/>
        <v>5.9</v>
      </c>
      <c r="CX75">
        <f t="shared" si="277"/>
        <v>19.850000000000001</v>
      </c>
      <c r="CY75">
        <f t="shared" si="277"/>
        <v>3.4450000000000003</v>
      </c>
      <c r="CZ75">
        <f t="shared" si="277"/>
        <v>0.28999999999999998</v>
      </c>
      <c r="DA75">
        <f t="shared" si="277"/>
        <v>2.4699999999999998</v>
      </c>
      <c r="DB75">
        <f t="shared" si="277"/>
        <v>0.28999999999999998</v>
      </c>
      <c r="DC75">
        <f t="shared" si="277"/>
        <v>1.6800000000000002</v>
      </c>
      <c r="DD75">
        <f t="shared" si="277"/>
        <v>0.3</v>
      </c>
      <c r="DE75">
        <f t="shared" si="277"/>
        <v>0.86499999999999999</v>
      </c>
      <c r="DF75">
        <f t="shared" si="277"/>
        <v>0.12</v>
      </c>
      <c r="DG75">
        <f t="shared" si="277"/>
        <v>0.68</v>
      </c>
      <c r="DH75">
        <f t="shared" si="277"/>
        <v>0.1</v>
      </c>
      <c r="DI75" s="112">
        <f>SUM(CU75:DH75)</f>
        <v>121.99000000000001</v>
      </c>
      <c r="DJ75" s="112">
        <f>SUM(CU75:DH75)+CR75</f>
        <v>131.44</v>
      </c>
    </row>
    <row r="77" spans="1:158" s="3" customFormat="1" ht="13" x14ac:dyDescent="0.3">
      <c r="A77" s="4" t="s">
        <v>1364</v>
      </c>
      <c r="B77" s="3" t="s">
        <v>978</v>
      </c>
      <c r="C77" s="3" t="s">
        <v>2311</v>
      </c>
      <c r="D77" s="3" t="s">
        <v>980</v>
      </c>
      <c r="E77" s="23">
        <v>44818</v>
      </c>
      <c r="F77" s="13">
        <v>44936</v>
      </c>
      <c r="G77" s="10">
        <v>129410</v>
      </c>
      <c r="H77" s="1" t="s">
        <v>247</v>
      </c>
      <c r="I77" s="1"/>
      <c r="J77" s="1"/>
      <c r="K77" s="1">
        <v>36.802</v>
      </c>
      <c r="L77" s="1">
        <v>-108.43899999999999</v>
      </c>
      <c r="M77" s="3" t="s">
        <v>357</v>
      </c>
      <c r="N77" s="10" t="s">
        <v>142</v>
      </c>
      <c r="O77" s="3" t="s">
        <v>147</v>
      </c>
      <c r="P77" s="10" t="s">
        <v>248</v>
      </c>
      <c r="R77" s="3" t="s">
        <v>344</v>
      </c>
      <c r="S77" s="3">
        <v>0</v>
      </c>
      <c r="U77" s="3" t="s">
        <v>360</v>
      </c>
      <c r="X77" s="3" t="s">
        <v>248</v>
      </c>
      <c r="Z77" s="15" t="s">
        <v>2219</v>
      </c>
      <c r="AA77" s="10" t="s">
        <v>142</v>
      </c>
      <c r="AB77" s="3" t="s">
        <v>1365</v>
      </c>
      <c r="AC77" s="3">
        <v>0.17</v>
      </c>
      <c r="AG77" s="5">
        <v>61.28</v>
      </c>
      <c r="AH77" s="5">
        <v>0.97</v>
      </c>
      <c r="AI77" s="5">
        <v>24.07</v>
      </c>
      <c r="AK77" s="31">
        <v>5.3</v>
      </c>
      <c r="AL77" s="5">
        <v>0.03</v>
      </c>
      <c r="AM77" s="5">
        <v>1.24</v>
      </c>
      <c r="AN77" s="5">
        <v>2.81</v>
      </c>
      <c r="AO77" s="5">
        <v>2.23</v>
      </c>
      <c r="AP77" s="5">
        <v>1.46</v>
      </c>
      <c r="AQ77" s="5">
        <v>0.19</v>
      </c>
      <c r="AS77" s="3">
        <v>180</v>
      </c>
      <c r="AT77" s="3">
        <v>0.17</v>
      </c>
      <c r="AU77" s="5">
        <v>0.28000000000000003</v>
      </c>
      <c r="AW77" s="5">
        <v>0.2</v>
      </c>
      <c r="AX77" s="5"/>
      <c r="AY77" s="3">
        <v>99.579999999999984</v>
      </c>
      <c r="BA77" s="5" t="s">
        <v>267</v>
      </c>
      <c r="BB77" s="5">
        <v>24</v>
      </c>
      <c r="BC77" s="5">
        <v>357</v>
      </c>
      <c r="BD77" s="5">
        <v>803</v>
      </c>
      <c r="BE77" s="3">
        <v>3.2</v>
      </c>
      <c r="BF77" s="3">
        <v>1</v>
      </c>
      <c r="BH77" s="5" t="s">
        <v>264</v>
      </c>
      <c r="BI77" s="3">
        <v>6</v>
      </c>
      <c r="BJ77" s="5">
        <v>10</v>
      </c>
      <c r="BK77" s="5">
        <v>35</v>
      </c>
      <c r="BL77" s="5">
        <v>8</v>
      </c>
      <c r="BM77" s="5">
        <v>48</v>
      </c>
      <c r="BN77" s="5">
        <v>43</v>
      </c>
      <c r="BO77" s="3">
        <v>6</v>
      </c>
      <c r="BP77" s="5">
        <v>6</v>
      </c>
      <c r="BQ77" s="3">
        <v>0.86</v>
      </c>
      <c r="BR77" s="5" t="s">
        <v>441</v>
      </c>
      <c r="BT77" s="5">
        <v>68</v>
      </c>
      <c r="BU77" s="5" t="s">
        <v>293</v>
      </c>
      <c r="BV77" s="5">
        <v>24</v>
      </c>
      <c r="BW77" s="5">
        <v>16</v>
      </c>
      <c r="BY77" s="5">
        <v>57</v>
      </c>
      <c r="BZ77" s="5"/>
      <c r="CB77" s="5">
        <v>65</v>
      </c>
      <c r="CC77" s="5"/>
      <c r="CF77" s="5" t="s">
        <v>293</v>
      </c>
      <c r="CG77" s="5">
        <v>16</v>
      </c>
      <c r="CH77" s="5">
        <v>10</v>
      </c>
      <c r="CI77" s="5" t="s">
        <v>293</v>
      </c>
      <c r="CJ77" s="5">
        <v>452</v>
      </c>
      <c r="CK77" s="5">
        <v>2</v>
      </c>
      <c r="CL77" s="5"/>
      <c r="CM77" s="5">
        <v>22</v>
      </c>
      <c r="CN77" s="5" t="s">
        <v>293</v>
      </c>
      <c r="CO77" s="3">
        <v>8.6999999999999993</v>
      </c>
      <c r="CP77" s="5">
        <v>95</v>
      </c>
      <c r="CQ77" s="3">
        <v>4</v>
      </c>
      <c r="CR77" s="5">
        <v>31</v>
      </c>
      <c r="CS77" s="5">
        <v>92</v>
      </c>
      <c r="CT77" s="3">
        <v>293</v>
      </c>
      <c r="CU77" s="5">
        <v>56</v>
      </c>
      <c r="CV77" s="5">
        <v>107</v>
      </c>
      <c r="CW77" s="5">
        <v>12</v>
      </c>
      <c r="CX77" s="5">
        <v>44</v>
      </c>
      <c r="CY77" s="5">
        <v>8</v>
      </c>
      <c r="CZ77" s="5">
        <v>2</v>
      </c>
      <c r="DA77" s="5">
        <v>7</v>
      </c>
      <c r="DB77" s="5">
        <v>1</v>
      </c>
      <c r="DC77" s="5">
        <v>6</v>
      </c>
      <c r="DD77" s="5">
        <v>1</v>
      </c>
      <c r="DE77" s="5">
        <v>4</v>
      </c>
      <c r="DF77" s="5" t="s">
        <v>251</v>
      </c>
      <c r="DG77" s="5">
        <v>3</v>
      </c>
      <c r="DH77" s="3" t="s">
        <v>251</v>
      </c>
      <c r="DI77" s="86">
        <v>251</v>
      </c>
      <c r="DJ77" s="2">
        <v>282</v>
      </c>
      <c r="DU77" s="3">
        <v>93.95</v>
      </c>
      <c r="EB77" s="3">
        <v>5.1100000000000003</v>
      </c>
      <c r="EE77" s="3">
        <v>0.23</v>
      </c>
      <c r="EK77" s="3">
        <v>0.01</v>
      </c>
      <c r="EM77" s="3">
        <v>5.42</v>
      </c>
      <c r="ES77" s="3">
        <v>0.92</v>
      </c>
      <c r="FB77" s="5" t="s">
        <v>484</v>
      </c>
    </row>
    <row r="78" spans="1:158" s="1" customFormat="1" ht="13" x14ac:dyDescent="0.3">
      <c r="A78" s="1" t="s">
        <v>2214</v>
      </c>
      <c r="B78" s="20" t="s">
        <v>978</v>
      </c>
      <c r="C78" s="1" t="s">
        <v>2311</v>
      </c>
      <c r="D78" s="1" t="s">
        <v>980</v>
      </c>
      <c r="E78" s="23">
        <v>44818</v>
      </c>
      <c r="F78" s="13">
        <v>44995</v>
      </c>
      <c r="G78" s="1" t="s">
        <v>2216</v>
      </c>
      <c r="H78" s="1" t="s">
        <v>2195</v>
      </c>
      <c r="K78" s="1">
        <v>36.802</v>
      </c>
      <c r="L78" s="1">
        <v>-108.43899999999999</v>
      </c>
      <c r="M78" s="20" t="s">
        <v>357</v>
      </c>
      <c r="N78" s="59" t="s">
        <v>142</v>
      </c>
      <c r="O78" s="20" t="s">
        <v>147</v>
      </c>
      <c r="P78" s="59" t="s">
        <v>248</v>
      </c>
      <c r="Q78" s="20" t="s">
        <v>1549</v>
      </c>
      <c r="S78" s="3">
        <v>0</v>
      </c>
      <c r="U78" s="3" t="s">
        <v>360</v>
      </c>
      <c r="X78" s="3" t="s">
        <v>248</v>
      </c>
      <c r="Z78" s="15" t="s">
        <v>2219</v>
      </c>
      <c r="AA78" s="3" t="s">
        <v>142</v>
      </c>
      <c r="AB78" s="3" t="s">
        <v>1365</v>
      </c>
      <c r="AG78" s="1">
        <v>60.78</v>
      </c>
      <c r="AH78" s="1">
        <v>0.89</v>
      </c>
      <c r="AI78" s="1">
        <v>23.72</v>
      </c>
      <c r="AK78" s="1">
        <v>5.22</v>
      </c>
      <c r="AL78" s="1">
        <v>0.03</v>
      </c>
      <c r="AM78" s="1">
        <v>1.18</v>
      </c>
      <c r="AN78" s="1">
        <v>2.75</v>
      </c>
      <c r="AO78" s="1">
        <v>2.15</v>
      </c>
      <c r="AP78" s="1">
        <v>1.48</v>
      </c>
      <c r="AQ78" s="1">
        <v>0.18</v>
      </c>
      <c r="AR78" s="1">
        <v>0.89</v>
      </c>
      <c r="AS78" s="1">
        <v>170</v>
      </c>
      <c r="AT78" s="1">
        <v>0.13</v>
      </c>
      <c r="AW78" s="1">
        <v>0.7</v>
      </c>
      <c r="AY78" s="3">
        <v>99.270000000000024</v>
      </c>
      <c r="AZ78" s="1">
        <v>4.0000000000000001E-3</v>
      </c>
      <c r="BA78" s="1" t="s">
        <v>292</v>
      </c>
      <c r="BB78" s="1">
        <v>23.8</v>
      </c>
      <c r="BD78" s="1">
        <v>822</v>
      </c>
      <c r="BF78" s="1">
        <v>0.46</v>
      </c>
      <c r="BH78" s="1">
        <v>0.6</v>
      </c>
      <c r="BJ78" s="1">
        <v>10</v>
      </c>
      <c r="BK78" s="1">
        <v>43</v>
      </c>
      <c r="BL78" s="1">
        <v>7.65</v>
      </c>
      <c r="BM78" s="1">
        <v>50</v>
      </c>
      <c r="BN78" s="1">
        <v>41.1</v>
      </c>
      <c r="BO78" s="1">
        <v>2.9</v>
      </c>
      <c r="BP78" s="1">
        <v>7.81</v>
      </c>
      <c r="BQ78" s="1">
        <v>0.72099999999999997</v>
      </c>
      <c r="BR78" s="1">
        <v>4.1000000000000002E-2</v>
      </c>
      <c r="BT78" s="1">
        <v>80</v>
      </c>
      <c r="BU78" s="1">
        <v>8</v>
      </c>
      <c r="BV78" s="1">
        <v>23.4</v>
      </c>
      <c r="BW78" s="1">
        <v>19</v>
      </c>
      <c r="BY78" s="1">
        <v>56</v>
      </c>
      <c r="CB78" s="1">
        <v>70.900000000000006</v>
      </c>
      <c r="CC78" s="1">
        <v>1.0999999999999999E-2</v>
      </c>
      <c r="CF78" s="1">
        <v>1.25</v>
      </c>
      <c r="CG78" s="1">
        <v>2.2999999999999998</v>
      </c>
      <c r="CH78" s="1">
        <v>8.6</v>
      </c>
      <c r="CI78" s="1">
        <v>4.7</v>
      </c>
      <c r="CJ78" s="1">
        <v>422</v>
      </c>
      <c r="CK78" s="1">
        <v>1.9</v>
      </c>
      <c r="CL78" s="1">
        <v>0.23</v>
      </c>
      <c r="CM78" s="2"/>
      <c r="CN78" s="1">
        <v>0.45</v>
      </c>
      <c r="CO78" s="1">
        <v>8.43</v>
      </c>
      <c r="CP78" s="1">
        <v>98</v>
      </c>
      <c r="CQ78" s="1">
        <v>3.8</v>
      </c>
      <c r="CR78" s="1">
        <v>34</v>
      </c>
      <c r="CS78" s="1">
        <v>102</v>
      </c>
      <c r="CT78" s="1">
        <v>304</v>
      </c>
      <c r="CU78" s="1">
        <v>52.7</v>
      </c>
      <c r="CV78" s="1">
        <v>105.5</v>
      </c>
      <c r="CW78" s="1">
        <v>12.1</v>
      </c>
      <c r="CX78" s="1">
        <v>43.4</v>
      </c>
      <c r="CY78" s="1">
        <v>8.33</v>
      </c>
      <c r="CZ78" s="1">
        <v>1.35</v>
      </c>
      <c r="DA78" s="1">
        <v>6.42</v>
      </c>
      <c r="DB78" s="1">
        <v>0.95</v>
      </c>
      <c r="DC78" s="1">
        <v>5.93</v>
      </c>
      <c r="DD78" s="1">
        <v>1.1200000000000001</v>
      </c>
      <c r="DE78" s="1">
        <v>3.33</v>
      </c>
      <c r="DF78" s="1">
        <v>0.53</v>
      </c>
      <c r="DG78" s="1">
        <v>3.42</v>
      </c>
      <c r="DH78" s="1">
        <v>0.55000000000000004</v>
      </c>
      <c r="DI78" s="88">
        <v>245.63</v>
      </c>
    </row>
    <row r="79" spans="1:158" s="3" customFormat="1" ht="13" x14ac:dyDescent="0.3">
      <c r="A79" s="1" t="s">
        <v>2265</v>
      </c>
      <c r="B79" s="20" t="s">
        <v>978</v>
      </c>
      <c r="C79" s="3" t="s">
        <v>2311</v>
      </c>
      <c r="D79" s="1" t="s">
        <v>980</v>
      </c>
      <c r="E79" s="103">
        <v>44818</v>
      </c>
      <c r="F79" s="13">
        <v>45010</v>
      </c>
      <c r="G79" s="93" t="s">
        <v>2261</v>
      </c>
      <c r="H79" s="1" t="s">
        <v>2195</v>
      </c>
      <c r="I79" s="1"/>
      <c r="J79" s="1"/>
      <c r="K79" s="3">
        <v>36.802</v>
      </c>
      <c r="L79" s="3">
        <v>-108.43899999999999</v>
      </c>
      <c r="M79" s="3" t="s">
        <v>357</v>
      </c>
      <c r="N79" s="59" t="s">
        <v>142</v>
      </c>
      <c r="O79" s="20" t="s">
        <v>147</v>
      </c>
      <c r="P79" s="10" t="s">
        <v>248</v>
      </c>
      <c r="Q79" s="20" t="s">
        <v>1549</v>
      </c>
      <c r="S79" s="3">
        <v>0</v>
      </c>
      <c r="U79" s="3" t="s">
        <v>360</v>
      </c>
      <c r="X79" s="3" t="s">
        <v>248</v>
      </c>
      <c r="Z79" s="3" t="s">
        <v>2219</v>
      </c>
      <c r="AA79" s="3" t="s">
        <v>142</v>
      </c>
      <c r="AB79" s="3" t="s">
        <v>1365</v>
      </c>
      <c r="AG79" s="1">
        <v>60.12</v>
      </c>
      <c r="AH79" s="1">
        <v>0.89</v>
      </c>
      <c r="AI79" s="1">
        <v>23.52</v>
      </c>
      <c r="AK79" s="1">
        <v>5.14</v>
      </c>
      <c r="AL79" s="1">
        <v>0.03</v>
      </c>
      <c r="AM79" s="1">
        <v>1.1599999999999999</v>
      </c>
      <c r="AN79" s="1">
        <v>2.67</v>
      </c>
      <c r="AO79" s="1">
        <v>2.16</v>
      </c>
      <c r="AP79" s="1">
        <v>1.42</v>
      </c>
      <c r="AQ79" s="1">
        <v>0.19</v>
      </c>
      <c r="AR79" s="1">
        <v>0.95</v>
      </c>
      <c r="AS79" s="1">
        <v>180</v>
      </c>
      <c r="AT79" s="1">
        <v>0.15</v>
      </c>
      <c r="AW79" s="1">
        <v>0.68</v>
      </c>
      <c r="AY79" s="3">
        <v>98.25</v>
      </c>
      <c r="AZ79" s="1">
        <v>3.0000000000000001E-3</v>
      </c>
      <c r="BA79" s="1" t="s">
        <v>292</v>
      </c>
      <c r="BB79" s="1">
        <v>21.8</v>
      </c>
      <c r="BD79" s="1">
        <v>825</v>
      </c>
      <c r="BF79" s="1">
        <v>0.47</v>
      </c>
      <c r="BH79" s="1" t="s">
        <v>292</v>
      </c>
      <c r="BJ79" s="1">
        <v>11</v>
      </c>
      <c r="BK79" s="1">
        <v>45</v>
      </c>
      <c r="BL79" s="1">
        <v>7.01</v>
      </c>
      <c r="BM79" s="1">
        <v>49</v>
      </c>
      <c r="BN79" s="1">
        <v>45.9</v>
      </c>
      <c r="BO79" s="1">
        <v>4.5</v>
      </c>
      <c r="BP79" s="1">
        <v>8.3000000000000007</v>
      </c>
      <c r="BQ79" s="1">
        <v>0.73199999999999998</v>
      </c>
      <c r="BR79" s="1">
        <v>4.3999999999999997E-2</v>
      </c>
      <c r="BT79" s="1">
        <v>80</v>
      </c>
      <c r="BU79" s="1">
        <v>8</v>
      </c>
      <c r="BV79" s="1">
        <v>23.8</v>
      </c>
      <c r="BW79" s="1">
        <v>16</v>
      </c>
      <c r="BY79" s="1">
        <v>55</v>
      </c>
      <c r="CB79" s="1">
        <v>71.099999999999994</v>
      </c>
      <c r="CC79" s="1">
        <v>8.0000000000000002E-3</v>
      </c>
      <c r="CF79" s="1">
        <v>1.06</v>
      </c>
      <c r="CG79" s="1">
        <v>1.8</v>
      </c>
      <c r="CH79" s="1">
        <v>8.5</v>
      </c>
      <c r="CI79" s="1">
        <v>4.4000000000000004</v>
      </c>
      <c r="CJ79" s="1">
        <v>497</v>
      </c>
      <c r="CK79" s="1">
        <v>1.9</v>
      </c>
      <c r="CL79" s="1">
        <v>0.22</v>
      </c>
      <c r="CM79" s="1">
        <v>21.8</v>
      </c>
      <c r="CN79" s="1">
        <v>0.34</v>
      </c>
      <c r="CO79" s="1">
        <v>8.58</v>
      </c>
      <c r="CP79" s="1">
        <v>103</v>
      </c>
      <c r="CQ79" s="1">
        <v>3.9</v>
      </c>
      <c r="CR79" s="1">
        <v>35.700000000000003</v>
      </c>
      <c r="CS79" s="1">
        <v>103</v>
      </c>
      <c r="CT79" s="1">
        <v>311</v>
      </c>
      <c r="CU79" s="1">
        <v>55.3</v>
      </c>
      <c r="CV79" s="1">
        <v>107</v>
      </c>
      <c r="CW79" s="1">
        <v>11.75</v>
      </c>
      <c r="CX79" s="1">
        <v>43.9</v>
      </c>
      <c r="CY79" s="1">
        <v>8.0399999999999991</v>
      </c>
      <c r="CZ79" s="1">
        <v>1.59</v>
      </c>
      <c r="DA79" s="1">
        <v>6.36</v>
      </c>
      <c r="DB79" s="1">
        <v>1</v>
      </c>
      <c r="DC79" s="1">
        <v>5.72</v>
      </c>
      <c r="DD79" s="1">
        <v>1.23</v>
      </c>
      <c r="DE79" s="1">
        <v>3.27</v>
      </c>
      <c r="DF79" s="1">
        <v>0.49</v>
      </c>
      <c r="DG79" s="1">
        <v>3.2</v>
      </c>
      <c r="DH79" s="1">
        <v>0.5</v>
      </c>
      <c r="DI79" s="88">
        <v>249.35000000000002</v>
      </c>
      <c r="DJ79" s="2">
        <v>285.05</v>
      </c>
      <c r="DO79" s="1"/>
      <c r="DP79" s="1"/>
    </row>
    <row r="80" spans="1:158" s="3" customFormat="1" x14ac:dyDescent="0.35">
      <c r="A80" s="1" t="s">
        <v>2426</v>
      </c>
      <c r="B80" s="20" t="s">
        <v>978</v>
      </c>
      <c r="C80" s="3" t="s">
        <v>2311</v>
      </c>
      <c r="D80" s="1" t="s">
        <v>980</v>
      </c>
      <c r="E80" s="103">
        <v>44818</v>
      </c>
      <c r="F80" s="20" t="s">
        <v>2380</v>
      </c>
      <c r="G80" s="20" t="s">
        <v>2380</v>
      </c>
      <c r="H80" s="20" t="s">
        <v>2380</v>
      </c>
      <c r="I80" s="20"/>
      <c r="J80" s="20"/>
      <c r="K80" s="3">
        <v>36.802</v>
      </c>
      <c r="L80" s="3">
        <v>-108.43899999999999</v>
      </c>
      <c r="M80" s="3" t="s">
        <v>357</v>
      </c>
      <c r="N80" s="59" t="s">
        <v>142</v>
      </c>
      <c r="O80" s="20" t="s">
        <v>147</v>
      </c>
      <c r="P80" s="10" t="s">
        <v>248</v>
      </c>
      <c r="Q80" s="20" t="s">
        <v>1549</v>
      </c>
      <c r="S80" s="3">
        <v>0</v>
      </c>
      <c r="U80" s="3" t="s">
        <v>360</v>
      </c>
      <c r="X80" s="3" t="s">
        <v>248</v>
      </c>
      <c r="Z80" s="3" t="s">
        <v>2219</v>
      </c>
      <c r="AA80" s="3" t="s">
        <v>142</v>
      </c>
      <c r="AB80" s="3" t="s">
        <v>1365</v>
      </c>
      <c r="AC80" s="3">
        <f>AVERAGE(AC77:AC79)</f>
        <v>0.17</v>
      </c>
      <c r="AG80" s="3">
        <f>AVERAGE(AG77:AG79)</f>
        <v>60.726666666666667</v>
      </c>
      <c r="AH80" s="3">
        <f>AVERAGE(AH77:AH79)</f>
        <v>0.91666666666666663</v>
      </c>
      <c r="AI80" s="3">
        <f>AVERAGE(AI77:AI79)</f>
        <v>23.77</v>
      </c>
      <c r="AK80" s="3">
        <f t="shared" ref="AK80:AU80" si="278">AVERAGE(AK77:AK79)</f>
        <v>5.22</v>
      </c>
      <c r="AL80" s="3">
        <f t="shared" si="278"/>
        <v>0.03</v>
      </c>
      <c r="AM80" s="3">
        <f t="shared" si="278"/>
        <v>1.1933333333333334</v>
      </c>
      <c r="AN80" s="3">
        <f t="shared" si="278"/>
        <v>2.7433333333333336</v>
      </c>
      <c r="AO80" s="3">
        <f t="shared" si="278"/>
        <v>2.1800000000000002</v>
      </c>
      <c r="AP80" s="3">
        <f t="shared" si="278"/>
        <v>1.4533333333333331</v>
      </c>
      <c r="AQ80" s="3">
        <f t="shared" si="278"/>
        <v>0.18666666666666668</v>
      </c>
      <c r="AR80" s="3">
        <f t="shared" si="278"/>
        <v>0.91999999999999993</v>
      </c>
      <c r="AS80" s="3">
        <f t="shared" si="278"/>
        <v>176.66666666666666</v>
      </c>
      <c r="AT80" s="3">
        <f t="shared" si="278"/>
        <v>0.15000000000000002</v>
      </c>
      <c r="AU80" s="3">
        <f t="shared" si="278"/>
        <v>0.28000000000000003</v>
      </c>
      <c r="AW80" s="3">
        <f>AVERAGE(AW77:AW79)</f>
        <v>0.52666666666666673</v>
      </c>
      <c r="AX80" s="3" t="e">
        <f>AVERAGE(AX77:AX79)</f>
        <v>#DIV/0!</v>
      </c>
      <c r="AY80" s="3">
        <f>AVERAGE(AY77:AY79)</f>
        <v>99.033333333333346</v>
      </c>
      <c r="AZ80" s="3">
        <f>AVERAGE(AZ77:AZ79)</f>
        <v>3.5000000000000001E-3</v>
      </c>
      <c r="BA80" s="1"/>
      <c r="BB80" s="3">
        <f>AVERAGE(BB77:BB79)</f>
        <v>23.2</v>
      </c>
      <c r="BC80" s="3">
        <f>AVERAGE(BC77:BC79)</f>
        <v>357</v>
      </c>
      <c r="BD80" s="3">
        <f>AVERAGE(BD77:BD79)</f>
        <v>816.66666666666663</v>
      </c>
      <c r="BE80" s="3">
        <f>AVERAGE(BE77:BE79)</f>
        <v>3.2</v>
      </c>
      <c r="BF80" s="3">
        <f>AVERAGE(BF77:BF79)</f>
        <v>0.64333333333333331</v>
      </c>
      <c r="BH80" s="3">
        <f t="shared" ref="BH80:BR80" si="279">AVERAGE(BH77:BH79)</f>
        <v>0.6</v>
      </c>
      <c r="BI80" s="3">
        <f t="shared" si="279"/>
        <v>6</v>
      </c>
      <c r="BJ80" s="3">
        <f t="shared" si="279"/>
        <v>10.333333333333334</v>
      </c>
      <c r="BK80" s="3">
        <f t="shared" si="279"/>
        <v>41</v>
      </c>
      <c r="BL80" s="3">
        <f t="shared" si="279"/>
        <v>7.5533333333333337</v>
      </c>
      <c r="BM80" s="3">
        <f t="shared" si="279"/>
        <v>49</v>
      </c>
      <c r="BN80" s="3">
        <f t="shared" si="279"/>
        <v>43.333333333333336</v>
      </c>
      <c r="BO80" s="3">
        <f t="shared" si="279"/>
        <v>4.4666666666666668</v>
      </c>
      <c r="BP80" s="3">
        <f t="shared" si="279"/>
        <v>7.37</v>
      </c>
      <c r="BQ80" s="3">
        <f t="shared" si="279"/>
        <v>0.77099999999999991</v>
      </c>
      <c r="BR80" s="3">
        <f t="shared" si="279"/>
        <v>4.2499999999999996E-2</v>
      </c>
      <c r="BT80" s="3">
        <f>AVERAGE(BT77:BT79)</f>
        <v>76</v>
      </c>
      <c r="BU80" s="3">
        <f>AVERAGE(BU77:BU79)</f>
        <v>8</v>
      </c>
      <c r="BV80" s="3">
        <f>AVERAGE(BV77:BV79)</f>
        <v>23.733333333333334</v>
      </c>
      <c r="BW80" s="3">
        <f>AVERAGE(BW77:BW79)</f>
        <v>17</v>
      </c>
      <c r="BY80" s="3">
        <f>AVERAGE(BY77:BY79)</f>
        <v>56</v>
      </c>
      <c r="CB80" s="3">
        <f>AVERAGE(CB77:CB79)</f>
        <v>69</v>
      </c>
      <c r="CC80" s="3">
        <f>AVERAGE(CC77:CC79)</f>
        <v>9.4999999999999998E-3</v>
      </c>
      <c r="CF80" s="3">
        <f t="shared" ref="CF80:DH80" si="280">AVERAGE(CF77:CF79)</f>
        <v>1.155</v>
      </c>
      <c r="CG80" s="3">
        <f t="shared" si="280"/>
        <v>6.7</v>
      </c>
      <c r="CH80" s="3">
        <f t="shared" si="280"/>
        <v>9.0333333333333332</v>
      </c>
      <c r="CI80" s="3">
        <f t="shared" si="280"/>
        <v>4.5500000000000007</v>
      </c>
      <c r="CJ80" s="3">
        <f t="shared" si="280"/>
        <v>457</v>
      </c>
      <c r="CK80" s="3">
        <f t="shared" si="280"/>
        <v>1.9333333333333333</v>
      </c>
      <c r="CL80" s="3">
        <f t="shared" si="280"/>
        <v>0.22500000000000001</v>
      </c>
      <c r="CM80" s="3">
        <f t="shared" si="280"/>
        <v>21.9</v>
      </c>
      <c r="CN80" s="3">
        <f t="shared" si="280"/>
        <v>0.39500000000000002</v>
      </c>
      <c r="CO80" s="3">
        <f t="shared" si="280"/>
        <v>8.57</v>
      </c>
      <c r="CP80" s="3">
        <f t="shared" si="280"/>
        <v>98.666666666666671</v>
      </c>
      <c r="CQ80" s="3">
        <f t="shared" si="280"/>
        <v>3.9</v>
      </c>
      <c r="CR80" s="3">
        <f t="shared" si="280"/>
        <v>33.56666666666667</v>
      </c>
      <c r="CS80" s="3">
        <f t="shared" si="280"/>
        <v>99</v>
      </c>
      <c r="CT80" s="3">
        <f t="shared" si="280"/>
        <v>302.66666666666669</v>
      </c>
      <c r="CU80" s="3">
        <f t="shared" si="280"/>
        <v>54.666666666666664</v>
      </c>
      <c r="CV80" s="3">
        <f t="shared" si="280"/>
        <v>106.5</v>
      </c>
      <c r="CW80" s="3">
        <f t="shared" si="280"/>
        <v>11.950000000000001</v>
      </c>
      <c r="CX80" s="3">
        <f t="shared" si="280"/>
        <v>43.766666666666673</v>
      </c>
      <c r="CY80" s="3">
        <f t="shared" si="280"/>
        <v>8.1233333333333331</v>
      </c>
      <c r="CZ80" s="3">
        <f t="shared" si="280"/>
        <v>1.6466666666666667</v>
      </c>
      <c r="DA80" s="3">
        <f t="shared" si="280"/>
        <v>6.5933333333333337</v>
      </c>
      <c r="DB80" s="3">
        <f t="shared" si="280"/>
        <v>0.98333333333333339</v>
      </c>
      <c r="DC80" s="3">
        <f t="shared" si="280"/>
        <v>5.8833333333333329</v>
      </c>
      <c r="DD80" s="3">
        <f t="shared" si="280"/>
        <v>1.1166666666666667</v>
      </c>
      <c r="DE80" s="3">
        <f t="shared" si="280"/>
        <v>3.5333333333333332</v>
      </c>
      <c r="DF80" s="3">
        <f t="shared" si="280"/>
        <v>0.51</v>
      </c>
      <c r="DG80" s="3">
        <f t="shared" si="280"/>
        <v>3.206666666666667</v>
      </c>
      <c r="DH80" s="3">
        <f t="shared" si="280"/>
        <v>0.52500000000000002</v>
      </c>
      <c r="DI80" s="120">
        <f>SUM(CU80:DH80)</f>
        <v>249.005</v>
      </c>
      <c r="DJ80" s="112">
        <f>SUM(CU80:DH80)+CR80</f>
        <v>282.57166666666666</v>
      </c>
      <c r="DO80" s="1"/>
      <c r="DP80" s="1"/>
    </row>
    <row r="81" spans="1:158" s="3" customFormat="1" ht="13" x14ac:dyDescent="0.3">
      <c r="A81" s="1"/>
      <c r="B81" s="20"/>
      <c r="D81" s="1"/>
      <c r="E81" s="103"/>
      <c r="F81" s="13"/>
      <c r="G81" s="93"/>
      <c r="H81" s="1"/>
      <c r="I81" s="1"/>
      <c r="J81" s="1"/>
      <c r="N81" s="59"/>
      <c r="O81" s="20"/>
      <c r="P81" s="10"/>
      <c r="Q81" s="20"/>
      <c r="AG81" s="1"/>
      <c r="AH81" s="1"/>
      <c r="AI81" s="1"/>
      <c r="AK81" s="1"/>
      <c r="AL81" s="1"/>
      <c r="AM81" s="1"/>
      <c r="AN81" s="1"/>
      <c r="AO81" s="1"/>
      <c r="AP81" s="1"/>
      <c r="AQ81" s="1"/>
      <c r="AR81" s="1"/>
      <c r="AS81" s="1"/>
      <c r="AT81" s="1"/>
      <c r="AW81" s="1"/>
      <c r="AZ81" s="1"/>
      <c r="BA81" s="1"/>
      <c r="BB81" s="1"/>
      <c r="BD81" s="1"/>
      <c r="BF81" s="1"/>
      <c r="BH81" s="1"/>
      <c r="BJ81" s="1"/>
      <c r="BK81" s="1"/>
      <c r="BL81" s="1"/>
      <c r="BM81" s="1"/>
      <c r="BN81" s="1"/>
      <c r="BO81" s="1"/>
      <c r="BP81" s="1"/>
      <c r="BQ81" s="1"/>
      <c r="BR81" s="1"/>
      <c r="BT81" s="1"/>
      <c r="BU81" s="1"/>
      <c r="BV81" s="1"/>
      <c r="BW81" s="1"/>
      <c r="BY81" s="1"/>
      <c r="CB81" s="1"/>
      <c r="CC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87"/>
      <c r="DJ81" s="2"/>
      <c r="DO81" s="1"/>
      <c r="DP81" s="1"/>
    </row>
    <row r="82" spans="1:158" s="1" customFormat="1" ht="13" x14ac:dyDescent="0.3">
      <c r="A82" s="1" t="s">
        <v>2215</v>
      </c>
      <c r="B82" s="20" t="s">
        <v>978</v>
      </c>
      <c r="C82" s="1" t="s">
        <v>2311</v>
      </c>
      <c r="D82" s="1" t="s">
        <v>980</v>
      </c>
      <c r="E82" s="23">
        <v>44818</v>
      </c>
      <c r="F82" s="13">
        <v>44995</v>
      </c>
      <c r="G82" s="1" t="s">
        <v>2216</v>
      </c>
      <c r="H82" s="1" t="s">
        <v>2195</v>
      </c>
      <c r="K82" s="1">
        <v>36.802</v>
      </c>
      <c r="L82" s="1">
        <v>-108.43899999999999</v>
      </c>
      <c r="M82" s="20" t="s">
        <v>357</v>
      </c>
      <c r="N82" s="59" t="s">
        <v>142</v>
      </c>
      <c r="O82" s="20" t="s">
        <v>147</v>
      </c>
      <c r="P82" s="59" t="s">
        <v>248</v>
      </c>
      <c r="Q82" s="20" t="s">
        <v>1549</v>
      </c>
      <c r="S82" s="3">
        <v>0</v>
      </c>
      <c r="U82" s="3" t="s">
        <v>360</v>
      </c>
      <c r="X82" s="3" t="s">
        <v>248</v>
      </c>
      <c r="Z82" s="15" t="s">
        <v>2220</v>
      </c>
      <c r="AA82" s="3" t="s">
        <v>142</v>
      </c>
      <c r="AB82" s="3" t="s">
        <v>1365</v>
      </c>
      <c r="AG82" s="1">
        <v>58.72</v>
      </c>
      <c r="AH82" s="1">
        <v>0.69</v>
      </c>
      <c r="AI82" s="1">
        <v>20.68</v>
      </c>
      <c r="AK82" s="1">
        <v>5.73</v>
      </c>
      <c r="AL82" s="1">
        <v>0.04</v>
      </c>
      <c r="AM82" s="1">
        <v>0.99</v>
      </c>
      <c r="AN82" s="1">
        <v>5.73</v>
      </c>
      <c r="AO82" s="1">
        <v>1.84</v>
      </c>
      <c r="AP82" s="1">
        <v>1.22</v>
      </c>
      <c r="AQ82" s="1">
        <v>0.16</v>
      </c>
      <c r="AR82" s="1">
        <v>3.73</v>
      </c>
      <c r="AS82" s="1">
        <v>130</v>
      </c>
      <c r="AT82" s="1">
        <v>1.05</v>
      </c>
      <c r="AW82" s="1">
        <v>1.0900000000000001</v>
      </c>
      <c r="AY82" s="3">
        <v>99.530000000000015</v>
      </c>
      <c r="AZ82" s="1">
        <v>1E-3</v>
      </c>
      <c r="BA82" s="1" t="s">
        <v>292</v>
      </c>
      <c r="BB82" s="1">
        <v>1</v>
      </c>
      <c r="BD82" s="1">
        <v>610</v>
      </c>
      <c r="BF82" s="1">
        <v>0.03</v>
      </c>
      <c r="BH82" s="1" t="s">
        <v>292</v>
      </c>
      <c r="BJ82" s="1">
        <v>9</v>
      </c>
      <c r="BK82" s="1">
        <v>41</v>
      </c>
      <c r="BL82" s="1">
        <v>4.51</v>
      </c>
      <c r="BM82" s="1">
        <v>35</v>
      </c>
      <c r="BN82" s="1">
        <v>17.2</v>
      </c>
      <c r="BO82" s="1" t="s">
        <v>292</v>
      </c>
      <c r="BP82" s="1">
        <v>7.53</v>
      </c>
      <c r="BQ82" s="1">
        <v>2.1999999999999999E-2</v>
      </c>
      <c r="BR82" s="1">
        <v>8.9999999999999993E-3</v>
      </c>
      <c r="BT82" s="1">
        <v>70</v>
      </c>
      <c r="BU82" s="1">
        <v>3</v>
      </c>
      <c r="BV82" s="1">
        <v>16.149999999999999</v>
      </c>
      <c r="BW82" s="1">
        <v>14</v>
      </c>
      <c r="BY82" s="1">
        <v>15</v>
      </c>
      <c r="CB82" s="1">
        <v>51.8</v>
      </c>
      <c r="CC82" s="1">
        <v>2E-3</v>
      </c>
      <c r="CF82" s="1">
        <v>0.17</v>
      </c>
      <c r="CG82" s="1">
        <v>1.7</v>
      </c>
      <c r="CH82" s="1">
        <v>0.4</v>
      </c>
      <c r="CI82" s="1">
        <v>0.8</v>
      </c>
      <c r="CJ82" s="1">
        <v>381</v>
      </c>
      <c r="CK82" s="1">
        <v>1.4</v>
      </c>
      <c r="CL82" s="1" t="s">
        <v>261</v>
      </c>
      <c r="CM82" s="2"/>
      <c r="CN82" s="1">
        <v>0.04</v>
      </c>
      <c r="CO82" s="1">
        <v>6.33</v>
      </c>
      <c r="CP82" s="1">
        <v>67</v>
      </c>
      <c r="CQ82" s="1">
        <v>2</v>
      </c>
      <c r="CR82" s="1">
        <v>27.6</v>
      </c>
      <c r="CS82" s="1">
        <v>33</v>
      </c>
      <c r="CT82" s="1">
        <v>294</v>
      </c>
      <c r="CU82" s="1">
        <v>46.3</v>
      </c>
      <c r="CV82" s="1">
        <v>93.8</v>
      </c>
      <c r="CW82" s="1">
        <v>10.3</v>
      </c>
      <c r="CX82" s="1">
        <v>38</v>
      </c>
      <c r="CY82" s="1">
        <v>6.95</v>
      </c>
      <c r="CZ82" s="1">
        <v>1.36</v>
      </c>
      <c r="DA82" s="1">
        <v>5.7</v>
      </c>
      <c r="DB82" s="1">
        <v>0.89</v>
      </c>
      <c r="DC82" s="1">
        <v>5.44</v>
      </c>
      <c r="DD82" s="1">
        <v>0.94</v>
      </c>
      <c r="DE82" s="1">
        <v>2.86</v>
      </c>
      <c r="DF82" s="1">
        <v>0.42</v>
      </c>
      <c r="DG82" s="1">
        <v>2.92</v>
      </c>
      <c r="DH82" s="1">
        <v>0.44</v>
      </c>
      <c r="DI82" s="88">
        <v>216.31999999999996</v>
      </c>
    </row>
    <row r="83" spans="1:158" s="3" customFormat="1" ht="13" x14ac:dyDescent="0.3">
      <c r="A83" s="20" t="s">
        <v>1366</v>
      </c>
      <c r="B83" s="3" t="s">
        <v>978</v>
      </c>
      <c r="C83" s="3" t="s">
        <v>2311</v>
      </c>
      <c r="D83" s="3" t="s">
        <v>980</v>
      </c>
      <c r="E83" s="23">
        <v>44818</v>
      </c>
      <c r="F83" s="13">
        <v>44936</v>
      </c>
      <c r="G83" s="10">
        <v>129410</v>
      </c>
      <c r="H83" s="1" t="s">
        <v>247</v>
      </c>
      <c r="I83" s="1"/>
      <c r="J83" s="1"/>
      <c r="K83" s="1">
        <v>36.802</v>
      </c>
      <c r="L83" s="1">
        <v>-108.43899999999999</v>
      </c>
      <c r="M83" s="3" t="s">
        <v>357</v>
      </c>
      <c r="N83" s="10" t="s">
        <v>142</v>
      </c>
      <c r="O83" s="3" t="s">
        <v>147</v>
      </c>
      <c r="P83" s="10" t="s">
        <v>248</v>
      </c>
      <c r="Q83" s="3" t="s">
        <v>1549</v>
      </c>
      <c r="R83" s="3" t="s">
        <v>344</v>
      </c>
      <c r="S83" s="3">
        <v>0</v>
      </c>
      <c r="U83" s="3" t="s">
        <v>360</v>
      </c>
      <c r="X83" s="3" t="s">
        <v>248</v>
      </c>
      <c r="Z83" s="3" t="s">
        <v>2220</v>
      </c>
      <c r="AA83" s="3" t="s">
        <v>142</v>
      </c>
      <c r="AB83" s="3" t="s">
        <v>1365</v>
      </c>
      <c r="AC83" s="3">
        <v>0.15</v>
      </c>
      <c r="AG83" s="5">
        <v>63.26</v>
      </c>
      <c r="AH83" s="5">
        <v>2.02</v>
      </c>
      <c r="AI83" s="5">
        <v>20.3</v>
      </c>
      <c r="AK83" s="31">
        <v>3.53</v>
      </c>
      <c r="AL83" s="5">
        <v>0.01</v>
      </c>
      <c r="AM83" s="5">
        <v>0.96</v>
      </c>
      <c r="AN83" s="5">
        <v>7.64</v>
      </c>
      <c r="AO83" s="5">
        <v>0.3</v>
      </c>
      <c r="AP83" s="5">
        <v>1.1200000000000001</v>
      </c>
      <c r="AQ83" s="5">
        <v>0.06</v>
      </c>
      <c r="AS83" s="3">
        <v>480</v>
      </c>
      <c r="AT83" s="3">
        <v>0.15</v>
      </c>
      <c r="AU83" s="5">
        <v>0.67</v>
      </c>
      <c r="AW83" s="5">
        <v>17.149999999999999</v>
      </c>
      <c r="AX83" s="5"/>
      <c r="AY83" s="3">
        <v>99.2</v>
      </c>
      <c r="BA83" s="5" t="s">
        <v>330</v>
      </c>
      <c r="BB83" s="5">
        <v>4.5</v>
      </c>
      <c r="BC83" s="5">
        <v>16</v>
      </c>
      <c r="BD83" s="5">
        <v>585</v>
      </c>
      <c r="BE83" s="3">
        <v>5.8</v>
      </c>
      <c r="BF83" s="3" t="s">
        <v>251</v>
      </c>
      <c r="BH83" s="5" t="s">
        <v>251</v>
      </c>
      <c r="BI83" s="3">
        <v>210</v>
      </c>
      <c r="BJ83" s="5">
        <v>21</v>
      </c>
      <c r="BK83" s="5">
        <v>52</v>
      </c>
      <c r="BL83" s="5">
        <v>6</v>
      </c>
      <c r="BM83" s="5">
        <v>49</v>
      </c>
      <c r="BN83" s="5">
        <v>26</v>
      </c>
      <c r="BO83" s="3">
        <v>51</v>
      </c>
      <c r="BP83" s="5">
        <v>7</v>
      </c>
      <c r="BQ83" s="3">
        <v>0.12</v>
      </c>
      <c r="BR83" s="5" t="s">
        <v>441</v>
      </c>
      <c r="BT83" s="5">
        <v>50</v>
      </c>
      <c r="BU83" s="5" t="s">
        <v>256</v>
      </c>
      <c r="BV83" s="5">
        <v>27</v>
      </c>
      <c r="BW83" s="5">
        <v>34</v>
      </c>
      <c r="BY83" s="5">
        <v>26</v>
      </c>
      <c r="BZ83" s="5"/>
      <c r="CB83" s="5">
        <v>36</v>
      </c>
      <c r="CC83" s="5"/>
      <c r="CF83" s="5" t="s">
        <v>256</v>
      </c>
      <c r="CG83" s="5">
        <v>17</v>
      </c>
      <c r="CH83" s="5">
        <v>2</v>
      </c>
      <c r="CI83" s="5" t="s">
        <v>256</v>
      </c>
      <c r="CJ83" s="5">
        <v>170</v>
      </c>
      <c r="CK83" s="3">
        <v>2</v>
      </c>
      <c r="CL83" s="5"/>
      <c r="CM83" s="5">
        <v>19</v>
      </c>
      <c r="CN83" s="5" t="s">
        <v>256</v>
      </c>
      <c r="CO83" s="3">
        <v>9.4</v>
      </c>
      <c r="CP83" s="5">
        <v>116</v>
      </c>
      <c r="CQ83" s="3">
        <v>2</v>
      </c>
      <c r="CR83" s="5">
        <v>35</v>
      </c>
      <c r="CS83" s="5">
        <v>42</v>
      </c>
      <c r="CT83" s="3">
        <v>232</v>
      </c>
      <c r="CU83" s="5">
        <v>41</v>
      </c>
      <c r="CV83" s="5">
        <v>70</v>
      </c>
      <c r="CW83" s="5">
        <v>8</v>
      </c>
      <c r="CX83" s="5">
        <v>27</v>
      </c>
      <c r="CY83" s="5">
        <v>5</v>
      </c>
      <c r="CZ83" s="5">
        <v>1</v>
      </c>
      <c r="DA83" s="5">
        <v>6</v>
      </c>
      <c r="DB83" s="5">
        <v>1</v>
      </c>
      <c r="DC83" s="5">
        <v>6</v>
      </c>
      <c r="DD83" s="5">
        <v>1</v>
      </c>
      <c r="DE83" s="5">
        <v>3</v>
      </c>
      <c r="DF83" s="5" t="s">
        <v>251</v>
      </c>
      <c r="DG83" s="5">
        <v>4</v>
      </c>
      <c r="DH83" s="3" t="s">
        <v>251</v>
      </c>
      <c r="DI83" s="2">
        <v>173</v>
      </c>
      <c r="DJ83" s="2">
        <v>208</v>
      </c>
      <c r="DU83" s="3">
        <v>62.15</v>
      </c>
      <c r="EB83" s="3">
        <v>10.01</v>
      </c>
      <c r="EE83" s="3">
        <v>1.29</v>
      </c>
      <c r="EK83" s="3">
        <v>0.53</v>
      </c>
      <c r="EM83" s="3">
        <v>11.07</v>
      </c>
      <c r="ES83" s="3">
        <v>20.18</v>
      </c>
      <c r="FB83" s="5" t="s">
        <v>484</v>
      </c>
    </row>
    <row r="84" spans="1:158" s="3" customFormat="1" ht="13" x14ac:dyDescent="0.3">
      <c r="A84" s="1" t="s">
        <v>2266</v>
      </c>
      <c r="B84" s="20" t="s">
        <v>978</v>
      </c>
      <c r="C84" s="3" t="s">
        <v>2311</v>
      </c>
      <c r="D84" s="1" t="s">
        <v>980</v>
      </c>
      <c r="E84" s="103">
        <v>44818</v>
      </c>
      <c r="F84" s="13">
        <v>45010</v>
      </c>
      <c r="G84" s="93" t="s">
        <v>2261</v>
      </c>
      <c r="H84" s="1" t="s">
        <v>2195</v>
      </c>
      <c r="I84" s="1"/>
      <c r="J84" s="1"/>
      <c r="K84" s="3">
        <v>36.802</v>
      </c>
      <c r="L84" s="3">
        <v>-108.43899999999999</v>
      </c>
      <c r="M84" s="3" t="s">
        <v>357</v>
      </c>
      <c r="N84" s="59" t="s">
        <v>142</v>
      </c>
      <c r="O84" s="20" t="s">
        <v>147</v>
      </c>
      <c r="P84" s="10" t="s">
        <v>248</v>
      </c>
      <c r="Q84" s="20" t="s">
        <v>1549</v>
      </c>
      <c r="R84" s="3" t="s">
        <v>344</v>
      </c>
      <c r="S84" s="3">
        <v>0</v>
      </c>
      <c r="U84" s="3" t="s">
        <v>360</v>
      </c>
      <c r="X84" s="3" t="s">
        <v>248</v>
      </c>
      <c r="Z84" s="3" t="s">
        <v>2220</v>
      </c>
      <c r="AA84" s="3" t="s">
        <v>142</v>
      </c>
      <c r="AB84" s="3" t="s">
        <v>1365</v>
      </c>
      <c r="AG84" s="1">
        <v>59.44</v>
      </c>
      <c r="AH84" s="1">
        <v>0.71</v>
      </c>
      <c r="AI84" s="1">
        <v>21.23</v>
      </c>
      <c r="AK84" s="1">
        <v>5.89</v>
      </c>
      <c r="AL84" s="1">
        <v>0.04</v>
      </c>
      <c r="AM84" s="1">
        <v>0.97</v>
      </c>
      <c r="AN84" s="1">
        <v>4.88</v>
      </c>
      <c r="AO84" s="1">
        <v>1.88</v>
      </c>
      <c r="AP84" s="1">
        <v>1.21</v>
      </c>
      <c r="AQ84" s="1">
        <v>0.17</v>
      </c>
      <c r="AR84" s="1">
        <v>2.88</v>
      </c>
      <c r="AS84" s="1">
        <v>100</v>
      </c>
      <c r="AT84" s="1">
        <v>0.57999999999999996</v>
      </c>
      <c r="AW84" s="1">
        <v>1.32</v>
      </c>
      <c r="AY84" s="3">
        <v>99.299999999999983</v>
      </c>
      <c r="AZ84" s="1">
        <v>1E-3</v>
      </c>
      <c r="BA84" s="1" t="s">
        <v>292</v>
      </c>
      <c r="BB84" s="1">
        <v>2.8</v>
      </c>
      <c r="BD84" s="1">
        <v>612</v>
      </c>
      <c r="BF84" s="1">
        <v>0.06</v>
      </c>
      <c r="BH84" s="1" t="s">
        <v>292</v>
      </c>
      <c r="BJ84" s="1">
        <v>9</v>
      </c>
      <c r="BK84" s="1">
        <v>31</v>
      </c>
      <c r="BL84" s="1">
        <v>4.37</v>
      </c>
      <c r="BM84" s="1">
        <v>34</v>
      </c>
      <c r="BN84" s="1">
        <v>19.399999999999999</v>
      </c>
      <c r="BO84" s="1">
        <v>0.8</v>
      </c>
      <c r="BP84" s="1">
        <v>8.26</v>
      </c>
      <c r="BQ84" s="1">
        <v>7.4999999999999997E-2</v>
      </c>
      <c r="BR84" s="1">
        <v>1.2999999999999999E-2</v>
      </c>
      <c r="BT84" s="1">
        <v>70</v>
      </c>
      <c r="BU84" s="1">
        <v>4</v>
      </c>
      <c r="BV84" s="1">
        <v>17.8</v>
      </c>
      <c r="BW84" s="1">
        <v>16</v>
      </c>
      <c r="BY84" s="1">
        <v>11</v>
      </c>
      <c r="CB84" s="1">
        <v>52.7</v>
      </c>
      <c r="CC84" s="1">
        <v>1E-3</v>
      </c>
      <c r="CF84" s="1">
        <v>0.16</v>
      </c>
      <c r="CG84" s="1">
        <v>1.5</v>
      </c>
      <c r="CH84" s="1">
        <v>1</v>
      </c>
      <c r="CI84" s="1">
        <v>0.8</v>
      </c>
      <c r="CJ84" s="1">
        <v>444</v>
      </c>
      <c r="CK84" s="1">
        <v>1.4</v>
      </c>
      <c r="CL84" s="1">
        <v>0.02</v>
      </c>
      <c r="CM84" s="1">
        <v>19.25</v>
      </c>
      <c r="CN84" s="1">
        <v>7.0000000000000007E-2</v>
      </c>
      <c r="CO84" s="1">
        <v>6.63</v>
      </c>
      <c r="CP84" s="1">
        <v>70</v>
      </c>
      <c r="CQ84" s="1">
        <v>1.9</v>
      </c>
      <c r="CR84" s="1">
        <v>29.9</v>
      </c>
      <c r="CS84" s="1">
        <v>35</v>
      </c>
      <c r="CT84" s="1">
        <v>324</v>
      </c>
      <c r="CU84" s="1">
        <v>49.4</v>
      </c>
      <c r="CV84" s="1">
        <v>96.7</v>
      </c>
      <c r="CW84" s="1">
        <v>10.6</v>
      </c>
      <c r="CX84" s="1">
        <v>39.200000000000003</v>
      </c>
      <c r="CY84" s="1">
        <v>7.43</v>
      </c>
      <c r="CZ84" s="1">
        <v>1.41</v>
      </c>
      <c r="DA84" s="1">
        <v>5.58</v>
      </c>
      <c r="DB84" s="1">
        <v>0.84</v>
      </c>
      <c r="DC84" s="1">
        <v>4.9000000000000004</v>
      </c>
      <c r="DD84" s="1">
        <v>0.99</v>
      </c>
      <c r="DE84" s="1">
        <v>2.81</v>
      </c>
      <c r="DF84" s="1">
        <v>0.43</v>
      </c>
      <c r="DG84" s="1">
        <v>2.8</v>
      </c>
      <c r="DH84" s="1">
        <v>0.47</v>
      </c>
      <c r="DI84" s="87">
        <v>223.56000000000003</v>
      </c>
      <c r="DJ84" s="2">
        <v>253.46000000000004</v>
      </c>
      <c r="DO84" s="1"/>
      <c r="DP84" s="1"/>
    </row>
    <row r="85" spans="1:158" x14ac:dyDescent="0.35">
      <c r="A85" s="1" t="s">
        <v>2427</v>
      </c>
      <c r="B85" s="20" t="s">
        <v>978</v>
      </c>
      <c r="C85" s="20" t="s">
        <v>2311</v>
      </c>
      <c r="D85" s="1" t="s">
        <v>980</v>
      </c>
      <c r="E85" s="103">
        <v>44818</v>
      </c>
      <c r="F85" s="20" t="s">
        <v>2380</v>
      </c>
      <c r="G85" s="20" t="s">
        <v>2380</v>
      </c>
      <c r="H85" s="20" t="s">
        <v>2380</v>
      </c>
      <c r="I85" s="20"/>
      <c r="J85" s="20"/>
      <c r="K85" s="20">
        <v>36.802</v>
      </c>
      <c r="L85" s="20">
        <v>-108.43899999999999</v>
      </c>
      <c r="M85" s="20" t="s">
        <v>357</v>
      </c>
      <c r="N85" s="59" t="s">
        <v>142</v>
      </c>
      <c r="O85" s="20" t="s">
        <v>147</v>
      </c>
      <c r="P85" s="59" t="s">
        <v>248</v>
      </c>
      <c r="Q85" s="20" t="s">
        <v>1549</v>
      </c>
      <c r="S85" s="20">
        <v>0</v>
      </c>
      <c r="U85" s="20" t="s">
        <v>360</v>
      </c>
      <c r="X85" s="20" t="s">
        <v>248</v>
      </c>
      <c r="Z85" s="20" t="s">
        <v>2220</v>
      </c>
      <c r="AA85" s="20" t="s">
        <v>142</v>
      </c>
      <c r="AB85" s="20" t="s">
        <v>1365</v>
      </c>
      <c r="AC85">
        <f>AVERAGE(AC82:AC84)</f>
        <v>0.15</v>
      </c>
      <c r="AG85">
        <f t="shared" ref="AG85:AI85" si="281">AVERAGE(AG82:AG84)</f>
        <v>60.473333333333329</v>
      </c>
      <c r="AH85">
        <f t="shared" si="281"/>
        <v>1.1399999999999999</v>
      </c>
      <c r="AI85">
        <f t="shared" si="281"/>
        <v>20.736666666666668</v>
      </c>
      <c r="AK85">
        <f t="shared" ref="AK85:AU85" si="282">AVERAGE(AK82:AK84)</f>
        <v>5.05</v>
      </c>
      <c r="AL85">
        <f t="shared" si="282"/>
        <v>0.03</v>
      </c>
      <c r="AM85">
        <f t="shared" si="282"/>
        <v>0.97333333333333327</v>
      </c>
      <c r="AN85">
        <f t="shared" si="282"/>
        <v>6.083333333333333</v>
      </c>
      <c r="AO85">
        <f t="shared" si="282"/>
        <v>1.3399999999999999</v>
      </c>
      <c r="AP85">
        <f t="shared" si="282"/>
        <v>1.1833333333333333</v>
      </c>
      <c r="AQ85">
        <f t="shared" si="282"/>
        <v>0.13</v>
      </c>
      <c r="AR85">
        <f t="shared" si="282"/>
        <v>3.3049999999999997</v>
      </c>
      <c r="AS85">
        <f t="shared" si="282"/>
        <v>236.66666666666666</v>
      </c>
      <c r="AT85">
        <f t="shared" si="282"/>
        <v>0.59333333333333327</v>
      </c>
      <c r="AU85">
        <f t="shared" si="282"/>
        <v>0.67</v>
      </c>
      <c r="AW85">
        <f>AVERAGE(AW82:AW84)</f>
        <v>6.52</v>
      </c>
      <c r="AY85">
        <f t="shared" ref="AY85:AZ85" si="283">AVERAGE(AY82:AY84)</f>
        <v>99.34333333333332</v>
      </c>
      <c r="AZ85">
        <f t="shared" si="283"/>
        <v>1E-3</v>
      </c>
      <c r="BA85" s="1" t="s">
        <v>292</v>
      </c>
      <c r="BB85">
        <f t="shared" ref="BB85:BE85" si="284">AVERAGE(BB82:BB84)</f>
        <v>2.7666666666666671</v>
      </c>
      <c r="BC85">
        <f t="shared" si="284"/>
        <v>16</v>
      </c>
      <c r="BD85">
        <f t="shared" si="284"/>
        <v>602.33333333333337</v>
      </c>
      <c r="BE85">
        <f t="shared" si="284"/>
        <v>5.8</v>
      </c>
      <c r="BF85">
        <f>AVERAGE(BF82:BF84)</f>
        <v>4.4999999999999998E-2</v>
      </c>
      <c r="BH85" s="1" t="s">
        <v>292</v>
      </c>
      <c r="BI85">
        <f t="shared" ref="BI85:BR85" si="285">AVERAGE(BI82:BI84)</f>
        <v>210</v>
      </c>
      <c r="BJ85">
        <f t="shared" si="285"/>
        <v>13</v>
      </c>
      <c r="BK85">
        <f t="shared" si="285"/>
        <v>41.333333333333336</v>
      </c>
      <c r="BL85">
        <f t="shared" si="285"/>
        <v>4.96</v>
      </c>
      <c r="BM85">
        <f t="shared" si="285"/>
        <v>39.333333333333336</v>
      </c>
      <c r="BN85">
        <f t="shared" si="285"/>
        <v>20.866666666666667</v>
      </c>
      <c r="BO85">
        <f t="shared" si="285"/>
        <v>25.9</v>
      </c>
      <c r="BP85">
        <f t="shared" si="285"/>
        <v>7.5966666666666667</v>
      </c>
      <c r="BQ85">
        <f t="shared" si="285"/>
        <v>7.2333333333333319E-2</v>
      </c>
      <c r="BR85">
        <f t="shared" si="285"/>
        <v>1.0999999999999999E-2</v>
      </c>
      <c r="BT85">
        <f t="shared" ref="BT85:BW85" si="286">AVERAGE(BT82:BT84)</f>
        <v>63.333333333333336</v>
      </c>
      <c r="BU85">
        <f t="shared" si="286"/>
        <v>3.5</v>
      </c>
      <c r="BV85">
        <f t="shared" si="286"/>
        <v>20.316666666666666</v>
      </c>
      <c r="BW85">
        <f t="shared" si="286"/>
        <v>21.333333333333332</v>
      </c>
      <c r="BY85">
        <f>AVERAGE(BY82:BY84)</f>
        <v>17.333333333333332</v>
      </c>
      <c r="CB85">
        <f t="shared" ref="CB85:CC85" si="287">AVERAGE(CB82:CB84)</f>
        <v>46.833333333333336</v>
      </c>
      <c r="CC85">
        <f t="shared" si="287"/>
        <v>1.5E-3</v>
      </c>
      <c r="CF85">
        <f t="shared" ref="CF85:DH85" si="288">AVERAGE(CF82:CF84)</f>
        <v>0.16500000000000001</v>
      </c>
      <c r="CG85">
        <f t="shared" si="288"/>
        <v>6.7333333333333334</v>
      </c>
      <c r="CH85">
        <f t="shared" si="288"/>
        <v>1.1333333333333333</v>
      </c>
      <c r="CI85">
        <f t="shared" si="288"/>
        <v>0.8</v>
      </c>
      <c r="CJ85">
        <f t="shared" si="288"/>
        <v>331.66666666666669</v>
      </c>
      <c r="CK85">
        <f t="shared" si="288"/>
        <v>1.5999999999999999</v>
      </c>
      <c r="CL85">
        <f t="shared" si="288"/>
        <v>0.02</v>
      </c>
      <c r="CM85">
        <f t="shared" si="288"/>
        <v>19.125</v>
      </c>
      <c r="CN85">
        <f t="shared" si="288"/>
        <v>5.5000000000000007E-2</v>
      </c>
      <c r="CO85">
        <f t="shared" si="288"/>
        <v>7.4533333333333331</v>
      </c>
      <c r="CP85">
        <f t="shared" si="288"/>
        <v>84.333333333333329</v>
      </c>
      <c r="CQ85">
        <f t="shared" si="288"/>
        <v>1.9666666666666668</v>
      </c>
      <c r="CR85">
        <f t="shared" si="288"/>
        <v>30.833333333333332</v>
      </c>
      <c r="CS85">
        <f t="shared" si="288"/>
        <v>36.666666666666664</v>
      </c>
      <c r="CT85">
        <f t="shared" si="288"/>
        <v>283.33333333333331</v>
      </c>
      <c r="CU85">
        <f t="shared" si="288"/>
        <v>45.566666666666663</v>
      </c>
      <c r="CV85">
        <f t="shared" si="288"/>
        <v>86.833333333333329</v>
      </c>
      <c r="CW85">
        <f t="shared" si="288"/>
        <v>9.6333333333333329</v>
      </c>
      <c r="CX85">
        <f t="shared" si="288"/>
        <v>34.733333333333334</v>
      </c>
      <c r="CY85">
        <f t="shared" si="288"/>
        <v>6.46</v>
      </c>
      <c r="CZ85">
        <f t="shared" si="288"/>
        <v>1.2566666666666668</v>
      </c>
      <c r="DA85">
        <f t="shared" si="288"/>
        <v>5.7600000000000007</v>
      </c>
      <c r="DB85">
        <f t="shared" si="288"/>
        <v>0.91</v>
      </c>
      <c r="DC85">
        <f t="shared" si="288"/>
        <v>5.4466666666666681</v>
      </c>
      <c r="DD85">
        <f t="shared" si="288"/>
        <v>0.97666666666666657</v>
      </c>
      <c r="DE85">
        <f t="shared" si="288"/>
        <v>2.89</v>
      </c>
      <c r="DF85">
        <f t="shared" si="288"/>
        <v>0.42499999999999999</v>
      </c>
      <c r="DG85">
        <f t="shared" si="288"/>
        <v>3.2399999999999998</v>
      </c>
      <c r="DH85">
        <f t="shared" si="288"/>
        <v>0.45499999999999996</v>
      </c>
      <c r="DI85" s="120">
        <f>SUM(CU85:DH85)</f>
        <v>204.58666666666664</v>
      </c>
      <c r="DJ85" s="112">
        <f>SUM(CU85:DH85)+CR85</f>
        <v>235.42</v>
      </c>
    </row>
    <row r="87" spans="1:158" s="3" customFormat="1" ht="13" x14ac:dyDescent="0.3">
      <c r="A87" s="19" t="s">
        <v>1544</v>
      </c>
      <c r="B87" s="3" t="s">
        <v>978</v>
      </c>
      <c r="C87" s="3" t="s">
        <v>325</v>
      </c>
      <c r="D87" s="3" t="s">
        <v>980</v>
      </c>
      <c r="E87" s="23">
        <v>44796</v>
      </c>
      <c r="F87" s="13">
        <v>44940</v>
      </c>
      <c r="G87" s="10" t="s">
        <v>1545</v>
      </c>
      <c r="H87" s="3" t="s">
        <v>2195</v>
      </c>
      <c r="K87" s="1">
        <v>35.899909000000001</v>
      </c>
      <c r="L87" s="1">
        <v>-107.376521</v>
      </c>
      <c r="M87" s="3" t="s">
        <v>357</v>
      </c>
      <c r="N87" s="10" t="s">
        <v>238</v>
      </c>
      <c r="O87" s="3" t="s">
        <v>147</v>
      </c>
      <c r="P87" s="7" t="s">
        <v>278</v>
      </c>
      <c r="Q87" s="3" t="s">
        <v>1373</v>
      </c>
      <c r="R87" s="3" t="s">
        <v>1374</v>
      </c>
      <c r="S87" s="3">
        <v>0</v>
      </c>
      <c r="Z87" s="22" t="s">
        <v>278</v>
      </c>
      <c r="AA87" s="3" t="s">
        <v>142</v>
      </c>
      <c r="AB87" s="3" t="s">
        <v>1553</v>
      </c>
      <c r="AG87" s="1">
        <v>65.239999999999995</v>
      </c>
      <c r="AH87" s="1">
        <v>0.65</v>
      </c>
      <c r="AI87" s="1">
        <v>15.28</v>
      </c>
      <c r="AK87" s="18">
        <v>2.13</v>
      </c>
      <c r="AL87" s="1">
        <v>0.08</v>
      </c>
      <c r="AM87" s="1">
        <v>0.68</v>
      </c>
      <c r="AN87" s="1">
        <v>4.12</v>
      </c>
      <c r="AO87" s="1">
        <v>1.5</v>
      </c>
      <c r="AP87" s="1">
        <v>2.14</v>
      </c>
      <c r="AQ87" s="1">
        <v>0.18</v>
      </c>
      <c r="AR87" s="1">
        <v>6.89</v>
      </c>
      <c r="AS87" s="1">
        <v>470</v>
      </c>
      <c r="AT87" s="1">
        <v>0.04</v>
      </c>
      <c r="AW87" s="1">
        <v>0.91</v>
      </c>
      <c r="AY87" s="3">
        <v>98.890000000000015</v>
      </c>
      <c r="AZ87" s="1">
        <v>1E-3</v>
      </c>
      <c r="BA87" s="1" t="s">
        <v>292</v>
      </c>
      <c r="BB87" s="1">
        <v>5.4</v>
      </c>
      <c r="BD87" s="1">
        <v>463</v>
      </c>
      <c r="BF87" s="1">
        <v>0.11</v>
      </c>
      <c r="BH87" s="1" t="s">
        <v>292</v>
      </c>
      <c r="BJ87" s="1">
        <v>7</v>
      </c>
      <c r="BK87" s="1">
        <v>17</v>
      </c>
      <c r="BL87" s="1">
        <v>2.2000000000000002</v>
      </c>
      <c r="BM87" s="1">
        <v>13</v>
      </c>
      <c r="BN87" s="1">
        <v>16.2</v>
      </c>
      <c r="BO87" s="1">
        <v>0.7</v>
      </c>
      <c r="BP87" s="1">
        <v>8.09</v>
      </c>
      <c r="BQ87" s="1">
        <v>7.2999999999999995E-2</v>
      </c>
      <c r="BR87" s="1">
        <v>3.5999999999999997E-2</v>
      </c>
      <c r="BT87" s="1">
        <v>20</v>
      </c>
      <c r="BU87" s="1">
        <v>1</v>
      </c>
      <c r="BV87" s="1">
        <v>12</v>
      </c>
      <c r="BW87" s="1">
        <v>9</v>
      </c>
      <c r="BY87" s="1">
        <v>17</v>
      </c>
      <c r="CB87" s="1">
        <v>75.900000000000006</v>
      </c>
      <c r="CC87" s="1" t="s">
        <v>290</v>
      </c>
      <c r="CF87" s="1">
        <v>0.31</v>
      </c>
      <c r="CG87" s="1">
        <v>6</v>
      </c>
      <c r="CH87" s="1" t="s">
        <v>291</v>
      </c>
      <c r="CI87" s="1">
        <v>1.5</v>
      </c>
      <c r="CJ87" s="1">
        <v>124</v>
      </c>
      <c r="CK87" s="1">
        <v>0.8</v>
      </c>
      <c r="CL87" s="1" t="s">
        <v>261</v>
      </c>
      <c r="CM87" s="1">
        <v>9.69</v>
      </c>
      <c r="CN87" s="1">
        <v>0.13</v>
      </c>
      <c r="CO87" s="1">
        <v>2.86</v>
      </c>
      <c r="CP87" s="1">
        <v>55</v>
      </c>
      <c r="CQ87" s="1">
        <v>1.5</v>
      </c>
      <c r="CR87" s="1">
        <v>22.6</v>
      </c>
      <c r="CS87" s="1">
        <v>58</v>
      </c>
      <c r="CT87" s="1">
        <v>306</v>
      </c>
      <c r="CU87" s="1">
        <v>28.7</v>
      </c>
      <c r="CV87" s="1">
        <v>59.5</v>
      </c>
      <c r="CW87" s="1">
        <v>7.48</v>
      </c>
      <c r="CX87" s="1">
        <v>27.6</v>
      </c>
      <c r="CY87" s="1">
        <v>5.29</v>
      </c>
      <c r="CZ87" s="1">
        <v>1.04</v>
      </c>
      <c r="DA87" s="1">
        <v>4.38</v>
      </c>
      <c r="DB87" s="1">
        <v>0.67</v>
      </c>
      <c r="DC87" s="1">
        <v>3.74</v>
      </c>
      <c r="DD87" s="1">
        <v>0.76</v>
      </c>
      <c r="DE87" s="1">
        <v>2.2400000000000002</v>
      </c>
      <c r="DF87" s="1">
        <v>0.33</v>
      </c>
      <c r="DG87" s="1">
        <v>2.2000000000000002</v>
      </c>
      <c r="DH87" s="1">
        <v>0.37</v>
      </c>
      <c r="DI87" s="85">
        <v>144.29999999999998</v>
      </c>
      <c r="DJ87" s="2">
        <v>166.89999999999998</v>
      </c>
      <c r="DK87" s="1"/>
    </row>
    <row r="88" spans="1:158" s="1" customFormat="1" ht="13" x14ac:dyDescent="0.3">
      <c r="A88" s="1" t="s">
        <v>2224</v>
      </c>
      <c r="B88" s="20" t="s">
        <v>978</v>
      </c>
      <c r="C88" s="1" t="s">
        <v>325</v>
      </c>
      <c r="D88" s="1" t="s">
        <v>980</v>
      </c>
      <c r="E88" s="23">
        <v>44796</v>
      </c>
      <c r="F88" s="13">
        <v>44995</v>
      </c>
      <c r="G88" s="1" t="s">
        <v>2216</v>
      </c>
      <c r="H88" s="1" t="s">
        <v>2195</v>
      </c>
      <c r="K88" s="1">
        <v>35.899909000000001</v>
      </c>
      <c r="L88" s="1">
        <v>-107.376521</v>
      </c>
      <c r="M88" s="20" t="s">
        <v>357</v>
      </c>
      <c r="N88" s="59" t="s">
        <v>238</v>
      </c>
      <c r="O88" s="20" t="s">
        <v>147</v>
      </c>
      <c r="P88" s="59" t="s">
        <v>278</v>
      </c>
      <c r="Q88" s="20" t="s">
        <v>1373</v>
      </c>
      <c r="R88" s="1" t="s">
        <v>1374</v>
      </c>
      <c r="S88" s="1">
        <v>0</v>
      </c>
      <c r="Z88" s="1" t="s">
        <v>278</v>
      </c>
      <c r="AA88" s="20" t="s">
        <v>142</v>
      </c>
      <c r="AB88" s="15" t="s">
        <v>2218</v>
      </c>
      <c r="AG88" s="1">
        <v>65.61</v>
      </c>
      <c r="AH88" s="1">
        <v>0.56999999999999995</v>
      </c>
      <c r="AI88" s="1">
        <v>15.01</v>
      </c>
      <c r="AK88" s="1">
        <v>1.79</v>
      </c>
      <c r="AL88" s="1">
        <v>0.08</v>
      </c>
      <c r="AM88" s="1">
        <v>0.48</v>
      </c>
      <c r="AN88" s="1">
        <v>4.8</v>
      </c>
      <c r="AO88" s="1">
        <v>1.3</v>
      </c>
      <c r="AP88" s="1">
        <v>2.0499999999999998</v>
      </c>
      <c r="AQ88" s="1">
        <v>0.13</v>
      </c>
      <c r="AR88" s="1">
        <v>7.29</v>
      </c>
      <c r="AS88" s="1">
        <v>390</v>
      </c>
      <c r="AT88" s="1">
        <v>0.04</v>
      </c>
      <c r="AW88" s="1">
        <v>1.1100000000000001</v>
      </c>
      <c r="AY88" s="3">
        <v>99.11</v>
      </c>
      <c r="AZ88" s="1" t="s">
        <v>290</v>
      </c>
      <c r="BA88" s="1" t="s">
        <v>292</v>
      </c>
      <c r="BB88" s="1">
        <v>3.2</v>
      </c>
      <c r="BD88" s="1">
        <v>572</v>
      </c>
      <c r="BF88" s="1">
        <v>0.11</v>
      </c>
      <c r="BH88" s="1" t="s">
        <v>292</v>
      </c>
      <c r="BJ88" s="1">
        <v>6</v>
      </c>
      <c r="BK88" s="1">
        <v>26</v>
      </c>
      <c r="BL88" s="1">
        <v>2.2799999999999998</v>
      </c>
      <c r="BM88" s="1">
        <v>13</v>
      </c>
      <c r="BN88" s="1">
        <v>15.8</v>
      </c>
      <c r="BO88" s="1" t="s">
        <v>292</v>
      </c>
      <c r="BP88" s="1">
        <v>5.99</v>
      </c>
      <c r="BQ88" s="1">
        <v>4.7E-2</v>
      </c>
      <c r="BR88" s="1">
        <v>3.1E-2</v>
      </c>
      <c r="BT88" s="1">
        <v>20</v>
      </c>
      <c r="BU88" s="1">
        <v>1</v>
      </c>
      <c r="BV88" s="1">
        <v>9.6999999999999993</v>
      </c>
      <c r="BW88" s="1">
        <v>9</v>
      </c>
      <c r="BY88" s="1">
        <v>16</v>
      </c>
      <c r="CB88" s="1">
        <v>73</v>
      </c>
      <c r="CC88" s="1" t="s">
        <v>290</v>
      </c>
      <c r="CF88" s="1">
        <v>0.25</v>
      </c>
      <c r="CG88" s="1">
        <v>4.7</v>
      </c>
      <c r="CH88" s="1">
        <v>0.5</v>
      </c>
      <c r="CI88" s="1">
        <v>1.5</v>
      </c>
      <c r="CJ88" s="1">
        <v>111</v>
      </c>
      <c r="CK88" s="1">
        <v>0.6</v>
      </c>
      <c r="CL88" s="1" t="s">
        <v>261</v>
      </c>
      <c r="CM88" s="2"/>
      <c r="CN88" s="1">
        <v>0.1</v>
      </c>
      <c r="CO88" s="1">
        <v>2.42</v>
      </c>
      <c r="CP88" s="1">
        <v>68</v>
      </c>
      <c r="CQ88" s="1">
        <v>1.7</v>
      </c>
      <c r="CR88" s="1">
        <v>19.399999999999999</v>
      </c>
      <c r="CS88" s="1">
        <v>64</v>
      </c>
      <c r="CT88" s="1">
        <v>249</v>
      </c>
      <c r="CU88" s="1">
        <v>29.3</v>
      </c>
      <c r="CV88" s="1">
        <v>59.9</v>
      </c>
      <c r="CW88" s="1">
        <v>6.78</v>
      </c>
      <c r="CX88" s="1">
        <v>25.8</v>
      </c>
      <c r="CY88" s="1">
        <v>4.7699999999999996</v>
      </c>
      <c r="CZ88" s="1">
        <v>1.01</v>
      </c>
      <c r="DA88" s="1">
        <v>3.76</v>
      </c>
      <c r="DB88" s="1">
        <v>0.51</v>
      </c>
      <c r="DC88" s="1">
        <v>3.22</v>
      </c>
      <c r="DD88" s="1">
        <v>0.63</v>
      </c>
      <c r="DE88" s="1">
        <v>1.84</v>
      </c>
      <c r="DF88" s="1">
        <v>0.28000000000000003</v>
      </c>
      <c r="DG88" s="1">
        <v>2.1</v>
      </c>
      <c r="DH88" s="1">
        <v>0.27</v>
      </c>
      <c r="DI88" s="91">
        <v>140.16999999999999</v>
      </c>
    </row>
    <row r="89" spans="1:158" x14ac:dyDescent="0.35">
      <c r="A89" s="1" t="s">
        <v>2428</v>
      </c>
      <c r="B89" s="20" t="s">
        <v>978</v>
      </c>
      <c r="C89" s="20" t="s">
        <v>325</v>
      </c>
      <c r="D89" s="1" t="s">
        <v>980</v>
      </c>
      <c r="E89" s="23">
        <v>44796</v>
      </c>
      <c r="F89" s="20" t="s">
        <v>2380</v>
      </c>
      <c r="G89" s="20" t="s">
        <v>2380</v>
      </c>
      <c r="H89" s="20" t="s">
        <v>2380</v>
      </c>
      <c r="I89" s="20"/>
      <c r="J89" s="20"/>
      <c r="K89">
        <v>35.899909000000001</v>
      </c>
      <c r="L89">
        <v>-107.376521</v>
      </c>
      <c r="M89" s="20" t="s">
        <v>357</v>
      </c>
      <c r="N89" s="59" t="s">
        <v>238</v>
      </c>
      <c r="O89" s="20" t="s">
        <v>147</v>
      </c>
      <c r="P89" s="59" t="s">
        <v>278</v>
      </c>
      <c r="Q89" s="20" t="s">
        <v>1373</v>
      </c>
      <c r="R89" s="59" t="s">
        <v>1374</v>
      </c>
      <c r="S89" s="20">
        <v>0</v>
      </c>
      <c r="Z89" t="s">
        <v>278</v>
      </c>
      <c r="AA89" s="20" t="s">
        <v>142</v>
      </c>
      <c r="AB89" s="3" t="s">
        <v>1553</v>
      </c>
      <c r="AG89">
        <f>AVERAGE(AG87:AG88)</f>
        <v>65.424999999999997</v>
      </c>
      <c r="AH89">
        <f t="shared" ref="AH89:AI89" si="289">AVERAGE(AH87:AH88)</f>
        <v>0.61</v>
      </c>
      <c r="AI89">
        <f t="shared" si="289"/>
        <v>15.145</v>
      </c>
      <c r="AK89">
        <f t="shared" ref="AK89:AT89" si="290">AVERAGE(AK87:AK88)</f>
        <v>1.96</v>
      </c>
      <c r="AL89">
        <f t="shared" si="290"/>
        <v>0.08</v>
      </c>
      <c r="AM89">
        <f t="shared" si="290"/>
        <v>0.58000000000000007</v>
      </c>
      <c r="AN89">
        <f t="shared" si="290"/>
        <v>4.46</v>
      </c>
      <c r="AO89">
        <f t="shared" si="290"/>
        <v>1.4</v>
      </c>
      <c r="AP89">
        <f t="shared" si="290"/>
        <v>2.0949999999999998</v>
      </c>
      <c r="AQ89">
        <f t="shared" si="290"/>
        <v>0.155</v>
      </c>
      <c r="AR89">
        <f t="shared" si="290"/>
        <v>7.09</v>
      </c>
      <c r="AS89">
        <f t="shared" si="290"/>
        <v>430</v>
      </c>
      <c r="AT89">
        <f t="shared" si="290"/>
        <v>0.04</v>
      </c>
      <c r="AW89">
        <f>AVERAGE(AW87:AW88)</f>
        <v>1.01</v>
      </c>
      <c r="AY89">
        <f t="shared" ref="AY89:AZ89" si="291">AVERAGE(AY87:AY88)</f>
        <v>99</v>
      </c>
      <c r="AZ89">
        <f t="shared" si="291"/>
        <v>1E-3</v>
      </c>
      <c r="BA89" s="1" t="s">
        <v>292</v>
      </c>
      <c r="BB89">
        <f>AVERAGE(BB87:BB88)</f>
        <v>4.3000000000000007</v>
      </c>
      <c r="BD89">
        <f>AVERAGE(BD87:BD88)</f>
        <v>517.5</v>
      </c>
      <c r="BF89">
        <f>AVERAGE(BF87:BF88)</f>
        <v>0.11</v>
      </c>
      <c r="BH89" s="1" t="s">
        <v>292</v>
      </c>
      <c r="BJ89">
        <f t="shared" ref="BJ89:BR89" si="292">AVERAGE(BJ87:BJ88)</f>
        <v>6.5</v>
      </c>
      <c r="BK89">
        <f t="shared" si="292"/>
        <v>21.5</v>
      </c>
      <c r="BL89">
        <f t="shared" si="292"/>
        <v>2.2400000000000002</v>
      </c>
      <c r="BM89">
        <f t="shared" si="292"/>
        <v>13</v>
      </c>
      <c r="BN89">
        <f t="shared" si="292"/>
        <v>16</v>
      </c>
      <c r="BO89">
        <f t="shared" si="292"/>
        <v>0.7</v>
      </c>
      <c r="BP89">
        <f t="shared" si="292"/>
        <v>7.04</v>
      </c>
      <c r="BQ89">
        <f t="shared" si="292"/>
        <v>0.06</v>
      </c>
      <c r="BR89">
        <f t="shared" si="292"/>
        <v>3.3500000000000002E-2</v>
      </c>
      <c r="BT89">
        <f t="shared" ref="BT89:BW89" si="293">AVERAGE(BT87:BT88)</f>
        <v>20</v>
      </c>
      <c r="BU89">
        <f t="shared" si="293"/>
        <v>1</v>
      </c>
      <c r="BV89">
        <f t="shared" si="293"/>
        <v>10.85</v>
      </c>
      <c r="BW89">
        <f t="shared" si="293"/>
        <v>9</v>
      </c>
      <c r="BY89">
        <f>AVERAGE(BY87:BY88)</f>
        <v>16.5</v>
      </c>
      <c r="CB89">
        <f>AVERAGE(CB87:CB88)</f>
        <v>74.45</v>
      </c>
      <c r="CC89" t="s">
        <v>290</v>
      </c>
      <c r="CF89">
        <f t="shared" ref="CF89:CK89" si="294">AVERAGE(CF87:CF88)</f>
        <v>0.28000000000000003</v>
      </c>
      <c r="CG89">
        <f t="shared" si="294"/>
        <v>5.35</v>
      </c>
      <c r="CH89">
        <f t="shared" si="294"/>
        <v>0.5</v>
      </c>
      <c r="CI89">
        <f t="shared" si="294"/>
        <v>1.5</v>
      </c>
      <c r="CJ89">
        <f t="shared" si="294"/>
        <v>117.5</v>
      </c>
      <c r="CK89">
        <f t="shared" si="294"/>
        <v>0.7</v>
      </c>
      <c r="CL89" t="s">
        <v>261</v>
      </c>
      <c r="CM89">
        <f t="shared" ref="CM89:DH89" si="295">AVERAGE(CM87:CM88)</f>
        <v>9.69</v>
      </c>
      <c r="CN89">
        <f t="shared" si="295"/>
        <v>0.115</v>
      </c>
      <c r="CO89">
        <f t="shared" si="295"/>
        <v>2.6399999999999997</v>
      </c>
      <c r="CP89">
        <f t="shared" si="295"/>
        <v>61.5</v>
      </c>
      <c r="CQ89">
        <f t="shared" si="295"/>
        <v>1.6</v>
      </c>
      <c r="CR89">
        <f t="shared" si="295"/>
        <v>21</v>
      </c>
      <c r="CS89">
        <f t="shared" si="295"/>
        <v>61</v>
      </c>
      <c r="CT89">
        <f t="shared" si="295"/>
        <v>277.5</v>
      </c>
      <c r="CU89">
        <f t="shared" si="295"/>
        <v>29</v>
      </c>
      <c r="CV89">
        <f t="shared" si="295"/>
        <v>59.7</v>
      </c>
      <c r="CW89">
        <f t="shared" si="295"/>
        <v>7.1300000000000008</v>
      </c>
      <c r="CX89">
        <f t="shared" si="295"/>
        <v>26.700000000000003</v>
      </c>
      <c r="CY89">
        <f t="shared" si="295"/>
        <v>5.0299999999999994</v>
      </c>
      <c r="CZ89">
        <f t="shared" si="295"/>
        <v>1.0249999999999999</v>
      </c>
      <c r="DA89">
        <f t="shared" si="295"/>
        <v>4.07</v>
      </c>
      <c r="DB89">
        <f t="shared" si="295"/>
        <v>0.59000000000000008</v>
      </c>
      <c r="DC89">
        <f t="shared" si="295"/>
        <v>3.4800000000000004</v>
      </c>
      <c r="DD89">
        <f t="shared" si="295"/>
        <v>0.69500000000000006</v>
      </c>
      <c r="DE89">
        <f t="shared" si="295"/>
        <v>2.04</v>
      </c>
      <c r="DF89">
        <f t="shared" si="295"/>
        <v>0.30500000000000005</v>
      </c>
      <c r="DG89">
        <f t="shared" si="295"/>
        <v>2.1500000000000004</v>
      </c>
      <c r="DH89">
        <f t="shared" si="295"/>
        <v>0.32</v>
      </c>
      <c r="DI89" s="112">
        <f>SUM(CU89:DH89)</f>
        <v>142.23499999999999</v>
      </c>
      <c r="DJ89" s="112">
        <f>SUM(CU89:DH89)+CR89</f>
        <v>163.23499999999999</v>
      </c>
    </row>
    <row r="91" spans="1:158" s="3" customFormat="1" ht="13" x14ac:dyDescent="0.3">
      <c r="A91" s="20" t="s">
        <v>1862</v>
      </c>
      <c r="B91" s="3" t="s">
        <v>978</v>
      </c>
      <c r="C91" s="1" t="s">
        <v>1294</v>
      </c>
      <c r="D91" s="3" t="s">
        <v>980</v>
      </c>
      <c r="E91" s="23">
        <v>44940</v>
      </c>
      <c r="F91" s="38">
        <v>44974</v>
      </c>
      <c r="G91" s="10">
        <v>129924</v>
      </c>
      <c r="H91" s="1" t="s">
        <v>247</v>
      </c>
      <c r="I91" s="1"/>
      <c r="J91" s="1"/>
      <c r="K91" s="1">
        <v>35.515846000000003</v>
      </c>
      <c r="L91" s="1">
        <v>-108.845219</v>
      </c>
      <c r="M91" s="3" t="s">
        <v>357</v>
      </c>
      <c r="N91" s="10"/>
      <c r="O91" s="3" t="s">
        <v>147</v>
      </c>
      <c r="P91" s="10" t="s">
        <v>336</v>
      </c>
      <c r="Q91" s="3" t="s">
        <v>1549</v>
      </c>
      <c r="R91" s="3" t="s">
        <v>1374</v>
      </c>
      <c r="S91" s="3">
        <v>0</v>
      </c>
      <c r="U91" s="3" t="s">
        <v>2001</v>
      </c>
      <c r="X91" s="5" t="s">
        <v>1531</v>
      </c>
      <c r="Z91" s="15" t="s">
        <v>1985</v>
      </c>
      <c r="AA91" s="3" t="s">
        <v>142</v>
      </c>
      <c r="AB91" s="1" t="s">
        <v>1294</v>
      </c>
      <c r="AG91" s="5">
        <v>69.569999999999993</v>
      </c>
      <c r="AH91" s="5">
        <v>1.03</v>
      </c>
      <c r="AI91" s="5">
        <v>22.63</v>
      </c>
      <c r="AK91" s="5">
        <v>2.79</v>
      </c>
      <c r="AL91" s="5">
        <v>0.01</v>
      </c>
      <c r="AM91" s="5">
        <v>0.92</v>
      </c>
      <c r="AN91" s="5">
        <v>0.42</v>
      </c>
      <c r="AO91" s="5">
        <v>7.0000000000000007E-2</v>
      </c>
      <c r="AP91" s="5">
        <v>2.2999999999999998</v>
      </c>
      <c r="AQ91" s="5">
        <v>0.04</v>
      </c>
      <c r="AR91" s="5"/>
      <c r="AS91" s="5">
        <v>420</v>
      </c>
      <c r="AT91" s="5">
        <v>0.12</v>
      </c>
      <c r="AU91" s="5">
        <v>0.16</v>
      </c>
      <c r="AV91" s="5"/>
      <c r="AW91" s="5">
        <v>5.73</v>
      </c>
      <c r="AY91" s="3">
        <v>99.78</v>
      </c>
      <c r="BA91" s="5" t="s">
        <v>267</v>
      </c>
      <c r="BB91" s="5">
        <v>7.5</v>
      </c>
      <c r="BC91" s="5">
        <v>13</v>
      </c>
      <c r="BD91" s="5">
        <v>382</v>
      </c>
      <c r="BE91" s="5">
        <v>2.1</v>
      </c>
      <c r="BF91" s="5" t="s">
        <v>251</v>
      </c>
      <c r="BH91" s="5" t="s">
        <v>264</v>
      </c>
      <c r="BI91" s="5">
        <v>38</v>
      </c>
      <c r="BJ91" s="5">
        <v>11</v>
      </c>
      <c r="BK91" s="5">
        <v>38</v>
      </c>
      <c r="BL91" s="5">
        <v>11</v>
      </c>
      <c r="BM91" s="5">
        <v>35</v>
      </c>
      <c r="BN91" s="5">
        <v>23</v>
      </c>
      <c r="BO91" s="5">
        <v>3</v>
      </c>
      <c r="BP91" s="5">
        <v>6</v>
      </c>
      <c r="BQ91" s="5">
        <v>0.2</v>
      </c>
      <c r="BR91" s="5" t="s">
        <v>441</v>
      </c>
      <c r="BT91" s="5">
        <v>24</v>
      </c>
      <c r="BU91" s="5" t="s">
        <v>681</v>
      </c>
      <c r="BV91" s="5">
        <v>18</v>
      </c>
      <c r="BW91" s="5">
        <v>11</v>
      </c>
      <c r="BY91" s="5">
        <v>27</v>
      </c>
      <c r="BZ91" s="5"/>
      <c r="CB91" s="5">
        <v>90</v>
      </c>
      <c r="CC91" s="5"/>
      <c r="CF91" s="5" t="s">
        <v>681</v>
      </c>
      <c r="CG91" s="5">
        <v>15</v>
      </c>
      <c r="CH91" s="5">
        <v>1</v>
      </c>
      <c r="CI91" s="5" t="s">
        <v>681</v>
      </c>
      <c r="CJ91" s="5">
        <v>99</v>
      </c>
      <c r="CK91" s="5">
        <v>1</v>
      </c>
      <c r="CL91" s="5"/>
      <c r="CM91" s="5">
        <v>21</v>
      </c>
      <c r="CN91" s="5" t="s">
        <v>681</v>
      </c>
      <c r="CO91" s="5">
        <v>5.5</v>
      </c>
      <c r="CP91" s="5">
        <v>112</v>
      </c>
      <c r="CQ91" s="5">
        <v>2</v>
      </c>
      <c r="CR91" s="5">
        <v>19</v>
      </c>
      <c r="CS91" s="5">
        <v>66</v>
      </c>
      <c r="CT91" s="5">
        <v>205</v>
      </c>
      <c r="CU91" s="5">
        <v>27</v>
      </c>
      <c r="CV91" s="5">
        <v>50</v>
      </c>
      <c r="CW91" s="5">
        <v>5</v>
      </c>
      <c r="CX91" s="5">
        <v>19</v>
      </c>
      <c r="CY91" s="5">
        <v>4</v>
      </c>
      <c r="CZ91" s="5" t="s">
        <v>251</v>
      </c>
      <c r="DA91" s="5">
        <v>3</v>
      </c>
      <c r="DB91" s="5" t="s">
        <v>251</v>
      </c>
      <c r="DC91" s="5">
        <v>3</v>
      </c>
      <c r="DD91" s="5" t="s">
        <v>251</v>
      </c>
      <c r="DE91" s="5">
        <v>2</v>
      </c>
      <c r="DF91" s="5" t="s">
        <v>251</v>
      </c>
      <c r="DG91" s="5">
        <v>3</v>
      </c>
      <c r="DH91" s="5" t="s">
        <v>251</v>
      </c>
      <c r="DI91" s="87">
        <v>116</v>
      </c>
      <c r="DJ91" s="2">
        <v>135</v>
      </c>
      <c r="DQ91" s="5"/>
      <c r="DU91" s="5" t="s">
        <v>1910</v>
      </c>
      <c r="DV91" s="5" t="s">
        <v>1911</v>
      </c>
      <c r="DW91" s="5" t="s">
        <v>1912</v>
      </c>
      <c r="DX91" s="5" t="s">
        <v>1876</v>
      </c>
      <c r="DY91" s="5" t="s">
        <v>411</v>
      </c>
      <c r="DZ91" s="5" t="s">
        <v>1913</v>
      </c>
      <c r="EA91" s="5" t="s">
        <v>1914</v>
      </c>
      <c r="EB91" s="5" t="s">
        <v>1915</v>
      </c>
      <c r="EC91" s="5" t="s">
        <v>1916</v>
      </c>
      <c r="ED91" s="5" t="s">
        <v>1752</v>
      </c>
      <c r="EE91" s="5" t="s">
        <v>430</v>
      </c>
      <c r="EF91" s="5" t="s">
        <v>785</v>
      </c>
      <c r="EG91" s="5" t="s">
        <v>1946</v>
      </c>
      <c r="EH91" s="5" t="s">
        <v>1060</v>
      </c>
      <c r="EI91" s="5" t="s">
        <v>1947</v>
      </c>
      <c r="EJ91" s="5" t="s">
        <v>1865</v>
      </c>
      <c r="EK91" s="5" t="s">
        <v>715</v>
      </c>
      <c r="EL91" s="5" t="s">
        <v>1865</v>
      </c>
      <c r="EM91" s="5" t="s">
        <v>1948</v>
      </c>
      <c r="EN91" s="5" t="s">
        <v>1949</v>
      </c>
      <c r="EO91" s="5" t="s">
        <v>1869</v>
      </c>
      <c r="EP91" s="5" t="s">
        <v>1869</v>
      </c>
      <c r="EQ91" s="5" t="s">
        <v>1868</v>
      </c>
      <c r="ER91" s="5" t="s">
        <v>1967</v>
      </c>
      <c r="ES91" s="5" t="s">
        <v>1968</v>
      </c>
      <c r="ET91" s="5" t="s">
        <v>1969</v>
      </c>
      <c r="EU91" s="5" t="s">
        <v>1970</v>
      </c>
      <c r="EV91" s="5" t="s">
        <v>450</v>
      </c>
      <c r="EW91" s="5" t="s">
        <v>652</v>
      </c>
      <c r="EX91" s="5" t="s">
        <v>525</v>
      </c>
      <c r="EY91" s="5" t="s">
        <v>1977</v>
      </c>
      <c r="EZ91" s="5" t="s">
        <v>1882</v>
      </c>
      <c r="FA91" s="5" t="s">
        <v>1978</v>
      </c>
      <c r="FB91" s="5" t="s">
        <v>484</v>
      </c>
    </row>
    <row r="92" spans="1:158" s="3" customFormat="1" ht="13" x14ac:dyDescent="0.3">
      <c r="A92" s="1" t="s">
        <v>2273</v>
      </c>
      <c r="B92" s="20" t="s">
        <v>978</v>
      </c>
      <c r="C92" s="3" t="s">
        <v>1294</v>
      </c>
      <c r="D92" s="1" t="s">
        <v>980</v>
      </c>
      <c r="E92" s="103">
        <v>44940</v>
      </c>
      <c r="F92" s="13">
        <v>45010</v>
      </c>
      <c r="G92" s="93" t="s">
        <v>2261</v>
      </c>
      <c r="H92" s="1" t="s">
        <v>2195</v>
      </c>
      <c r="I92" s="1"/>
      <c r="J92" s="1"/>
      <c r="K92" s="3">
        <v>35.515846000000003</v>
      </c>
      <c r="L92" s="3">
        <v>-108.845219</v>
      </c>
      <c r="M92" s="3" t="s">
        <v>357</v>
      </c>
      <c r="N92" s="59"/>
      <c r="O92" s="20" t="s">
        <v>147</v>
      </c>
      <c r="P92" s="10" t="s">
        <v>336</v>
      </c>
      <c r="Q92" s="20" t="s">
        <v>1549</v>
      </c>
      <c r="R92" s="3" t="s">
        <v>1374</v>
      </c>
      <c r="S92" s="3">
        <v>0</v>
      </c>
      <c r="U92" s="3" t="s">
        <v>2001</v>
      </c>
      <c r="X92" s="3" t="s">
        <v>1531</v>
      </c>
      <c r="Z92" s="3" t="s">
        <v>1985</v>
      </c>
      <c r="AA92" s="3" t="s">
        <v>142</v>
      </c>
      <c r="AB92" s="3" t="s">
        <v>1294</v>
      </c>
      <c r="AG92" s="1">
        <v>58.75</v>
      </c>
      <c r="AH92" s="1">
        <v>0.84</v>
      </c>
      <c r="AI92" s="1">
        <v>19.309999999999999</v>
      </c>
      <c r="AK92" s="1">
        <v>2.33</v>
      </c>
      <c r="AL92" s="1">
        <v>0.01</v>
      </c>
      <c r="AM92" s="1">
        <v>0.74</v>
      </c>
      <c r="AN92" s="1">
        <v>0.34</v>
      </c>
      <c r="AO92" s="1">
        <v>0.1</v>
      </c>
      <c r="AP92" s="1">
        <v>1.99</v>
      </c>
      <c r="AQ92" s="1">
        <v>0.04</v>
      </c>
      <c r="AR92" s="1">
        <v>14.76</v>
      </c>
      <c r="AS92" s="1">
        <v>640</v>
      </c>
      <c r="AT92" s="1">
        <v>0.1</v>
      </c>
      <c r="AW92" s="1">
        <v>5.38</v>
      </c>
      <c r="AY92" s="3">
        <v>99.210000000000008</v>
      </c>
      <c r="AZ92" s="1">
        <v>1E-3</v>
      </c>
      <c r="BA92" s="1" t="s">
        <v>292</v>
      </c>
      <c r="BB92" s="1">
        <v>3.8</v>
      </c>
      <c r="BD92" s="1">
        <v>345</v>
      </c>
      <c r="BF92" s="1">
        <v>0.38</v>
      </c>
      <c r="BH92" s="1" t="s">
        <v>292</v>
      </c>
      <c r="BJ92" s="1">
        <v>10</v>
      </c>
      <c r="BK92" s="1">
        <v>40</v>
      </c>
      <c r="BL92" s="1">
        <v>11.35</v>
      </c>
      <c r="BM92" s="1">
        <v>33</v>
      </c>
      <c r="BN92" s="1">
        <v>26.4</v>
      </c>
      <c r="BO92" s="1">
        <v>1.2</v>
      </c>
      <c r="BP92" s="1">
        <v>5.61</v>
      </c>
      <c r="BQ92" s="1">
        <v>0.27600000000000002</v>
      </c>
      <c r="BR92" s="1">
        <v>5.6000000000000001E-2</v>
      </c>
      <c r="BT92" s="1">
        <v>20</v>
      </c>
      <c r="BU92" s="1">
        <v>1</v>
      </c>
      <c r="BV92" s="1">
        <v>18.25</v>
      </c>
      <c r="BW92" s="1">
        <v>8</v>
      </c>
      <c r="BY92" s="1">
        <v>24</v>
      </c>
      <c r="CB92" s="1">
        <v>99.6</v>
      </c>
      <c r="CC92" s="1">
        <v>1E-3</v>
      </c>
      <c r="CF92" s="1">
        <v>0.47</v>
      </c>
      <c r="CG92" s="1">
        <v>6.3</v>
      </c>
      <c r="CH92" s="1">
        <v>0.5</v>
      </c>
      <c r="CI92" s="1">
        <v>2.7</v>
      </c>
      <c r="CJ92" s="1">
        <v>98.8</v>
      </c>
      <c r="CK92" s="1">
        <v>1.3</v>
      </c>
      <c r="CL92" s="1">
        <v>0.02</v>
      </c>
      <c r="CM92" s="1">
        <v>18</v>
      </c>
      <c r="CN92" s="1">
        <v>0.12</v>
      </c>
      <c r="CO92" s="1">
        <v>5.27</v>
      </c>
      <c r="CP92" s="1">
        <v>117</v>
      </c>
      <c r="CQ92" s="1">
        <v>2.6</v>
      </c>
      <c r="CR92" s="1">
        <v>20.399999999999999</v>
      </c>
      <c r="CS92" s="1">
        <v>73</v>
      </c>
      <c r="CT92" s="1">
        <v>208</v>
      </c>
      <c r="CU92" s="1">
        <v>27.9</v>
      </c>
      <c r="CV92" s="1">
        <v>48.7</v>
      </c>
      <c r="CW92" s="1">
        <v>5.21</v>
      </c>
      <c r="CX92" s="1">
        <v>18.100000000000001</v>
      </c>
      <c r="CY92" s="1">
        <v>3.34</v>
      </c>
      <c r="CZ92" s="1">
        <v>0.67</v>
      </c>
      <c r="DA92" s="1">
        <v>2.89</v>
      </c>
      <c r="DB92" s="1">
        <v>0.52</v>
      </c>
      <c r="DC92" s="1">
        <v>3.26</v>
      </c>
      <c r="DD92" s="1">
        <v>0.71</v>
      </c>
      <c r="DE92" s="1">
        <v>2.15</v>
      </c>
      <c r="DF92" s="1">
        <v>0.35</v>
      </c>
      <c r="DG92" s="1">
        <v>2.25</v>
      </c>
      <c r="DH92" s="1">
        <v>0.33</v>
      </c>
      <c r="DI92" s="87">
        <v>116.38</v>
      </c>
      <c r="DJ92" s="2">
        <v>136.78</v>
      </c>
      <c r="DO92" s="1"/>
      <c r="DP92" s="1"/>
    </row>
    <row r="93" spans="1:158" x14ac:dyDescent="0.35">
      <c r="A93" s="1" t="s">
        <v>2429</v>
      </c>
      <c r="B93" s="20" t="s">
        <v>978</v>
      </c>
      <c r="C93" t="s">
        <v>1294</v>
      </c>
      <c r="D93" s="1" t="s">
        <v>980</v>
      </c>
      <c r="E93" s="103">
        <v>44940</v>
      </c>
      <c r="F93" s="20" t="s">
        <v>2380</v>
      </c>
      <c r="G93" s="20" t="s">
        <v>2380</v>
      </c>
      <c r="H93" s="20" t="s">
        <v>2380</v>
      </c>
      <c r="I93" s="20"/>
      <c r="J93" s="20"/>
      <c r="K93">
        <v>35.515846000000003</v>
      </c>
      <c r="L93">
        <v>-108.845219</v>
      </c>
      <c r="M93" s="20" t="s">
        <v>357</v>
      </c>
      <c r="O93" s="20" t="s">
        <v>147</v>
      </c>
      <c r="P93" s="59" t="s">
        <v>336</v>
      </c>
      <c r="Q93" s="20" t="s">
        <v>1549</v>
      </c>
      <c r="R93" s="20" t="s">
        <v>1374</v>
      </c>
      <c r="S93" s="20">
        <v>0</v>
      </c>
      <c r="U93" s="20" t="s">
        <v>2001</v>
      </c>
      <c r="X93" t="s">
        <v>1531</v>
      </c>
      <c r="Z93" t="s">
        <v>1985</v>
      </c>
      <c r="AA93" s="20" t="s">
        <v>142</v>
      </c>
      <c r="AB93" t="s">
        <v>1294</v>
      </c>
      <c r="AG93">
        <f>AVERAGE(AG91:AG92)</f>
        <v>64.16</v>
      </c>
      <c r="AH93">
        <f t="shared" ref="AH93:AI93" si="296">AVERAGE(AH91:AH92)</f>
        <v>0.93500000000000005</v>
      </c>
      <c r="AI93">
        <f t="shared" si="296"/>
        <v>20.97</v>
      </c>
      <c r="AK93">
        <f t="shared" ref="AK93:AU93" si="297">AVERAGE(AK91:AK92)</f>
        <v>2.56</v>
      </c>
      <c r="AL93">
        <f t="shared" si="297"/>
        <v>0.01</v>
      </c>
      <c r="AM93">
        <f t="shared" si="297"/>
        <v>0.83000000000000007</v>
      </c>
      <c r="AN93">
        <f t="shared" si="297"/>
        <v>0.38</v>
      </c>
      <c r="AO93">
        <f t="shared" si="297"/>
        <v>8.5000000000000006E-2</v>
      </c>
      <c r="AP93">
        <f t="shared" si="297"/>
        <v>2.145</v>
      </c>
      <c r="AQ93">
        <f t="shared" si="297"/>
        <v>0.04</v>
      </c>
      <c r="AR93">
        <f t="shared" si="297"/>
        <v>14.76</v>
      </c>
      <c r="AS93">
        <f t="shared" si="297"/>
        <v>530</v>
      </c>
      <c r="AT93">
        <f t="shared" si="297"/>
        <v>0.11</v>
      </c>
      <c r="AU93">
        <f t="shared" si="297"/>
        <v>0.16</v>
      </c>
      <c r="AW93">
        <f>AVERAGE(AW91:AW92)</f>
        <v>5.5549999999999997</v>
      </c>
      <c r="AY93">
        <f t="shared" ref="AY93:AZ93" si="298">AVERAGE(AY91:AY92)</f>
        <v>99.495000000000005</v>
      </c>
      <c r="AZ93">
        <f t="shared" si="298"/>
        <v>1E-3</v>
      </c>
      <c r="BA93" s="1" t="s">
        <v>292</v>
      </c>
      <c r="BB93">
        <f t="shared" ref="BB93:BF93" si="299">AVERAGE(BB91:BB92)</f>
        <v>5.65</v>
      </c>
      <c r="BC93">
        <f t="shared" si="299"/>
        <v>13</v>
      </c>
      <c r="BD93">
        <f t="shared" si="299"/>
        <v>363.5</v>
      </c>
      <c r="BE93">
        <f t="shared" si="299"/>
        <v>2.1</v>
      </c>
      <c r="BF93">
        <f t="shared" si="299"/>
        <v>0.38</v>
      </c>
      <c r="BH93" s="1" t="s">
        <v>292</v>
      </c>
      <c r="BI93">
        <f t="shared" ref="BI93:BR93" si="300">AVERAGE(BI91:BI92)</f>
        <v>38</v>
      </c>
      <c r="BJ93">
        <f t="shared" si="300"/>
        <v>10.5</v>
      </c>
      <c r="BK93">
        <f t="shared" si="300"/>
        <v>39</v>
      </c>
      <c r="BL93">
        <f t="shared" si="300"/>
        <v>11.175000000000001</v>
      </c>
      <c r="BM93">
        <f t="shared" si="300"/>
        <v>34</v>
      </c>
      <c r="BN93">
        <f t="shared" si="300"/>
        <v>24.7</v>
      </c>
      <c r="BO93">
        <f t="shared" si="300"/>
        <v>2.1</v>
      </c>
      <c r="BP93">
        <f t="shared" si="300"/>
        <v>5.8049999999999997</v>
      </c>
      <c r="BQ93">
        <f t="shared" si="300"/>
        <v>0.23800000000000002</v>
      </c>
      <c r="BR93">
        <f t="shared" si="300"/>
        <v>5.6000000000000001E-2</v>
      </c>
      <c r="BT93">
        <f t="shared" ref="BT93:BW93" si="301">AVERAGE(BT91:BT92)</f>
        <v>22</v>
      </c>
      <c r="BU93">
        <f t="shared" si="301"/>
        <v>1</v>
      </c>
      <c r="BV93">
        <f t="shared" si="301"/>
        <v>18.125</v>
      </c>
      <c r="BW93">
        <f t="shared" si="301"/>
        <v>9.5</v>
      </c>
      <c r="BY93">
        <f>AVERAGE(BY91:BY92)</f>
        <v>25.5</v>
      </c>
      <c r="CB93">
        <f t="shared" ref="CB93:CC93" si="302">AVERAGE(CB91:CB92)</f>
        <v>94.8</v>
      </c>
      <c r="CC93">
        <f t="shared" si="302"/>
        <v>1E-3</v>
      </c>
      <c r="CF93">
        <f t="shared" ref="CF93:DH93" si="303">AVERAGE(CF91:CF92)</f>
        <v>0.47</v>
      </c>
      <c r="CG93">
        <f t="shared" si="303"/>
        <v>10.65</v>
      </c>
      <c r="CH93">
        <f t="shared" si="303"/>
        <v>0.75</v>
      </c>
      <c r="CI93">
        <f t="shared" si="303"/>
        <v>2.7</v>
      </c>
      <c r="CJ93">
        <f t="shared" si="303"/>
        <v>98.9</v>
      </c>
      <c r="CK93">
        <f t="shared" si="303"/>
        <v>1.1499999999999999</v>
      </c>
      <c r="CL93">
        <f t="shared" si="303"/>
        <v>0.02</v>
      </c>
      <c r="CM93">
        <f t="shared" si="303"/>
        <v>19.5</v>
      </c>
      <c r="CN93">
        <f t="shared" si="303"/>
        <v>0.12</v>
      </c>
      <c r="CO93">
        <f t="shared" si="303"/>
        <v>5.3849999999999998</v>
      </c>
      <c r="CP93">
        <f t="shared" si="303"/>
        <v>114.5</v>
      </c>
      <c r="CQ93">
        <f t="shared" si="303"/>
        <v>2.2999999999999998</v>
      </c>
      <c r="CR93">
        <f t="shared" si="303"/>
        <v>19.7</v>
      </c>
      <c r="CS93">
        <f t="shared" si="303"/>
        <v>69.5</v>
      </c>
      <c r="CT93">
        <f t="shared" si="303"/>
        <v>206.5</v>
      </c>
      <c r="CU93">
        <f t="shared" si="303"/>
        <v>27.45</v>
      </c>
      <c r="CV93">
        <f t="shared" si="303"/>
        <v>49.35</v>
      </c>
      <c r="CW93">
        <f t="shared" si="303"/>
        <v>5.1050000000000004</v>
      </c>
      <c r="CX93">
        <f t="shared" si="303"/>
        <v>18.55</v>
      </c>
      <c r="CY93">
        <f t="shared" si="303"/>
        <v>3.67</v>
      </c>
      <c r="CZ93">
        <f t="shared" si="303"/>
        <v>0.67</v>
      </c>
      <c r="DA93">
        <f t="shared" si="303"/>
        <v>2.9450000000000003</v>
      </c>
      <c r="DB93">
        <f t="shared" si="303"/>
        <v>0.52</v>
      </c>
      <c r="DC93">
        <f t="shared" si="303"/>
        <v>3.13</v>
      </c>
      <c r="DD93">
        <f t="shared" si="303"/>
        <v>0.71</v>
      </c>
      <c r="DE93">
        <f t="shared" si="303"/>
        <v>2.0750000000000002</v>
      </c>
      <c r="DF93">
        <f t="shared" si="303"/>
        <v>0.35</v>
      </c>
      <c r="DG93">
        <f t="shared" si="303"/>
        <v>2.625</v>
      </c>
      <c r="DH93">
        <f t="shared" si="303"/>
        <v>0.33</v>
      </c>
      <c r="DI93" s="112">
        <f>SUM(CU93:DH93)</f>
        <v>117.47999999999999</v>
      </c>
      <c r="DJ93" s="112">
        <f>SUM(CU93:DH93)+CR93</f>
        <v>137.17999999999998</v>
      </c>
    </row>
    <row r="95" spans="1:158" s="66" customFormat="1" ht="13" x14ac:dyDescent="0.3">
      <c r="A95" s="65" t="s">
        <v>1995</v>
      </c>
      <c r="B95" s="66" t="s">
        <v>978</v>
      </c>
      <c r="C95" s="65" t="s">
        <v>1997</v>
      </c>
      <c r="D95" s="66" t="s">
        <v>980</v>
      </c>
      <c r="E95" s="105">
        <v>44922</v>
      </c>
      <c r="F95" s="67">
        <v>44972</v>
      </c>
      <c r="G95" s="68" t="s">
        <v>1988</v>
      </c>
      <c r="H95" s="1" t="s">
        <v>2004</v>
      </c>
      <c r="I95" s="1"/>
      <c r="J95" s="1"/>
      <c r="K95" s="65">
        <v>35.797659000000003</v>
      </c>
      <c r="L95" s="65">
        <v>-108.44957700000001</v>
      </c>
      <c r="M95" s="66" t="s">
        <v>357</v>
      </c>
      <c r="N95" s="68"/>
      <c r="O95" s="66" t="s">
        <v>147</v>
      </c>
      <c r="P95" s="68" t="s">
        <v>336</v>
      </c>
      <c r="Q95" s="66" t="s">
        <v>1549</v>
      </c>
      <c r="R95" s="66" t="s">
        <v>1546</v>
      </c>
      <c r="S95" s="3">
        <v>0</v>
      </c>
      <c r="X95" s="66" t="s">
        <v>1870</v>
      </c>
      <c r="Y95" s="66" t="s">
        <v>2196</v>
      </c>
      <c r="Z95" s="80" t="s">
        <v>1998</v>
      </c>
      <c r="AA95" s="66" t="s">
        <v>142</v>
      </c>
      <c r="AB95" s="66" t="s">
        <v>983</v>
      </c>
      <c r="AG95" s="69">
        <v>79.36</v>
      </c>
      <c r="AH95" s="69">
        <v>0.96</v>
      </c>
      <c r="AI95" s="69">
        <v>13.69</v>
      </c>
      <c r="AK95" s="69">
        <v>1.94</v>
      </c>
      <c r="AL95" s="69">
        <v>0.02</v>
      </c>
      <c r="AM95" s="69">
        <v>0.7</v>
      </c>
      <c r="AN95" s="69">
        <v>0.28999999999999998</v>
      </c>
      <c r="AO95" s="69">
        <v>0.26</v>
      </c>
      <c r="AP95" s="69">
        <v>1.29</v>
      </c>
      <c r="AQ95" s="69">
        <v>0.04</v>
      </c>
      <c r="AT95" s="70">
        <v>0.32600000000000001</v>
      </c>
      <c r="AU95" s="69">
        <v>0.81</v>
      </c>
      <c r="AY95" s="3">
        <v>98.550000000000011</v>
      </c>
      <c r="BB95" s="71">
        <v>8</v>
      </c>
      <c r="BD95" s="71">
        <v>104</v>
      </c>
      <c r="BJ95" s="71">
        <v>2.9999999999999996</v>
      </c>
      <c r="BK95" s="71">
        <v>35</v>
      </c>
      <c r="BM95" s="71">
        <v>22</v>
      </c>
      <c r="BN95" s="71">
        <v>17</v>
      </c>
      <c r="BT95" s="100">
        <v>18.109920239282179</v>
      </c>
      <c r="BU95" s="71" t="s">
        <v>1987</v>
      </c>
      <c r="BV95" s="71">
        <v>15</v>
      </c>
      <c r="BW95" s="71">
        <v>8</v>
      </c>
      <c r="BY95" s="71">
        <v>21</v>
      </c>
      <c r="CB95" s="71">
        <v>66</v>
      </c>
      <c r="CG95" s="70">
        <v>8.5813160518444676</v>
      </c>
      <c r="CH95" s="71" t="s">
        <v>1987</v>
      </c>
      <c r="CJ95" s="71">
        <v>135</v>
      </c>
      <c r="CM95" s="71">
        <v>13.13415</v>
      </c>
      <c r="CO95" s="71" t="s">
        <v>1987</v>
      </c>
      <c r="CP95" s="71">
        <v>65</v>
      </c>
      <c r="CR95" s="70">
        <v>14.543659022931237</v>
      </c>
      <c r="CS95" s="71">
        <v>57.999999999999993</v>
      </c>
      <c r="CT95" s="71">
        <v>337</v>
      </c>
      <c r="CU95" s="70">
        <v>21.806201395812572</v>
      </c>
      <c r="CV95" s="70">
        <v>40.306181455633116</v>
      </c>
      <c r="CW95" s="70">
        <v>3.4548155533399814</v>
      </c>
      <c r="CX95" s="70">
        <v>19.948773678963136</v>
      </c>
      <c r="CY95" s="70">
        <v>4.8478863409770732</v>
      </c>
      <c r="CZ95" s="70">
        <v>0.53865403788634059</v>
      </c>
      <c r="DA95" s="70">
        <v>3.6405583250249247</v>
      </c>
      <c r="DB95" s="70">
        <v>0.13001994017946153</v>
      </c>
      <c r="DC95" s="70">
        <v>2.7861415752741747</v>
      </c>
      <c r="DD95" s="70">
        <v>1.0773080757726832</v>
      </c>
      <c r="DE95" s="70">
        <v>1.2630508474576267</v>
      </c>
      <c r="DF95" s="70">
        <v>0.22289132602193437</v>
      </c>
      <c r="DG95" s="70">
        <v>1.9502991026919232</v>
      </c>
      <c r="DH95" s="70">
        <v>0</v>
      </c>
      <c r="DI95" s="89">
        <v>101.97278165503495</v>
      </c>
      <c r="DJ95" s="70">
        <v>116.51644067796619</v>
      </c>
      <c r="DN95" s="65"/>
      <c r="DU95" s="2">
        <v>93.15</v>
      </c>
      <c r="DY95" s="2">
        <v>0.86</v>
      </c>
      <c r="EA95" s="65"/>
      <c r="EB95" s="2">
        <v>6.9999999999993179E-2</v>
      </c>
      <c r="EF95" s="65"/>
      <c r="EI95" s="2">
        <v>4.4800000000000004</v>
      </c>
      <c r="EO95" s="2">
        <v>0.34</v>
      </c>
      <c r="FB95" s="66">
        <v>500</v>
      </c>
    </row>
    <row r="96" spans="1:158" s="3" customFormat="1" ht="13" x14ac:dyDescent="0.3">
      <c r="A96" s="1" t="s">
        <v>2264</v>
      </c>
      <c r="B96" s="20" t="s">
        <v>978</v>
      </c>
      <c r="C96" s="65" t="s">
        <v>1997</v>
      </c>
      <c r="D96" s="1" t="s">
        <v>980</v>
      </c>
      <c r="E96" s="105">
        <v>44922</v>
      </c>
      <c r="F96" s="13">
        <v>45010</v>
      </c>
      <c r="G96" s="1" t="s">
        <v>2261</v>
      </c>
      <c r="H96" s="1" t="s">
        <v>2195</v>
      </c>
      <c r="I96" s="1"/>
      <c r="J96" s="1"/>
      <c r="K96" s="65">
        <v>35.797659000000003</v>
      </c>
      <c r="L96" s="65">
        <v>-108.44957700000001</v>
      </c>
      <c r="M96" s="3" t="s">
        <v>357</v>
      </c>
      <c r="N96" s="59"/>
      <c r="O96" s="20" t="s">
        <v>147</v>
      </c>
      <c r="P96" s="10" t="s">
        <v>336</v>
      </c>
      <c r="Q96" s="20" t="s">
        <v>1549</v>
      </c>
      <c r="R96" s="3" t="s">
        <v>1546</v>
      </c>
      <c r="S96" s="3">
        <v>0</v>
      </c>
      <c r="X96" s="3" t="s">
        <v>1870</v>
      </c>
      <c r="Y96" s="66"/>
      <c r="Z96" s="80" t="s">
        <v>1998</v>
      </c>
      <c r="AA96" s="66" t="s">
        <v>142</v>
      </c>
      <c r="AB96" s="66" t="s">
        <v>983</v>
      </c>
      <c r="AG96" s="1">
        <v>72.83</v>
      </c>
      <c r="AH96" s="1">
        <v>0.93</v>
      </c>
      <c r="AI96" s="1">
        <v>13.64</v>
      </c>
      <c r="AK96" s="1">
        <v>1.8</v>
      </c>
      <c r="AL96" s="1">
        <v>0.02</v>
      </c>
      <c r="AM96" s="1">
        <v>0.75</v>
      </c>
      <c r="AN96" s="1">
        <v>0.36</v>
      </c>
      <c r="AO96" s="1">
        <v>0.48</v>
      </c>
      <c r="AP96" s="1">
        <v>1.1599999999999999</v>
      </c>
      <c r="AQ96" s="1">
        <v>0.03</v>
      </c>
      <c r="AR96" s="1">
        <v>7.11</v>
      </c>
      <c r="AS96" s="1">
        <v>460</v>
      </c>
      <c r="AT96" s="1">
        <v>0.38</v>
      </c>
      <c r="AW96" s="1">
        <v>0.99</v>
      </c>
      <c r="AY96" s="3">
        <v>99.11</v>
      </c>
      <c r="AZ96" s="1">
        <v>7.0000000000000001E-3</v>
      </c>
      <c r="BA96" s="1" t="s">
        <v>292</v>
      </c>
      <c r="BB96" s="1">
        <v>0.6</v>
      </c>
      <c r="BD96" s="1">
        <v>231</v>
      </c>
      <c r="BF96" s="1">
        <v>0.24</v>
      </c>
      <c r="BH96" s="1">
        <v>0.6</v>
      </c>
      <c r="BJ96" s="1">
        <v>7</v>
      </c>
      <c r="BK96" s="1">
        <v>41</v>
      </c>
      <c r="BL96" s="1">
        <v>9.86</v>
      </c>
      <c r="BM96" s="1">
        <v>29</v>
      </c>
      <c r="BN96" s="1">
        <v>18.399999999999999</v>
      </c>
      <c r="BO96" s="1">
        <v>1.6</v>
      </c>
      <c r="BP96" s="1">
        <v>10.050000000000001</v>
      </c>
      <c r="BQ96" s="1">
        <v>0.17499999999999999</v>
      </c>
      <c r="BR96" s="1">
        <v>2.7E-2</v>
      </c>
      <c r="BT96" s="1">
        <v>20</v>
      </c>
      <c r="BU96" s="1">
        <v>1</v>
      </c>
      <c r="BV96" s="1">
        <v>21.7</v>
      </c>
      <c r="BW96" s="1">
        <v>8</v>
      </c>
      <c r="BY96" s="1">
        <v>26</v>
      </c>
      <c r="CB96" s="1">
        <v>68.3</v>
      </c>
      <c r="CC96" s="1">
        <v>2E-3</v>
      </c>
      <c r="CF96" s="1">
        <v>0.59</v>
      </c>
      <c r="CG96" s="1">
        <v>2.2999999999999998</v>
      </c>
      <c r="CH96" s="1">
        <v>0.4</v>
      </c>
      <c r="CI96" s="1">
        <v>2.2000000000000002</v>
      </c>
      <c r="CJ96" s="1">
        <v>164</v>
      </c>
      <c r="CK96" s="1">
        <v>1.6</v>
      </c>
      <c r="CL96" s="1">
        <v>0.01</v>
      </c>
      <c r="CM96" s="1">
        <v>14.5</v>
      </c>
      <c r="CN96" s="1">
        <v>0.26</v>
      </c>
      <c r="CO96" s="1">
        <v>4.43</v>
      </c>
      <c r="CP96" s="1">
        <v>85</v>
      </c>
      <c r="CQ96" s="1">
        <v>2.7</v>
      </c>
      <c r="CR96" s="1">
        <v>22.4</v>
      </c>
      <c r="CS96" s="1">
        <v>371</v>
      </c>
      <c r="CT96" s="1">
        <v>420</v>
      </c>
      <c r="CU96" s="1">
        <v>23.6</v>
      </c>
      <c r="CV96" s="1">
        <v>41.1</v>
      </c>
      <c r="CW96" s="1">
        <v>4.2699999999999996</v>
      </c>
      <c r="CX96" s="1">
        <v>15.6</v>
      </c>
      <c r="CY96" s="1">
        <v>2.73</v>
      </c>
      <c r="CZ96" s="1">
        <v>0.49</v>
      </c>
      <c r="DA96" s="1">
        <v>2.4700000000000002</v>
      </c>
      <c r="DB96" s="1">
        <v>0.44</v>
      </c>
      <c r="DC96" s="1">
        <v>3.06</v>
      </c>
      <c r="DD96" s="1">
        <v>0.7</v>
      </c>
      <c r="DE96" s="1">
        <v>2.31</v>
      </c>
      <c r="DF96" s="1">
        <v>0.32</v>
      </c>
      <c r="DG96" s="1">
        <v>2.46</v>
      </c>
      <c r="DH96" s="1">
        <v>0.42</v>
      </c>
      <c r="DI96" s="87">
        <v>99.969999999999985</v>
      </c>
      <c r="DJ96" s="2">
        <v>122.36999999999998</v>
      </c>
      <c r="DO96" s="1"/>
      <c r="DP96" s="1"/>
    </row>
    <row r="97" spans="1:158" s="20" customFormat="1" x14ac:dyDescent="0.35">
      <c r="A97" s="19" t="s">
        <v>2430</v>
      </c>
      <c r="B97" s="20" t="s">
        <v>978</v>
      </c>
      <c r="C97" s="19" t="s">
        <v>1997</v>
      </c>
      <c r="D97" s="19" t="s">
        <v>980</v>
      </c>
      <c r="E97" s="109">
        <v>44922</v>
      </c>
      <c r="F97" s="20" t="s">
        <v>2380</v>
      </c>
      <c r="G97" s="20" t="s">
        <v>2380</v>
      </c>
      <c r="H97" s="20" t="s">
        <v>2380</v>
      </c>
      <c r="K97" s="19">
        <v>35.797659000000003</v>
      </c>
      <c r="L97" s="19">
        <v>-108.44957700000001</v>
      </c>
      <c r="M97" s="20" t="s">
        <v>357</v>
      </c>
      <c r="N97" s="59"/>
      <c r="O97" s="20" t="s">
        <v>147</v>
      </c>
      <c r="P97" s="59" t="s">
        <v>336</v>
      </c>
      <c r="Q97" s="20" t="s">
        <v>1549</v>
      </c>
      <c r="R97" s="20" t="s">
        <v>1546</v>
      </c>
      <c r="S97" s="20">
        <v>0</v>
      </c>
      <c r="X97" s="20" t="s">
        <v>1870</v>
      </c>
      <c r="Z97" s="83" t="s">
        <v>1998</v>
      </c>
      <c r="AA97" s="20" t="s">
        <v>142</v>
      </c>
      <c r="AB97" s="20" t="s">
        <v>983</v>
      </c>
      <c r="AG97" s="19">
        <f>AVERAGE(AG95:AG96)</f>
        <v>76.094999999999999</v>
      </c>
      <c r="AH97" s="19">
        <f t="shared" ref="AH97:AI97" si="304">AVERAGE(AH95:AH96)</f>
        <v>0.94500000000000006</v>
      </c>
      <c r="AI97" s="19">
        <f t="shared" si="304"/>
        <v>13.664999999999999</v>
      </c>
      <c r="AK97" s="19">
        <f t="shared" ref="AK97:AU97" si="305">AVERAGE(AK95:AK96)</f>
        <v>1.87</v>
      </c>
      <c r="AL97" s="19">
        <f t="shared" si="305"/>
        <v>0.02</v>
      </c>
      <c r="AM97" s="19">
        <f t="shared" si="305"/>
        <v>0.72499999999999998</v>
      </c>
      <c r="AN97" s="19">
        <f t="shared" si="305"/>
        <v>0.32499999999999996</v>
      </c>
      <c r="AO97" s="19">
        <f t="shared" si="305"/>
        <v>0.37</v>
      </c>
      <c r="AP97" s="19">
        <f t="shared" si="305"/>
        <v>1.2250000000000001</v>
      </c>
      <c r="AQ97" s="19">
        <f t="shared" si="305"/>
        <v>3.5000000000000003E-2</v>
      </c>
      <c r="AR97" s="19">
        <f t="shared" si="305"/>
        <v>7.11</v>
      </c>
      <c r="AS97" s="19">
        <f t="shared" si="305"/>
        <v>460</v>
      </c>
      <c r="AT97" s="19">
        <f t="shared" si="305"/>
        <v>0.35299999999999998</v>
      </c>
      <c r="AU97" s="19">
        <f t="shared" si="305"/>
        <v>0.81</v>
      </c>
      <c r="AW97" s="19">
        <f>AVERAGE(AW95:AW96)</f>
        <v>0.99</v>
      </c>
      <c r="AY97" s="19">
        <f t="shared" ref="AY97:AZ97" si="306">AVERAGE(AY95:AY96)</f>
        <v>98.830000000000013</v>
      </c>
      <c r="AZ97" s="19">
        <f t="shared" si="306"/>
        <v>7.0000000000000001E-3</v>
      </c>
      <c r="BA97" s="19"/>
      <c r="BB97" s="19">
        <f>AVERAGE(BB95:BB96)</f>
        <v>4.3</v>
      </c>
      <c r="BD97" s="19">
        <f>AVERAGE(BD95:BD96)</f>
        <v>167.5</v>
      </c>
      <c r="BF97" s="19">
        <f>AVERAGE(BF95:BF96)</f>
        <v>0.24</v>
      </c>
      <c r="BH97" s="19">
        <f>AVERAGE(BH95:BH96)</f>
        <v>0.6</v>
      </c>
      <c r="BJ97" s="19">
        <f t="shared" ref="BJ97:BR97" si="307">AVERAGE(BJ95:BJ96)</f>
        <v>5</v>
      </c>
      <c r="BK97" s="19">
        <f t="shared" si="307"/>
        <v>38</v>
      </c>
      <c r="BL97" s="19">
        <f t="shared" si="307"/>
        <v>9.86</v>
      </c>
      <c r="BM97" s="19">
        <f t="shared" si="307"/>
        <v>25.5</v>
      </c>
      <c r="BN97" s="19">
        <f t="shared" si="307"/>
        <v>17.7</v>
      </c>
      <c r="BO97" s="19">
        <f t="shared" si="307"/>
        <v>1.6</v>
      </c>
      <c r="BP97" s="19">
        <f t="shared" si="307"/>
        <v>10.050000000000001</v>
      </c>
      <c r="BQ97" s="19">
        <f t="shared" si="307"/>
        <v>0.17499999999999999</v>
      </c>
      <c r="BR97" s="19">
        <f t="shared" si="307"/>
        <v>2.7E-2</v>
      </c>
      <c r="BT97" s="19">
        <f t="shared" ref="BT97:BW97" si="308">AVERAGE(BT95:BT96)</f>
        <v>19.054960119641088</v>
      </c>
      <c r="BU97" s="19">
        <f t="shared" si="308"/>
        <v>1</v>
      </c>
      <c r="BV97" s="19">
        <f t="shared" si="308"/>
        <v>18.350000000000001</v>
      </c>
      <c r="BW97" s="19">
        <f t="shared" si="308"/>
        <v>8</v>
      </c>
      <c r="BY97" s="19">
        <f>AVERAGE(BY95:BY96)</f>
        <v>23.5</v>
      </c>
      <c r="CB97" s="19">
        <f t="shared" ref="CB97:CC97" si="309">AVERAGE(CB95:CB96)</f>
        <v>67.150000000000006</v>
      </c>
      <c r="CC97" s="19">
        <f t="shared" si="309"/>
        <v>2E-3</v>
      </c>
      <c r="CF97" s="19">
        <f t="shared" ref="CF97:DH97" si="310">AVERAGE(CF95:CF96)</f>
        <v>0.59</v>
      </c>
      <c r="CG97" s="19">
        <f t="shared" si="310"/>
        <v>5.4406580259222341</v>
      </c>
      <c r="CH97" s="19">
        <f t="shared" si="310"/>
        <v>0.4</v>
      </c>
      <c r="CI97" s="19">
        <f t="shared" si="310"/>
        <v>2.2000000000000002</v>
      </c>
      <c r="CJ97" s="19">
        <f t="shared" si="310"/>
        <v>149.5</v>
      </c>
      <c r="CK97" s="19">
        <f t="shared" si="310"/>
        <v>1.6</v>
      </c>
      <c r="CL97" s="19">
        <f t="shared" si="310"/>
        <v>0.01</v>
      </c>
      <c r="CM97" s="19">
        <f t="shared" si="310"/>
        <v>13.817074999999999</v>
      </c>
      <c r="CN97" s="19">
        <f t="shared" si="310"/>
        <v>0.26</v>
      </c>
      <c r="CO97" s="19">
        <f t="shared" si="310"/>
        <v>4.43</v>
      </c>
      <c r="CP97" s="19">
        <f t="shared" si="310"/>
        <v>75</v>
      </c>
      <c r="CQ97" s="19">
        <f t="shared" si="310"/>
        <v>2.7</v>
      </c>
      <c r="CR97" s="19">
        <f t="shared" si="310"/>
        <v>18.471829511465618</v>
      </c>
      <c r="CS97" s="19">
        <f t="shared" si="310"/>
        <v>214.5</v>
      </c>
      <c r="CT97" s="19">
        <f t="shared" si="310"/>
        <v>378.5</v>
      </c>
      <c r="CU97" s="19">
        <f t="shared" si="310"/>
        <v>22.703100697906287</v>
      </c>
      <c r="CV97" s="19">
        <f t="shared" si="310"/>
        <v>40.703090727816559</v>
      </c>
      <c r="CW97" s="19">
        <f t="shared" si="310"/>
        <v>3.8624077766699907</v>
      </c>
      <c r="CX97" s="19">
        <f t="shared" si="310"/>
        <v>17.774386839481569</v>
      </c>
      <c r="CY97" s="19">
        <f t="shared" si="310"/>
        <v>3.7889431704885368</v>
      </c>
      <c r="CZ97" s="19">
        <f t="shared" si="310"/>
        <v>0.51432701894317034</v>
      </c>
      <c r="DA97" s="19">
        <f t="shared" si="310"/>
        <v>3.0552791625124627</v>
      </c>
      <c r="DB97" s="19">
        <f t="shared" si="310"/>
        <v>0.28500997008973078</v>
      </c>
      <c r="DC97" s="19">
        <f t="shared" si="310"/>
        <v>2.9230707876370872</v>
      </c>
      <c r="DD97" s="19">
        <f t="shared" si="310"/>
        <v>0.88865403788634156</v>
      </c>
      <c r="DE97" s="19">
        <f t="shared" si="310"/>
        <v>1.7865254237288135</v>
      </c>
      <c r="DF97" s="19">
        <f t="shared" si="310"/>
        <v>0.27144566301096718</v>
      </c>
      <c r="DG97" s="19">
        <f t="shared" si="310"/>
        <v>2.2051495513459614</v>
      </c>
      <c r="DH97" s="19">
        <f t="shared" si="310"/>
        <v>0.21</v>
      </c>
      <c r="DI97" s="112">
        <f>SUM(CU97:DH97)</f>
        <v>100.97139082751748</v>
      </c>
      <c r="DJ97" s="112">
        <f>SUM(CU97:DH97)+CR97</f>
        <v>119.4432203389831</v>
      </c>
      <c r="DO97" s="19"/>
      <c r="DP97" s="19"/>
    </row>
    <row r="98" spans="1:158" s="3" customFormat="1" ht="13" x14ac:dyDescent="0.3">
      <c r="A98" s="1"/>
      <c r="B98" s="20"/>
      <c r="C98" s="65"/>
      <c r="D98" s="1"/>
      <c r="E98" s="105"/>
      <c r="F98" s="13"/>
      <c r="G98" s="1"/>
      <c r="H98" s="1"/>
      <c r="I98" s="1"/>
      <c r="J98" s="1"/>
      <c r="K98" s="65"/>
      <c r="L98" s="65"/>
      <c r="N98" s="59"/>
      <c r="O98" s="20"/>
      <c r="P98" s="10"/>
      <c r="Q98" s="20"/>
      <c r="Y98" s="66"/>
      <c r="Z98" s="80"/>
      <c r="AA98" s="66"/>
      <c r="AB98" s="66"/>
      <c r="AG98" s="1"/>
      <c r="AH98" s="1"/>
      <c r="AI98" s="1"/>
      <c r="AK98" s="1"/>
      <c r="AL98" s="1"/>
      <c r="AM98" s="1"/>
      <c r="AN98" s="1"/>
      <c r="AO98" s="1"/>
      <c r="AP98" s="1"/>
      <c r="AQ98" s="1"/>
      <c r="AR98" s="1"/>
      <c r="AS98" s="1"/>
      <c r="AT98" s="1"/>
      <c r="AW98" s="1"/>
      <c r="AZ98" s="1"/>
      <c r="BA98" s="1"/>
      <c r="BB98" s="1"/>
      <c r="BD98" s="1"/>
      <c r="BF98" s="1"/>
      <c r="BH98" s="1"/>
      <c r="BJ98" s="1"/>
      <c r="BK98" s="1"/>
      <c r="BL98" s="1"/>
      <c r="BM98" s="1"/>
      <c r="BN98" s="1"/>
      <c r="BO98" s="1"/>
      <c r="BP98" s="1"/>
      <c r="BQ98" s="1"/>
      <c r="BR98" s="1"/>
      <c r="BT98" s="1"/>
      <c r="BU98" s="1"/>
      <c r="BV98" s="1"/>
      <c r="BW98" s="1"/>
      <c r="BY98" s="1"/>
      <c r="CB98" s="1"/>
      <c r="CC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87"/>
      <c r="DJ98" s="2"/>
      <c r="DO98" s="1"/>
      <c r="DP98" s="1"/>
    </row>
    <row r="99" spans="1:158" s="66" customFormat="1" ht="13" x14ac:dyDescent="0.3">
      <c r="A99" s="65" t="s">
        <v>1996</v>
      </c>
      <c r="B99" s="66" t="s">
        <v>978</v>
      </c>
      <c r="C99" s="65" t="s">
        <v>1294</v>
      </c>
      <c r="D99" s="66" t="s">
        <v>980</v>
      </c>
      <c r="E99" s="105">
        <v>44922</v>
      </c>
      <c r="F99" s="67">
        <v>44972</v>
      </c>
      <c r="G99" s="68" t="s">
        <v>1988</v>
      </c>
      <c r="H99" s="1" t="s">
        <v>2004</v>
      </c>
      <c r="I99" s="1"/>
      <c r="J99" s="1"/>
      <c r="K99" s="65">
        <v>35.636068999999999</v>
      </c>
      <c r="L99" s="65">
        <v>-108.970902</v>
      </c>
      <c r="M99" s="66" t="s">
        <v>357</v>
      </c>
      <c r="N99" s="68"/>
      <c r="O99" s="66" t="s">
        <v>147</v>
      </c>
      <c r="P99" s="68" t="s">
        <v>336</v>
      </c>
      <c r="Q99" s="66" t="s">
        <v>1549</v>
      </c>
      <c r="R99" s="66" t="s">
        <v>1546</v>
      </c>
      <c r="S99" s="3">
        <v>0</v>
      </c>
      <c r="U99" s="66" t="s">
        <v>238</v>
      </c>
      <c r="X99" s="73" t="s">
        <v>1531</v>
      </c>
      <c r="Y99" s="66" t="s">
        <v>2196</v>
      </c>
      <c r="Z99" s="80" t="s">
        <v>2000</v>
      </c>
      <c r="AA99" s="66" t="s">
        <v>142</v>
      </c>
      <c r="AB99" s="65" t="s">
        <v>982</v>
      </c>
      <c r="AG99" s="69">
        <v>86.03</v>
      </c>
      <c r="AH99" s="69">
        <v>1.45</v>
      </c>
      <c r="AI99" s="69">
        <v>6.02</v>
      </c>
      <c r="AK99" s="69">
        <v>1.59</v>
      </c>
      <c r="AL99" s="69">
        <v>0.02</v>
      </c>
      <c r="AM99" s="69">
        <v>0.38</v>
      </c>
      <c r="AN99" s="69">
        <v>2.74</v>
      </c>
      <c r="AO99" s="69">
        <v>0.23</v>
      </c>
      <c r="AP99" s="69">
        <v>0.38</v>
      </c>
      <c r="AQ99" s="69">
        <v>0.04</v>
      </c>
      <c r="AT99" s="70">
        <v>1.1399999999999999</v>
      </c>
      <c r="AU99" s="69">
        <v>2.86</v>
      </c>
      <c r="AY99" s="3">
        <v>98.88</v>
      </c>
      <c r="BB99" s="71">
        <v>2</v>
      </c>
      <c r="BD99" s="71">
        <v>129</v>
      </c>
      <c r="BJ99" s="71" t="s">
        <v>1987</v>
      </c>
      <c r="BK99" s="71" t="s">
        <v>1987</v>
      </c>
      <c r="BM99" s="71" t="s">
        <v>1987</v>
      </c>
      <c r="BN99" s="71">
        <v>1</v>
      </c>
      <c r="BT99" s="100">
        <v>6.3769098039215724</v>
      </c>
      <c r="BU99" s="71" t="s">
        <v>1987</v>
      </c>
      <c r="BV99" s="71">
        <v>2.9999999999999996</v>
      </c>
      <c r="BW99" s="71">
        <v>2.9999999999999996</v>
      </c>
      <c r="BY99" s="71" t="s">
        <v>1987</v>
      </c>
      <c r="CB99" s="71">
        <v>2</v>
      </c>
      <c r="CG99" s="70">
        <v>1.8866919242273181</v>
      </c>
      <c r="CH99" s="71" t="s">
        <v>1987</v>
      </c>
      <c r="CJ99" s="71">
        <v>57.999999999999993</v>
      </c>
      <c r="CM99" s="100">
        <v>3.1743999999999999</v>
      </c>
      <c r="CO99" s="71" t="s">
        <v>1987</v>
      </c>
      <c r="CP99" s="71" t="s">
        <v>1987</v>
      </c>
      <c r="CR99" s="70">
        <v>3.1975752741774746</v>
      </c>
      <c r="CS99" s="71">
        <v>5</v>
      </c>
      <c r="CT99" s="71">
        <v>56</v>
      </c>
      <c r="CU99" s="70">
        <v>4.7943210368893334</v>
      </c>
      <c r="CV99" s="70">
        <v>8.8617347956131649</v>
      </c>
      <c r="CW99" s="70">
        <v>0.75957726819541405</v>
      </c>
      <c r="CX99" s="70">
        <v>4.3859461615154585</v>
      </c>
      <c r="CY99" s="70">
        <v>1.0658584247258236</v>
      </c>
      <c r="CZ99" s="70">
        <v>0.11842871385842464</v>
      </c>
      <c r="DA99" s="70">
        <v>0.80041475573280152</v>
      </c>
      <c r="DB99" s="70">
        <v>2.8586241276171469E-2</v>
      </c>
      <c r="DC99" s="70">
        <v>0.61256231306081699</v>
      </c>
      <c r="DD99" s="70">
        <v>0.23685742771684967</v>
      </c>
      <c r="DE99" s="70">
        <v>0.27769491525423717</v>
      </c>
      <c r="DF99" s="70">
        <v>4.9004985044865439E-2</v>
      </c>
      <c r="DG99" s="70">
        <v>0.42879361914257208</v>
      </c>
      <c r="DH99" s="70">
        <v>0</v>
      </c>
      <c r="DI99" s="89">
        <v>22.419780658025939</v>
      </c>
      <c r="DJ99" s="70">
        <v>25.617355932203413</v>
      </c>
      <c r="DQ99" s="65"/>
      <c r="DU99" s="2">
        <v>20.48</v>
      </c>
      <c r="DX99" s="2">
        <v>62.14</v>
      </c>
      <c r="EA99" s="65"/>
      <c r="EB99" s="2">
        <v>42.179999999999993</v>
      </c>
      <c r="EF99" s="65"/>
      <c r="EI99" s="2">
        <v>9.56</v>
      </c>
      <c r="EO99" s="2">
        <v>0.32</v>
      </c>
      <c r="FB99" s="66">
        <v>500</v>
      </c>
    </row>
    <row r="100" spans="1:158" x14ac:dyDescent="0.35">
      <c r="A100" s="1" t="s">
        <v>2431</v>
      </c>
      <c r="B100" s="20" t="s">
        <v>978</v>
      </c>
      <c r="C100" s="19" t="s">
        <v>1294</v>
      </c>
      <c r="D100" s="20" t="s">
        <v>980</v>
      </c>
      <c r="E100" s="109">
        <v>44922</v>
      </c>
      <c r="F100" s="20" t="s">
        <v>2380</v>
      </c>
      <c r="G100" s="20" t="s">
        <v>2380</v>
      </c>
      <c r="H100" s="20" t="s">
        <v>2380</v>
      </c>
      <c r="I100" s="20"/>
      <c r="J100" s="20"/>
      <c r="K100" s="19">
        <v>35.636068999999999</v>
      </c>
      <c r="L100" s="19">
        <v>-108.970902</v>
      </c>
      <c r="M100" s="20" t="s">
        <v>357</v>
      </c>
      <c r="N100" s="59"/>
      <c r="O100" s="20" t="s">
        <v>147</v>
      </c>
      <c r="P100" s="59" t="s">
        <v>336</v>
      </c>
      <c r="Q100" s="20" t="s">
        <v>1549</v>
      </c>
      <c r="R100" s="20" t="s">
        <v>1546</v>
      </c>
      <c r="S100" s="20">
        <v>0</v>
      </c>
      <c r="T100" s="20"/>
      <c r="U100" s="20" t="s">
        <v>238</v>
      </c>
      <c r="X100" s="82" t="s">
        <v>1531</v>
      </c>
      <c r="Y100" s="20" t="s">
        <v>2196</v>
      </c>
      <c r="Z100" s="83" t="s">
        <v>2000</v>
      </c>
      <c r="AA100" s="20" t="s">
        <v>142</v>
      </c>
      <c r="AB100" s="19" t="s">
        <v>982</v>
      </c>
      <c r="AG100" s="1">
        <f>AVERAGE(AG99:AG99)</f>
        <v>86.03</v>
      </c>
      <c r="AH100" s="1">
        <f>AVERAGE(AH99:AH99)</f>
        <v>1.45</v>
      </c>
      <c r="AI100" s="1">
        <f>AVERAGE(AI99:AI99)</f>
        <v>6.02</v>
      </c>
      <c r="AK100" s="1">
        <f t="shared" ref="AK100:AQ100" si="311">AVERAGE(AK99:AK99)</f>
        <v>1.59</v>
      </c>
      <c r="AL100" s="1">
        <f t="shared" si="311"/>
        <v>0.02</v>
      </c>
      <c r="AM100" s="1">
        <f t="shared" si="311"/>
        <v>0.38</v>
      </c>
      <c r="AN100" s="1">
        <f t="shared" si="311"/>
        <v>2.74</v>
      </c>
      <c r="AO100" s="1">
        <f t="shared" si="311"/>
        <v>0.23</v>
      </c>
      <c r="AP100" s="1">
        <f t="shared" si="311"/>
        <v>0.38</v>
      </c>
      <c r="AQ100" s="1">
        <f t="shared" si="311"/>
        <v>0.04</v>
      </c>
      <c r="AT100" s="1">
        <f>AVERAGE(AT99:AT99)</f>
        <v>1.1399999999999999</v>
      </c>
      <c r="AU100" s="1">
        <f>AVERAGE(AU99:AU99)</f>
        <v>2.86</v>
      </c>
      <c r="AY100" s="1">
        <f>AVERAGE(AY99:AY99)</f>
        <v>98.88</v>
      </c>
      <c r="BB100" s="1">
        <f>AVERAGE(BB99:BB99)</f>
        <v>2</v>
      </c>
      <c r="BD100" s="1">
        <f>AVERAGE(BD99:BD99)</f>
        <v>129</v>
      </c>
      <c r="BJ100" s="1" t="e">
        <f>AVERAGE(BJ99:BJ99)</f>
        <v>#DIV/0!</v>
      </c>
      <c r="BK100" s="1" t="e">
        <f>AVERAGE(BK99:BK99)</f>
        <v>#DIV/0!</v>
      </c>
      <c r="BM100" s="1" t="e">
        <f>AVERAGE(BM99:BM99)</f>
        <v>#DIV/0!</v>
      </c>
      <c r="BN100" s="1">
        <f>AVERAGE(BN99:BN99)</f>
        <v>1</v>
      </c>
      <c r="BT100" s="1">
        <f>AVERAGE(BT99:BT99)</f>
        <v>6.3769098039215724</v>
      </c>
      <c r="BV100" s="1">
        <f>AVERAGE(BV99:BV99)</f>
        <v>2.9999999999999996</v>
      </c>
      <c r="BW100" s="1">
        <f>AVERAGE(BW99:BW99)</f>
        <v>2.9999999999999996</v>
      </c>
      <c r="BY100" s="1" t="e">
        <f>AVERAGE(BY99:BY99)</f>
        <v>#DIV/0!</v>
      </c>
      <c r="CB100" s="1">
        <f>AVERAGE(CB99:CB99)</f>
        <v>2</v>
      </c>
      <c r="CG100" s="1">
        <f>AVERAGE(CG99:CG99)</f>
        <v>1.8866919242273181</v>
      </c>
      <c r="CJ100" s="1">
        <f>AVERAGE(CJ99:CJ99)</f>
        <v>57.999999999999993</v>
      </c>
      <c r="CM100" s="1">
        <f>AVERAGE(CM99:CM99)</f>
        <v>3.1743999999999999</v>
      </c>
      <c r="CP100" s="1" t="e">
        <f>AVERAGE(CP99:CP99)</f>
        <v>#DIV/0!</v>
      </c>
      <c r="CR100" s="1">
        <f t="shared" ref="CR100:DH100" si="312">AVERAGE(CR99:CR99)</f>
        <v>3.1975752741774746</v>
      </c>
      <c r="CS100" s="1">
        <f t="shared" si="312"/>
        <v>5</v>
      </c>
      <c r="CT100" s="1">
        <f t="shared" si="312"/>
        <v>56</v>
      </c>
      <c r="CU100" s="1">
        <f t="shared" si="312"/>
        <v>4.7943210368893334</v>
      </c>
      <c r="CV100" s="1">
        <f t="shared" si="312"/>
        <v>8.8617347956131649</v>
      </c>
      <c r="CW100" s="1">
        <f t="shared" si="312"/>
        <v>0.75957726819541405</v>
      </c>
      <c r="CX100" s="1">
        <f t="shared" si="312"/>
        <v>4.3859461615154585</v>
      </c>
      <c r="CY100" s="1">
        <f t="shared" si="312"/>
        <v>1.0658584247258236</v>
      </c>
      <c r="CZ100" s="1">
        <f t="shared" si="312"/>
        <v>0.11842871385842464</v>
      </c>
      <c r="DA100" s="1">
        <f t="shared" si="312"/>
        <v>0.80041475573280152</v>
      </c>
      <c r="DB100" s="1">
        <f t="shared" si="312"/>
        <v>2.8586241276171469E-2</v>
      </c>
      <c r="DC100" s="1">
        <f t="shared" si="312"/>
        <v>0.61256231306081699</v>
      </c>
      <c r="DD100" s="1">
        <f t="shared" si="312"/>
        <v>0.23685742771684967</v>
      </c>
      <c r="DE100" s="1">
        <f t="shared" si="312"/>
        <v>0.27769491525423717</v>
      </c>
      <c r="DF100" s="1">
        <f t="shared" si="312"/>
        <v>4.9004985044865439E-2</v>
      </c>
      <c r="DG100" s="1">
        <f t="shared" si="312"/>
        <v>0.42879361914257208</v>
      </c>
      <c r="DH100" s="1">
        <f t="shared" si="312"/>
        <v>0</v>
      </c>
      <c r="DI100" s="112">
        <f>SUM(CU100:DH100)</f>
        <v>22.419780658025939</v>
      </c>
      <c r="DJ100" s="112">
        <f>SUM(CU100:DH100)+CR100</f>
        <v>25.617355932203413</v>
      </c>
    </row>
    <row r="102" spans="1:158" s="1" customFormat="1" ht="13" x14ac:dyDescent="0.3">
      <c r="A102" s="1" t="s">
        <v>2209</v>
      </c>
      <c r="B102" s="20" t="s">
        <v>978</v>
      </c>
      <c r="C102" s="15" t="s">
        <v>325</v>
      </c>
      <c r="D102" s="20" t="s">
        <v>980</v>
      </c>
      <c r="E102" s="23">
        <v>44796</v>
      </c>
      <c r="F102" s="13">
        <v>44995</v>
      </c>
      <c r="G102" s="1" t="s">
        <v>2216</v>
      </c>
      <c r="H102" s="1" t="s">
        <v>2195</v>
      </c>
      <c r="K102" s="1">
        <v>35.900126</v>
      </c>
      <c r="L102" s="1">
        <v>-107.372418</v>
      </c>
      <c r="M102" s="20" t="s">
        <v>357</v>
      </c>
      <c r="N102" s="59" t="s">
        <v>238</v>
      </c>
      <c r="O102" s="20" t="s">
        <v>147</v>
      </c>
      <c r="P102" s="59" t="s">
        <v>1715</v>
      </c>
      <c r="Q102" s="20" t="s">
        <v>1549</v>
      </c>
      <c r="S102" s="3">
        <v>0</v>
      </c>
      <c r="AA102" s="20" t="s">
        <v>142</v>
      </c>
      <c r="AB102" s="1" t="s">
        <v>983</v>
      </c>
      <c r="AG102" s="1">
        <v>35.08</v>
      </c>
      <c r="AH102" s="1">
        <v>0.71</v>
      </c>
      <c r="AI102" s="1">
        <v>13.99</v>
      </c>
      <c r="AK102" s="1">
        <v>0.22</v>
      </c>
      <c r="AL102" s="1" t="s">
        <v>261</v>
      </c>
      <c r="AM102" s="1">
        <v>0.04</v>
      </c>
      <c r="AN102" s="1">
        <v>0.31</v>
      </c>
      <c r="AO102" s="1">
        <v>0.02</v>
      </c>
      <c r="AP102" s="1">
        <v>0.3</v>
      </c>
      <c r="AQ102" s="1">
        <v>0.01</v>
      </c>
      <c r="AR102" s="1">
        <v>47.43</v>
      </c>
      <c r="AS102" s="1">
        <v>200</v>
      </c>
      <c r="AT102" s="1">
        <v>0.25</v>
      </c>
      <c r="AW102" s="1">
        <v>29.1</v>
      </c>
      <c r="AY102" s="3">
        <v>98.11</v>
      </c>
      <c r="AZ102" s="1">
        <v>1.0999999999999999E-2</v>
      </c>
      <c r="BA102" s="1" t="s">
        <v>292</v>
      </c>
      <c r="BB102" s="1" t="s">
        <v>321</v>
      </c>
      <c r="BD102" s="1">
        <v>291</v>
      </c>
      <c r="BF102" s="1">
        <v>0.74</v>
      </c>
      <c r="BH102" s="1" t="s">
        <v>292</v>
      </c>
      <c r="BJ102" s="1">
        <v>1</v>
      </c>
      <c r="BK102" s="1">
        <v>17</v>
      </c>
      <c r="BL102" s="1">
        <v>0.49</v>
      </c>
      <c r="BM102" s="1">
        <v>54</v>
      </c>
      <c r="BN102" s="1">
        <v>20.8</v>
      </c>
      <c r="BO102" s="1">
        <v>1.1000000000000001</v>
      </c>
      <c r="BP102" s="1">
        <v>8.0500000000000007</v>
      </c>
      <c r="BQ102" s="1">
        <v>0.112</v>
      </c>
      <c r="BR102" s="1">
        <v>9.4E-2</v>
      </c>
      <c r="BT102" s="1">
        <v>40</v>
      </c>
      <c r="BU102" s="1">
        <v>3</v>
      </c>
      <c r="BV102" s="1">
        <v>19.5</v>
      </c>
      <c r="BW102" s="1">
        <v>3</v>
      </c>
      <c r="BY102" s="1">
        <v>66</v>
      </c>
      <c r="CB102" s="1">
        <v>10.8</v>
      </c>
      <c r="CC102" s="1">
        <v>1E-3</v>
      </c>
      <c r="CF102" s="1">
        <v>0.17</v>
      </c>
      <c r="CG102" s="1">
        <v>6.3</v>
      </c>
      <c r="CH102" s="1">
        <v>3.9</v>
      </c>
      <c r="CI102" s="1">
        <v>2</v>
      </c>
      <c r="CJ102" s="1">
        <v>32.299999999999997</v>
      </c>
      <c r="CK102" s="1">
        <v>1</v>
      </c>
      <c r="CL102" s="1">
        <v>0.05</v>
      </c>
      <c r="CM102" s="2"/>
      <c r="CN102" s="1">
        <v>0.02</v>
      </c>
      <c r="CO102" s="1">
        <v>10.25</v>
      </c>
      <c r="CP102" s="1">
        <v>53</v>
      </c>
      <c r="CQ102" s="1">
        <v>3.6</v>
      </c>
      <c r="CR102" s="1">
        <v>27.4</v>
      </c>
      <c r="CS102" s="1">
        <v>14</v>
      </c>
      <c r="CT102" s="1">
        <v>330</v>
      </c>
      <c r="CU102" s="1">
        <v>25.5</v>
      </c>
      <c r="CV102" s="1">
        <v>48.6</v>
      </c>
      <c r="CW102" s="1">
        <v>5.32</v>
      </c>
      <c r="CX102" s="1">
        <v>19</v>
      </c>
      <c r="CY102" s="1">
        <v>4.3899999999999997</v>
      </c>
      <c r="CZ102" s="1">
        <v>0.56000000000000005</v>
      </c>
      <c r="DA102" s="1">
        <v>4.16</v>
      </c>
      <c r="DB102" s="1">
        <v>0.73</v>
      </c>
      <c r="DC102" s="1">
        <v>4.7</v>
      </c>
      <c r="DD102" s="1">
        <v>1</v>
      </c>
      <c r="DE102" s="1">
        <v>2.73</v>
      </c>
      <c r="DF102" s="1">
        <v>0.42</v>
      </c>
      <c r="DG102" s="1">
        <v>3.1</v>
      </c>
      <c r="DH102" s="1">
        <v>0.48</v>
      </c>
      <c r="DI102" s="91">
        <v>120.69</v>
      </c>
    </row>
    <row r="103" spans="1:158" s="3" customFormat="1" ht="13" x14ac:dyDescent="0.3">
      <c r="A103" s="1" t="s">
        <v>2268</v>
      </c>
      <c r="B103" s="20" t="s">
        <v>978</v>
      </c>
      <c r="C103" s="3" t="s">
        <v>325</v>
      </c>
      <c r="D103" s="1" t="s">
        <v>980</v>
      </c>
      <c r="E103" s="103">
        <v>44796</v>
      </c>
      <c r="F103" s="13">
        <v>45010</v>
      </c>
      <c r="G103" s="1" t="s">
        <v>2260</v>
      </c>
      <c r="H103" s="1" t="s">
        <v>2195</v>
      </c>
      <c r="I103" s="1"/>
      <c r="J103" s="1"/>
      <c r="K103" s="3">
        <v>35.900126</v>
      </c>
      <c r="L103" s="3">
        <v>-107.372418</v>
      </c>
      <c r="M103" s="3" t="s">
        <v>357</v>
      </c>
      <c r="N103" s="59" t="s">
        <v>238</v>
      </c>
      <c r="O103" s="20" t="s">
        <v>147</v>
      </c>
      <c r="P103" s="59" t="s">
        <v>1715</v>
      </c>
      <c r="Q103" s="20" t="s">
        <v>1549</v>
      </c>
      <c r="S103" s="3">
        <v>0</v>
      </c>
      <c r="AA103" s="3" t="s">
        <v>142</v>
      </c>
      <c r="AB103" s="3" t="s">
        <v>983</v>
      </c>
      <c r="AG103" s="1">
        <v>31.11</v>
      </c>
      <c r="AH103" s="1">
        <v>0.57999999999999996</v>
      </c>
      <c r="AI103" s="1">
        <v>12.4</v>
      </c>
      <c r="AK103" s="1">
        <v>0.21</v>
      </c>
      <c r="AL103" s="1" t="s">
        <v>261</v>
      </c>
      <c r="AM103" s="1">
        <v>0.02</v>
      </c>
      <c r="AN103" s="1">
        <v>0.36</v>
      </c>
      <c r="AO103" s="1">
        <v>0.04</v>
      </c>
      <c r="AP103" s="1">
        <v>0.27</v>
      </c>
      <c r="AQ103" s="1">
        <v>0.02</v>
      </c>
      <c r="AR103" s="1">
        <v>53.54</v>
      </c>
      <c r="AS103" s="1">
        <v>180</v>
      </c>
      <c r="AT103" s="1">
        <v>0.33</v>
      </c>
      <c r="AW103" s="1">
        <v>34.200000000000003</v>
      </c>
      <c r="AY103" s="3">
        <v>98.550000000000011</v>
      </c>
      <c r="AZ103" s="1">
        <v>2E-3</v>
      </c>
      <c r="BA103" s="1" t="s">
        <v>292</v>
      </c>
      <c r="BB103" s="1">
        <v>0.2</v>
      </c>
      <c r="BD103" s="1">
        <v>421</v>
      </c>
      <c r="BF103" s="1">
        <v>0.81</v>
      </c>
      <c r="BH103" s="1" t="s">
        <v>292</v>
      </c>
      <c r="BJ103" s="1">
        <v>1</v>
      </c>
      <c r="BK103" s="1">
        <v>21</v>
      </c>
      <c r="BL103" s="1">
        <v>0.44</v>
      </c>
      <c r="BM103" s="1">
        <v>50</v>
      </c>
      <c r="BN103" s="1">
        <v>17.399999999999999</v>
      </c>
      <c r="BO103" s="1" t="s">
        <v>292</v>
      </c>
      <c r="BP103" s="1">
        <v>8.77</v>
      </c>
      <c r="BQ103" s="1">
        <v>9.5000000000000001E-2</v>
      </c>
      <c r="BR103" s="1">
        <v>0.106</v>
      </c>
      <c r="BT103" s="1">
        <v>30</v>
      </c>
      <c r="BU103" s="1">
        <v>2</v>
      </c>
      <c r="BV103" s="1">
        <v>20</v>
      </c>
      <c r="BW103" s="1">
        <v>1</v>
      </c>
      <c r="BY103" s="1">
        <v>63</v>
      </c>
      <c r="CB103" s="1">
        <v>8.6</v>
      </c>
      <c r="CC103" s="1">
        <v>1E-3</v>
      </c>
      <c r="CF103" s="1">
        <v>0.1</v>
      </c>
      <c r="CG103" s="1">
        <v>6.9</v>
      </c>
      <c r="CH103" s="1">
        <v>5.3</v>
      </c>
      <c r="CI103" s="1">
        <v>1.8</v>
      </c>
      <c r="CJ103" s="1">
        <v>40.4</v>
      </c>
      <c r="CK103" s="1">
        <v>1.6</v>
      </c>
      <c r="CL103" s="1">
        <v>0.05</v>
      </c>
      <c r="CM103" s="1">
        <v>55.1</v>
      </c>
      <c r="CN103" s="1">
        <v>0.02</v>
      </c>
      <c r="CO103" s="1">
        <v>10.8</v>
      </c>
      <c r="CP103" s="1">
        <v>52</v>
      </c>
      <c r="CQ103" s="1">
        <v>3.3</v>
      </c>
      <c r="CR103" s="1">
        <v>29.3</v>
      </c>
      <c r="CS103" s="1">
        <v>13</v>
      </c>
      <c r="CT103" s="1">
        <v>353</v>
      </c>
      <c r="CU103" s="1">
        <v>23.5</v>
      </c>
      <c r="CV103" s="1">
        <v>44.5</v>
      </c>
      <c r="CW103" s="1">
        <v>5.01</v>
      </c>
      <c r="CX103" s="1">
        <v>17.899999999999999</v>
      </c>
      <c r="CY103" s="1">
        <v>4.12</v>
      </c>
      <c r="CZ103" s="1">
        <v>0.57999999999999996</v>
      </c>
      <c r="DA103" s="1">
        <v>4.1100000000000003</v>
      </c>
      <c r="DB103" s="1">
        <v>0.77</v>
      </c>
      <c r="DC103" s="1">
        <v>4.84</v>
      </c>
      <c r="DD103" s="1">
        <v>1.04</v>
      </c>
      <c r="DE103" s="1">
        <v>2.97</v>
      </c>
      <c r="DF103" s="1">
        <v>0.47</v>
      </c>
      <c r="DG103" s="1">
        <v>3.2</v>
      </c>
      <c r="DH103" s="1">
        <v>0.51</v>
      </c>
      <c r="DI103" s="87">
        <v>113.52000000000001</v>
      </c>
      <c r="DJ103" s="2">
        <v>142.82000000000002</v>
      </c>
      <c r="DO103" s="1"/>
      <c r="DP103" s="1"/>
    </row>
    <row r="104" spans="1:158" s="3" customFormat="1" x14ac:dyDescent="0.35">
      <c r="A104" s="1" t="s">
        <v>2432</v>
      </c>
      <c r="B104" s="20" t="s">
        <v>978</v>
      </c>
      <c r="C104" s="3" t="s">
        <v>325</v>
      </c>
      <c r="D104" s="1" t="s">
        <v>980</v>
      </c>
      <c r="E104" s="103">
        <v>44796</v>
      </c>
      <c r="F104" s="20" t="s">
        <v>2380</v>
      </c>
      <c r="G104" s="20" t="s">
        <v>2380</v>
      </c>
      <c r="H104" s="20" t="s">
        <v>2380</v>
      </c>
      <c r="I104" s="20"/>
      <c r="J104" s="20"/>
      <c r="K104" s="20">
        <v>35.900126</v>
      </c>
      <c r="L104" s="20">
        <v>-107.372418</v>
      </c>
      <c r="M104" s="20" t="s">
        <v>357</v>
      </c>
      <c r="N104" s="59" t="s">
        <v>238</v>
      </c>
      <c r="O104" s="20" t="s">
        <v>147</v>
      </c>
      <c r="P104" s="59" t="s">
        <v>1715</v>
      </c>
      <c r="Q104" s="20" t="s">
        <v>1549</v>
      </c>
      <c r="S104" s="3">
        <v>0</v>
      </c>
      <c r="AA104" s="3" t="s">
        <v>142</v>
      </c>
      <c r="AB104" s="3" t="s">
        <v>983</v>
      </c>
      <c r="AG104" s="1">
        <f>AVERAGE(AG102:AG103)</f>
        <v>33.094999999999999</v>
      </c>
      <c r="AH104" s="1">
        <f t="shared" ref="AH104:AI104" si="313">AVERAGE(AH102:AH103)</f>
        <v>0.64500000000000002</v>
      </c>
      <c r="AI104" s="1">
        <f t="shared" si="313"/>
        <v>13.195</v>
      </c>
      <c r="AK104" s="1">
        <f>AVERAGE(AK102:AK103)</f>
        <v>0.215</v>
      </c>
      <c r="AL104" s="1"/>
      <c r="AM104" s="1">
        <f t="shared" ref="AM104:AS104" si="314">AVERAGE(AM102:AM103)</f>
        <v>0.03</v>
      </c>
      <c r="AN104" s="1">
        <f t="shared" si="314"/>
        <v>0.33499999999999996</v>
      </c>
      <c r="AO104" s="1">
        <f t="shared" si="314"/>
        <v>0.03</v>
      </c>
      <c r="AP104" s="1">
        <f t="shared" si="314"/>
        <v>0.28500000000000003</v>
      </c>
      <c r="AQ104" s="1">
        <f t="shared" si="314"/>
        <v>1.4999999999999999E-2</v>
      </c>
      <c r="AR104" s="1">
        <f t="shared" si="314"/>
        <v>50.484999999999999</v>
      </c>
      <c r="AS104" s="1">
        <f t="shared" si="314"/>
        <v>190</v>
      </c>
      <c r="AT104" s="1">
        <f>AVERAGE(AT102:AT103)</f>
        <v>0.29000000000000004</v>
      </c>
      <c r="AW104" s="1">
        <f>AVERAGE(AW102:AW103)</f>
        <v>31.650000000000002</v>
      </c>
      <c r="AY104" s="1">
        <f t="shared" ref="AY104:AZ104" si="315">AVERAGE(AY102:AY103)</f>
        <v>98.330000000000013</v>
      </c>
      <c r="AZ104" s="1">
        <f t="shared" si="315"/>
        <v>6.4999999999999997E-3</v>
      </c>
      <c r="BA104" s="1" t="s">
        <v>292</v>
      </c>
      <c r="BB104" s="1">
        <v>0.2</v>
      </c>
      <c r="BD104" s="1">
        <f t="shared" ref="BD104" si="316">AVERAGE(BD102:BD103)</f>
        <v>356</v>
      </c>
      <c r="BF104" s="1">
        <f t="shared" ref="BF104" si="317">AVERAGE(BF102:BF103)</f>
        <v>0.77500000000000002</v>
      </c>
      <c r="BH104" s="1" t="s">
        <v>292</v>
      </c>
      <c r="BJ104" s="1">
        <f t="shared" ref="BJ104" si="318">AVERAGE(BJ102:BJ103)</f>
        <v>1</v>
      </c>
      <c r="BK104" s="1">
        <f t="shared" ref="BK104" si="319">AVERAGE(BK102:BK103)</f>
        <v>19</v>
      </c>
      <c r="BL104" s="1">
        <f t="shared" ref="BL104" si="320">AVERAGE(BL102:BL103)</f>
        <v>0.46499999999999997</v>
      </c>
      <c r="BM104" s="1">
        <f t="shared" ref="BM104" si="321">AVERAGE(BM102:BM103)</f>
        <v>52</v>
      </c>
      <c r="BN104" s="1">
        <f t="shared" ref="BN104" si="322">AVERAGE(BN102:BN103)</f>
        <v>19.100000000000001</v>
      </c>
      <c r="BO104" s="1">
        <f t="shared" ref="BO104" si="323">AVERAGE(BO102:BO103)</f>
        <v>1.1000000000000001</v>
      </c>
      <c r="BP104" s="1">
        <f t="shared" ref="BP104" si="324">AVERAGE(BP102:BP103)</f>
        <v>8.41</v>
      </c>
      <c r="BQ104" s="1">
        <f t="shared" ref="BQ104" si="325">AVERAGE(BQ102:BQ103)</f>
        <v>0.10350000000000001</v>
      </c>
      <c r="BR104" s="1">
        <f t="shared" ref="BR104" si="326">AVERAGE(BR102:BR103)</f>
        <v>0.1</v>
      </c>
      <c r="BT104" s="1">
        <f t="shared" ref="BT104" si="327">AVERAGE(BT102:BT103)</f>
        <v>35</v>
      </c>
      <c r="BU104" s="1">
        <f t="shared" ref="BU104" si="328">AVERAGE(BU102:BU103)</f>
        <v>2.5</v>
      </c>
      <c r="BV104" s="1">
        <f t="shared" ref="BV104" si="329">AVERAGE(BV102:BV103)</f>
        <v>19.75</v>
      </c>
      <c r="BW104" s="1">
        <f t="shared" ref="BW104" si="330">AVERAGE(BW102:BW103)</f>
        <v>2</v>
      </c>
      <c r="BY104" s="1">
        <f t="shared" ref="BY104" si="331">AVERAGE(BY102:BY103)</f>
        <v>64.5</v>
      </c>
      <c r="CB104" s="1">
        <f t="shared" ref="CB104" si="332">AVERAGE(CB102:CB103)</f>
        <v>9.6999999999999993</v>
      </c>
      <c r="CC104" s="1">
        <f t="shared" ref="CC104" si="333">AVERAGE(CC102:CC103)</f>
        <v>1E-3</v>
      </c>
      <c r="CF104" s="1">
        <f t="shared" ref="CF104" si="334">AVERAGE(CF102:CF103)</f>
        <v>0.13500000000000001</v>
      </c>
      <c r="CG104" s="1">
        <f t="shared" ref="CG104" si="335">AVERAGE(CG102:CG103)</f>
        <v>6.6</v>
      </c>
      <c r="CH104" s="1">
        <f t="shared" ref="CH104" si="336">AVERAGE(CH102:CH103)</f>
        <v>4.5999999999999996</v>
      </c>
      <c r="CI104" s="1">
        <f t="shared" ref="CI104" si="337">AVERAGE(CI102:CI103)</f>
        <v>1.9</v>
      </c>
      <c r="CJ104" s="1">
        <f t="shared" ref="CJ104" si="338">AVERAGE(CJ102:CJ103)</f>
        <v>36.349999999999994</v>
      </c>
      <c r="CK104" s="1">
        <f t="shared" ref="CK104" si="339">AVERAGE(CK102:CK103)</f>
        <v>1.3</v>
      </c>
      <c r="CL104" s="1">
        <f t="shared" ref="CL104" si="340">AVERAGE(CL102:CL103)</f>
        <v>0.05</v>
      </c>
      <c r="CM104" s="1">
        <f t="shared" ref="CM104" si="341">AVERAGE(CM102:CM103)</f>
        <v>55.1</v>
      </c>
      <c r="CN104" s="1">
        <f t="shared" ref="CN104" si="342">AVERAGE(CN102:CN103)</f>
        <v>0.02</v>
      </c>
      <c r="CO104" s="1">
        <f t="shared" ref="CO104" si="343">AVERAGE(CO102:CO103)</f>
        <v>10.525</v>
      </c>
      <c r="CP104" s="1">
        <f t="shared" ref="CP104" si="344">AVERAGE(CP102:CP103)</f>
        <v>52.5</v>
      </c>
      <c r="CQ104" s="1">
        <f t="shared" ref="CQ104" si="345">AVERAGE(CQ102:CQ103)</f>
        <v>3.45</v>
      </c>
      <c r="CR104" s="1">
        <f t="shared" ref="CR104" si="346">AVERAGE(CR102:CR103)</f>
        <v>28.35</v>
      </c>
      <c r="CS104" s="1">
        <f t="shared" ref="CS104" si="347">AVERAGE(CS102:CS103)</f>
        <v>13.5</v>
      </c>
      <c r="CT104" s="1">
        <f t="shared" ref="CT104" si="348">AVERAGE(CT102:CT103)</f>
        <v>341.5</v>
      </c>
      <c r="CU104" s="1">
        <f t="shared" ref="CU104" si="349">AVERAGE(CU102:CU103)</f>
        <v>24.5</v>
      </c>
      <c r="CV104" s="1">
        <f t="shared" ref="CV104" si="350">AVERAGE(CV102:CV103)</f>
        <v>46.55</v>
      </c>
      <c r="CW104" s="1">
        <f t="shared" ref="CW104" si="351">AVERAGE(CW102:CW103)</f>
        <v>5.165</v>
      </c>
      <c r="CX104" s="1">
        <f t="shared" ref="CX104" si="352">AVERAGE(CX102:CX103)</f>
        <v>18.45</v>
      </c>
      <c r="CY104" s="1">
        <f t="shared" ref="CY104" si="353">AVERAGE(CY102:CY103)</f>
        <v>4.2549999999999999</v>
      </c>
      <c r="CZ104" s="1">
        <f t="shared" ref="CZ104" si="354">AVERAGE(CZ102:CZ103)</f>
        <v>0.57000000000000006</v>
      </c>
      <c r="DA104" s="1">
        <f t="shared" ref="DA104" si="355">AVERAGE(DA102:DA103)</f>
        <v>4.1349999999999998</v>
      </c>
      <c r="DB104" s="1">
        <f t="shared" ref="DB104" si="356">AVERAGE(DB102:DB103)</f>
        <v>0.75</v>
      </c>
      <c r="DC104" s="1">
        <f t="shared" ref="DC104" si="357">AVERAGE(DC102:DC103)</f>
        <v>4.7699999999999996</v>
      </c>
      <c r="DD104" s="1">
        <f t="shared" ref="DD104" si="358">AVERAGE(DD102:DD103)</f>
        <v>1.02</v>
      </c>
      <c r="DE104" s="1">
        <f t="shared" ref="DE104" si="359">AVERAGE(DE102:DE103)</f>
        <v>2.85</v>
      </c>
      <c r="DF104" s="1">
        <f t="shared" ref="DF104" si="360">AVERAGE(DF102:DF103)</f>
        <v>0.44499999999999995</v>
      </c>
      <c r="DG104" s="1">
        <f t="shared" ref="DG104" si="361">AVERAGE(DG102:DG103)</f>
        <v>3.1500000000000004</v>
      </c>
      <c r="DH104" s="1">
        <f t="shared" ref="DH104" si="362">AVERAGE(DH102:DH103)</f>
        <v>0.495</v>
      </c>
      <c r="DI104" s="112">
        <f>SUM(CU104:DH104)</f>
        <v>117.10499999999999</v>
      </c>
      <c r="DJ104" s="112">
        <f>SUM(CU104:DH104)+CR104</f>
        <v>145.45499999999998</v>
      </c>
      <c r="DO104" s="1"/>
      <c r="DP104" s="1"/>
    </row>
    <row r="105" spans="1:158" s="3" customFormat="1" ht="13" x14ac:dyDescent="0.3">
      <c r="A105" s="1"/>
      <c r="B105" s="20"/>
      <c r="D105" s="1"/>
      <c r="E105" s="103"/>
      <c r="F105" s="13"/>
      <c r="G105" s="1"/>
      <c r="H105" s="1"/>
      <c r="I105" s="1"/>
      <c r="J105" s="1"/>
      <c r="N105" s="59"/>
      <c r="O105" s="20"/>
      <c r="P105" s="59"/>
      <c r="Q105" s="20"/>
      <c r="AG105" s="1"/>
      <c r="AH105" s="1"/>
      <c r="AI105" s="1"/>
      <c r="AK105" s="1"/>
      <c r="AL105" s="1"/>
      <c r="AM105" s="1"/>
      <c r="AN105" s="1"/>
      <c r="AO105" s="1"/>
      <c r="AP105" s="1"/>
      <c r="AQ105" s="1"/>
      <c r="AR105" s="1"/>
      <c r="AS105" s="1"/>
      <c r="AT105" s="1"/>
      <c r="AW105" s="1"/>
      <c r="AZ105" s="1"/>
      <c r="BA105" s="1"/>
      <c r="BB105" s="1"/>
      <c r="BD105" s="1"/>
      <c r="BF105" s="1"/>
      <c r="BH105" s="1"/>
      <c r="BJ105" s="1"/>
      <c r="BK105" s="1"/>
      <c r="BL105" s="1"/>
      <c r="BM105" s="1"/>
      <c r="BN105" s="1"/>
      <c r="BO105" s="1"/>
      <c r="BP105" s="1"/>
      <c r="BQ105" s="1"/>
      <c r="BR105" s="1"/>
      <c r="BT105" s="1"/>
      <c r="BU105" s="1"/>
      <c r="BV105" s="1"/>
      <c r="BW105" s="1"/>
      <c r="BY105" s="1"/>
      <c r="CB105" s="1"/>
      <c r="CC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87"/>
      <c r="DJ105" s="2"/>
      <c r="DO105" s="1"/>
      <c r="DP105" s="1"/>
    </row>
    <row r="106" spans="1:158" s="1" customFormat="1" ht="13" x14ac:dyDescent="0.3">
      <c r="A106" s="1" t="s">
        <v>2210</v>
      </c>
      <c r="B106" s="20" t="s">
        <v>978</v>
      </c>
      <c r="C106" s="1" t="s">
        <v>143</v>
      </c>
      <c r="D106" s="20" t="s">
        <v>980</v>
      </c>
      <c r="E106" s="23">
        <v>44811</v>
      </c>
      <c r="F106" s="13">
        <v>44995</v>
      </c>
      <c r="G106" s="1" t="s">
        <v>2216</v>
      </c>
      <c r="H106" s="1" t="s">
        <v>2195</v>
      </c>
      <c r="K106" s="1">
        <v>36.809922</v>
      </c>
      <c r="L106" s="1">
        <v>-104.051091</v>
      </c>
      <c r="M106" s="20" t="s">
        <v>357</v>
      </c>
      <c r="N106" s="59" t="s">
        <v>239</v>
      </c>
      <c r="O106" s="20" t="s">
        <v>147</v>
      </c>
      <c r="P106" s="1" t="s">
        <v>2298</v>
      </c>
      <c r="Q106" s="20" t="s">
        <v>1549</v>
      </c>
      <c r="S106" s="3">
        <v>0</v>
      </c>
      <c r="Z106" s="17" t="s">
        <v>2221</v>
      </c>
      <c r="AA106" s="1" t="s">
        <v>143</v>
      </c>
      <c r="AG106" s="1">
        <v>45.95</v>
      </c>
      <c r="AH106" s="1">
        <v>1.29</v>
      </c>
      <c r="AI106" s="1">
        <v>14.96</v>
      </c>
      <c r="AK106" s="1">
        <v>9.6199999999999992</v>
      </c>
      <c r="AL106" s="1">
        <v>0.21</v>
      </c>
      <c r="AM106" s="1">
        <v>6.15</v>
      </c>
      <c r="AN106" s="1">
        <v>10.3</v>
      </c>
      <c r="AO106" s="1">
        <v>4.22</v>
      </c>
      <c r="AP106" s="1">
        <v>2.3199999999999998</v>
      </c>
      <c r="AQ106" s="1">
        <v>2.1800000000000002</v>
      </c>
      <c r="AR106" s="1">
        <v>1.31</v>
      </c>
      <c r="AS106" s="1">
        <v>970</v>
      </c>
      <c r="AT106" s="1">
        <v>0.09</v>
      </c>
      <c r="AW106" s="1">
        <v>0.2</v>
      </c>
      <c r="AY106" s="3">
        <v>98.51</v>
      </c>
      <c r="AZ106" s="1">
        <v>1E-3</v>
      </c>
      <c r="BA106" s="1" t="s">
        <v>292</v>
      </c>
      <c r="BB106" s="1">
        <v>0.4</v>
      </c>
      <c r="BD106" s="1">
        <v>2320</v>
      </c>
      <c r="BF106" s="1">
        <v>0.06</v>
      </c>
      <c r="BH106" s="1" t="s">
        <v>292</v>
      </c>
      <c r="BJ106" s="1">
        <v>35</v>
      </c>
      <c r="BK106" s="1">
        <v>31</v>
      </c>
      <c r="BL106" s="1">
        <v>0.89</v>
      </c>
      <c r="BM106" s="1">
        <v>44</v>
      </c>
      <c r="BN106" s="1">
        <v>19.399999999999999</v>
      </c>
      <c r="BO106" s="1">
        <v>0.7</v>
      </c>
      <c r="BP106" s="1">
        <v>5.56</v>
      </c>
      <c r="BQ106" s="1">
        <v>1.2999999999999999E-2</v>
      </c>
      <c r="BR106" s="1">
        <v>2.1999999999999999E-2</v>
      </c>
      <c r="BT106" s="1">
        <v>20</v>
      </c>
      <c r="BU106" s="1">
        <v>2</v>
      </c>
      <c r="BV106" s="1">
        <v>74</v>
      </c>
      <c r="BW106" s="1">
        <v>106</v>
      </c>
      <c r="BY106" s="1">
        <v>15</v>
      </c>
      <c r="CB106" s="1">
        <v>35.700000000000003</v>
      </c>
      <c r="CC106" s="1">
        <v>1E-3</v>
      </c>
      <c r="CF106" s="1">
        <v>0.08</v>
      </c>
      <c r="CG106" s="1">
        <v>2.6</v>
      </c>
      <c r="CH106" s="1">
        <v>0.2</v>
      </c>
      <c r="CI106" s="1">
        <v>1.4</v>
      </c>
      <c r="CJ106" s="1">
        <v>2890</v>
      </c>
      <c r="CK106" s="1">
        <v>3.5</v>
      </c>
      <c r="CL106" s="1" t="s">
        <v>261</v>
      </c>
      <c r="CM106" s="2"/>
      <c r="CN106" s="1">
        <v>0.03</v>
      </c>
      <c r="CO106" s="1">
        <v>4.8099999999999996</v>
      </c>
      <c r="CP106" s="1">
        <v>161</v>
      </c>
      <c r="CQ106" s="1">
        <v>0.5</v>
      </c>
      <c r="CR106" s="1">
        <v>37.9</v>
      </c>
      <c r="CS106" s="1">
        <v>122</v>
      </c>
      <c r="CT106" s="1">
        <v>298</v>
      </c>
      <c r="CU106" s="1">
        <v>192</v>
      </c>
      <c r="CV106" s="1">
        <v>343</v>
      </c>
      <c r="CW106" s="1">
        <v>35.1</v>
      </c>
      <c r="CX106" s="1">
        <v>124.5</v>
      </c>
      <c r="CY106" s="1">
        <v>18.45</v>
      </c>
      <c r="CZ106" s="1">
        <v>4.28</v>
      </c>
      <c r="DA106" s="1">
        <v>12.2</v>
      </c>
      <c r="DB106" s="1">
        <v>1.5</v>
      </c>
      <c r="DC106" s="1">
        <v>8.11</v>
      </c>
      <c r="DD106" s="1">
        <v>1.28</v>
      </c>
      <c r="DE106" s="1">
        <v>3.52</v>
      </c>
      <c r="DF106" s="1">
        <v>0.46</v>
      </c>
      <c r="DG106" s="1">
        <v>3.28</v>
      </c>
      <c r="DH106" s="1">
        <v>0.41</v>
      </c>
      <c r="DI106" s="88">
        <v>748.09</v>
      </c>
    </row>
    <row r="107" spans="1:158" s="3" customFormat="1" ht="13" x14ac:dyDescent="0.3">
      <c r="A107" s="1" t="s">
        <v>2269</v>
      </c>
      <c r="B107" s="20" t="s">
        <v>978</v>
      </c>
      <c r="C107" s="1" t="s">
        <v>143</v>
      </c>
      <c r="D107" s="1" t="s">
        <v>980</v>
      </c>
      <c r="E107" s="103">
        <v>44811</v>
      </c>
      <c r="F107" s="13">
        <v>45010</v>
      </c>
      <c r="G107" s="1" t="s">
        <v>2260</v>
      </c>
      <c r="H107" s="1" t="s">
        <v>2195</v>
      </c>
      <c r="I107" s="1"/>
      <c r="J107" s="1"/>
      <c r="K107" s="3">
        <v>36.809922</v>
      </c>
      <c r="L107" s="3">
        <v>-104.051091</v>
      </c>
      <c r="M107" s="3" t="s">
        <v>357</v>
      </c>
      <c r="N107" s="59" t="s">
        <v>239</v>
      </c>
      <c r="O107" s="20" t="s">
        <v>147</v>
      </c>
      <c r="P107" s="1" t="s">
        <v>2298</v>
      </c>
      <c r="Q107" s="20" t="s">
        <v>1549</v>
      </c>
      <c r="S107" s="3">
        <v>0</v>
      </c>
      <c r="Z107" s="10" t="s">
        <v>2221</v>
      </c>
      <c r="AA107" s="1" t="s">
        <v>143</v>
      </c>
      <c r="AG107" s="1">
        <v>45.37</v>
      </c>
      <c r="AH107" s="1">
        <v>1.27</v>
      </c>
      <c r="AI107" s="1">
        <v>14.9</v>
      </c>
      <c r="AK107" s="1">
        <v>9.67</v>
      </c>
      <c r="AL107" s="1">
        <v>0.21</v>
      </c>
      <c r="AM107" s="1">
        <v>6.15</v>
      </c>
      <c r="AN107" s="1">
        <v>10.55</v>
      </c>
      <c r="AO107" s="1">
        <v>4.76</v>
      </c>
      <c r="AP107" s="1">
        <v>2.37</v>
      </c>
      <c r="AQ107" s="1">
        <v>2.08</v>
      </c>
      <c r="AR107" s="1">
        <v>1.44</v>
      </c>
      <c r="AS107" s="1">
        <v>1070</v>
      </c>
      <c r="AT107" s="1">
        <v>0.14000000000000001</v>
      </c>
      <c r="AW107" s="1">
        <v>0.26</v>
      </c>
      <c r="AY107" s="3">
        <v>98.77</v>
      </c>
      <c r="AZ107" s="1" t="s">
        <v>290</v>
      </c>
      <c r="BA107" s="1" t="s">
        <v>292</v>
      </c>
      <c r="BB107" s="1">
        <v>0.1</v>
      </c>
      <c r="BD107" s="1">
        <v>2120</v>
      </c>
      <c r="BF107" s="1">
        <v>0.05</v>
      </c>
      <c r="BH107" s="1" t="s">
        <v>292</v>
      </c>
      <c r="BJ107" s="1">
        <v>35</v>
      </c>
      <c r="BK107" s="1">
        <v>33</v>
      </c>
      <c r="BL107" s="1">
        <v>0.89</v>
      </c>
      <c r="BM107" s="1">
        <v>47</v>
      </c>
      <c r="BN107" s="1">
        <v>19.2</v>
      </c>
      <c r="BO107" s="1">
        <v>1.1000000000000001</v>
      </c>
      <c r="BP107" s="1">
        <v>5.45</v>
      </c>
      <c r="BQ107" s="1">
        <v>1.0999999999999999E-2</v>
      </c>
      <c r="BR107" s="1">
        <v>2.3E-2</v>
      </c>
      <c r="BT107" s="1">
        <v>20</v>
      </c>
      <c r="BU107" s="1">
        <v>3</v>
      </c>
      <c r="BV107" s="1">
        <v>78.7</v>
      </c>
      <c r="BW107" s="1">
        <v>115</v>
      </c>
      <c r="BY107" s="1">
        <v>9</v>
      </c>
      <c r="CB107" s="1">
        <v>36</v>
      </c>
      <c r="CC107" s="1">
        <v>1E-3</v>
      </c>
      <c r="CF107" s="1" t="s">
        <v>307</v>
      </c>
      <c r="CG107" s="1">
        <v>2.6</v>
      </c>
      <c r="CH107" s="1">
        <v>0.3</v>
      </c>
      <c r="CI107" s="1">
        <v>1.2</v>
      </c>
      <c r="CJ107" s="1">
        <v>2980</v>
      </c>
      <c r="CK107" s="1">
        <v>3.7</v>
      </c>
      <c r="CL107" s="1">
        <v>0.01</v>
      </c>
      <c r="CM107" s="1">
        <v>20</v>
      </c>
      <c r="CN107" s="1" t="s">
        <v>333</v>
      </c>
      <c r="CO107" s="1">
        <v>4.83</v>
      </c>
      <c r="CP107" s="1">
        <v>161</v>
      </c>
      <c r="CQ107" s="1">
        <v>0.8</v>
      </c>
      <c r="CR107" s="1">
        <v>38.6</v>
      </c>
      <c r="CS107" s="1">
        <v>122</v>
      </c>
      <c r="CT107" s="1">
        <v>300</v>
      </c>
      <c r="CU107" s="1">
        <v>195</v>
      </c>
      <c r="CV107" s="1">
        <v>357</v>
      </c>
      <c r="CW107" s="1">
        <v>34.9</v>
      </c>
      <c r="CX107" s="1">
        <v>123</v>
      </c>
      <c r="CY107" s="1">
        <v>16.850000000000001</v>
      </c>
      <c r="CZ107" s="1">
        <v>4.8600000000000003</v>
      </c>
      <c r="DA107" s="1">
        <v>11.65</v>
      </c>
      <c r="DB107" s="1">
        <v>1.43</v>
      </c>
      <c r="DC107" s="1">
        <v>7.21</v>
      </c>
      <c r="DD107" s="1">
        <v>1.35</v>
      </c>
      <c r="DE107" s="1">
        <v>3.2</v>
      </c>
      <c r="DF107" s="1">
        <v>0.43</v>
      </c>
      <c r="DG107" s="1">
        <v>2.81</v>
      </c>
      <c r="DH107" s="1">
        <v>0.42</v>
      </c>
      <c r="DI107" s="88">
        <v>760.1099999999999</v>
      </c>
      <c r="DJ107" s="2">
        <v>798.70999999999992</v>
      </c>
      <c r="DO107" s="1"/>
      <c r="DP107" s="1"/>
    </row>
    <row r="108" spans="1:158" s="3" customFormat="1" x14ac:dyDescent="0.35">
      <c r="A108" s="1" t="s">
        <v>2433</v>
      </c>
      <c r="B108" s="20" t="s">
        <v>978</v>
      </c>
      <c r="C108" s="1" t="s">
        <v>143</v>
      </c>
      <c r="D108" s="1" t="s">
        <v>980</v>
      </c>
      <c r="E108" s="103">
        <v>44811</v>
      </c>
      <c r="F108" s="20" t="s">
        <v>2380</v>
      </c>
      <c r="G108" s="20" t="s">
        <v>2380</v>
      </c>
      <c r="H108" s="20" t="s">
        <v>2380</v>
      </c>
      <c r="I108" s="20"/>
      <c r="J108" s="20"/>
      <c r="K108" s="3">
        <v>36.809922</v>
      </c>
      <c r="L108" s="3">
        <v>-104.051091</v>
      </c>
      <c r="M108" s="3" t="s">
        <v>357</v>
      </c>
      <c r="N108" s="59" t="s">
        <v>239</v>
      </c>
      <c r="O108" s="20" t="s">
        <v>147</v>
      </c>
      <c r="P108" s="1" t="s">
        <v>2298</v>
      </c>
      <c r="Q108" s="20" t="s">
        <v>1549</v>
      </c>
      <c r="S108" s="3">
        <v>0</v>
      </c>
      <c r="Z108" s="10" t="s">
        <v>2221</v>
      </c>
      <c r="AA108" s="1" t="s">
        <v>143</v>
      </c>
      <c r="AG108" s="1">
        <f t="shared" ref="AG108:AI108" si="363">AVERAGE(AG106:AG107)</f>
        <v>45.66</v>
      </c>
      <c r="AH108" s="1">
        <f t="shared" si="363"/>
        <v>1.28</v>
      </c>
      <c r="AI108" s="1">
        <f t="shared" si="363"/>
        <v>14.93</v>
      </c>
      <c r="AK108" s="1">
        <f t="shared" ref="AK108:AS108" si="364">AVERAGE(AK106:AK107)</f>
        <v>9.6449999999999996</v>
      </c>
      <c r="AL108" s="1">
        <f t="shared" si="364"/>
        <v>0.21</v>
      </c>
      <c r="AM108" s="1">
        <f t="shared" si="364"/>
        <v>6.15</v>
      </c>
      <c r="AN108" s="1">
        <f t="shared" si="364"/>
        <v>10.425000000000001</v>
      </c>
      <c r="AO108" s="1">
        <f t="shared" si="364"/>
        <v>4.49</v>
      </c>
      <c r="AP108" s="1">
        <f t="shared" si="364"/>
        <v>2.3449999999999998</v>
      </c>
      <c r="AQ108" s="1">
        <f t="shared" si="364"/>
        <v>2.13</v>
      </c>
      <c r="AR108" s="1">
        <f t="shared" si="364"/>
        <v>1.375</v>
      </c>
      <c r="AS108" s="1">
        <f t="shared" si="364"/>
        <v>1020</v>
      </c>
      <c r="AT108" s="1">
        <f>AVERAGE(AT106:AT107)</f>
        <v>0.115</v>
      </c>
      <c r="AW108" s="1">
        <f>AVERAGE(AW106:AW107)</f>
        <v>0.23</v>
      </c>
      <c r="AY108" s="1">
        <f t="shared" ref="AY108:AZ108" si="365">AVERAGE(AY106:AY107)</f>
        <v>98.64</v>
      </c>
      <c r="AZ108" s="1">
        <f t="shared" si="365"/>
        <v>1E-3</v>
      </c>
      <c r="BA108" s="1" t="s">
        <v>292</v>
      </c>
      <c r="BB108" s="1">
        <f t="shared" ref="BB108" si="366">AVERAGE(BB106:BB107)</f>
        <v>0.25</v>
      </c>
      <c r="BD108" s="1">
        <f t="shared" ref="BD108" si="367">AVERAGE(BD106:BD107)</f>
        <v>2220</v>
      </c>
      <c r="BF108" s="1">
        <f t="shared" ref="BF108" si="368">AVERAGE(BF106:BF107)</f>
        <v>5.5E-2</v>
      </c>
      <c r="BH108" s="1" t="s">
        <v>292</v>
      </c>
      <c r="BJ108" s="1">
        <f t="shared" ref="BJ108" si="369">AVERAGE(BJ106:BJ107)</f>
        <v>35</v>
      </c>
      <c r="BK108" s="1">
        <f t="shared" ref="BK108" si="370">AVERAGE(BK106:BK107)</f>
        <v>32</v>
      </c>
      <c r="BL108" s="1">
        <f t="shared" ref="BL108" si="371">AVERAGE(BL106:BL107)</f>
        <v>0.89</v>
      </c>
      <c r="BM108" s="1">
        <f t="shared" ref="BM108" si="372">AVERAGE(BM106:BM107)</f>
        <v>45.5</v>
      </c>
      <c r="BN108" s="1">
        <f t="shared" ref="BN108" si="373">AVERAGE(BN106:BN107)</f>
        <v>19.299999999999997</v>
      </c>
      <c r="BO108" s="1">
        <f t="shared" ref="BO108" si="374">AVERAGE(BO106:BO107)</f>
        <v>0.9</v>
      </c>
      <c r="BP108" s="1">
        <f t="shared" ref="BP108" si="375">AVERAGE(BP106:BP107)</f>
        <v>5.5049999999999999</v>
      </c>
      <c r="BQ108" s="1">
        <f t="shared" ref="BQ108" si="376">AVERAGE(BQ106:BQ107)</f>
        <v>1.2E-2</v>
      </c>
      <c r="BR108" s="1">
        <f t="shared" ref="BR108" si="377">AVERAGE(BR106:BR107)</f>
        <v>2.2499999999999999E-2</v>
      </c>
      <c r="BT108" s="1">
        <f t="shared" ref="BT108" si="378">AVERAGE(BT106:BT107)</f>
        <v>20</v>
      </c>
      <c r="BU108" s="1">
        <f t="shared" ref="BU108" si="379">AVERAGE(BU106:BU107)</f>
        <v>2.5</v>
      </c>
      <c r="BV108" s="1">
        <f t="shared" ref="BV108" si="380">AVERAGE(BV106:BV107)</f>
        <v>76.349999999999994</v>
      </c>
      <c r="BW108" s="1">
        <f t="shared" ref="BW108" si="381">AVERAGE(BW106:BW107)</f>
        <v>110.5</v>
      </c>
      <c r="BY108" s="1">
        <f t="shared" ref="BY108" si="382">AVERAGE(BY106:BY107)</f>
        <v>12</v>
      </c>
      <c r="CB108" s="1">
        <f t="shared" ref="CB108" si="383">AVERAGE(CB106:CB107)</f>
        <v>35.85</v>
      </c>
      <c r="CC108" s="1">
        <f t="shared" ref="CC108" si="384">AVERAGE(CC106:CC107)</f>
        <v>1E-3</v>
      </c>
      <c r="CF108" s="1">
        <f t="shared" ref="CF108" si="385">AVERAGE(CF106:CF107)</f>
        <v>0.08</v>
      </c>
      <c r="CG108" s="1">
        <f t="shared" ref="CG108" si="386">AVERAGE(CG106:CG107)</f>
        <v>2.6</v>
      </c>
      <c r="CH108" s="1">
        <f t="shared" ref="CH108" si="387">AVERAGE(CH106:CH107)</f>
        <v>0.25</v>
      </c>
      <c r="CI108" s="1">
        <f t="shared" ref="CI108" si="388">AVERAGE(CI106:CI107)</f>
        <v>1.2999999999999998</v>
      </c>
      <c r="CJ108" s="1">
        <f t="shared" ref="CJ108" si="389">AVERAGE(CJ106:CJ107)</f>
        <v>2935</v>
      </c>
      <c r="CK108" s="1">
        <f t="shared" ref="CK108" si="390">AVERAGE(CK106:CK107)</f>
        <v>3.6</v>
      </c>
      <c r="CL108" s="1">
        <f t="shared" ref="CL108" si="391">AVERAGE(CL106:CL107)</f>
        <v>0.01</v>
      </c>
      <c r="CM108" s="1">
        <f t="shared" ref="CM108" si="392">AVERAGE(CM106:CM107)</f>
        <v>20</v>
      </c>
      <c r="CN108" s="1">
        <f t="shared" ref="CN108" si="393">AVERAGE(CN106:CN107)</f>
        <v>0.03</v>
      </c>
      <c r="CO108" s="1">
        <f t="shared" ref="CO108" si="394">AVERAGE(CO106:CO107)</f>
        <v>4.82</v>
      </c>
      <c r="CP108" s="1">
        <f t="shared" ref="CP108" si="395">AVERAGE(CP106:CP107)</f>
        <v>161</v>
      </c>
      <c r="CQ108" s="1">
        <f t="shared" ref="CQ108" si="396">AVERAGE(CQ106:CQ107)</f>
        <v>0.65</v>
      </c>
      <c r="CR108" s="1">
        <f t="shared" ref="CR108" si="397">AVERAGE(CR106:CR107)</f>
        <v>38.25</v>
      </c>
      <c r="CS108" s="1">
        <f t="shared" ref="CS108" si="398">AVERAGE(CS106:CS107)</f>
        <v>122</v>
      </c>
      <c r="CT108" s="1">
        <f t="shared" ref="CT108" si="399">AVERAGE(CT106:CT107)</f>
        <v>299</v>
      </c>
      <c r="CU108" s="1">
        <f t="shared" ref="CU108" si="400">AVERAGE(CU106:CU107)</f>
        <v>193.5</v>
      </c>
      <c r="CV108" s="1">
        <f t="shared" ref="CV108" si="401">AVERAGE(CV106:CV107)</f>
        <v>350</v>
      </c>
      <c r="CW108" s="1">
        <f t="shared" ref="CW108" si="402">AVERAGE(CW106:CW107)</f>
        <v>35</v>
      </c>
      <c r="CX108" s="1">
        <f t="shared" ref="CX108" si="403">AVERAGE(CX106:CX107)</f>
        <v>123.75</v>
      </c>
      <c r="CY108" s="1">
        <f t="shared" ref="CY108" si="404">AVERAGE(CY106:CY107)</f>
        <v>17.649999999999999</v>
      </c>
      <c r="CZ108" s="1">
        <f t="shared" ref="CZ108" si="405">AVERAGE(CZ106:CZ107)</f>
        <v>4.57</v>
      </c>
      <c r="DA108" s="1">
        <f t="shared" ref="DA108" si="406">AVERAGE(DA106:DA107)</f>
        <v>11.925000000000001</v>
      </c>
      <c r="DB108" s="1">
        <f t="shared" ref="DB108" si="407">AVERAGE(DB106:DB107)</f>
        <v>1.4649999999999999</v>
      </c>
      <c r="DC108" s="1">
        <f t="shared" ref="DC108" si="408">AVERAGE(DC106:DC107)</f>
        <v>7.66</v>
      </c>
      <c r="DD108" s="1">
        <f t="shared" ref="DD108" si="409">AVERAGE(DD106:DD107)</f>
        <v>1.3149999999999999</v>
      </c>
      <c r="DE108" s="1">
        <f t="shared" ref="DE108" si="410">AVERAGE(DE106:DE107)</f>
        <v>3.3600000000000003</v>
      </c>
      <c r="DF108" s="1">
        <f t="shared" ref="DF108" si="411">AVERAGE(DF106:DF107)</f>
        <v>0.44500000000000001</v>
      </c>
      <c r="DG108" s="1">
        <f t="shared" ref="DG108" si="412">AVERAGE(DG106:DG107)</f>
        <v>3.0449999999999999</v>
      </c>
      <c r="DH108" s="1">
        <f t="shared" ref="DH108" si="413">AVERAGE(DH106:DH107)</f>
        <v>0.41499999999999998</v>
      </c>
      <c r="DI108" s="112">
        <f>SUM(CU108:DH108)</f>
        <v>754.1</v>
      </c>
      <c r="DJ108" s="112">
        <f>SUM(CU108:DH108)+CR108</f>
        <v>792.35</v>
      </c>
      <c r="DO108" s="1"/>
      <c r="DP108" s="1"/>
    </row>
    <row r="109" spans="1:158" s="3" customFormat="1" ht="13" x14ac:dyDescent="0.3">
      <c r="A109" s="1"/>
      <c r="B109" s="20"/>
      <c r="C109" s="1"/>
      <c r="D109" s="1"/>
      <c r="E109" s="103"/>
      <c r="F109" s="13"/>
      <c r="G109" s="1"/>
      <c r="H109" s="1"/>
      <c r="I109" s="1"/>
      <c r="J109" s="1"/>
      <c r="N109" s="59"/>
      <c r="O109" s="20"/>
      <c r="P109" s="1"/>
      <c r="Q109" s="20"/>
      <c r="Z109" s="10"/>
      <c r="AA109" s="1"/>
      <c r="AG109" s="1"/>
      <c r="AH109" s="1"/>
      <c r="AI109" s="1"/>
      <c r="AK109" s="1"/>
      <c r="AL109" s="1"/>
      <c r="AM109" s="1"/>
      <c r="AN109" s="1"/>
      <c r="AO109" s="1"/>
      <c r="AP109" s="1"/>
      <c r="AQ109" s="1"/>
      <c r="AR109" s="1"/>
      <c r="AS109" s="1"/>
      <c r="AT109" s="1"/>
      <c r="AW109" s="1"/>
      <c r="AZ109" s="1"/>
      <c r="BA109" s="1"/>
      <c r="BB109" s="1"/>
      <c r="BD109" s="1"/>
      <c r="BF109" s="1"/>
      <c r="BH109" s="1"/>
      <c r="BJ109" s="1"/>
      <c r="BK109" s="1"/>
      <c r="BL109" s="1"/>
      <c r="BM109" s="1"/>
      <c r="BN109" s="1"/>
      <c r="BO109" s="1"/>
      <c r="BP109" s="1"/>
      <c r="BQ109" s="1"/>
      <c r="BR109" s="1"/>
      <c r="BT109" s="1"/>
      <c r="BU109" s="1"/>
      <c r="BV109" s="1"/>
      <c r="BW109" s="1"/>
      <c r="BY109" s="1"/>
      <c r="CB109" s="1"/>
      <c r="CC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88"/>
      <c r="DJ109" s="2"/>
      <c r="DO109" s="1"/>
      <c r="DP109" s="1"/>
    </row>
    <row r="110" spans="1:158" s="1" customFormat="1" ht="13" x14ac:dyDescent="0.3">
      <c r="A110" s="1" t="s">
        <v>2211</v>
      </c>
      <c r="B110" s="20" t="s">
        <v>978</v>
      </c>
      <c r="C110" s="1" t="s">
        <v>143</v>
      </c>
      <c r="D110" s="20" t="s">
        <v>980</v>
      </c>
      <c r="E110" s="23">
        <v>44811</v>
      </c>
      <c r="F110" s="13">
        <v>44995</v>
      </c>
      <c r="G110" s="1" t="s">
        <v>2216</v>
      </c>
      <c r="H110" s="1" t="s">
        <v>2195</v>
      </c>
      <c r="K110" s="1">
        <v>36.818969000000003</v>
      </c>
      <c r="L110" s="1">
        <v>-104.01299400000001</v>
      </c>
      <c r="M110" s="20" t="s">
        <v>357</v>
      </c>
      <c r="N110" s="59" t="s">
        <v>239</v>
      </c>
      <c r="O110" s="20" t="s">
        <v>147</v>
      </c>
      <c r="P110" s="1" t="s">
        <v>2298</v>
      </c>
      <c r="Q110" s="20" t="s">
        <v>1549</v>
      </c>
      <c r="S110" s="3">
        <v>0</v>
      </c>
      <c r="Z110" s="17" t="s">
        <v>2221</v>
      </c>
      <c r="AA110" s="1" t="s">
        <v>143</v>
      </c>
      <c r="AG110" s="1">
        <v>40.869999999999997</v>
      </c>
      <c r="AH110" s="1">
        <v>1.61</v>
      </c>
      <c r="AI110" s="1">
        <v>13.09</v>
      </c>
      <c r="AK110" s="1">
        <v>11.76</v>
      </c>
      <c r="AL110" s="1">
        <v>0.23</v>
      </c>
      <c r="AM110" s="1">
        <v>9.9</v>
      </c>
      <c r="AN110" s="1">
        <v>14</v>
      </c>
      <c r="AO110" s="1">
        <v>3.16</v>
      </c>
      <c r="AP110" s="1">
        <v>1.1399999999999999</v>
      </c>
      <c r="AQ110" s="1">
        <v>1.9</v>
      </c>
      <c r="AR110" s="1">
        <v>1.39</v>
      </c>
      <c r="AS110" s="1">
        <v>1010</v>
      </c>
      <c r="AT110" s="1">
        <v>0.05</v>
      </c>
      <c r="AW110" s="1">
        <v>0.08</v>
      </c>
      <c r="AY110" s="3">
        <v>99.050000000000011</v>
      </c>
      <c r="AZ110" s="1">
        <v>2E-3</v>
      </c>
      <c r="BA110" s="1" t="s">
        <v>292</v>
      </c>
      <c r="BB110" s="1" t="s">
        <v>321</v>
      </c>
      <c r="BD110" s="1">
        <v>1670</v>
      </c>
      <c r="BF110" s="1">
        <v>0.06</v>
      </c>
      <c r="BH110" s="1" t="s">
        <v>292</v>
      </c>
      <c r="BJ110" s="1">
        <v>49</v>
      </c>
      <c r="BK110" s="1">
        <v>292</v>
      </c>
      <c r="BL110" s="1">
        <v>0.19</v>
      </c>
      <c r="BM110" s="1">
        <v>39</v>
      </c>
      <c r="BN110" s="1">
        <v>16.2</v>
      </c>
      <c r="BO110" s="1">
        <v>0.6</v>
      </c>
      <c r="BP110" s="1">
        <v>3.51</v>
      </c>
      <c r="BQ110" s="1">
        <v>5.0000000000000001E-3</v>
      </c>
      <c r="BR110" s="1">
        <v>1.7000000000000001E-2</v>
      </c>
      <c r="BT110" s="1">
        <v>10</v>
      </c>
      <c r="BU110" s="1">
        <v>1</v>
      </c>
      <c r="BV110" s="1">
        <v>50.3</v>
      </c>
      <c r="BW110" s="1">
        <v>219</v>
      </c>
      <c r="BY110" s="1">
        <v>8</v>
      </c>
      <c r="CB110" s="1">
        <v>14</v>
      </c>
      <c r="CC110" s="1">
        <v>1E-3</v>
      </c>
      <c r="CF110" s="1">
        <v>7.0000000000000007E-2</v>
      </c>
      <c r="CG110" s="1">
        <v>5.0999999999999996</v>
      </c>
      <c r="CH110" s="1" t="s">
        <v>291</v>
      </c>
      <c r="CI110" s="1">
        <v>1.2</v>
      </c>
      <c r="CJ110" s="1">
        <v>2520</v>
      </c>
      <c r="CK110" s="1">
        <v>2.1</v>
      </c>
      <c r="CL110" s="1" t="s">
        <v>261</v>
      </c>
      <c r="CM110" s="2"/>
      <c r="CN110" s="1" t="s">
        <v>333</v>
      </c>
      <c r="CO110" s="1">
        <v>3.46</v>
      </c>
      <c r="CP110" s="1">
        <v>219</v>
      </c>
      <c r="CQ110" s="1">
        <v>0.6</v>
      </c>
      <c r="CR110" s="1">
        <v>37.200000000000003</v>
      </c>
      <c r="CS110" s="1">
        <v>120</v>
      </c>
      <c r="CT110" s="1">
        <v>179</v>
      </c>
      <c r="CU110" s="1">
        <v>153</v>
      </c>
      <c r="CV110" s="1">
        <v>284</v>
      </c>
      <c r="CW110" s="1">
        <v>30.4</v>
      </c>
      <c r="CX110" s="1">
        <v>109</v>
      </c>
      <c r="CY110" s="1">
        <v>16.899999999999999</v>
      </c>
      <c r="CZ110" s="1">
        <v>4.2300000000000004</v>
      </c>
      <c r="DA110" s="1">
        <v>12.25</v>
      </c>
      <c r="DB110" s="1">
        <v>1.42</v>
      </c>
      <c r="DC110" s="1">
        <v>7.61</v>
      </c>
      <c r="DD110" s="1">
        <v>1.3</v>
      </c>
      <c r="DE110" s="1">
        <v>3.36</v>
      </c>
      <c r="DF110" s="1">
        <v>0.44</v>
      </c>
      <c r="DG110" s="1">
        <v>2.8</v>
      </c>
      <c r="DH110" s="1">
        <v>0.39</v>
      </c>
      <c r="DI110" s="88">
        <v>627.09999999999991</v>
      </c>
    </row>
    <row r="111" spans="1:158" s="3" customFormat="1" ht="13" x14ac:dyDescent="0.3">
      <c r="A111" s="1" t="s">
        <v>2270</v>
      </c>
      <c r="B111" s="20" t="s">
        <v>978</v>
      </c>
      <c r="C111" s="1" t="s">
        <v>143</v>
      </c>
      <c r="D111" s="1" t="s">
        <v>980</v>
      </c>
      <c r="E111" s="103">
        <v>44811</v>
      </c>
      <c r="F111" s="13">
        <v>45010</v>
      </c>
      <c r="G111" s="1" t="s">
        <v>2260</v>
      </c>
      <c r="H111" s="1" t="s">
        <v>2195</v>
      </c>
      <c r="I111" s="1"/>
      <c r="J111" s="1"/>
      <c r="K111" s="3">
        <v>36.818969000000003</v>
      </c>
      <c r="L111" s="3">
        <v>-104.01299400000001</v>
      </c>
      <c r="M111" s="3" t="s">
        <v>357</v>
      </c>
      <c r="N111" s="59" t="s">
        <v>239</v>
      </c>
      <c r="O111" s="20" t="s">
        <v>147</v>
      </c>
      <c r="P111" s="1" t="s">
        <v>2298</v>
      </c>
      <c r="Q111" s="20" t="s">
        <v>1549</v>
      </c>
      <c r="S111" s="3">
        <v>0</v>
      </c>
      <c r="Z111" s="10" t="s">
        <v>2221</v>
      </c>
      <c r="AA111" s="1" t="s">
        <v>143</v>
      </c>
      <c r="AG111" s="1">
        <v>40.79</v>
      </c>
      <c r="AH111" s="1">
        <v>1.61</v>
      </c>
      <c r="AI111" s="1">
        <v>13.06</v>
      </c>
      <c r="AK111" s="1">
        <v>11.79</v>
      </c>
      <c r="AL111" s="1">
        <v>0.23</v>
      </c>
      <c r="AM111" s="1">
        <v>9.86</v>
      </c>
      <c r="AN111" s="1">
        <v>13.9</v>
      </c>
      <c r="AO111" s="1">
        <v>3.22</v>
      </c>
      <c r="AP111" s="1">
        <v>1.1399999999999999</v>
      </c>
      <c r="AQ111" s="1">
        <v>1.84</v>
      </c>
      <c r="AR111" s="1">
        <v>1.1299999999999999</v>
      </c>
      <c r="AS111" s="1">
        <v>1090</v>
      </c>
      <c r="AT111" s="1">
        <v>0.05</v>
      </c>
      <c r="AW111" s="1">
        <v>0.09</v>
      </c>
      <c r="AY111" s="3">
        <v>98.570000000000007</v>
      </c>
      <c r="AZ111" s="1" t="s">
        <v>290</v>
      </c>
      <c r="BA111" s="1" t="s">
        <v>292</v>
      </c>
      <c r="BB111" s="1">
        <v>0.1</v>
      </c>
      <c r="BD111" s="1">
        <v>1770</v>
      </c>
      <c r="BF111" s="1">
        <v>0.04</v>
      </c>
      <c r="BH111" s="1" t="s">
        <v>292</v>
      </c>
      <c r="BJ111" s="1">
        <v>50</v>
      </c>
      <c r="BK111" s="1">
        <v>289</v>
      </c>
      <c r="BL111" s="1">
        <v>0.39</v>
      </c>
      <c r="BM111" s="1">
        <v>28</v>
      </c>
      <c r="BN111" s="1">
        <v>18.2</v>
      </c>
      <c r="BO111" s="1">
        <v>1.5</v>
      </c>
      <c r="BP111" s="1">
        <v>3.56</v>
      </c>
      <c r="BQ111" s="1">
        <v>7.0000000000000001E-3</v>
      </c>
      <c r="BR111" s="1">
        <v>1.4E-2</v>
      </c>
      <c r="BT111" s="1">
        <v>10</v>
      </c>
      <c r="BU111" s="1">
        <v>2</v>
      </c>
      <c r="BV111" s="1">
        <v>52.9</v>
      </c>
      <c r="BW111" s="1">
        <v>225</v>
      </c>
      <c r="BY111" s="1">
        <v>3</v>
      </c>
      <c r="CB111" s="1">
        <v>17.600000000000001</v>
      </c>
      <c r="CC111" s="1">
        <v>1E-3</v>
      </c>
      <c r="CF111" s="1" t="s">
        <v>307</v>
      </c>
      <c r="CG111" s="1">
        <v>4.2</v>
      </c>
      <c r="CH111" s="1">
        <v>0.2</v>
      </c>
      <c r="CI111" s="1">
        <v>1.2</v>
      </c>
      <c r="CJ111" s="1">
        <v>2580</v>
      </c>
      <c r="CK111" s="1">
        <v>2.2000000000000002</v>
      </c>
      <c r="CL111" s="1">
        <v>0.02</v>
      </c>
      <c r="CM111" s="1">
        <v>16.05</v>
      </c>
      <c r="CN111" s="1" t="s">
        <v>333</v>
      </c>
      <c r="CO111" s="1">
        <v>3.5</v>
      </c>
      <c r="CP111" s="1">
        <v>223</v>
      </c>
      <c r="CQ111" s="1">
        <v>5</v>
      </c>
      <c r="CR111" s="1">
        <v>38</v>
      </c>
      <c r="CS111" s="1">
        <v>117</v>
      </c>
      <c r="CT111" s="1">
        <v>183</v>
      </c>
      <c r="CU111" s="1">
        <v>154.5</v>
      </c>
      <c r="CV111" s="1">
        <v>290</v>
      </c>
      <c r="CW111" s="1">
        <v>29.5</v>
      </c>
      <c r="CX111" s="1">
        <v>108.5</v>
      </c>
      <c r="CY111" s="1">
        <v>16.95</v>
      </c>
      <c r="CZ111" s="1">
        <v>4.51</v>
      </c>
      <c r="DA111" s="1">
        <v>11.4</v>
      </c>
      <c r="DB111" s="1">
        <v>1.45</v>
      </c>
      <c r="DC111" s="1">
        <v>7.22</v>
      </c>
      <c r="DD111" s="1">
        <v>1.31</v>
      </c>
      <c r="DE111" s="1">
        <v>3.13</v>
      </c>
      <c r="DF111" s="1">
        <v>0.47</v>
      </c>
      <c r="DG111" s="1">
        <v>2.74</v>
      </c>
      <c r="DH111" s="1">
        <v>0.4</v>
      </c>
      <c r="DI111" s="88">
        <v>632.08000000000004</v>
      </c>
      <c r="DJ111" s="2">
        <v>670.08</v>
      </c>
      <c r="DO111" s="1"/>
      <c r="DP111" s="1"/>
    </row>
    <row r="112" spans="1:158" s="3" customFormat="1" x14ac:dyDescent="0.35">
      <c r="A112" s="1" t="s">
        <v>2434</v>
      </c>
      <c r="B112" s="20" t="s">
        <v>978</v>
      </c>
      <c r="C112" s="1" t="s">
        <v>143</v>
      </c>
      <c r="D112" s="1" t="s">
        <v>980</v>
      </c>
      <c r="E112" s="103">
        <v>44811</v>
      </c>
      <c r="F112" s="20" t="s">
        <v>2380</v>
      </c>
      <c r="G112" s="20" t="s">
        <v>2380</v>
      </c>
      <c r="H112" s="20" t="s">
        <v>2380</v>
      </c>
      <c r="I112" s="20"/>
      <c r="J112" s="20"/>
      <c r="K112" s="3">
        <v>36.818969000000003</v>
      </c>
      <c r="L112" s="3">
        <v>-104.01299400000001</v>
      </c>
      <c r="M112" s="3" t="s">
        <v>357</v>
      </c>
      <c r="N112" s="59" t="s">
        <v>239</v>
      </c>
      <c r="O112" s="20" t="s">
        <v>147</v>
      </c>
      <c r="P112" s="1" t="s">
        <v>2298</v>
      </c>
      <c r="Q112" s="20" t="s">
        <v>1549</v>
      </c>
      <c r="S112" s="3">
        <v>0</v>
      </c>
      <c r="Z112" s="10" t="s">
        <v>2221</v>
      </c>
      <c r="AA112" s="1" t="s">
        <v>143</v>
      </c>
      <c r="AG112" s="1">
        <f t="shared" ref="AG112:AI112" si="414">AVERAGE(AG110:AG111)</f>
        <v>40.83</v>
      </c>
      <c r="AH112" s="1">
        <f t="shared" si="414"/>
        <v>1.61</v>
      </c>
      <c r="AI112" s="1">
        <f t="shared" si="414"/>
        <v>13.074999999999999</v>
      </c>
      <c r="AK112" s="1">
        <f t="shared" ref="AK112:AS112" si="415">AVERAGE(AK110:AK111)</f>
        <v>11.774999999999999</v>
      </c>
      <c r="AL112" s="1">
        <f t="shared" si="415"/>
        <v>0.23</v>
      </c>
      <c r="AM112" s="1">
        <f t="shared" si="415"/>
        <v>9.879999999999999</v>
      </c>
      <c r="AN112" s="1">
        <f t="shared" si="415"/>
        <v>13.95</v>
      </c>
      <c r="AO112" s="1">
        <f t="shared" si="415"/>
        <v>3.1900000000000004</v>
      </c>
      <c r="AP112" s="1">
        <f t="shared" si="415"/>
        <v>1.1399999999999999</v>
      </c>
      <c r="AQ112" s="1">
        <f t="shared" si="415"/>
        <v>1.87</v>
      </c>
      <c r="AR112" s="1">
        <f t="shared" si="415"/>
        <v>1.2599999999999998</v>
      </c>
      <c r="AS112" s="1">
        <f t="shared" si="415"/>
        <v>1050</v>
      </c>
      <c r="AT112" s="1">
        <f>AVERAGE(AT110:AT111)</f>
        <v>0.05</v>
      </c>
      <c r="AW112" s="1">
        <f>AVERAGE(AW110:AW111)</f>
        <v>8.4999999999999992E-2</v>
      </c>
      <c r="AY112" s="1">
        <f t="shared" ref="AY112:AZ112" si="416">AVERAGE(AY110:AY111)</f>
        <v>98.81</v>
      </c>
      <c r="AZ112" s="1">
        <f t="shared" si="416"/>
        <v>2E-3</v>
      </c>
      <c r="BA112" s="1" t="s">
        <v>292</v>
      </c>
      <c r="BB112" s="1">
        <f t="shared" ref="BB112" si="417">AVERAGE(BB110:BB111)</f>
        <v>0.1</v>
      </c>
      <c r="BD112" s="1">
        <f t="shared" ref="BD112" si="418">AVERAGE(BD110:BD111)</f>
        <v>1720</v>
      </c>
      <c r="BF112" s="1">
        <f t="shared" ref="BF112" si="419">AVERAGE(BF110:BF111)</f>
        <v>0.05</v>
      </c>
      <c r="BH112" s="1" t="s">
        <v>292</v>
      </c>
      <c r="BJ112" s="1">
        <f t="shared" ref="BJ112" si="420">AVERAGE(BJ110:BJ111)</f>
        <v>49.5</v>
      </c>
      <c r="BK112" s="1">
        <f t="shared" ref="BK112" si="421">AVERAGE(BK110:BK111)</f>
        <v>290.5</v>
      </c>
      <c r="BL112" s="1">
        <f t="shared" ref="BL112" si="422">AVERAGE(BL110:BL111)</f>
        <v>0.29000000000000004</v>
      </c>
      <c r="BM112" s="1">
        <f t="shared" ref="BM112" si="423">AVERAGE(BM110:BM111)</f>
        <v>33.5</v>
      </c>
      <c r="BN112" s="1">
        <f t="shared" ref="BN112" si="424">AVERAGE(BN110:BN111)</f>
        <v>17.2</v>
      </c>
      <c r="BO112" s="1">
        <f t="shared" ref="BO112" si="425">AVERAGE(BO110:BO111)</f>
        <v>1.05</v>
      </c>
      <c r="BP112" s="1">
        <f t="shared" ref="BP112" si="426">AVERAGE(BP110:BP111)</f>
        <v>3.5350000000000001</v>
      </c>
      <c r="BQ112" s="1">
        <f t="shared" ref="BQ112" si="427">AVERAGE(BQ110:BQ111)</f>
        <v>6.0000000000000001E-3</v>
      </c>
      <c r="BR112" s="1">
        <f t="shared" ref="BR112" si="428">AVERAGE(BR110:BR111)</f>
        <v>1.55E-2</v>
      </c>
      <c r="BT112" s="1">
        <f t="shared" ref="BT112" si="429">AVERAGE(BT110:BT111)</f>
        <v>10</v>
      </c>
      <c r="BU112" s="1">
        <f t="shared" ref="BU112" si="430">AVERAGE(BU110:BU111)</f>
        <v>1.5</v>
      </c>
      <c r="BV112" s="1">
        <f t="shared" ref="BV112" si="431">AVERAGE(BV110:BV111)</f>
        <v>51.599999999999994</v>
      </c>
      <c r="BW112" s="1">
        <f t="shared" ref="BW112" si="432">AVERAGE(BW110:BW111)</f>
        <v>222</v>
      </c>
      <c r="BY112" s="1">
        <f t="shared" ref="BY112" si="433">AVERAGE(BY110:BY111)</f>
        <v>5.5</v>
      </c>
      <c r="CB112" s="1">
        <f t="shared" ref="CB112" si="434">AVERAGE(CB110:CB111)</f>
        <v>15.8</v>
      </c>
      <c r="CC112" s="1">
        <f t="shared" ref="CC112" si="435">AVERAGE(CC110:CC111)</f>
        <v>1E-3</v>
      </c>
      <c r="CF112" s="1">
        <f t="shared" ref="CF112" si="436">AVERAGE(CF110:CF111)</f>
        <v>7.0000000000000007E-2</v>
      </c>
      <c r="CG112" s="1">
        <f t="shared" ref="CG112" si="437">AVERAGE(CG110:CG111)</f>
        <v>4.6500000000000004</v>
      </c>
      <c r="CH112" s="1">
        <f t="shared" ref="CH112" si="438">AVERAGE(CH110:CH111)</f>
        <v>0.2</v>
      </c>
      <c r="CI112" s="1">
        <f t="shared" ref="CI112" si="439">AVERAGE(CI110:CI111)</f>
        <v>1.2</v>
      </c>
      <c r="CJ112" s="1">
        <f t="shared" ref="CJ112" si="440">AVERAGE(CJ110:CJ111)</f>
        <v>2550</v>
      </c>
      <c r="CK112" s="1">
        <f t="shared" ref="CK112" si="441">AVERAGE(CK110:CK111)</f>
        <v>2.1500000000000004</v>
      </c>
      <c r="CL112" s="1">
        <f t="shared" ref="CL112" si="442">AVERAGE(CL110:CL111)</f>
        <v>0.02</v>
      </c>
      <c r="CM112" s="1">
        <f t="shared" ref="CM112" si="443">AVERAGE(CM110:CM111)</f>
        <v>16.05</v>
      </c>
      <c r="CN112" s="1" t="e">
        <f t="shared" ref="CN112" si="444">AVERAGE(CN110:CN111)</f>
        <v>#DIV/0!</v>
      </c>
      <c r="CO112" s="1">
        <f t="shared" ref="CO112" si="445">AVERAGE(CO110:CO111)</f>
        <v>3.48</v>
      </c>
      <c r="CP112" s="1">
        <f t="shared" ref="CP112" si="446">AVERAGE(CP110:CP111)</f>
        <v>221</v>
      </c>
      <c r="CQ112" s="1">
        <f t="shared" ref="CQ112" si="447">AVERAGE(CQ110:CQ111)</f>
        <v>2.8</v>
      </c>
      <c r="CR112" s="1">
        <f t="shared" ref="CR112" si="448">AVERAGE(CR110:CR111)</f>
        <v>37.6</v>
      </c>
      <c r="CS112" s="1">
        <f t="shared" ref="CS112" si="449">AVERAGE(CS110:CS111)</f>
        <v>118.5</v>
      </c>
      <c r="CT112" s="1">
        <f t="shared" ref="CT112" si="450">AVERAGE(CT110:CT111)</f>
        <v>181</v>
      </c>
      <c r="CU112" s="1">
        <f t="shared" ref="CU112" si="451">AVERAGE(CU110:CU111)</f>
        <v>153.75</v>
      </c>
      <c r="CV112" s="1">
        <f t="shared" ref="CV112" si="452">AVERAGE(CV110:CV111)</f>
        <v>287</v>
      </c>
      <c r="CW112" s="1">
        <f t="shared" ref="CW112" si="453">AVERAGE(CW110:CW111)</f>
        <v>29.95</v>
      </c>
      <c r="CX112" s="1">
        <f t="shared" ref="CX112" si="454">AVERAGE(CX110:CX111)</f>
        <v>108.75</v>
      </c>
      <c r="CY112" s="1">
        <f t="shared" ref="CY112" si="455">AVERAGE(CY110:CY111)</f>
        <v>16.924999999999997</v>
      </c>
      <c r="CZ112" s="1">
        <f t="shared" ref="CZ112" si="456">AVERAGE(CZ110:CZ111)</f>
        <v>4.37</v>
      </c>
      <c r="DA112" s="1">
        <f t="shared" ref="DA112" si="457">AVERAGE(DA110:DA111)</f>
        <v>11.824999999999999</v>
      </c>
      <c r="DB112" s="1">
        <f t="shared" ref="DB112" si="458">AVERAGE(DB110:DB111)</f>
        <v>1.4350000000000001</v>
      </c>
      <c r="DC112" s="1">
        <f t="shared" ref="DC112" si="459">AVERAGE(DC110:DC111)</f>
        <v>7.415</v>
      </c>
      <c r="DD112" s="1">
        <f t="shared" ref="DD112" si="460">AVERAGE(DD110:DD111)</f>
        <v>1.3050000000000002</v>
      </c>
      <c r="DE112" s="1">
        <f t="shared" ref="DE112" si="461">AVERAGE(DE110:DE111)</f>
        <v>3.2450000000000001</v>
      </c>
      <c r="DF112" s="1">
        <f t="shared" ref="DF112" si="462">AVERAGE(DF110:DF111)</f>
        <v>0.45499999999999996</v>
      </c>
      <c r="DG112" s="1">
        <f t="shared" ref="DG112" si="463">AVERAGE(DG110:DG111)</f>
        <v>2.77</v>
      </c>
      <c r="DH112" s="1">
        <f t="shared" ref="DH112" si="464">AVERAGE(DH110:DH111)</f>
        <v>0.39500000000000002</v>
      </c>
      <c r="DI112" s="112">
        <f>SUM(CU112:DH112)</f>
        <v>629.58999999999992</v>
      </c>
      <c r="DJ112" s="112">
        <f>SUM(CU112:DH112)+CR112</f>
        <v>667.18999999999994</v>
      </c>
      <c r="DO112" s="1"/>
      <c r="DP112" s="1"/>
    </row>
    <row r="113" spans="1:158" s="3" customFormat="1" ht="13" x14ac:dyDescent="0.3">
      <c r="A113" s="1"/>
      <c r="B113" s="20"/>
      <c r="C113" s="1"/>
      <c r="D113" s="1"/>
      <c r="E113" s="103"/>
      <c r="F113" s="13"/>
      <c r="G113" s="1"/>
      <c r="H113" s="1"/>
      <c r="I113" s="1"/>
      <c r="J113" s="1"/>
      <c r="N113" s="59"/>
      <c r="O113" s="20"/>
      <c r="P113" s="1"/>
      <c r="Q113" s="20"/>
      <c r="Z113" s="10"/>
      <c r="AA113" s="1"/>
      <c r="AG113" s="1"/>
      <c r="AH113" s="1"/>
      <c r="AI113" s="1"/>
      <c r="AK113" s="1"/>
      <c r="AL113" s="1"/>
      <c r="AM113" s="1"/>
      <c r="AN113" s="1"/>
      <c r="AO113" s="1"/>
      <c r="AP113" s="1"/>
      <c r="AQ113" s="1"/>
      <c r="AR113" s="1"/>
      <c r="AS113" s="1"/>
      <c r="AT113" s="1"/>
      <c r="AW113" s="1"/>
      <c r="AZ113" s="1"/>
      <c r="BA113" s="1"/>
      <c r="BB113" s="1"/>
      <c r="BD113" s="1"/>
      <c r="BF113" s="1"/>
      <c r="BH113" s="1"/>
      <c r="BJ113" s="1"/>
      <c r="BK113" s="1"/>
      <c r="BL113" s="1"/>
      <c r="BM113" s="1"/>
      <c r="BN113" s="1"/>
      <c r="BO113" s="1"/>
      <c r="BP113" s="1"/>
      <c r="BQ113" s="1"/>
      <c r="BR113" s="1"/>
      <c r="BT113" s="1"/>
      <c r="BU113" s="1"/>
      <c r="BV113" s="1"/>
      <c r="BW113" s="1"/>
      <c r="BY113" s="1"/>
      <c r="CB113" s="1"/>
      <c r="CC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88"/>
      <c r="DJ113" s="2"/>
      <c r="DO113" s="1"/>
      <c r="DP113" s="1"/>
    </row>
    <row r="114" spans="1:158" s="1" customFormat="1" ht="13" x14ac:dyDescent="0.3">
      <c r="A114" s="1" t="s">
        <v>2212</v>
      </c>
      <c r="B114" s="20" t="s">
        <v>978</v>
      </c>
      <c r="C114" s="1" t="s">
        <v>143</v>
      </c>
      <c r="D114" s="20" t="s">
        <v>980</v>
      </c>
      <c r="E114" s="23">
        <v>44811</v>
      </c>
      <c r="F114" s="13">
        <v>44995</v>
      </c>
      <c r="G114" s="1" t="s">
        <v>2216</v>
      </c>
      <c r="H114" s="1" t="s">
        <v>2195</v>
      </c>
      <c r="K114" s="1">
        <v>36.821790999999997</v>
      </c>
      <c r="L114" s="1">
        <v>-104.00120800000001</v>
      </c>
      <c r="M114" s="20" t="s">
        <v>357</v>
      </c>
      <c r="N114" s="59" t="s">
        <v>239</v>
      </c>
      <c r="O114" s="20" t="s">
        <v>147</v>
      </c>
      <c r="P114" s="1" t="s">
        <v>2298</v>
      </c>
      <c r="Q114" s="20" t="s">
        <v>1549</v>
      </c>
      <c r="S114" s="3">
        <v>0</v>
      </c>
      <c r="Z114" s="17" t="s">
        <v>2222</v>
      </c>
      <c r="AA114" s="1" t="s">
        <v>143</v>
      </c>
      <c r="AG114" s="1">
        <v>41.04</v>
      </c>
      <c r="AH114" s="1">
        <v>1.64</v>
      </c>
      <c r="AI114" s="1">
        <v>13.1</v>
      </c>
      <c r="AK114" s="1">
        <v>11.56</v>
      </c>
      <c r="AL114" s="1">
        <v>0.23</v>
      </c>
      <c r="AM114" s="1">
        <v>9.9600000000000009</v>
      </c>
      <c r="AN114" s="1">
        <v>13.45</v>
      </c>
      <c r="AO114" s="1">
        <v>3.49</v>
      </c>
      <c r="AP114" s="1">
        <v>0.97</v>
      </c>
      <c r="AQ114" s="1">
        <v>1.88</v>
      </c>
      <c r="AR114" s="1">
        <v>1.47</v>
      </c>
      <c r="AS114" s="1">
        <v>880</v>
      </c>
      <c r="AT114" s="1">
        <v>0.02</v>
      </c>
      <c r="AW114" s="1">
        <v>0.13</v>
      </c>
      <c r="AY114" s="3">
        <v>98.789999999999992</v>
      </c>
      <c r="AZ114" s="1">
        <v>1E-3</v>
      </c>
      <c r="BA114" s="1" t="s">
        <v>292</v>
      </c>
      <c r="BB114" s="1" t="s">
        <v>321</v>
      </c>
      <c r="BD114" s="1">
        <v>1940</v>
      </c>
      <c r="BF114" s="1">
        <v>0.01</v>
      </c>
      <c r="BH114" s="1" t="s">
        <v>292</v>
      </c>
      <c r="BJ114" s="1">
        <v>49</v>
      </c>
      <c r="BK114" s="1">
        <v>292</v>
      </c>
      <c r="BL114" s="1">
        <v>0.68</v>
      </c>
      <c r="BM114" s="1">
        <v>66</v>
      </c>
      <c r="BN114" s="1">
        <v>16.8</v>
      </c>
      <c r="BO114" s="1" t="s">
        <v>292</v>
      </c>
      <c r="BP114" s="1">
        <v>3.53</v>
      </c>
      <c r="BQ114" s="1" t="s">
        <v>296</v>
      </c>
      <c r="BR114" s="1">
        <v>8.9999999999999993E-3</v>
      </c>
      <c r="BT114" s="1">
        <v>20</v>
      </c>
      <c r="BU114" s="1">
        <v>1</v>
      </c>
      <c r="BV114" s="1">
        <v>51.6</v>
      </c>
      <c r="BW114" s="1">
        <v>209</v>
      </c>
      <c r="BY114" s="1">
        <v>11</v>
      </c>
      <c r="CB114" s="1">
        <v>13.4</v>
      </c>
      <c r="CC114" s="1">
        <v>1E-3</v>
      </c>
      <c r="CF114" s="1" t="s">
        <v>307</v>
      </c>
      <c r="CG114" s="1">
        <v>3.5</v>
      </c>
      <c r="CH114" s="1" t="s">
        <v>291</v>
      </c>
      <c r="CI114" s="1">
        <v>1.4</v>
      </c>
      <c r="CJ114" s="1">
        <v>2540</v>
      </c>
      <c r="CK114" s="1">
        <v>2.1</v>
      </c>
      <c r="CL114" s="1">
        <v>0.02</v>
      </c>
      <c r="CM114" s="2"/>
      <c r="CN114" s="1">
        <v>0.04</v>
      </c>
      <c r="CO114" s="1">
        <v>4.08</v>
      </c>
      <c r="CP114" s="1">
        <v>226</v>
      </c>
      <c r="CQ114" s="1">
        <v>0.6</v>
      </c>
      <c r="CR114" s="1">
        <v>36.799999999999997</v>
      </c>
      <c r="CS114" s="1">
        <v>113</v>
      </c>
      <c r="CT114" s="1">
        <v>184</v>
      </c>
      <c r="CU114" s="1">
        <v>152</v>
      </c>
      <c r="CV114" s="1">
        <v>278</v>
      </c>
      <c r="CW114" s="1">
        <v>29.5</v>
      </c>
      <c r="CX114" s="1">
        <v>107.5</v>
      </c>
      <c r="CY114" s="1">
        <v>17.5</v>
      </c>
      <c r="CZ114" s="1">
        <v>4.28</v>
      </c>
      <c r="DA114" s="1">
        <v>11.6</v>
      </c>
      <c r="DB114" s="1">
        <v>1.38</v>
      </c>
      <c r="DC114" s="1">
        <v>7.94</v>
      </c>
      <c r="DD114" s="1">
        <v>1.35</v>
      </c>
      <c r="DE114" s="1">
        <v>3.56</v>
      </c>
      <c r="DF114" s="1">
        <v>0.5</v>
      </c>
      <c r="DG114" s="1">
        <v>2.71</v>
      </c>
      <c r="DH114" s="1">
        <v>0.47</v>
      </c>
      <c r="DI114" s="88">
        <v>618.29000000000008</v>
      </c>
    </row>
    <row r="115" spans="1:158" s="3" customFormat="1" ht="13" x14ac:dyDescent="0.3">
      <c r="A115" s="1" t="s">
        <v>2271</v>
      </c>
      <c r="B115" s="20" t="s">
        <v>978</v>
      </c>
      <c r="C115" s="1" t="s">
        <v>143</v>
      </c>
      <c r="D115" s="1" t="s">
        <v>980</v>
      </c>
      <c r="E115" s="103">
        <v>44811</v>
      </c>
      <c r="F115" s="13">
        <v>45010</v>
      </c>
      <c r="G115" s="1" t="s">
        <v>2260</v>
      </c>
      <c r="H115" s="1" t="s">
        <v>2195</v>
      </c>
      <c r="I115" s="1"/>
      <c r="J115" s="1"/>
      <c r="K115" s="3">
        <v>36.821790999999997</v>
      </c>
      <c r="L115" s="3">
        <v>-104.00120800000001</v>
      </c>
      <c r="M115" s="3" t="s">
        <v>357</v>
      </c>
      <c r="N115" s="59" t="s">
        <v>239</v>
      </c>
      <c r="O115" s="20" t="s">
        <v>147</v>
      </c>
      <c r="P115" s="1" t="s">
        <v>2298</v>
      </c>
      <c r="Q115" s="20" t="s">
        <v>1549</v>
      </c>
      <c r="S115" s="3">
        <v>0</v>
      </c>
      <c r="Z115" s="10" t="s">
        <v>2222</v>
      </c>
      <c r="AA115" s="1" t="s">
        <v>143</v>
      </c>
      <c r="AG115" s="1">
        <v>41.17</v>
      </c>
      <c r="AH115" s="1">
        <v>1.65</v>
      </c>
      <c r="AI115" s="1">
        <v>13.12</v>
      </c>
      <c r="AK115" s="1">
        <v>11.66</v>
      </c>
      <c r="AL115" s="1">
        <v>0.22</v>
      </c>
      <c r="AM115" s="1">
        <v>10</v>
      </c>
      <c r="AN115" s="1">
        <v>13.5</v>
      </c>
      <c r="AO115" s="1">
        <v>3.52</v>
      </c>
      <c r="AP115" s="1">
        <v>0.93</v>
      </c>
      <c r="AQ115" s="1">
        <v>1.77</v>
      </c>
      <c r="AR115" s="1">
        <v>1.45</v>
      </c>
      <c r="AS115" s="1">
        <v>910</v>
      </c>
      <c r="AT115" s="1">
        <v>0.02</v>
      </c>
      <c r="AW115" s="1">
        <v>0.12</v>
      </c>
      <c r="AY115" s="3">
        <v>98.99</v>
      </c>
      <c r="AZ115" s="1" t="s">
        <v>290</v>
      </c>
      <c r="BA115" s="1" t="s">
        <v>292</v>
      </c>
      <c r="BB115" s="1">
        <v>0.1</v>
      </c>
      <c r="BD115" s="1">
        <v>1755</v>
      </c>
      <c r="BF115" s="1">
        <v>0.01</v>
      </c>
      <c r="BH115" s="1" t="s">
        <v>292</v>
      </c>
      <c r="BJ115" s="1">
        <v>49</v>
      </c>
      <c r="BK115" s="1">
        <v>282</v>
      </c>
      <c r="BL115" s="1">
        <v>0.72</v>
      </c>
      <c r="BM115" s="1">
        <v>57</v>
      </c>
      <c r="BN115" s="1">
        <v>17</v>
      </c>
      <c r="BO115" s="1">
        <v>1.4</v>
      </c>
      <c r="BP115" s="1">
        <v>3.5</v>
      </c>
      <c r="BQ115" s="1">
        <v>8.9999999999999993E-3</v>
      </c>
      <c r="BR115" s="1">
        <v>8.9999999999999993E-3</v>
      </c>
      <c r="BT115" s="1">
        <v>10</v>
      </c>
      <c r="BU115" s="1">
        <v>2</v>
      </c>
      <c r="BV115" s="1">
        <v>51.6</v>
      </c>
      <c r="BW115" s="1">
        <v>224</v>
      </c>
      <c r="BY115" s="1">
        <v>6</v>
      </c>
      <c r="CB115" s="1">
        <v>11.3</v>
      </c>
      <c r="CC115" s="1" t="s">
        <v>290</v>
      </c>
      <c r="CF115" s="1" t="s">
        <v>307</v>
      </c>
      <c r="CG115" s="1">
        <v>3.5</v>
      </c>
      <c r="CH115" s="1">
        <v>0.3</v>
      </c>
      <c r="CI115" s="1">
        <v>1.1000000000000001</v>
      </c>
      <c r="CJ115" s="1">
        <v>2510</v>
      </c>
      <c r="CK115" s="1">
        <v>2.2000000000000002</v>
      </c>
      <c r="CL115" s="1">
        <v>0.01</v>
      </c>
      <c r="CM115" s="1">
        <v>15.05</v>
      </c>
      <c r="CN115" s="1">
        <v>0.02</v>
      </c>
      <c r="CO115" s="1">
        <v>3.46</v>
      </c>
      <c r="CP115" s="1">
        <v>216</v>
      </c>
      <c r="CQ115" s="1">
        <v>0.6</v>
      </c>
      <c r="CR115" s="1">
        <v>35.700000000000003</v>
      </c>
      <c r="CS115" s="1">
        <v>114</v>
      </c>
      <c r="CT115" s="1">
        <v>181</v>
      </c>
      <c r="CU115" s="1">
        <v>142</v>
      </c>
      <c r="CV115" s="1">
        <v>259</v>
      </c>
      <c r="CW115" s="1">
        <v>26.9</v>
      </c>
      <c r="CX115" s="1">
        <v>99</v>
      </c>
      <c r="CY115" s="1">
        <v>15.35</v>
      </c>
      <c r="CZ115" s="1">
        <v>4.17</v>
      </c>
      <c r="DA115" s="1">
        <v>10.5</v>
      </c>
      <c r="DB115" s="1">
        <v>1.36</v>
      </c>
      <c r="DC115" s="1">
        <v>6.93</v>
      </c>
      <c r="DD115" s="1">
        <v>1.25</v>
      </c>
      <c r="DE115" s="1">
        <v>3.17</v>
      </c>
      <c r="DF115" s="1">
        <v>0.41</v>
      </c>
      <c r="DG115" s="1">
        <v>2.66</v>
      </c>
      <c r="DH115" s="1">
        <v>0.38</v>
      </c>
      <c r="DI115" s="88">
        <v>573.07999999999981</v>
      </c>
      <c r="DJ115" s="2">
        <v>608.77999999999986</v>
      </c>
      <c r="DO115" s="1"/>
      <c r="DP115" s="1"/>
    </row>
    <row r="116" spans="1:158" s="3" customFormat="1" x14ac:dyDescent="0.35">
      <c r="A116" s="1" t="s">
        <v>2435</v>
      </c>
      <c r="B116" s="20" t="s">
        <v>978</v>
      </c>
      <c r="C116" s="1" t="s">
        <v>143</v>
      </c>
      <c r="D116" s="1" t="s">
        <v>980</v>
      </c>
      <c r="E116" s="103">
        <v>44811</v>
      </c>
      <c r="F116" s="20" t="s">
        <v>2380</v>
      </c>
      <c r="G116" s="20" t="s">
        <v>2380</v>
      </c>
      <c r="H116" s="20" t="s">
        <v>2380</v>
      </c>
      <c r="I116" s="20"/>
      <c r="J116" s="20"/>
      <c r="K116" s="3">
        <v>36.821790999999997</v>
      </c>
      <c r="L116" s="3">
        <v>-104.00120800000001</v>
      </c>
      <c r="M116" s="3" t="s">
        <v>357</v>
      </c>
      <c r="N116" s="59" t="s">
        <v>239</v>
      </c>
      <c r="O116" s="20" t="s">
        <v>147</v>
      </c>
      <c r="P116" s="1" t="s">
        <v>2298</v>
      </c>
      <c r="Q116" s="20" t="s">
        <v>1549</v>
      </c>
      <c r="S116" s="3">
        <v>0</v>
      </c>
      <c r="Z116" s="10" t="s">
        <v>2222</v>
      </c>
      <c r="AA116" s="1" t="s">
        <v>143</v>
      </c>
      <c r="AG116" s="1">
        <f t="shared" ref="AG116:AI116" si="465">AVERAGE(AG114:AG115)</f>
        <v>41.105000000000004</v>
      </c>
      <c r="AH116" s="1">
        <f t="shared" si="465"/>
        <v>1.645</v>
      </c>
      <c r="AI116" s="1">
        <f t="shared" si="465"/>
        <v>13.11</v>
      </c>
      <c r="AK116" s="1">
        <f t="shared" ref="AK116:AS116" si="466">AVERAGE(AK114:AK115)</f>
        <v>11.61</v>
      </c>
      <c r="AL116" s="1">
        <f t="shared" si="466"/>
        <v>0.22500000000000001</v>
      </c>
      <c r="AM116" s="1">
        <f t="shared" si="466"/>
        <v>9.98</v>
      </c>
      <c r="AN116" s="1">
        <f t="shared" si="466"/>
        <v>13.475</v>
      </c>
      <c r="AO116" s="1">
        <f t="shared" si="466"/>
        <v>3.5049999999999999</v>
      </c>
      <c r="AP116" s="1">
        <f t="shared" si="466"/>
        <v>0.95</v>
      </c>
      <c r="AQ116" s="1">
        <f t="shared" si="466"/>
        <v>1.825</v>
      </c>
      <c r="AR116" s="1">
        <f t="shared" si="466"/>
        <v>1.46</v>
      </c>
      <c r="AS116" s="1">
        <f t="shared" si="466"/>
        <v>895</v>
      </c>
      <c r="AT116" s="1">
        <f>AVERAGE(AT114:AT115)</f>
        <v>0.02</v>
      </c>
      <c r="AW116" s="1">
        <f>AVERAGE(AW114:AW115)</f>
        <v>0.125</v>
      </c>
      <c r="AY116" s="1">
        <f t="shared" ref="AY116:AZ116" si="467">AVERAGE(AY114:AY115)</f>
        <v>98.889999999999986</v>
      </c>
      <c r="AZ116" s="1">
        <f t="shared" si="467"/>
        <v>1E-3</v>
      </c>
      <c r="BA116" s="1" t="s">
        <v>292</v>
      </c>
      <c r="BB116" s="1">
        <f t="shared" ref="BB116" si="468">AVERAGE(BB114:BB115)</f>
        <v>0.1</v>
      </c>
      <c r="BD116" s="1">
        <f t="shared" ref="BD116" si="469">AVERAGE(BD114:BD115)</f>
        <v>1847.5</v>
      </c>
      <c r="BF116" s="1">
        <f t="shared" ref="BF116" si="470">AVERAGE(BF114:BF115)</f>
        <v>0.01</v>
      </c>
      <c r="BH116" s="1" t="s">
        <v>292</v>
      </c>
      <c r="BJ116" s="1">
        <f t="shared" ref="BJ116" si="471">AVERAGE(BJ114:BJ115)</f>
        <v>49</v>
      </c>
      <c r="BK116" s="1">
        <f t="shared" ref="BK116" si="472">AVERAGE(BK114:BK115)</f>
        <v>287</v>
      </c>
      <c r="BL116" s="1">
        <f t="shared" ref="BL116" si="473">AVERAGE(BL114:BL115)</f>
        <v>0.7</v>
      </c>
      <c r="BM116" s="1">
        <f t="shared" ref="BM116" si="474">AVERAGE(BM114:BM115)</f>
        <v>61.5</v>
      </c>
      <c r="BN116" s="1">
        <f t="shared" ref="BN116" si="475">AVERAGE(BN114:BN115)</f>
        <v>16.899999999999999</v>
      </c>
      <c r="BO116" s="1">
        <f t="shared" ref="BO116" si="476">AVERAGE(BO114:BO115)</f>
        <v>1.4</v>
      </c>
      <c r="BP116" s="1">
        <f t="shared" ref="BP116" si="477">AVERAGE(BP114:BP115)</f>
        <v>3.5149999999999997</v>
      </c>
      <c r="BQ116" s="1">
        <f t="shared" ref="BQ116" si="478">AVERAGE(BQ114:BQ115)</f>
        <v>8.9999999999999993E-3</v>
      </c>
      <c r="BR116" s="1">
        <f t="shared" ref="BR116" si="479">AVERAGE(BR114:BR115)</f>
        <v>8.9999999999999993E-3</v>
      </c>
      <c r="BT116" s="1">
        <f t="shared" ref="BT116" si="480">AVERAGE(BT114:BT115)</f>
        <v>15</v>
      </c>
      <c r="BU116" s="1">
        <f t="shared" ref="BU116" si="481">AVERAGE(BU114:BU115)</f>
        <v>1.5</v>
      </c>
      <c r="BV116" s="1">
        <f t="shared" ref="BV116" si="482">AVERAGE(BV114:BV115)</f>
        <v>51.6</v>
      </c>
      <c r="BW116" s="1">
        <f t="shared" ref="BW116" si="483">AVERAGE(BW114:BW115)</f>
        <v>216.5</v>
      </c>
      <c r="BY116" s="1">
        <f t="shared" ref="BY116" si="484">AVERAGE(BY114:BY115)</f>
        <v>8.5</v>
      </c>
      <c r="CB116" s="1">
        <f t="shared" ref="CB116" si="485">AVERAGE(CB114:CB115)</f>
        <v>12.350000000000001</v>
      </c>
      <c r="CC116" s="1">
        <f t="shared" ref="CC116" si="486">AVERAGE(CC114:CC115)</f>
        <v>1E-3</v>
      </c>
      <c r="CF116" s="1" t="s">
        <v>307</v>
      </c>
      <c r="CG116" s="1">
        <f t="shared" ref="CG116" si="487">AVERAGE(CG114:CG115)</f>
        <v>3.5</v>
      </c>
      <c r="CH116" s="1">
        <f t="shared" ref="CH116" si="488">AVERAGE(CH114:CH115)</f>
        <v>0.3</v>
      </c>
      <c r="CI116" s="1">
        <f t="shared" ref="CI116" si="489">AVERAGE(CI114:CI115)</f>
        <v>1.25</v>
      </c>
      <c r="CJ116" s="1">
        <f t="shared" ref="CJ116" si="490">AVERAGE(CJ114:CJ115)</f>
        <v>2525</v>
      </c>
      <c r="CK116" s="1">
        <f t="shared" ref="CK116" si="491">AVERAGE(CK114:CK115)</f>
        <v>2.1500000000000004</v>
      </c>
      <c r="CL116" s="1">
        <f t="shared" ref="CL116" si="492">AVERAGE(CL114:CL115)</f>
        <v>1.4999999999999999E-2</v>
      </c>
      <c r="CM116" s="1">
        <f t="shared" ref="CM116" si="493">AVERAGE(CM114:CM115)</f>
        <v>15.05</v>
      </c>
      <c r="CN116" s="1">
        <f t="shared" ref="CN116" si="494">AVERAGE(CN114:CN115)</f>
        <v>0.03</v>
      </c>
      <c r="CO116" s="1">
        <f t="shared" ref="CO116" si="495">AVERAGE(CO114:CO115)</f>
        <v>3.77</v>
      </c>
      <c r="CP116" s="1">
        <f t="shared" ref="CP116" si="496">AVERAGE(CP114:CP115)</f>
        <v>221</v>
      </c>
      <c r="CQ116" s="1">
        <f t="shared" ref="CQ116" si="497">AVERAGE(CQ114:CQ115)</f>
        <v>0.6</v>
      </c>
      <c r="CR116" s="1">
        <f t="shared" ref="CR116" si="498">AVERAGE(CR114:CR115)</f>
        <v>36.25</v>
      </c>
      <c r="CS116" s="1">
        <f t="shared" ref="CS116" si="499">AVERAGE(CS114:CS115)</f>
        <v>113.5</v>
      </c>
      <c r="CT116" s="1">
        <f t="shared" ref="CT116" si="500">AVERAGE(CT114:CT115)</f>
        <v>182.5</v>
      </c>
      <c r="CU116" s="1">
        <f t="shared" ref="CU116" si="501">AVERAGE(CU114:CU115)</f>
        <v>147</v>
      </c>
      <c r="CV116" s="1">
        <f t="shared" ref="CV116" si="502">AVERAGE(CV114:CV115)</f>
        <v>268.5</v>
      </c>
      <c r="CW116" s="1">
        <f t="shared" ref="CW116" si="503">AVERAGE(CW114:CW115)</f>
        <v>28.2</v>
      </c>
      <c r="CX116" s="1">
        <f t="shared" ref="CX116" si="504">AVERAGE(CX114:CX115)</f>
        <v>103.25</v>
      </c>
      <c r="CY116" s="1">
        <f t="shared" ref="CY116" si="505">AVERAGE(CY114:CY115)</f>
        <v>16.425000000000001</v>
      </c>
      <c r="CZ116" s="1">
        <f t="shared" ref="CZ116" si="506">AVERAGE(CZ114:CZ115)</f>
        <v>4.2249999999999996</v>
      </c>
      <c r="DA116" s="1">
        <f t="shared" ref="DA116" si="507">AVERAGE(DA114:DA115)</f>
        <v>11.05</v>
      </c>
      <c r="DB116" s="1">
        <f t="shared" ref="DB116" si="508">AVERAGE(DB114:DB115)</f>
        <v>1.37</v>
      </c>
      <c r="DC116" s="1">
        <f t="shared" ref="DC116" si="509">AVERAGE(DC114:DC115)</f>
        <v>7.4350000000000005</v>
      </c>
      <c r="DD116" s="1">
        <f t="shared" ref="DD116" si="510">AVERAGE(DD114:DD115)</f>
        <v>1.3</v>
      </c>
      <c r="DE116" s="1">
        <f t="shared" ref="DE116" si="511">AVERAGE(DE114:DE115)</f>
        <v>3.3650000000000002</v>
      </c>
      <c r="DF116" s="1">
        <f t="shared" ref="DF116" si="512">AVERAGE(DF114:DF115)</f>
        <v>0.45499999999999996</v>
      </c>
      <c r="DG116" s="1">
        <f t="shared" ref="DG116" si="513">AVERAGE(DG114:DG115)</f>
        <v>2.6850000000000001</v>
      </c>
      <c r="DH116" s="1">
        <f t="shared" ref="DH116" si="514">AVERAGE(DH114:DH115)</f>
        <v>0.42499999999999999</v>
      </c>
      <c r="DI116" s="112">
        <f>SUM(CU116:DH116)</f>
        <v>595.68499999999983</v>
      </c>
      <c r="DJ116" s="112">
        <f>SUM(CU116:DH116)+CR116</f>
        <v>631.93499999999983</v>
      </c>
      <c r="DO116" s="1"/>
      <c r="DP116" s="1"/>
    </row>
    <row r="117" spans="1:158" s="3" customFormat="1" ht="13" x14ac:dyDescent="0.3">
      <c r="A117" s="1"/>
      <c r="B117" s="20"/>
      <c r="C117" s="1"/>
      <c r="D117" s="1"/>
      <c r="E117" s="103"/>
      <c r="F117" s="13"/>
      <c r="G117" s="1"/>
      <c r="H117" s="1"/>
      <c r="I117" s="1"/>
      <c r="J117" s="1"/>
      <c r="N117" s="59"/>
      <c r="O117" s="20"/>
      <c r="P117" s="1"/>
      <c r="Q117" s="20"/>
      <c r="Z117" s="10"/>
      <c r="AA117" s="1"/>
      <c r="AG117" s="1"/>
      <c r="AH117" s="1"/>
      <c r="AI117" s="1"/>
      <c r="AK117" s="1"/>
      <c r="AL117" s="1"/>
      <c r="AM117" s="1"/>
      <c r="AN117" s="1"/>
      <c r="AO117" s="1"/>
      <c r="AP117" s="1"/>
      <c r="AQ117" s="1"/>
      <c r="AR117" s="1"/>
      <c r="AS117" s="1"/>
      <c r="AT117" s="1"/>
      <c r="AW117" s="1"/>
      <c r="AZ117" s="1"/>
      <c r="BA117" s="1"/>
      <c r="BB117" s="1"/>
      <c r="BD117" s="1"/>
      <c r="BF117" s="1"/>
      <c r="BH117" s="1"/>
      <c r="BJ117" s="1"/>
      <c r="BK117" s="1"/>
      <c r="BL117" s="1"/>
      <c r="BM117" s="1"/>
      <c r="BN117" s="1"/>
      <c r="BO117" s="1"/>
      <c r="BP117" s="1"/>
      <c r="BQ117" s="1"/>
      <c r="BR117" s="1"/>
      <c r="BT117" s="1"/>
      <c r="BU117" s="1"/>
      <c r="BV117" s="1"/>
      <c r="BW117" s="1"/>
      <c r="BY117" s="1"/>
      <c r="CB117" s="1"/>
      <c r="CC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88"/>
      <c r="DJ117" s="2"/>
      <c r="DO117" s="1"/>
      <c r="DP117" s="1"/>
    </row>
    <row r="118" spans="1:158" s="1" customFormat="1" ht="13" x14ac:dyDescent="0.3">
      <c r="A118" s="1" t="s">
        <v>2213</v>
      </c>
      <c r="B118" s="20" t="s">
        <v>978</v>
      </c>
      <c r="C118" s="1" t="s">
        <v>143</v>
      </c>
      <c r="D118" s="20" t="s">
        <v>980</v>
      </c>
      <c r="E118" s="23">
        <v>44811</v>
      </c>
      <c r="F118" s="13">
        <v>44995</v>
      </c>
      <c r="G118" s="1" t="s">
        <v>2216</v>
      </c>
      <c r="H118" s="1" t="s">
        <v>2195</v>
      </c>
      <c r="K118" s="1">
        <v>36.821790999999997</v>
      </c>
      <c r="L118" s="1">
        <v>-104.00120800000001</v>
      </c>
      <c r="M118" s="20" t="s">
        <v>357</v>
      </c>
      <c r="N118" s="59" t="s">
        <v>239</v>
      </c>
      <c r="O118" s="20" t="s">
        <v>147</v>
      </c>
      <c r="P118" s="1" t="s">
        <v>2298</v>
      </c>
      <c r="Q118" s="20" t="s">
        <v>1549</v>
      </c>
      <c r="S118" s="3">
        <v>0</v>
      </c>
      <c r="Z118" s="17" t="s">
        <v>2223</v>
      </c>
      <c r="AA118" s="1" t="s">
        <v>143</v>
      </c>
      <c r="AG118" s="1">
        <v>40.729999999999997</v>
      </c>
      <c r="AH118" s="1">
        <v>1.61</v>
      </c>
      <c r="AI118" s="1">
        <v>12.86</v>
      </c>
      <c r="AK118" s="1">
        <v>11.63</v>
      </c>
      <c r="AL118" s="1">
        <v>0.23</v>
      </c>
      <c r="AM118" s="1">
        <v>10.199999999999999</v>
      </c>
      <c r="AN118" s="1">
        <v>14.2</v>
      </c>
      <c r="AO118" s="1">
        <v>3.77</v>
      </c>
      <c r="AP118" s="1">
        <v>1.06</v>
      </c>
      <c r="AQ118" s="1">
        <v>1.98</v>
      </c>
      <c r="AR118" s="1">
        <v>0.67</v>
      </c>
      <c r="AS118" s="1">
        <v>880</v>
      </c>
      <c r="AT118" s="1">
        <v>0.01</v>
      </c>
      <c r="AW118" s="1">
        <v>0.06</v>
      </c>
      <c r="AY118" s="3">
        <v>98.940000000000012</v>
      </c>
      <c r="AZ118" s="1">
        <v>2E-3</v>
      </c>
      <c r="BA118" s="1" t="s">
        <v>292</v>
      </c>
      <c r="BB118" s="1">
        <v>0.2</v>
      </c>
      <c r="BD118" s="1">
        <v>1740</v>
      </c>
      <c r="BF118" s="1">
        <v>0.02</v>
      </c>
      <c r="BH118" s="1" t="s">
        <v>292</v>
      </c>
      <c r="BJ118" s="1">
        <v>49</v>
      </c>
      <c r="BK118" s="1">
        <v>276</v>
      </c>
      <c r="BL118" s="1">
        <v>0.53</v>
      </c>
      <c r="BM118" s="1">
        <v>59</v>
      </c>
      <c r="BN118" s="1">
        <v>15.8</v>
      </c>
      <c r="BO118" s="1" t="s">
        <v>292</v>
      </c>
      <c r="BP118" s="1">
        <v>3.24</v>
      </c>
      <c r="BQ118" s="1">
        <v>7.0000000000000001E-3</v>
      </c>
      <c r="BR118" s="1">
        <v>8.0000000000000002E-3</v>
      </c>
      <c r="BT118" s="1">
        <v>10</v>
      </c>
      <c r="BU118" s="1">
        <v>2</v>
      </c>
      <c r="BV118" s="1">
        <v>50</v>
      </c>
      <c r="BW118" s="1">
        <v>224</v>
      </c>
      <c r="BY118" s="1">
        <v>11</v>
      </c>
      <c r="CB118" s="1">
        <v>11.8</v>
      </c>
      <c r="CC118" s="1" t="s">
        <v>290</v>
      </c>
      <c r="CF118" s="1" t="s">
        <v>307</v>
      </c>
      <c r="CG118" s="1">
        <v>4.2</v>
      </c>
      <c r="CH118" s="1">
        <v>0.8</v>
      </c>
      <c r="CI118" s="1">
        <v>1.2</v>
      </c>
      <c r="CJ118" s="1">
        <v>2610</v>
      </c>
      <c r="CK118" s="1">
        <v>1.9</v>
      </c>
      <c r="CL118" s="1">
        <v>0.03</v>
      </c>
      <c r="CM118" s="2"/>
      <c r="CN118" s="1">
        <v>0.02</v>
      </c>
      <c r="CO118" s="1">
        <v>3.53</v>
      </c>
      <c r="CP118" s="1">
        <v>218</v>
      </c>
      <c r="CQ118" s="1">
        <v>0.6</v>
      </c>
      <c r="CR118" s="1">
        <v>36.799999999999997</v>
      </c>
      <c r="CS118" s="1">
        <v>117</v>
      </c>
      <c r="CT118" s="1">
        <v>176</v>
      </c>
      <c r="CU118" s="1">
        <v>151</v>
      </c>
      <c r="CV118" s="1">
        <v>281</v>
      </c>
      <c r="CW118" s="1">
        <v>30.2</v>
      </c>
      <c r="CX118" s="1">
        <v>110.5</v>
      </c>
      <c r="CY118" s="1">
        <v>17.95</v>
      </c>
      <c r="CZ118" s="1">
        <v>4.43</v>
      </c>
      <c r="DA118" s="1">
        <v>12.35</v>
      </c>
      <c r="DB118" s="1">
        <v>1.44</v>
      </c>
      <c r="DC118" s="1">
        <v>7.62</v>
      </c>
      <c r="DD118" s="1">
        <v>1.38</v>
      </c>
      <c r="DE118" s="1">
        <v>3.37</v>
      </c>
      <c r="DF118" s="1">
        <v>0.45</v>
      </c>
      <c r="DG118" s="1">
        <v>2.88</v>
      </c>
      <c r="DH118" s="1">
        <v>0.43</v>
      </c>
      <c r="DI118" s="88">
        <v>625.00000000000011</v>
      </c>
    </row>
    <row r="119" spans="1:158" s="3" customFormat="1" ht="13" x14ac:dyDescent="0.3">
      <c r="A119" s="1" t="s">
        <v>2272</v>
      </c>
      <c r="B119" s="20" t="s">
        <v>978</v>
      </c>
      <c r="C119" s="1" t="s">
        <v>143</v>
      </c>
      <c r="D119" s="1" t="s">
        <v>980</v>
      </c>
      <c r="E119" s="103">
        <v>44811</v>
      </c>
      <c r="F119" s="13">
        <v>45010</v>
      </c>
      <c r="G119" s="1" t="s">
        <v>2260</v>
      </c>
      <c r="H119" s="1" t="s">
        <v>2195</v>
      </c>
      <c r="I119" s="1"/>
      <c r="J119" s="1"/>
      <c r="K119" s="3">
        <v>36.821790999999997</v>
      </c>
      <c r="L119" s="3">
        <v>-104.00120800000001</v>
      </c>
      <c r="M119" s="3" t="s">
        <v>357</v>
      </c>
      <c r="N119" s="59" t="s">
        <v>239</v>
      </c>
      <c r="O119" s="20" t="s">
        <v>147</v>
      </c>
      <c r="P119" s="1" t="s">
        <v>2298</v>
      </c>
      <c r="Q119" s="20" t="s">
        <v>1549</v>
      </c>
      <c r="S119" s="3">
        <v>0</v>
      </c>
      <c r="Z119" s="10" t="s">
        <v>2223</v>
      </c>
      <c r="AA119" s="1" t="s">
        <v>143</v>
      </c>
      <c r="AG119" s="1">
        <v>40.47</v>
      </c>
      <c r="AH119" s="1">
        <v>1.63</v>
      </c>
      <c r="AI119" s="1">
        <v>12.82</v>
      </c>
      <c r="AK119" s="1">
        <v>11.96</v>
      </c>
      <c r="AL119" s="1">
        <v>0.23</v>
      </c>
      <c r="AM119" s="1">
        <v>10.1</v>
      </c>
      <c r="AN119" s="1">
        <v>14.15</v>
      </c>
      <c r="AO119" s="1">
        <v>3.51</v>
      </c>
      <c r="AP119" s="1">
        <v>1.04</v>
      </c>
      <c r="AQ119" s="1">
        <v>1.97</v>
      </c>
      <c r="AR119" s="1">
        <v>1</v>
      </c>
      <c r="AS119" s="1">
        <v>980</v>
      </c>
      <c r="AT119" s="1">
        <v>0.02</v>
      </c>
      <c r="AW119" s="1">
        <v>0.06</v>
      </c>
      <c r="AY119" s="3">
        <v>98.88000000000001</v>
      </c>
      <c r="AZ119" s="1" t="s">
        <v>290</v>
      </c>
      <c r="BA119" s="1" t="s">
        <v>292</v>
      </c>
      <c r="BB119" s="1">
        <v>0.2</v>
      </c>
      <c r="BD119" s="1">
        <v>1760</v>
      </c>
      <c r="BF119" s="1">
        <v>0.01</v>
      </c>
      <c r="BH119" s="1" t="s">
        <v>292</v>
      </c>
      <c r="BJ119" s="1">
        <v>48</v>
      </c>
      <c r="BK119" s="1">
        <v>279</v>
      </c>
      <c r="BL119" s="1">
        <v>0.49</v>
      </c>
      <c r="BM119" s="1">
        <v>54</v>
      </c>
      <c r="BN119" s="1">
        <v>16.600000000000001</v>
      </c>
      <c r="BO119" s="1">
        <v>1.3</v>
      </c>
      <c r="BP119" s="1">
        <v>3.51</v>
      </c>
      <c r="BQ119" s="1">
        <v>0.01</v>
      </c>
      <c r="BR119" s="1">
        <v>1.4E-2</v>
      </c>
      <c r="BT119" s="1">
        <v>20</v>
      </c>
      <c r="BU119" s="1">
        <v>1</v>
      </c>
      <c r="BV119" s="1">
        <v>53.8</v>
      </c>
      <c r="BW119" s="1">
        <v>228</v>
      </c>
      <c r="BY119" s="1">
        <v>6</v>
      </c>
      <c r="CB119" s="1">
        <v>12.7</v>
      </c>
      <c r="CC119" s="1" t="s">
        <v>290</v>
      </c>
      <c r="CF119" s="1" t="s">
        <v>307</v>
      </c>
      <c r="CG119" s="1">
        <v>4.7</v>
      </c>
      <c r="CH119" s="1">
        <v>0.3</v>
      </c>
      <c r="CI119" s="1">
        <v>1.1000000000000001</v>
      </c>
      <c r="CJ119" s="1">
        <v>2650</v>
      </c>
      <c r="CK119" s="1">
        <v>2.2999999999999998</v>
      </c>
      <c r="CL119" s="1">
        <v>0.02</v>
      </c>
      <c r="CM119" s="1">
        <v>16.7</v>
      </c>
      <c r="CN119" s="1">
        <v>0.03</v>
      </c>
      <c r="CO119" s="1">
        <v>3.82</v>
      </c>
      <c r="CP119" s="1">
        <v>219</v>
      </c>
      <c r="CQ119" s="1">
        <v>0.6</v>
      </c>
      <c r="CR119" s="1">
        <v>38.799999999999997</v>
      </c>
      <c r="CS119" s="1">
        <v>117</v>
      </c>
      <c r="CT119" s="1">
        <v>183</v>
      </c>
      <c r="CU119" s="1">
        <v>160</v>
      </c>
      <c r="CV119" s="1">
        <v>299</v>
      </c>
      <c r="CW119" s="1">
        <v>30.9</v>
      </c>
      <c r="CX119" s="1">
        <v>113</v>
      </c>
      <c r="CY119" s="1">
        <v>17.05</v>
      </c>
      <c r="CZ119" s="1">
        <v>4.92</v>
      </c>
      <c r="DA119" s="1">
        <v>11.9</v>
      </c>
      <c r="DB119" s="1">
        <v>1.46</v>
      </c>
      <c r="DC119" s="1">
        <v>7.45</v>
      </c>
      <c r="DD119" s="1">
        <v>1.39</v>
      </c>
      <c r="DE119" s="1">
        <v>3.25</v>
      </c>
      <c r="DF119" s="1">
        <v>0.45</v>
      </c>
      <c r="DG119" s="1">
        <v>2.9</v>
      </c>
      <c r="DH119" s="1">
        <v>0.42</v>
      </c>
      <c r="DI119" s="88">
        <v>654.08999999999992</v>
      </c>
      <c r="DJ119" s="2">
        <v>692.88999999999987</v>
      </c>
      <c r="DO119" s="1"/>
      <c r="DP119" s="1"/>
    </row>
    <row r="120" spans="1:158" x14ac:dyDescent="0.35">
      <c r="A120" s="1" t="s">
        <v>2436</v>
      </c>
      <c r="B120" s="20" t="s">
        <v>978</v>
      </c>
      <c r="C120" s="1" t="s">
        <v>143</v>
      </c>
      <c r="D120" s="1" t="s">
        <v>980</v>
      </c>
      <c r="E120" s="103">
        <v>44811</v>
      </c>
      <c r="F120" s="20" t="s">
        <v>2380</v>
      </c>
      <c r="G120" s="20" t="s">
        <v>2380</v>
      </c>
      <c r="H120" s="20" t="s">
        <v>2380</v>
      </c>
      <c r="I120" s="20"/>
      <c r="J120" s="20"/>
      <c r="K120" s="3">
        <v>36.821790999999997</v>
      </c>
      <c r="L120" s="3">
        <v>-104.00120800000001</v>
      </c>
      <c r="M120" s="3" t="s">
        <v>357</v>
      </c>
      <c r="N120" s="59" t="s">
        <v>239</v>
      </c>
      <c r="O120" s="20" t="s">
        <v>147</v>
      </c>
      <c r="P120" s="1" t="s">
        <v>2298</v>
      </c>
      <c r="Q120" s="20" t="s">
        <v>1549</v>
      </c>
      <c r="S120" s="3">
        <v>0</v>
      </c>
      <c r="T120" s="3"/>
      <c r="U120" s="3"/>
      <c r="V120" s="3"/>
      <c r="W120" s="3"/>
      <c r="X120" s="3"/>
      <c r="Y120" s="3"/>
      <c r="Z120" s="10" t="s">
        <v>2223</v>
      </c>
      <c r="AA120" s="1" t="s">
        <v>143</v>
      </c>
      <c r="AG120">
        <f t="shared" ref="AG120:AI120" si="515">AVERAGE(AG118:AG119)</f>
        <v>40.599999999999994</v>
      </c>
      <c r="AH120">
        <f t="shared" si="515"/>
        <v>1.62</v>
      </c>
      <c r="AI120">
        <f t="shared" si="515"/>
        <v>12.84</v>
      </c>
      <c r="AK120">
        <f t="shared" ref="AK120:AT120" si="516">AVERAGE(AK118:AK119)</f>
        <v>11.795000000000002</v>
      </c>
      <c r="AL120">
        <f t="shared" si="516"/>
        <v>0.23</v>
      </c>
      <c r="AM120">
        <f t="shared" si="516"/>
        <v>10.149999999999999</v>
      </c>
      <c r="AN120">
        <f t="shared" si="516"/>
        <v>14.175000000000001</v>
      </c>
      <c r="AO120">
        <f t="shared" si="516"/>
        <v>3.6399999999999997</v>
      </c>
      <c r="AP120">
        <f t="shared" si="516"/>
        <v>1.05</v>
      </c>
      <c r="AQ120">
        <f t="shared" si="516"/>
        <v>1.9750000000000001</v>
      </c>
      <c r="AR120">
        <f t="shared" si="516"/>
        <v>0.83499999999999996</v>
      </c>
      <c r="AS120">
        <f t="shared" si="516"/>
        <v>930</v>
      </c>
      <c r="AT120">
        <f t="shared" si="516"/>
        <v>1.4999999999999999E-2</v>
      </c>
      <c r="AW120">
        <f t="shared" ref="AW120" si="517">AVERAGE(AW118:AW119)</f>
        <v>0.06</v>
      </c>
      <c r="AY120">
        <f t="shared" ref="AY120" si="518">AVERAGE(AY118:AY119)</f>
        <v>98.910000000000011</v>
      </c>
      <c r="AZ120">
        <f t="shared" ref="AZ120" si="519">AVERAGE(AZ118:AZ119)</f>
        <v>2E-3</v>
      </c>
      <c r="BA120" t="s">
        <v>292</v>
      </c>
      <c r="BB120">
        <f t="shared" ref="BB120" si="520">AVERAGE(BB118:BB119)</f>
        <v>0.2</v>
      </c>
      <c r="BD120">
        <f t="shared" ref="BD120" si="521">AVERAGE(BD118:BD119)</f>
        <v>1750</v>
      </c>
      <c r="BF120">
        <f t="shared" ref="BF120" si="522">AVERAGE(BF118:BF119)</f>
        <v>1.4999999999999999E-2</v>
      </c>
      <c r="BJ120">
        <f t="shared" ref="BJ120" si="523">AVERAGE(BJ118:BJ119)</f>
        <v>48.5</v>
      </c>
      <c r="BK120">
        <f t="shared" ref="BK120" si="524">AVERAGE(BK118:BK119)</f>
        <v>277.5</v>
      </c>
      <c r="BL120">
        <f t="shared" ref="BL120" si="525">AVERAGE(BL118:BL119)</f>
        <v>0.51</v>
      </c>
      <c r="BM120">
        <f t="shared" ref="BM120" si="526">AVERAGE(BM118:BM119)</f>
        <v>56.5</v>
      </c>
      <c r="BN120">
        <f t="shared" ref="BN120" si="527">AVERAGE(BN118:BN119)</f>
        <v>16.200000000000003</v>
      </c>
      <c r="BO120">
        <f t="shared" ref="BO120" si="528">AVERAGE(BO118:BO119)</f>
        <v>1.3</v>
      </c>
      <c r="BP120">
        <f t="shared" ref="BP120" si="529">AVERAGE(BP118:BP119)</f>
        <v>3.375</v>
      </c>
      <c r="BQ120">
        <f t="shared" ref="BQ120" si="530">AVERAGE(BQ118:BQ119)</f>
        <v>8.5000000000000006E-3</v>
      </c>
      <c r="BR120">
        <f t="shared" ref="BR120" si="531">AVERAGE(BR118:BR119)</f>
        <v>1.0999999999999999E-2</v>
      </c>
      <c r="BT120">
        <f t="shared" ref="BT120" si="532">AVERAGE(BT118:BT119)</f>
        <v>15</v>
      </c>
      <c r="BU120">
        <f t="shared" ref="BU120" si="533">AVERAGE(BU118:BU119)</f>
        <v>1.5</v>
      </c>
      <c r="BV120">
        <f t="shared" ref="BV120" si="534">AVERAGE(BV118:BV119)</f>
        <v>51.9</v>
      </c>
      <c r="BW120">
        <f t="shared" ref="BW120" si="535">AVERAGE(BW118:BW119)</f>
        <v>226</v>
      </c>
      <c r="BY120">
        <f t="shared" ref="BY120" si="536">AVERAGE(BY118:BY119)</f>
        <v>8.5</v>
      </c>
      <c r="CB120">
        <f t="shared" ref="CB120" si="537">AVERAGE(CB118:CB119)</f>
        <v>12.25</v>
      </c>
      <c r="CC120" s="1" t="s">
        <v>290</v>
      </c>
      <c r="CF120" s="1" t="s">
        <v>307</v>
      </c>
      <c r="CG120">
        <f t="shared" ref="CG120" si="538">AVERAGE(CG118:CG119)</f>
        <v>4.45</v>
      </c>
      <c r="CH120">
        <f t="shared" ref="CH120" si="539">AVERAGE(CH118:CH119)</f>
        <v>0.55000000000000004</v>
      </c>
      <c r="CI120">
        <f t="shared" ref="CI120" si="540">AVERAGE(CI118:CI119)</f>
        <v>1.1499999999999999</v>
      </c>
      <c r="CJ120">
        <f t="shared" ref="CJ120" si="541">AVERAGE(CJ118:CJ119)</f>
        <v>2630</v>
      </c>
      <c r="CK120">
        <f t="shared" ref="CK120" si="542">AVERAGE(CK118:CK119)</f>
        <v>2.0999999999999996</v>
      </c>
      <c r="CL120">
        <f t="shared" ref="CL120" si="543">AVERAGE(CL118:CL119)</f>
        <v>2.5000000000000001E-2</v>
      </c>
      <c r="CM120">
        <f t="shared" ref="CM120" si="544">AVERAGE(CM118:CM119)</f>
        <v>16.7</v>
      </c>
      <c r="CN120">
        <f t="shared" ref="CN120" si="545">AVERAGE(CN118:CN119)</f>
        <v>2.5000000000000001E-2</v>
      </c>
      <c r="CO120">
        <f t="shared" ref="CO120" si="546">AVERAGE(CO118:CO119)</f>
        <v>3.6749999999999998</v>
      </c>
      <c r="CP120">
        <f t="shared" ref="CP120" si="547">AVERAGE(CP118:CP119)</f>
        <v>218.5</v>
      </c>
      <c r="CQ120">
        <f t="shared" ref="CQ120" si="548">AVERAGE(CQ118:CQ119)</f>
        <v>0.6</v>
      </c>
      <c r="CR120">
        <f t="shared" ref="CR120" si="549">AVERAGE(CR118:CR119)</f>
        <v>37.799999999999997</v>
      </c>
      <c r="CS120">
        <f t="shared" ref="CS120" si="550">AVERAGE(CS118:CS119)</f>
        <v>117</v>
      </c>
      <c r="CT120">
        <f t="shared" ref="CT120" si="551">AVERAGE(CT118:CT119)</f>
        <v>179.5</v>
      </c>
      <c r="CU120">
        <f t="shared" ref="CU120" si="552">AVERAGE(CU118:CU119)</f>
        <v>155.5</v>
      </c>
      <c r="CV120">
        <f t="shared" ref="CV120" si="553">AVERAGE(CV118:CV119)</f>
        <v>290</v>
      </c>
      <c r="CW120">
        <f t="shared" ref="CW120" si="554">AVERAGE(CW118:CW119)</f>
        <v>30.549999999999997</v>
      </c>
      <c r="CX120">
        <f t="shared" ref="CX120" si="555">AVERAGE(CX118:CX119)</f>
        <v>111.75</v>
      </c>
      <c r="CY120">
        <f t="shared" ref="CY120" si="556">AVERAGE(CY118:CY119)</f>
        <v>17.5</v>
      </c>
      <c r="CZ120">
        <f t="shared" ref="CZ120" si="557">AVERAGE(CZ118:CZ119)</f>
        <v>4.6749999999999998</v>
      </c>
      <c r="DA120">
        <f t="shared" ref="DA120" si="558">AVERAGE(DA118:DA119)</f>
        <v>12.125</v>
      </c>
      <c r="DB120">
        <f t="shared" ref="DB120" si="559">AVERAGE(DB118:DB119)</f>
        <v>1.45</v>
      </c>
      <c r="DC120">
        <f t="shared" ref="DC120" si="560">AVERAGE(DC118:DC119)</f>
        <v>7.5350000000000001</v>
      </c>
      <c r="DD120">
        <f t="shared" ref="DD120" si="561">AVERAGE(DD118:DD119)</f>
        <v>1.3849999999999998</v>
      </c>
      <c r="DE120">
        <f t="shared" ref="DE120" si="562">AVERAGE(DE118:DE119)</f>
        <v>3.31</v>
      </c>
      <c r="DF120">
        <f t="shared" ref="DF120" si="563">AVERAGE(DF118:DF119)</f>
        <v>0.45</v>
      </c>
      <c r="DG120">
        <f t="shared" ref="DG120" si="564">AVERAGE(DG118:DG119)</f>
        <v>2.8899999999999997</v>
      </c>
      <c r="DH120">
        <f t="shared" ref="DH120" si="565">AVERAGE(DH118:DH119)</f>
        <v>0.42499999999999999</v>
      </c>
      <c r="DI120" s="120">
        <f>SUM(CU120:DH120)</f>
        <v>639.54499999999985</v>
      </c>
      <c r="DJ120" s="112">
        <f>SUM(CU120:DH120)+CR120</f>
        <v>677.3449999999998</v>
      </c>
    </row>
    <row r="121" spans="1:158" x14ac:dyDescent="0.35">
      <c r="DI121" s="120"/>
    </row>
    <row r="122" spans="1:158" s="3" customFormat="1" ht="13" x14ac:dyDescent="0.3">
      <c r="A122" s="1" t="s">
        <v>2323</v>
      </c>
      <c r="B122" s="20" t="s">
        <v>978</v>
      </c>
      <c r="C122" s="1" t="s">
        <v>2311</v>
      </c>
      <c r="D122" s="1" t="s">
        <v>980</v>
      </c>
      <c r="E122" s="23">
        <v>44987</v>
      </c>
      <c r="F122" s="13">
        <v>45022</v>
      </c>
      <c r="G122" s="1" t="s">
        <v>2308</v>
      </c>
      <c r="H122" s="1" t="s">
        <v>2004</v>
      </c>
      <c r="I122" s="1"/>
      <c r="J122" s="1"/>
      <c r="K122" s="1">
        <v>36.802</v>
      </c>
      <c r="L122" s="1">
        <v>-108.43899999999999</v>
      </c>
      <c r="M122" s="3" t="s">
        <v>357</v>
      </c>
      <c r="N122" s="59" t="s">
        <v>142</v>
      </c>
      <c r="O122" s="20" t="s">
        <v>147</v>
      </c>
      <c r="P122" s="10" t="s">
        <v>248</v>
      </c>
      <c r="Q122" s="20" t="s">
        <v>1549</v>
      </c>
      <c r="S122" s="3">
        <v>0</v>
      </c>
      <c r="U122" s="3" t="s">
        <v>360</v>
      </c>
      <c r="X122" s="3" t="s">
        <v>248</v>
      </c>
      <c r="Z122" s="15" t="s">
        <v>2319</v>
      </c>
      <c r="AA122" s="20" t="s">
        <v>142</v>
      </c>
      <c r="AB122" s="1" t="s">
        <v>1365</v>
      </c>
      <c r="AC122" s="2">
        <v>0.11600000000000001</v>
      </c>
      <c r="AG122" s="32">
        <v>60.98</v>
      </c>
      <c r="AH122" s="32">
        <v>0.74</v>
      </c>
      <c r="AI122" s="32">
        <v>22.23</v>
      </c>
      <c r="AK122" s="32">
        <v>5.29</v>
      </c>
      <c r="AL122" s="32">
        <v>0.03</v>
      </c>
      <c r="AM122" s="32">
        <v>0.85</v>
      </c>
      <c r="AN122" s="32">
        <v>3.79</v>
      </c>
      <c r="AO122" s="32">
        <v>1.72</v>
      </c>
      <c r="AP122" s="32">
        <v>1.35</v>
      </c>
      <c r="AQ122" s="32">
        <v>0.12</v>
      </c>
      <c r="AR122" s="1"/>
      <c r="AS122" s="1"/>
      <c r="AT122" s="1"/>
      <c r="AU122" s="32">
        <v>0.42399999999999999</v>
      </c>
      <c r="AW122" s="1"/>
      <c r="AY122" s="3">
        <v>97.100000000000009</v>
      </c>
      <c r="AZ122" s="1"/>
      <c r="BA122" s="1"/>
      <c r="BB122" s="18">
        <v>9</v>
      </c>
      <c r="BD122" s="3">
        <v>7</v>
      </c>
      <c r="BE122" s="32"/>
      <c r="BF122" s="1"/>
      <c r="BH122" s="1"/>
      <c r="BJ122" s="18">
        <v>16</v>
      </c>
      <c r="BK122" s="18" t="s">
        <v>1987</v>
      </c>
      <c r="BL122" s="1"/>
      <c r="BM122" s="18">
        <v>37</v>
      </c>
      <c r="BN122" s="18">
        <v>20</v>
      </c>
      <c r="BO122" s="1"/>
      <c r="BP122" s="1"/>
      <c r="BQ122" s="1"/>
      <c r="BR122" s="1"/>
      <c r="BT122" s="2">
        <v>63.526077669902882</v>
      </c>
      <c r="BU122" s="18">
        <v>4</v>
      </c>
      <c r="BV122" s="18">
        <v>14</v>
      </c>
      <c r="BW122" s="18">
        <v>11.999999999999998</v>
      </c>
      <c r="BY122" s="18">
        <v>25</v>
      </c>
      <c r="CB122" s="18">
        <v>57</v>
      </c>
      <c r="CC122" s="1"/>
      <c r="CF122" s="1"/>
      <c r="CG122" s="2">
        <v>15.571223300970853</v>
      </c>
      <c r="CH122" s="18" t="s">
        <v>1987</v>
      </c>
      <c r="CI122" s="1"/>
      <c r="CJ122" s="18">
        <v>432</v>
      </c>
      <c r="CK122" s="1"/>
      <c r="CL122" s="1"/>
      <c r="CM122" s="2">
        <v>22.581047526673146</v>
      </c>
      <c r="CN122" s="1"/>
      <c r="CO122" s="18" t="s">
        <v>1987</v>
      </c>
      <c r="CP122" s="18">
        <v>97</v>
      </c>
      <c r="CQ122" s="1"/>
      <c r="CR122" s="2">
        <v>25.519504854368932</v>
      </c>
      <c r="CS122" s="18">
        <v>77</v>
      </c>
      <c r="CT122" s="18">
        <v>265</v>
      </c>
      <c r="CU122" s="2">
        <v>49.89185436893203</v>
      </c>
      <c r="CV122" s="2">
        <v>96.323436893203834</v>
      </c>
      <c r="CW122" s="2">
        <v>10.249174757281592</v>
      </c>
      <c r="CX122" s="2">
        <v>45.058757281553397</v>
      </c>
      <c r="CY122" s="2">
        <v>9.7038058252427621</v>
      </c>
      <c r="CZ122" s="2">
        <v>1.4480485436893193</v>
      </c>
      <c r="DA122" s="2">
        <v>9.0644077669902874</v>
      </c>
      <c r="DB122" s="2">
        <v>0</v>
      </c>
      <c r="DC122" s="2">
        <v>5.6041359223300944</v>
      </c>
      <c r="DD122" s="2">
        <v>1.1471553398058294</v>
      </c>
      <c r="DE122" s="2">
        <v>2.6516213592232982</v>
      </c>
      <c r="DF122" s="2">
        <v>0.73342718446601918</v>
      </c>
      <c r="DG122" s="2">
        <v>3.27221359223301</v>
      </c>
      <c r="DH122" s="2">
        <v>0.71462135922330106</v>
      </c>
      <c r="DI122" s="88">
        <v>235.86266019417479</v>
      </c>
      <c r="DJ122" s="2">
        <v>261.3821650485437</v>
      </c>
      <c r="DO122" s="1"/>
      <c r="DP122" s="1"/>
      <c r="DU122" s="2">
        <v>96.85</v>
      </c>
      <c r="DY122" s="100" t="s">
        <v>2309</v>
      </c>
      <c r="EB122" s="2">
        <v>100</v>
      </c>
      <c r="EI122" s="2">
        <v>2.21</v>
      </c>
      <c r="EQ122" s="2">
        <v>0.11600000000000001</v>
      </c>
      <c r="FB122" s="3">
        <v>500</v>
      </c>
    </row>
    <row r="123" spans="1:158" s="3" customFormat="1" ht="13" x14ac:dyDescent="0.3">
      <c r="A123" s="1" t="s">
        <v>2350</v>
      </c>
      <c r="B123" s="20" t="s">
        <v>978</v>
      </c>
      <c r="C123" s="1" t="s">
        <v>2311</v>
      </c>
      <c r="D123" s="1" t="s">
        <v>980</v>
      </c>
      <c r="E123" s="106">
        <v>44987</v>
      </c>
      <c r="F123" s="13">
        <v>45025</v>
      </c>
      <c r="G123" s="1" t="s">
        <v>2348</v>
      </c>
      <c r="H123" s="1" t="s">
        <v>2195</v>
      </c>
      <c r="I123" s="1"/>
      <c r="J123" s="1"/>
      <c r="K123" s="1">
        <v>36.802</v>
      </c>
      <c r="L123" s="1">
        <v>-108.43899999999999</v>
      </c>
      <c r="M123" s="3" t="s">
        <v>357</v>
      </c>
      <c r="N123" s="59" t="s">
        <v>142</v>
      </c>
      <c r="O123" s="3" t="s">
        <v>147</v>
      </c>
      <c r="P123" s="10" t="s">
        <v>248</v>
      </c>
      <c r="Q123" s="20" t="s">
        <v>1549</v>
      </c>
      <c r="S123" s="3">
        <v>0</v>
      </c>
      <c r="U123" s="3" t="s">
        <v>360</v>
      </c>
      <c r="X123" s="3" t="s">
        <v>248</v>
      </c>
      <c r="Z123" s="17" t="s">
        <v>2319</v>
      </c>
      <c r="AA123" s="20"/>
      <c r="AB123" s="101" t="s">
        <v>1365</v>
      </c>
      <c r="AC123" s="2"/>
      <c r="AG123" s="1">
        <v>60.12</v>
      </c>
      <c r="AH123" s="1">
        <v>0.68</v>
      </c>
      <c r="AI123" s="1">
        <v>21.12</v>
      </c>
      <c r="AK123" s="1">
        <v>5.79</v>
      </c>
      <c r="AL123" s="1">
        <v>0.04</v>
      </c>
      <c r="AM123" s="1">
        <v>0.93</v>
      </c>
      <c r="AN123" s="1">
        <v>3.9</v>
      </c>
      <c r="AO123" s="1">
        <v>1.84</v>
      </c>
      <c r="AP123" s="1">
        <v>1.3</v>
      </c>
      <c r="AQ123" s="1">
        <v>0.11</v>
      </c>
      <c r="AR123" s="1">
        <v>2.86</v>
      </c>
      <c r="AS123" s="1">
        <v>160</v>
      </c>
      <c r="AT123" s="1">
        <v>0.17</v>
      </c>
      <c r="AU123" s="32"/>
      <c r="AW123" s="1">
        <v>1.86</v>
      </c>
      <c r="AY123" s="3">
        <v>98.690000000000026</v>
      </c>
      <c r="AZ123" s="1">
        <v>3</v>
      </c>
      <c r="BA123" s="1" t="s">
        <v>292</v>
      </c>
      <c r="BB123" s="1">
        <v>4.8</v>
      </c>
      <c r="BD123" s="1">
        <v>753</v>
      </c>
      <c r="BE123" s="32"/>
      <c r="BF123" s="1">
        <v>0.1</v>
      </c>
      <c r="BH123" s="1">
        <v>0.5</v>
      </c>
      <c r="BJ123" s="1">
        <v>9</v>
      </c>
      <c r="BK123" s="1">
        <v>25</v>
      </c>
      <c r="BL123" s="1">
        <v>4.7300000000000004</v>
      </c>
      <c r="BM123" s="1">
        <v>34</v>
      </c>
      <c r="BN123" s="1">
        <v>17.2</v>
      </c>
      <c r="BO123" s="1">
        <v>0.9</v>
      </c>
      <c r="BP123" s="1">
        <v>8.15</v>
      </c>
      <c r="BQ123" s="1">
        <v>2.5999999999999999E-2</v>
      </c>
      <c r="BR123" s="1">
        <v>1.4E-2</v>
      </c>
      <c r="BT123" s="1">
        <v>70</v>
      </c>
      <c r="BU123" s="1">
        <v>4</v>
      </c>
      <c r="BV123" s="1">
        <v>16.95</v>
      </c>
      <c r="BW123" s="1">
        <v>12</v>
      </c>
      <c r="BY123" s="1">
        <v>18</v>
      </c>
      <c r="CB123" s="1">
        <v>53.6</v>
      </c>
      <c r="CC123" s="1">
        <v>2E-3</v>
      </c>
      <c r="CF123" s="1">
        <v>0.37</v>
      </c>
      <c r="CG123" s="1">
        <v>2.1</v>
      </c>
      <c r="CH123" s="1">
        <v>1.4</v>
      </c>
      <c r="CI123" s="1">
        <v>1.2</v>
      </c>
      <c r="CJ123" s="1">
        <v>440</v>
      </c>
      <c r="CK123" s="1">
        <v>1.3</v>
      </c>
      <c r="CL123" s="1">
        <v>0.02</v>
      </c>
      <c r="CM123" s="1">
        <v>18.149999999999999</v>
      </c>
      <c r="CN123" s="1">
        <v>0.06</v>
      </c>
      <c r="CO123" s="1">
        <v>5.96</v>
      </c>
      <c r="CP123" s="1">
        <v>65</v>
      </c>
      <c r="CQ123" s="1">
        <v>2.1</v>
      </c>
      <c r="CR123" s="1">
        <v>28.8</v>
      </c>
      <c r="CS123" s="1">
        <v>123</v>
      </c>
      <c r="CT123" s="1">
        <v>304</v>
      </c>
      <c r="CU123" s="1">
        <v>49.7</v>
      </c>
      <c r="CV123" s="1">
        <v>96.1</v>
      </c>
      <c r="CW123" s="1">
        <v>10.55</v>
      </c>
      <c r="CX123" s="1">
        <v>40.200000000000003</v>
      </c>
      <c r="CY123" s="1">
        <v>7.28</v>
      </c>
      <c r="CZ123" s="1">
        <v>1.28</v>
      </c>
      <c r="DA123" s="1">
        <v>6.06</v>
      </c>
      <c r="DB123" s="1">
        <v>0.95</v>
      </c>
      <c r="DC123" s="1">
        <v>5.52</v>
      </c>
      <c r="DD123" s="1">
        <v>0.98</v>
      </c>
      <c r="DE123" s="1">
        <v>3.05</v>
      </c>
      <c r="DF123" s="1">
        <v>0.4</v>
      </c>
      <c r="DG123" s="1">
        <v>3.01</v>
      </c>
      <c r="DH123" s="1">
        <v>0.41</v>
      </c>
      <c r="DI123" s="88">
        <v>225.49</v>
      </c>
      <c r="DJ123" s="2">
        <v>254.29000000000002</v>
      </c>
      <c r="DO123" s="1"/>
      <c r="DP123" s="1"/>
      <c r="DU123" s="2"/>
      <c r="DY123" s="2"/>
      <c r="EB123" s="2"/>
      <c r="EI123" s="2"/>
      <c r="EO123" s="2"/>
    </row>
    <row r="124" spans="1:158" x14ac:dyDescent="0.35">
      <c r="A124" s="1" t="s">
        <v>2437</v>
      </c>
      <c r="B124" s="20" t="s">
        <v>978</v>
      </c>
      <c r="C124" s="1" t="s">
        <v>2311</v>
      </c>
      <c r="D124" s="1" t="s">
        <v>980</v>
      </c>
      <c r="E124" s="106">
        <v>44987</v>
      </c>
      <c r="F124" s="20" t="s">
        <v>2380</v>
      </c>
      <c r="G124" s="20" t="s">
        <v>2380</v>
      </c>
      <c r="H124" s="20" t="s">
        <v>2380</v>
      </c>
      <c r="I124" s="20"/>
      <c r="J124" s="20"/>
      <c r="K124" s="1">
        <v>36.802</v>
      </c>
      <c r="L124" s="1">
        <v>-108.43899999999999</v>
      </c>
      <c r="M124" s="3" t="s">
        <v>357</v>
      </c>
      <c r="N124" s="59" t="s">
        <v>142</v>
      </c>
      <c r="O124" s="3" t="s">
        <v>147</v>
      </c>
      <c r="P124" s="10" t="s">
        <v>248</v>
      </c>
      <c r="Q124" s="20" t="s">
        <v>1549</v>
      </c>
      <c r="S124" s="3">
        <v>0</v>
      </c>
      <c r="T124" s="3"/>
      <c r="U124" s="3" t="s">
        <v>360</v>
      </c>
      <c r="V124" s="3"/>
      <c r="W124" s="3"/>
      <c r="X124" s="3" t="s">
        <v>248</v>
      </c>
      <c r="Y124" s="3"/>
      <c r="Z124" s="17" t="s">
        <v>2319</v>
      </c>
      <c r="AA124" s="20"/>
      <c r="AB124" s="101" t="s">
        <v>1365</v>
      </c>
      <c r="AC124">
        <f>AVERAGE(AC122:AC123)</f>
        <v>0.11600000000000001</v>
      </c>
      <c r="AG124">
        <f t="shared" ref="AG124" si="566">AVERAGE(AG122:AG123)</f>
        <v>60.55</v>
      </c>
      <c r="AH124">
        <f t="shared" ref="AH124" si="567">AVERAGE(AH122:AH123)</f>
        <v>0.71</v>
      </c>
      <c r="AI124">
        <f t="shared" ref="AI124" si="568">AVERAGE(AI122:AI123)</f>
        <v>21.675000000000001</v>
      </c>
      <c r="AK124">
        <f t="shared" ref="AK124" si="569">AVERAGE(AK122:AK123)</f>
        <v>5.54</v>
      </c>
      <c r="AL124">
        <f t="shared" ref="AL124" si="570">AVERAGE(AL122:AL123)</f>
        <v>3.5000000000000003E-2</v>
      </c>
      <c r="AM124">
        <f t="shared" ref="AM124" si="571">AVERAGE(AM122:AM123)</f>
        <v>0.89</v>
      </c>
      <c r="AN124">
        <f t="shared" ref="AN124" si="572">AVERAGE(AN122:AN123)</f>
        <v>3.8449999999999998</v>
      </c>
      <c r="AO124">
        <f t="shared" ref="AO124" si="573">AVERAGE(AO122:AO123)</f>
        <v>1.78</v>
      </c>
      <c r="AP124">
        <f t="shared" ref="AP124" si="574">AVERAGE(AP122:AP123)</f>
        <v>1.3250000000000002</v>
      </c>
      <c r="AQ124">
        <f t="shared" ref="AQ124" si="575">AVERAGE(AQ122:AQ123)</f>
        <v>0.11499999999999999</v>
      </c>
      <c r="AR124">
        <f t="shared" ref="AR124" si="576">AVERAGE(AR122:AR123)</f>
        <v>2.86</v>
      </c>
      <c r="AS124">
        <f t="shared" ref="AS124" si="577">AVERAGE(AS122:AS123)</f>
        <v>160</v>
      </c>
      <c r="AT124">
        <f t="shared" ref="AT124" si="578">AVERAGE(AT122:AT123)</f>
        <v>0.17</v>
      </c>
      <c r="AU124">
        <f t="shared" ref="AU124" si="579">AVERAGE(AU122:AU123)</f>
        <v>0.42399999999999999</v>
      </c>
      <c r="AW124">
        <f t="shared" ref="AW124" si="580">AVERAGE(AW122:AW123)</f>
        <v>1.86</v>
      </c>
      <c r="AY124">
        <f t="shared" ref="AY124" si="581">AVERAGE(AY122:AY123)</f>
        <v>97.89500000000001</v>
      </c>
      <c r="AZ124">
        <f t="shared" ref="AZ124" si="582">AVERAGE(AZ122:AZ123)</f>
        <v>3</v>
      </c>
      <c r="BA124" s="1" t="s">
        <v>292</v>
      </c>
      <c r="BB124">
        <f t="shared" ref="BB124" si="583">AVERAGE(BB122:BB123)</f>
        <v>6.9</v>
      </c>
      <c r="BD124">
        <f t="shared" ref="BD124" si="584">AVERAGE(BD122:BD123)</f>
        <v>380</v>
      </c>
      <c r="BF124">
        <f t="shared" ref="BF124" si="585">AVERAGE(BF122:BF123)</f>
        <v>0.1</v>
      </c>
      <c r="BH124">
        <f t="shared" ref="BH124" si="586">AVERAGE(BH122:BH123)</f>
        <v>0.5</v>
      </c>
      <c r="BJ124">
        <f t="shared" ref="BJ124" si="587">AVERAGE(BJ122:BJ123)</f>
        <v>12.5</v>
      </c>
      <c r="BK124">
        <f t="shared" ref="BK124" si="588">AVERAGE(BK122:BK123)</f>
        <v>25</v>
      </c>
      <c r="BL124">
        <f t="shared" ref="BL124" si="589">AVERAGE(BL122:BL123)</f>
        <v>4.7300000000000004</v>
      </c>
      <c r="BM124">
        <f t="shared" ref="BM124" si="590">AVERAGE(BM122:BM123)</f>
        <v>35.5</v>
      </c>
      <c r="BN124">
        <f t="shared" ref="BN124" si="591">AVERAGE(BN122:BN123)</f>
        <v>18.600000000000001</v>
      </c>
      <c r="BO124">
        <f t="shared" ref="BO124" si="592">AVERAGE(BO122:BO123)</f>
        <v>0.9</v>
      </c>
      <c r="BP124">
        <f t="shared" ref="BP124" si="593">AVERAGE(BP122:BP123)</f>
        <v>8.15</v>
      </c>
      <c r="BQ124">
        <f t="shared" ref="BQ124" si="594">AVERAGE(BQ122:BQ123)</f>
        <v>2.5999999999999999E-2</v>
      </c>
      <c r="BR124">
        <f t="shared" ref="BR124" si="595">AVERAGE(BR122:BR123)</f>
        <v>1.4E-2</v>
      </c>
      <c r="BT124">
        <f t="shared" ref="BT124" si="596">AVERAGE(BT122:BT123)</f>
        <v>66.763038834951445</v>
      </c>
      <c r="BU124">
        <f t="shared" ref="BU124" si="597">AVERAGE(BU122:BU123)</f>
        <v>4</v>
      </c>
      <c r="BV124">
        <f t="shared" ref="BV124" si="598">AVERAGE(BV122:BV123)</f>
        <v>15.475</v>
      </c>
      <c r="BW124">
        <f t="shared" ref="BW124" si="599">AVERAGE(BW122:BW123)</f>
        <v>12</v>
      </c>
      <c r="BY124">
        <f t="shared" ref="BY124" si="600">AVERAGE(BY122:BY123)</f>
        <v>21.5</v>
      </c>
      <c r="CB124">
        <f t="shared" ref="CB124" si="601">AVERAGE(CB122:CB123)</f>
        <v>55.3</v>
      </c>
      <c r="CC124">
        <f t="shared" ref="CC124" si="602">AVERAGE(CC122:CC123)</f>
        <v>2E-3</v>
      </c>
      <c r="CF124">
        <f t="shared" ref="CF124" si="603">AVERAGE(CF122:CF123)</f>
        <v>0.37</v>
      </c>
      <c r="CG124">
        <f t="shared" ref="CG124" si="604">AVERAGE(CG122:CG123)</f>
        <v>8.8356116504854274</v>
      </c>
      <c r="CH124">
        <f t="shared" ref="CH124" si="605">AVERAGE(CH122:CH123)</f>
        <v>1.4</v>
      </c>
      <c r="CI124">
        <f t="shared" ref="CI124" si="606">AVERAGE(CI122:CI123)</f>
        <v>1.2</v>
      </c>
      <c r="CJ124">
        <f t="shared" ref="CJ124" si="607">AVERAGE(CJ122:CJ123)</f>
        <v>436</v>
      </c>
      <c r="CK124">
        <f t="shared" ref="CK124" si="608">AVERAGE(CK122:CK123)</f>
        <v>1.3</v>
      </c>
      <c r="CL124">
        <f t="shared" ref="CL124" si="609">AVERAGE(CL122:CL123)</f>
        <v>0.02</v>
      </c>
      <c r="CM124">
        <f t="shared" ref="CM124" si="610">AVERAGE(CM122:CM123)</f>
        <v>20.365523763336572</v>
      </c>
      <c r="CN124">
        <f t="shared" ref="CN124" si="611">AVERAGE(CN122:CN123)</f>
        <v>0.06</v>
      </c>
      <c r="CO124">
        <f t="shared" ref="CO124" si="612">AVERAGE(CO122:CO123)</f>
        <v>5.96</v>
      </c>
      <c r="CP124">
        <f t="shared" ref="CP124" si="613">AVERAGE(CP122:CP123)</f>
        <v>81</v>
      </c>
      <c r="CQ124">
        <f t="shared" ref="CQ124" si="614">AVERAGE(CQ122:CQ123)</f>
        <v>2.1</v>
      </c>
      <c r="CR124">
        <f t="shared" ref="CR124" si="615">AVERAGE(CR122:CR123)</f>
        <v>27.159752427184465</v>
      </c>
      <c r="CS124">
        <f t="shared" ref="CS124" si="616">AVERAGE(CS122:CS123)</f>
        <v>100</v>
      </c>
      <c r="CT124">
        <f t="shared" ref="CT124" si="617">AVERAGE(CT122:CT123)</f>
        <v>284.5</v>
      </c>
      <c r="CU124">
        <f t="shared" ref="CU124" si="618">AVERAGE(CU122:CU123)</f>
        <v>49.795927184466017</v>
      </c>
      <c r="CV124">
        <f t="shared" ref="CV124" si="619">AVERAGE(CV122:CV123)</f>
        <v>96.211718446601907</v>
      </c>
      <c r="CW124">
        <f t="shared" ref="CW124" si="620">AVERAGE(CW122:CW123)</f>
        <v>10.399587378640796</v>
      </c>
      <c r="CX124">
        <f t="shared" ref="CX124" si="621">AVERAGE(CX122:CX123)</f>
        <v>42.6293786407767</v>
      </c>
      <c r="CY124">
        <f t="shared" ref="CY124" si="622">AVERAGE(CY122:CY123)</f>
        <v>8.4919029126213808</v>
      </c>
      <c r="CZ124">
        <f t="shared" ref="CZ124" si="623">AVERAGE(CZ122:CZ123)</f>
        <v>1.3640242718446598</v>
      </c>
      <c r="DA124">
        <f t="shared" ref="DA124" si="624">AVERAGE(DA122:DA123)</f>
        <v>7.5622038834951439</v>
      </c>
      <c r="DB124">
        <f t="shared" ref="DB124" si="625">AVERAGE(DB122:DB123)</f>
        <v>0.47499999999999998</v>
      </c>
      <c r="DC124">
        <f t="shared" ref="DC124" si="626">AVERAGE(DC122:DC123)</f>
        <v>5.562067961165047</v>
      </c>
      <c r="DD124">
        <f t="shared" ref="DD124" si="627">AVERAGE(DD122:DD123)</f>
        <v>1.0635776699029147</v>
      </c>
      <c r="DE124">
        <f t="shared" ref="DE124" si="628">AVERAGE(DE122:DE123)</f>
        <v>2.8508106796116488</v>
      </c>
      <c r="DF124">
        <f t="shared" ref="DF124" si="629">AVERAGE(DF122:DF123)</f>
        <v>0.56671359223300954</v>
      </c>
      <c r="DG124">
        <f t="shared" ref="DG124" si="630">AVERAGE(DG122:DG123)</f>
        <v>3.1411067961165049</v>
      </c>
      <c r="DH124">
        <f t="shared" ref="DH124" si="631">AVERAGE(DH122:DH123)</f>
        <v>0.56231067961165049</v>
      </c>
      <c r="DI124" s="120">
        <f>SUM(CU124:DH124)</f>
        <v>230.6763300970874</v>
      </c>
      <c r="DJ124" s="112">
        <f>SUM(CU124:DH124)+CR124</f>
        <v>257.83608252427189</v>
      </c>
    </row>
    <row r="126" spans="1:158" s="3" customFormat="1" x14ac:dyDescent="0.35">
      <c r="A126" s="1" t="s">
        <v>2324</v>
      </c>
      <c r="B126" s="20" t="s">
        <v>978</v>
      </c>
      <c r="C126" s="1" t="s">
        <v>143</v>
      </c>
      <c r="D126" s="1" t="s">
        <v>980</v>
      </c>
      <c r="E126" s="23">
        <v>44980</v>
      </c>
      <c r="F126" s="13">
        <v>45022</v>
      </c>
      <c r="G126" s="1" t="s">
        <v>2308</v>
      </c>
      <c r="H126" s="1" t="s">
        <v>2004</v>
      </c>
      <c r="I126" s="1"/>
      <c r="J126" s="1"/>
      <c r="K126" s="1">
        <v>36.947251100000003</v>
      </c>
      <c r="L126" s="1">
        <v>-104.4699012</v>
      </c>
      <c r="M126" s="3" t="s">
        <v>357</v>
      </c>
      <c r="N126" s="59" t="s">
        <v>239</v>
      </c>
      <c r="O126" s="20" t="s">
        <v>147</v>
      </c>
      <c r="P126" s="10" t="s">
        <v>336</v>
      </c>
      <c r="Q126" s="20" t="s">
        <v>1549</v>
      </c>
      <c r="S126" s="3">
        <v>0</v>
      </c>
      <c r="X126" s="5" t="s">
        <v>1531</v>
      </c>
      <c r="Z126" s="15" t="s">
        <v>2316</v>
      </c>
      <c r="AA126" s="20" t="s">
        <v>143</v>
      </c>
      <c r="AB126" s="1"/>
      <c r="AC126" s="2">
        <v>0.59699999999999998</v>
      </c>
      <c r="AG126" s="32">
        <v>66.45</v>
      </c>
      <c r="AH126" s="32">
        <v>0.65</v>
      </c>
      <c r="AI126" s="32">
        <v>20.29</v>
      </c>
      <c r="AK126" s="32">
        <v>2.85</v>
      </c>
      <c r="AL126" s="32">
        <v>0.02</v>
      </c>
      <c r="AM126" s="32">
        <v>0.38</v>
      </c>
      <c r="AN126" s="32">
        <v>1.53</v>
      </c>
      <c r="AO126" s="32" t="s">
        <v>1987</v>
      </c>
      <c r="AP126" s="32">
        <v>0.42</v>
      </c>
      <c r="AQ126" s="32">
        <v>0.04</v>
      </c>
      <c r="AR126" s="1"/>
      <c r="AS126" s="1"/>
      <c r="AT126" s="1"/>
      <c r="AU126" s="32">
        <v>1.97</v>
      </c>
      <c r="AW126" s="1"/>
      <c r="AY126" s="3">
        <v>92.63000000000001</v>
      </c>
      <c r="AZ126" s="1"/>
      <c r="BA126" s="1"/>
      <c r="BB126" s="18">
        <v>2</v>
      </c>
      <c r="BD126" s="3">
        <v>5</v>
      </c>
      <c r="BE126" s="32"/>
      <c r="BF126" s="1"/>
      <c r="BH126" s="1"/>
      <c r="BJ126" s="18">
        <v>2.9999999999999996</v>
      </c>
      <c r="BK126" s="18" t="s">
        <v>1987</v>
      </c>
      <c r="BL126" s="1"/>
      <c r="BM126" s="18" t="s">
        <v>1987</v>
      </c>
      <c r="BN126" s="18">
        <v>7</v>
      </c>
      <c r="BO126" s="1"/>
      <c r="BP126" s="1"/>
      <c r="BQ126" s="1"/>
      <c r="BR126" s="1"/>
      <c r="BT126" s="2">
        <v>10.433935222672062</v>
      </c>
      <c r="BU126" s="18">
        <v>2</v>
      </c>
      <c r="BV126" s="18">
        <v>2.9999999999999996</v>
      </c>
      <c r="BW126" s="18">
        <v>5</v>
      </c>
      <c r="BY126" s="18">
        <v>5.9999999999999991</v>
      </c>
      <c r="CB126" s="18">
        <v>2</v>
      </c>
      <c r="CC126" s="1"/>
      <c r="CF126" s="1"/>
      <c r="CG126" s="2">
        <v>2.2720566801619366</v>
      </c>
      <c r="CH126" s="18">
        <v>2</v>
      </c>
      <c r="CI126" s="1"/>
      <c r="CJ126" s="18">
        <v>57</v>
      </c>
      <c r="CK126" s="1"/>
      <c r="CL126" s="1"/>
      <c r="CM126" s="2">
        <v>4.5547908366533809</v>
      </c>
      <c r="CN126" s="1"/>
      <c r="CO126" s="18" t="s">
        <v>1987</v>
      </c>
      <c r="CP126" s="18" t="s">
        <v>1987</v>
      </c>
      <c r="CQ126" s="1"/>
      <c r="CR126" s="2">
        <v>16.04522672064784</v>
      </c>
      <c r="CS126" s="18">
        <v>4</v>
      </c>
      <c r="CT126" s="18">
        <v>33</v>
      </c>
      <c r="CU126" s="2">
        <v>6.1902591093117394</v>
      </c>
      <c r="CV126" s="2">
        <v>15.453740890688264</v>
      </c>
      <c r="CW126" s="2">
        <v>1.6868299595141749</v>
      </c>
      <c r="CX126" s="2">
        <v>8.4372793522267209</v>
      </c>
      <c r="CY126" s="2">
        <v>2.2595384615384595</v>
      </c>
      <c r="CZ126" s="2">
        <v>0.36928744939271319</v>
      </c>
      <c r="DA126" s="2">
        <v>2.1312267206477773</v>
      </c>
      <c r="DB126" s="2">
        <v>7.8238866396761114E-2</v>
      </c>
      <c r="DC126" s="2">
        <v>2.638214574898782</v>
      </c>
      <c r="DD126" s="2">
        <v>0.49446963562753049</v>
      </c>
      <c r="DE126" s="2">
        <v>1.3269311740890684</v>
      </c>
      <c r="DF126" s="2">
        <v>0.38493522267206459</v>
      </c>
      <c r="DG126" s="2">
        <v>1.3957813765182185</v>
      </c>
      <c r="DH126" s="2">
        <v>0.22845748987854292</v>
      </c>
      <c r="DI126" s="87">
        <v>43.075190283400815</v>
      </c>
      <c r="DJ126" s="2">
        <v>59.120417004048655</v>
      </c>
      <c r="DO126" s="1"/>
      <c r="DP126" s="1"/>
      <c r="DU126" s="2">
        <v>15.46</v>
      </c>
      <c r="DY126" s="2">
        <v>69.260000000000005</v>
      </c>
      <c r="EB126" s="2">
        <v>54.68</v>
      </c>
      <c r="EI126" s="2">
        <v>4.63</v>
      </c>
      <c r="EQ126" s="2">
        <v>0.59699999999999998</v>
      </c>
      <c r="ET126" s="135">
        <v>29.86</v>
      </c>
      <c r="FB126" s="3">
        <v>500</v>
      </c>
    </row>
    <row r="127" spans="1:158" s="3" customFormat="1" x14ac:dyDescent="0.35">
      <c r="A127" s="132" t="s">
        <v>2458</v>
      </c>
      <c r="B127" s="3" t="s">
        <v>978</v>
      </c>
      <c r="C127" s="1" t="s">
        <v>143</v>
      </c>
      <c r="D127" s="3" t="s">
        <v>980</v>
      </c>
      <c r="E127" s="23">
        <v>44734</v>
      </c>
      <c r="F127" s="13">
        <v>45103</v>
      </c>
      <c r="G127" s="59" t="s">
        <v>2483</v>
      </c>
      <c r="H127" s="59" t="s">
        <v>2004</v>
      </c>
      <c r="I127" s="59"/>
      <c r="J127" s="59"/>
      <c r="N127" s="10"/>
      <c r="P127" s="10"/>
      <c r="T127" s="1"/>
      <c r="AC127" s="135"/>
      <c r="AG127" s="133">
        <v>63.919722328576334</v>
      </c>
      <c r="AH127" s="133">
        <v>0.69</v>
      </c>
      <c r="AI127" s="133">
        <v>23.707517783105018</v>
      </c>
      <c r="AK127" s="133">
        <v>2.61</v>
      </c>
      <c r="AL127" s="133">
        <v>1.4999999999999999E-2</v>
      </c>
      <c r="AM127" s="133">
        <v>0.4</v>
      </c>
      <c r="AN127" s="133">
        <v>1.93</v>
      </c>
      <c r="AO127" s="133">
        <v>0.32</v>
      </c>
      <c r="AP127" s="133">
        <v>0.44</v>
      </c>
      <c r="AQ127" s="133">
        <v>0.04</v>
      </c>
      <c r="AT127" s="135">
        <v>0.56000000000000005</v>
      </c>
      <c r="AU127" s="133">
        <v>2.4300000000000002</v>
      </c>
      <c r="BB127" s="137">
        <v>2</v>
      </c>
      <c r="BD127" s="137"/>
      <c r="BJ127" s="137">
        <v>2.9999999999999996</v>
      </c>
      <c r="BK127" s="137"/>
      <c r="BL127"/>
      <c r="BM127" s="137"/>
      <c r="BN127" s="137">
        <v>8</v>
      </c>
      <c r="BT127" s="138">
        <v>3.8199036170834511</v>
      </c>
      <c r="BU127" s="137">
        <v>2.9999999999999996</v>
      </c>
      <c r="BV127" s="137">
        <v>2.9999999999999996</v>
      </c>
      <c r="BW127" s="137">
        <v>5</v>
      </c>
      <c r="BY127" s="137">
        <v>5.9999999999999991</v>
      </c>
      <c r="CB127" s="137">
        <v>2</v>
      </c>
      <c r="CG127" s="135">
        <v>0.93485485604473428</v>
      </c>
      <c r="CH127" s="137"/>
      <c r="CJ127" s="137">
        <v>77</v>
      </c>
      <c r="CM127" s="138">
        <v>2.2424134361549855</v>
      </c>
      <c r="CO127" s="137"/>
      <c r="CP127" s="137"/>
      <c r="CR127" s="135">
        <v>5.4555900605736412</v>
      </c>
      <c r="CS127" s="137">
        <v>4</v>
      </c>
      <c r="CT127" s="137">
        <v>38</v>
      </c>
      <c r="CU127" s="135">
        <v>2.8491404288197795</v>
      </c>
      <c r="CV127" s="135">
        <v>1.151482244827102</v>
      </c>
      <c r="CW127" s="135">
        <v>0.75902785000718176</v>
      </c>
      <c r="CX127" s="135">
        <v>3.197079785837754</v>
      </c>
      <c r="CY127" s="135">
        <v>1.2778413396531996</v>
      </c>
      <c r="CZ127" s="135">
        <v>0.12258361688533602</v>
      </c>
      <c r="DA127" s="135">
        <v>0.88284968524489471</v>
      </c>
      <c r="DB127" s="135">
        <v>5.4481607504593785E-2</v>
      </c>
      <c r="DC127" s="135">
        <v>0.7293106095501305</v>
      </c>
      <c r="DD127" s="135">
        <v>0.16715947757091276</v>
      </c>
      <c r="DE127" s="135">
        <v>0.37641837912264803</v>
      </c>
      <c r="DF127" s="135">
        <v>0.12629827194246743</v>
      </c>
      <c r="DG127" s="135">
        <v>0.44204395179863598</v>
      </c>
      <c r="DH127" s="135">
        <v>3.9622987276068215E-2</v>
      </c>
      <c r="DI127" s="87">
        <f>SUM(CU127:DH127)</f>
        <v>12.175340236040704</v>
      </c>
      <c r="DJ127" s="2"/>
      <c r="DU127" s="135">
        <v>16.12</v>
      </c>
      <c r="DY127" s="135">
        <v>67</v>
      </c>
      <c r="EB127" s="135">
        <v>54.519999999999996</v>
      </c>
      <c r="EI127" s="135">
        <v>4.1500000000000004</v>
      </c>
      <c r="EQ127" s="135">
        <v>0.56000000000000005</v>
      </c>
      <c r="ET127" s="135">
        <v>29.36</v>
      </c>
      <c r="FB127" s="3">
        <v>500</v>
      </c>
    </row>
    <row r="128" spans="1:158" x14ac:dyDescent="0.35">
      <c r="A128" s="1" t="s">
        <v>2484</v>
      </c>
      <c r="B128" s="20" t="s">
        <v>978</v>
      </c>
      <c r="C128" s="1" t="s">
        <v>143</v>
      </c>
      <c r="D128" s="1" t="s">
        <v>980</v>
      </c>
      <c r="E128" s="23">
        <v>44980</v>
      </c>
      <c r="F128" s="13" t="s">
        <v>2380</v>
      </c>
      <c r="G128" s="1" t="s">
        <v>2308</v>
      </c>
      <c r="H128" s="1" t="s">
        <v>2004</v>
      </c>
      <c r="I128" s="1"/>
      <c r="J128" s="1"/>
      <c r="K128" s="1">
        <v>36.947251100000003</v>
      </c>
      <c r="L128" s="1">
        <v>-104.4699012</v>
      </c>
      <c r="M128" s="3" t="s">
        <v>357</v>
      </c>
      <c r="N128" s="59" t="s">
        <v>239</v>
      </c>
      <c r="O128" s="20" t="s">
        <v>147</v>
      </c>
      <c r="P128" s="10" t="s">
        <v>336</v>
      </c>
      <c r="Q128" s="20" t="s">
        <v>1549</v>
      </c>
      <c r="R128" s="3"/>
      <c r="S128" s="3">
        <v>0</v>
      </c>
      <c r="T128" s="3"/>
      <c r="U128" s="3"/>
      <c r="V128" s="3"/>
      <c r="W128" s="3"/>
      <c r="X128" s="5" t="s">
        <v>1531</v>
      </c>
      <c r="Y128" s="3"/>
      <c r="Z128" s="15" t="s">
        <v>2316</v>
      </c>
      <c r="AA128" s="20" t="s">
        <v>143</v>
      </c>
      <c r="AG128" s="135">
        <f>AVERAGE(AG126:AG127)</f>
        <v>65.184861164288165</v>
      </c>
      <c r="AH128" s="135">
        <f t="shared" ref="AH128:AI128" si="632">AVERAGE(AH126:AH127)</f>
        <v>0.66999999999999993</v>
      </c>
      <c r="AI128" s="135">
        <f t="shared" si="632"/>
        <v>21.998758891552509</v>
      </c>
      <c r="AK128" s="135">
        <f t="shared" ref="AK128:AQ128" si="633">AVERAGE(AK126:AK127)</f>
        <v>2.73</v>
      </c>
      <c r="AL128" s="135">
        <f t="shared" si="633"/>
        <v>1.7500000000000002E-2</v>
      </c>
      <c r="AM128" s="135">
        <f t="shared" si="633"/>
        <v>0.39</v>
      </c>
      <c r="AN128" s="135">
        <f t="shared" si="633"/>
        <v>1.73</v>
      </c>
      <c r="AO128" s="135">
        <f t="shared" si="633"/>
        <v>0.32</v>
      </c>
      <c r="AP128" s="135">
        <f t="shared" si="633"/>
        <v>0.43</v>
      </c>
      <c r="AQ128" s="135">
        <f t="shared" si="633"/>
        <v>0.04</v>
      </c>
      <c r="AT128" s="135">
        <f t="shared" ref="AT128:AU128" si="634">AVERAGE(AT126:AT127)</f>
        <v>0.56000000000000005</v>
      </c>
      <c r="AU128" s="135">
        <f t="shared" si="634"/>
        <v>2.2000000000000002</v>
      </c>
      <c r="BB128" s="135">
        <f>AVERAGE(BB126:BB127)</f>
        <v>2</v>
      </c>
      <c r="BD128" s="135">
        <f>AVERAGE(BD126:BD127)</f>
        <v>5</v>
      </c>
      <c r="BJ128" s="135">
        <f>AVERAGE(BJ126:BJ127)</f>
        <v>2.9999999999999996</v>
      </c>
      <c r="BN128" s="135">
        <f>AVERAGE(BN126:BN127)</f>
        <v>7.5</v>
      </c>
      <c r="BT128" s="135">
        <f t="shared" ref="BT128:BW128" si="635">AVERAGE(BT126:BT127)</f>
        <v>7.1269194198777566</v>
      </c>
      <c r="BU128" s="135">
        <f t="shared" si="635"/>
        <v>2.5</v>
      </c>
      <c r="BV128" s="135">
        <f t="shared" si="635"/>
        <v>2.9999999999999996</v>
      </c>
      <c r="BW128" s="135">
        <f t="shared" si="635"/>
        <v>5</v>
      </c>
      <c r="BY128" s="135">
        <f>AVERAGE(BY126:BY127)</f>
        <v>5.9999999999999991</v>
      </c>
      <c r="CB128" s="135">
        <f>AVERAGE(CB126:CB127)</f>
        <v>2</v>
      </c>
      <c r="CG128" s="135">
        <f t="shared" ref="CG128:CH128" si="636">AVERAGE(CG126:CG127)</f>
        <v>1.6034557681033355</v>
      </c>
      <c r="CH128" s="135">
        <f t="shared" si="636"/>
        <v>2</v>
      </c>
      <c r="CJ128" s="135">
        <f>AVERAGE(CJ126:CJ127)</f>
        <v>67</v>
      </c>
      <c r="CM128" s="135">
        <f>AVERAGE(CM126:CM127)</f>
        <v>3.3986021364041834</v>
      </c>
      <c r="CR128" s="135">
        <f t="shared" ref="CR128:DH128" si="637">AVERAGE(CR126:CR127)</f>
        <v>10.75040839061074</v>
      </c>
      <c r="CS128" s="135">
        <f t="shared" si="637"/>
        <v>4</v>
      </c>
      <c r="CT128" s="135">
        <f t="shared" si="637"/>
        <v>35.5</v>
      </c>
      <c r="CU128" s="135">
        <f t="shared" si="637"/>
        <v>4.5196997690657597</v>
      </c>
      <c r="CV128" s="135">
        <f t="shared" si="637"/>
        <v>8.3026115677576833</v>
      </c>
      <c r="CW128" s="135">
        <f t="shared" si="637"/>
        <v>1.2229289047606784</v>
      </c>
      <c r="CX128" s="135">
        <f t="shared" si="637"/>
        <v>5.8171795690322377</v>
      </c>
      <c r="CY128" s="135">
        <f t="shared" si="637"/>
        <v>1.7686899005958296</v>
      </c>
      <c r="CZ128" s="135">
        <f t="shared" si="637"/>
        <v>0.24593553313902461</v>
      </c>
      <c r="DA128" s="135">
        <f t="shared" si="637"/>
        <v>1.5070382029463361</v>
      </c>
      <c r="DB128" s="135">
        <f t="shared" si="637"/>
        <v>6.6360236950677443E-2</v>
      </c>
      <c r="DC128" s="135">
        <f t="shared" si="637"/>
        <v>1.6837625922244563</v>
      </c>
      <c r="DD128" s="135">
        <f t="shared" si="637"/>
        <v>0.33081455659922165</v>
      </c>
      <c r="DE128" s="135">
        <f t="shared" si="637"/>
        <v>0.85167477660585822</v>
      </c>
      <c r="DF128" s="135">
        <f t="shared" si="637"/>
        <v>0.25561674730726602</v>
      </c>
      <c r="DG128" s="135">
        <f t="shared" si="637"/>
        <v>0.91891266415842732</v>
      </c>
      <c r="DH128" s="135">
        <f t="shared" si="637"/>
        <v>0.13404023857730557</v>
      </c>
      <c r="DI128" s="120">
        <f>SUM(CU128:DH128)</f>
        <v>27.625265259720766</v>
      </c>
      <c r="DJ128" s="112">
        <f>SUM(CU128:DH128)+CR128</f>
        <v>38.375673650331507</v>
      </c>
      <c r="DU128" s="135">
        <f t="shared" ref="DU128" si="638">AVERAGE(DU126:DU127)</f>
        <v>15.790000000000001</v>
      </c>
      <c r="DY128" s="135">
        <f t="shared" ref="DY128" si="639">AVERAGE(DY126:DY127)</f>
        <v>68.13</v>
      </c>
      <c r="EB128" s="135">
        <f t="shared" ref="EB128" si="640">AVERAGE(EB126:EB127)</f>
        <v>54.599999999999994</v>
      </c>
      <c r="EI128" s="135">
        <f t="shared" ref="EI128" si="641">AVERAGE(EI126:EI127)</f>
        <v>4.3900000000000006</v>
      </c>
      <c r="EQ128" s="135">
        <f t="shared" ref="EQ128" si="642">AVERAGE(EQ126:EQ127)</f>
        <v>0.57850000000000001</v>
      </c>
      <c r="ET128" s="135">
        <f t="shared" ref="ET128" si="643">AVERAGE(ET126:ET127)</f>
        <v>29.61</v>
      </c>
      <c r="FB128">
        <v>500</v>
      </c>
    </row>
    <row r="130" spans="1:158" s="20" customFormat="1" x14ac:dyDescent="0.35">
      <c r="A130" s="163" t="s">
        <v>2557</v>
      </c>
      <c r="B130" s="20" t="s">
        <v>978</v>
      </c>
      <c r="C130" s="19" t="s">
        <v>1315</v>
      </c>
      <c r="D130" s="19" t="s">
        <v>980</v>
      </c>
      <c r="E130" s="109">
        <v>45050</v>
      </c>
      <c r="F130" s="113">
        <v>45103</v>
      </c>
      <c r="G130" s="19" t="s">
        <v>2587</v>
      </c>
      <c r="H130" s="19" t="s">
        <v>2004</v>
      </c>
      <c r="I130" s="19"/>
      <c r="J130" s="19"/>
      <c r="K130" s="20">
        <v>36.317177360000002</v>
      </c>
      <c r="L130" s="20">
        <v>-108.68921829999999</v>
      </c>
      <c r="M130" s="20" t="s">
        <v>357</v>
      </c>
      <c r="N130" s="59"/>
      <c r="O130" s="20" t="s">
        <v>147</v>
      </c>
      <c r="P130" s="59" t="s">
        <v>275</v>
      </c>
      <c r="Q130" s="20" t="s">
        <v>1549</v>
      </c>
      <c r="T130" s="19"/>
      <c r="Z130" s="20" t="s">
        <v>2659</v>
      </c>
      <c r="AA130" s="20" t="s">
        <v>142</v>
      </c>
      <c r="AG130" s="133">
        <v>65.387410977863638</v>
      </c>
      <c r="AH130" s="133">
        <v>0.75</v>
      </c>
      <c r="AI130" s="133">
        <v>14.457819833633204</v>
      </c>
      <c r="AK130" s="133">
        <v>3.52</v>
      </c>
      <c r="AL130" s="133">
        <v>5.5E-2</v>
      </c>
      <c r="AM130" s="133">
        <v>1.31</v>
      </c>
      <c r="AN130" s="133">
        <v>1.87</v>
      </c>
      <c r="AO130" s="133">
        <v>2.74</v>
      </c>
      <c r="AP130" s="133">
        <v>2.46</v>
      </c>
      <c r="AQ130" s="133">
        <v>0.14000000000000001</v>
      </c>
      <c r="AU130" s="133">
        <v>0.28000000000000003</v>
      </c>
      <c r="AY130" s="20">
        <v>92.690230811496846</v>
      </c>
      <c r="BB130" s="137">
        <v>11</v>
      </c>
      <c r="BD130" s="137">
        <v>320.99999999999994</v>
      </c>
      <c r="BJ130" s="137">
        <v>11.999999999999998</v>
      </c>
      <c r="BK130" s="137">
        <v>47</v>
      </c>
      <c r="BM130" s="137">
        <v>20</v>
      </c>
      <c r="BN130" s="137">
        <v>19</v>
      </c>
      <c r="BT130" s="164">
        <v>32.368100842843575</v>
      </c>
      <c r="BU130" s="137">
        <v>4</v>
      </c>
      <c r="BV130" s="137">
        <v>14</v>
      </c>
      <c r="BW130" s="137">
        <v>11.999999999999998</v>
      </c>
      <c r="BY130" s="137">
        <v>22</v>
      </c>
      <c r="CB130" s="137">
        <v>112.99999999999999</v>
      </c>
      <c r="CF130" s="137"/>
      <c r="CG130" s="135">
        <v>12.125802799344712</v>
      </c>
      <c r="CH130" s="137" t="s">
        <v>2309</v>
      </c>
      <c r="CJ130" s="137">
        <v>83</v>
      </c>
      <c r="CL130" s="164"/>
      <c r="CM130" s="137">
        <v>13.752283786402124</v>
      </c>
      <c r="CO130" s="137" t="s">
        <v>2309</v>
      </c>
      <c r="CP130" s="137">
        <v>109</v>
      </c>
      <c r="CQ130" s="135"/>
      <c r="CR130" s="135">
        <v>27.583058394528301</v>
      </c>
      <c r="CS130" s="137">
        <v>82</v>
      </c>
      <c r="CT130" s="137">
        <v>212</v>
      </c>
      <c r="CU130" s="135">
        <v>32.020520820479675</v>
      </c>
      <c r="CV130" s="135">
        <v>75.911038133343666</v>
      </c>
      <c r="CW130" s="135">
        <v>8.9507970219526847</v>
      </c>
      <c r="CX130" s="135">
        <v>32.975852341555097</v>
      </c>
      <c r="CY130" s="135">
        <v>14.279679083916218</v>
      </c>
      <c r="CZ130" s="135">
        <v>1.2053792389219353</v>
      </c>
      <c r="DA130" s="135">
        <v>8.962007409273216</v>
      </c>
      <c r="DB130" s="135">
        <v>5.4874755381604697E-2</v>
      </c>
      <c r="DC130" s="135">
        <v>4.4632011024781537</v>
      </c>
      <c r="DD130" s="135">
        <v>1.2239968126949681</v>
      </c>
      <c r="DE130" s="135">
        <v>2.9352198775454843</v>
      </c>
      <c r="DF130" s="135">
        <v>0.27600372013718</v>
      </c>
      <c r="DG130" s="135">
        <v>2.9350025517815972</v>
      </c>
      <c r="DH130" s="135">
        <v>0.15656510240065102</v>
      </c>
      <c r="DI130" s="87">
        <v>186.3501379718621</v>
      </c>
      <c r="DJ130" s="87">
        <v>213.9331963663904</v>
      </c>
      <c r="DW130" s="135">
        <v>93.47</v>
      </c>
      <c r="DX130" s="135" t="s">
        <v>2309</v>
      </c>
      <c r="DY130" s="135">
        <v>0.74</v>
      </c>
      <c r="EB130" s="20">
        <v>7.000000000000739E-2</v>
      </c>
      <c r="EI130" s="135">
        <v>2.96</v>
      </c>
      <c r="EQ130" s="135">
        <v>0.08</v>
      </c>
      <c r="ET130" s="20">
        <v>6.46</v>
      </c>
    </row>
    <row r="131" spans="1:158" s="20" customFormat="1" x14ac:dyDescent="0.35">
      <c r="A131" s="163" t="s">
        <v>2557</v>
      </c>
      <c r="B131" s="20" t="s">
        <v>978</v>
      </c>
      <c r="C131" s="19" t="s">
        <v>1315</v>
      </c>
      <c r="D131" s="19" t="s">
        <v>980</v>
      </c>
      <c r="E131" s="109">
        <v>45050</v>
      </c>
      <c r="F131" s="113">
        <v>45131</v>
      </c>
      <c r="G131" s="19" t="s">
        <v>2589</v>
      </c>
      <c r="H131" s="19" t="s">
        <v>2195</v>
      </c>
      <c r="I131" s="19"/>
      <c r="J131" s="19"/>
      <c r="K131" s="20">
        <v>36.317177360000002</v>
      </c>
      <c r="L131" s="20">
        <v>-108.68921829999999</v>
      </c>
      <c r="M131" s="20" t="s">
        <v>357</v>
      </c>
      <c r="N131" s="59"/>
      <c r="O131" s="20" t="s">
        <v>147</v>
      </c>
      <c r="P131" s="59" t="s">
        <v>275</v>
      </c>
      <c r="Q131" s="20" t="s">
        <v>1549</v>
      </c>
      <c r="T131" s="19"/>
      <c r="Z131" s="20" t="s">
        <v>2659</v>
      </c>
      <c r="AA131" s="20" t="s">
        <v>142</v>
      </c>
      <c r="AG131" s="133">
        <v>63.33</v>
      </c>
      <c r="AH131" s="133">
        <v>0.73</v>
      </c>
      <c r="AI131" s="133">
        <v>16.98</v>
      </c>
      <c r="AK131" s="133">
        <v>3.38</v>
      </c>
      <c r="AL131" s="133">
        <v>0.03</v>
      </c>
      <c r="AM131" s="133">
        <v>1.65</v>
      </c>
      <c r="AN131" s="133">
        <v>1.2</v>
      </c>
      <c r="AO131" s="133">
        <v>1.59</v>
      </c>
      <c r="AP131" s="133">
        <v>2.59</v>
      </c>
      <c r="AQ131" s="133">
        <v>0.13</v>
      </c>
      <c r="AR131" s="20">
        <v>7.62</v>
      </c>
      <c r="AS131" s="20">
        <v>760</v>
      </c>
      <c r="AT131" s="20">
        <v>0.16</v>
      </c>
      <c r="AU131" s="133"/>
      <c r="AW131" s="20">
        <v>1.03</v>
      </c>
      <c r="AY131" s="20">
        <v>100.42000000000002</v>
      </c>
      <c r="AZ131" s="20">
        <v>2E-3</v>
      </c>
      <c r="BA131" s="20" t="s">
        <v>292</v>
      </c>
      <c r="BB131" s="137">
        <v>2.8</v>
      </c>
      <c r="BD131" s="137">
        <v>379</v>
      </c>
      <c r="BF131" s="20">
        <v>0.28999999999999998</v>
      </c>
      <c r="BH131" s="20" t="s">
        <v>292</v>
      </c>
      <c r="BJ131" s="137">
        <v>11</v>
      </c>
      <c r="BK131" s="137">
        <v>45</v>
      </c>
      <c r="BL131" s="20">
        <v>8.86</v>
      </c>
      <c r="BM131" s="137">
        <v>33</v>
      </c>
      <c r="BN131" s="137">
        <v>21.3</v>
      </c>
      <c r="BO131" s="20">
        <v>0.9</v>
      </c>
      <c r="BP131" s="20">
        <v>5.44</v>
      </c>
      <c r="BQ131" s="20">
        <v>4.9000000000000002E-2</v>
      </c>
      <c r="BR131" s="20">
        <v>4.4999999999999998E-2</v>
      </c>
      <c r="BT131" s="164">
        <v>40</v>
      </c>
      <c r="BU131" s="137" t="s">
        <v>251</v>
      </c>
      <c r="BV131" s="137">
        <v>16.149999999999999</v>
      </c>
      <c r="BW131" s="137">
        <v>21</v>
      </c>
      <c r="BY131" s="137">
        <v>19</v>
      </c>
      <c r="CB131" s="137">
        <v>127</v>
      </c>
      <c r="CC131" s="20">
        <v>8.0000000000000002E-3</v>
      </c>
      <c r="CF131" s="137">
        <v>0.16</v>
      </c>
      <c r="CG131" s="135">
        <v>6.4</v>
      </c>
      <c r="CH131" s="137">
        <v>2.7</v>
      </c>
      <c r="CI131" s="20">
        <v>2.5</v>
      </c>
      <c r="CJ131" s="137">
        <v>79.400000000000006</v>
      </c>
      <c r="CK131" s="20">
        <v>1.1000000000000001</v>
      </c>
      <c r="CL131" s="164">
        <v>0.02</v>
      </c>
      <c r="CM131" s="137">
        <v>15.15</v>
      </c>
      <c r="CN131" s="20">
        <v>0.19</v>
      </c>
      <c r="CO131" s="137">
        <v>4.1900000000000004</v>
      </c>
      <c r="CP131" s="137">
        <v>105</v>
      </c>
      <c r="CQ131" s="135">
        <v>2.1</v>
      </c>
      <c r="CR131" s="135">
        <v>36.4</v>
      </c>
      <c r="CS131" s="137">
        <v>74</v>
      </c>
      <c r="CT131" s="137">
        <v>207</v>
      </c>
      <c r="CU131" s="135">
        <v>51.8</v>
      </c>
      <c r="CV131" s="135">
        <v>105</v>
      </c>
      <c r="CW131" s="135">
        <v>12.1</v>
      </c>
      <c r="CX131" s="135">
        <v>47.6</v>
      </c>
      <c r="CY131" s="135">
        <v>8.48</v>
      </c>
      <c r="CZ131" s="135">
        <v>1.78</v>
      </c>
      <c r="DA131" s="135">
        <v>7.49</v>
      </c>
      <c r="DB131" s="135">
        <v>1.07</v>
      </c>
      <c r="DC131" s="135">
        <v>6.53</v>
      </c>
      <c r="DD131" s="135">
        <v>1.32</v>
      </c>
      <c r="DE131" s="135">
        <v>3.62</v>
      </c>
      <c r="DF131" s="135">
        <v>0.55000000000000004</v>
      </c>
      <c r="DG131" s="135">
        <v>3.45</v>
      </c>
      <c r="DH131" s="135">
        <v>0.51</v>
      </c>
      <c r="DI131" s="87">
        <v>251.29999999999998</v>
      </c>
      <c r="DJ131" s="87">
        <v>287.7</v>
      </c>
      <c r="DW131" s="135"/>
      <c r="DX131" s="135"/>
      <c r="DY131" s="135"/>
      <c r="EI131" s="135"/>
      <c r="EQ131" s="135"/>
    </row>
    <row r="132" spans="1:158" x14ac:dyDescent="0.35">
      <c r="A132" t="s">
        <v>2614</v>
      </c>
      <c r="B132" s="20" t="s">
        <v>978</v>
      </c>
      <c r="D132" s="19" t="s">
        <v>980</v>
      </c>
      <c r="F132" s="113" t="s">
        <v>2380</v>
      </c>
      <c r="G132" s="19" t="s">
        <v>2587</v>
      </c>
      <c r="H132" s="19" t="s">
        <v>2004</v>
      </c>
      <c r="I132" s="19"/>
      <c r="J132" s="19"/>
      <c r="K132" s="20">
        <v>36.317177360000002</v>
      </c>
      <c r="L132" s="20">
        <v>-108.68921829999999</v>
      </c>
      <c r="M132" s="20" t="s">
        <v>357</v>
      </c>
      <c r="O132" s="20" t="s">
        <v>147</v>
      </c>
      <c r="P132" s="59" t="s">
        <v>275</v>
      </c>
      <c r="Q132" s="20" t="s">
        <v>1549</v>
      </c>
      <c r="Z132" s="20" t="s">
        <v>2659</v>
      </c>
      <c r="AA132" s="20" t="s">
        <v>142</v>
      </c>
      <c r="AG132" s="135">
        <f>AVERAGE(AG130:AG131)</f>
        <v>64.358705488931818</v>
      </c>
      <c r="AH132" s="135">
        <f t="shared" ref="AH132:AI132" si="644">AVERAGE(AH130:AH131)</f>
        <v>0.74</v>
      </c>
      <c r="AI132" s="135">
        <f t="shared" si="644"/>
        <v>15.718909916816603</v>
      </c>
      <c r="AK132" s="135">
        <f t="shared" ref="AK132:AT132" si="645">AVERAGE(AK130:AK131)</f>
        <v>3.45</v>
      </c>
      <c r="AL132" s="135">
        <f t="shared" si="645"/>
        <v>4.2499999999999996E-2</v>
      </c>
      <c r="AM132" s="135">
        <f t="shared" si="645"/>
        <v>1.48</v>
      </c>
      <c r="AN132" s="135">
        <f t="shared" si="645"/>
        <v>1.5350000000000001</v>
      </c>
      <c r="AO132" s="135">
        <f t="shared" si="645"/>
        <v>2.165</v>
      </c>
      <c r="AP132" s="135">
        <f t="shared" si="645"/>
        <v>2.5249999999999999</v>
      </c>
      <c r="AQ132" s="135">
        <f t="shared" si="645"/>
        <v>0.13500000000000001</v>
      </c>
      <c r="AR132" s="135">
        <f t="shared" si="645"/>
        <v>7.62</v>
      </c>
      <c r="AS132" s="135">
        <f t="shared" si="645"/>
        <v>760</v>
      </c>
      <c r="AT132" s="135">
        <f t="shared" si="645"/>
        <v>0.16</v>
      </c>
      <c r="AU132" s="135">
        <f>AVERAGE(AU130:AU131)</f>
        <v>0.28000000000000003</v>
      </c>
      <c r="AW132" s="135">
        <f>AVERAGE(AW130:AW131)</f>
        <v>1.03</v>
      </c>
      <c r="AZ132" s="135">
        <f t="shared" ref="AZ132:BF132" si="646">AVERAGE(AZ130:AZ131)</f>
        <v>2E-3</v>
      </c>
      <c r="BA132" s="135" t="s">
        <v>292</v>
      </c>
      <c r="BB132" s="135">
        <f t="shared" si="646"/>
        <v>6.9</v>
      </c>
      <c r="BD132" s="135">
        <f t="shared" si="646"/>
        <v>350</v>
      </c>
      <c r="BF132" s="135">
        <f t="shared" si="646"/>
        <v>0.28999999999999998</v>
      </c>
      <c r="BH132" t="s">
        <v>292</v>
      </c>
      <c r="BJ132" s="135">
        <f t="shared" ref="BJ132" si="647">AVERAGE(BJ130:BJ131)</f>
        <v>11.5</v>
      </c>
      <c r="BK132" s="135">
        <f t="shared" ref="BK132" si="648">AVERAGE(BK130:BK131)</f>
        <v>46</v>
      </c>
      <c r="BL132" s="135">
        <f t="shared" ref="BL132" si="649">AVERAGE(BL130:BL131)</f>
        <v>8.86</v>
      </c>
      <c r="BM132" s="135">
        <f t="shared" ref="BM132" si="650">AVERAGE(BM130:BM131)</f>
        <v>26.5</v>
      </c>
      <c r="BN132" s="135">
        <f t="shared" ref="BN132" si="651">AVERAGE(BN130:BN131)</f>
        <v>20.149999999999999</v>
      </c>
      <c r="BO132" s="135">
        <f t="shared" ref="BO132" si="652">AVERAGE(BO130:BO131)</f>
        <v>0.9</v>
      </c>
      <c r="BP132" s="135">
        <f t="shared" ref="BP132" si="653">AVERAGE(BP130:BP131)</f>
        <v>5.44</v>
      </c>
      <c r="BQ132" s="135">
        <f t="shared" ref="BQ132" si="654">AVERAGE(BQ130:BQ131)</f>
        <v>4.9000000000000002E-2</v>
      </c>
      <c r="BR132" s="135">
        <f t="shared" ref="BR132" si="655">AVERAGE(BR130:BR131)</f>
        <v>4.4999999999999998E-2</v>
      </c>
      <c r="BT132" s="135">
        <f t="shared" ref="BT132" si="656">AVERAGE(BT130:BT131)</f>
        <v>36.184050421421787</v>
      </c>
      <c r="BU132" s="135">
        <f t="shared" ref="BU132" si="657">AVERAGE(BU130:BU131)</f>
        <v>4</v>
      </c>
      <c r="BV132" s="135">
        <f t="shared" ref="BV132" si="658">AVERAGE(BV130:BV131)</f>
        <v>15.074999999999999</v>
      </c>
      <c r="BW132" s="135">
        <f t="shared" ref="BW132" si="659">AVERAGE(BW130:BW131)</f>
        <v>16.5</v>
      </c>
      <c r="BY132" s="135">
        <f t="shared" ref="BY132" si="660">AVERAGE(BY130:BY131)</f>
        <v>20.5</v>
      </c>
      <c r="CB132" s="135">
        <f t="shared" ref="CB132" si="661">AVERAGE(CB130:CB131)</f>
        <v>120</v>
      </c>
      <c r="CC132" s="135">
        <f t="shared" ref="CC132" si="662">AVERAGE(CC130:CC131)</f>
        <v>8.0000000000000002E-3</v>
      </c>
      <c r="CF132" s="135">
        <f t="shared" ref="CF132" si="663">AVERAGE(CF130:CF131)</f>
        <v>0.16</v>
      </c>
      <c r="CG132" s="135">
        <f t="shared" ref="CG132" si="664">AVERAGE(CG130:CG131)</f>
        <v>9.262901399672355</v>
      </c>
      <c r="CH132" s="135">
        <f t="shared" ref="CH132" si="665">AVERAGE(CH130:CH131)</f>
        <v>2.7</v>
      </c>
      <c r="CI132" s="135">
        <f t="shared" ref="CI132" si="666">AVERAGE(CI130:CI131)</f>
        <v>2.5</v>
      </c>
      <c r="CJ132" s="135">
        <f t="shared" ref="CJ132" si="667">AVERAGE(CJ130:CJ131)</f>
        <v>81.2</v>
      </c>
      <c r="CK132" s="135">
        <f t="shared" ref="CK132" si="668">AVERAGE(CK130:CK131)</f>
        <v>1.1000000000000001</v>
      </c>
      <c r="CL132" s="135">
        <f t="shared" ref="CL132" si="669">AVERAGE(CL130:CL131)</f>
        <v>0.02</v>
      </c>
      <c r="CM132" s="135">
        <f t="shared" ref="CM132" si="670">AVERAGE(CM130:CM131)</f>
        <v>14.451141893201061</v>
      </c>
      <c r="CN132" s="135">
        <f t="shared" ref="CN132" si="671">AVERAGE(CN130:CN131)</f>
        <v>0.19</v>
      </c>
      <c r="CO132" s="135">
        <f t="shared" ref="CO132" si="672">AVERAGE(CO130:CO131)</f>
        <v>4.1900000000000004</v>
      </c>
      <c r="CP132" s="135">
        <f t="shared" ref="CP132" si="673">AVERAGE(CP130:CP131)</f>
        <v>107</v>
      </c>
      <c r="CQ132" s="135">
        <f t="shared" ref="CQ132" si="674">AVERAGE(CQ130:CQ131)</f>
        <v>2.1</v>
      </c>
      <c r="CR132" s="135">
        <f t="shared" ref="CR132" si="675">AVERAGE(CR130:CR131)</f>
        <v>31.99152919726415</v>
      </c>
      <c r="CS132" s="135">
        <f t="shared" ref="CS132" si="676">AVERAGE(CS130:CS131)</f>
        <v>78</v>
      </c>
      <c r="CT132" s="135">
        <f t="shared" ref="CT132" si="677">AVERAGE(CT130:CT131)</f>
        <v>209.5</v>
      </c>
      <c r="CU132" s="135">
        <f t="shared" ref="CU132" si="678">AVERAGE(CU130:CU131)</f>
        <v>41.910260410239836</v>
      </c>
      <c r="CV132" s="135">
        <f t="shared" ref="CV132" si="679">AVERAGE(CV130:CV131)</f>
        <v>90.455519066671826</v>
      </c>
      <c r="CW132" s="135">
        <f t="shared" ref="CW132" si="680">AVERAGE(CW130:CW131)</f>
        <v>10.525398510976341</v>
      </c>
      <c r="CX132" s="135">
        <f t="shared" ref="CX132" si="681">AVERAGE(CX130:CX131)</f>
        <v>40.287926170777553</v>
      </c>
      <c r="CY132" s="135">
        <f t="shared" ref="CY132" si="682">AVERAGE(CY130:CY131)</f>
        <v>11.379839541958109</v>
      </c>
      <c r="CZ132" s="135">
        <f t="shared" ref="CZ132" si="683">AVERAGE(CZ130:CZ131)</f>
        <v>1.4926896194609678</v>
      </c>
      <c r="DA132" s="135">
        <f t="shared" ref="DA132" si="684">AVERAGE(DA130:DA131)</f>
        <v>8.2260037046366072</v>
      </c>
      <c r="DB132" s="135">
        <f t="shared" ref="DB132" si="685">AVERAGE(DB130:DB131)</f>
        <v>0.56243737769080238</v>
      </c>
      <c r="DC132" s="135">
        <f t="shared" ref="DC132" si="686">AVERAGE(DC130:DC131)</f>
        <v>5.4966005512390765</v>
      </c>
      <c r="DD132" s="135">
        <f t="shared" ref="DD132" si="687">AVERAGE(DD130:DD131)</f>
        <v>1.2719984063474841</v>
      </c>
      <c r="DE132" s="135">
        <f t="shared" ref="DE132" si="688">AVERAGE(DE130:DE131)</f>
        <v>3.2776099387727422</v>
      </c>
      <c r="DF132" s="135">
        <f t="shared" ref="DF132" si="689">AVERAGE(DF130:DF131)</f>
        <v>0.41300186006859002</v>
      </c>
      <c r="DG132" s="135">
        <f t="shared" ref="DG132" si="690">AVERAGE(DG130:DG131)</f>
        <v>3.1925012758907987</v>
      </c>
      <c r="DH132" s="135">
        <f t="shared" ref="DH132" si="691">AVERAGE(DH130:DH131)</f>
        <v>0.33328255120032552</v>
      </c>
      <c r="DI132">
        <f t="shared" ref="DI132:DJ132" si="692">AVERAGE(DI130:DI131)</f>
        <v>218.82506898593104</v>
      </c>
      <c r="DJ132">
        <f t="shared" si="692"/>
        <v>250.8165981831952</v>
      </c>
      <c r="DW132" s="135">
        <v>93.47</v>
      </c>
      <c r="DX132" s="135" t="s">
        <v>2309</v>
      </c>
      <c r="DY132" s="135">
        <v>0.74</v>
      </c>
      <c r="DZ132" s="20"/>
      <c r="EA132" s="20"/>
      <c r="EB132" s="20">
        <v>7.000000000000739E-2</v>
      </c>
      <c r="EI132" s="135">
        <v>2.96</v>
      </c>
      <c r="EJ132" s="20"/>
      <c r="EK132" s="20"/>
      <c r="EL132" s="20"/>
      <c r="EM132" s="20"/>
      <c r="EN132" s="20"/>
      <c r="EO132" s="20"/>
      <c r="EP132" s="20"/>
      <c r="EQ132" s="135">
        <v>0.08</v>
      </c>
      <c r="ET132" s="20">
        <v>6.46</v>
      </c>
    </row>
    <row r="134" spans="1:158" s="20" customFormat="1" ht="13" x14ac:dyDescent="0.3">
      <c r="A134" s="93" t="s">
        <v>2616</v>
      </c>
      <c r="B134" s="20" t="s">
        <v>978</v>
      </c>
      <c r="C134" s="116" t="s">
        <v>1294</v>
      </c>
      <c r="D134" s="19" t="s">
        <v>980</v>
      </c>
      <c r="E134" s="167">
        <v>44940</v>
      </c>
      <c r="F134" s="14">
        <v>45139</v>
      </c>
      <c r="G134" s="1" t="s">
        <v>2639</v>
      </c>
      <c r="H134" s="19" t="s">
        <v>2195</v>
      </c>
      <c r="I134" s="19"/>
      <c r="J134" s="19"/>
      <c r="K134" s="117">
        <v>35.515846000000003</v>
      </c>
      <c r="L134" s="117">
        <v>-108.845219</v>
      </c>
      <c r="M134" s="62" t="s">
        <v>357</v>
      </c>
      <c r="N134" s="59"/>
      <c r="O134" s="62" t="s">
        <v>147</v>
      </c>
      <c r="P134" s="59" t="s">
        <v>336</v>
      </c>
      <c r="Q134" s="20" t="s">
        <v>1549</v>
      </c>
      <c r="T134" s="19"/>
      <c r="Z134" s="118" t="s">
        <v>1984</v>
      </c>
      <c r="AA134" s="20" t="s">
        <v>142</v>
      </c>
      <c r="AG134" s="1">
        <v>18.32</v>
      </c>
      <c r="AH134" s="1">
        <v>0.39</v>
      </c>
      <c r="AI134" s="1">
        <v>8.26</v>
      </c>
      <c r="AK134" s="1">
        <v>1.04</v>
      </c>
      <c r="AL134" s="1" t="s">
        <v>261</v>
      </c>
      <c r="AM134" s="1">
        <v>0.13</v>
      </c>
      <c r="AN134" s="1">
        <v>0.91</v>
      </c>
      <c r="AO134" s="1" t="s">
        <v>261</v>
      </c>
      <c r="AP134" s="1">
        <v>0.31</v>
      </c>
      <c r="AQ134" s="1">
        <v>0.01</v>
      </c>
      <c r="AR134" s="1">
        <v>69.569999999999993</v>
      </c>
      <c r="AS134" s="1">
        <v>140</v>
      </c>
      <c r="AT134" s="1">
        <v>0.65</v>
      </c>
      <c r="AW134" s="1">
        <v>40.799999999999997</v>
      </c>
      <c r="AY134" s="20">
        <f>SUM(AG134:AR134)+AT134</f>
        <v>99.59</v>
      </c>
      <c r="AZ134" s="1">
        <v>0.02</v>
      </c>
      <c r="BA134" s="1" t="s">
        <v>292</v>
      </c>
      <c r="BB134" s="1">
        <v>2.1</v>
      </c>
      <c r="BD134" s="1">
        <v>170.5</v>
      </c>
      <c r="BF134" s="1">
        <v>0.37</v>
      </c>
      <c r="BH134" s="1">
        <v>0.5</v>
      </c>
      <c r="BJ134" s="1">
        <v>19</v>
      </c>
      <c r="BK134" s="1">
        <v>14</v>
      </c>
      <c r="BL134" s="1">
        <v>1.88</v>
      </c>
      <c r="BM134" s="1">
        <v>29</v>
      </c>
      <c r="BN134" s="1">
        <v>14.6</v>
      </c>
      <c r="BO134" s="1" t="s">
        <v>292</v>
      </c>
      <c r="BP134" s="1">
        <v>3.29</v>
      </c>
      <c r="BQ134" s="1">
        <v>9.8000000000000004E-2</v>
      </c>
      <c r="BR134" s="1">
        <v>5.1999999999999998E-2</v>
      </c>
      <c r="BT134" s="1">
        <v>20</v>
      </c>
      <c r="BU134" s="1">
        <v>2</v>
      </c>
      <c r="BV134" s="1">
        <v>9.32</v>
      </c>
      <c r="BW134" s="1">
        <v>15</v>
      </c>
      <c r="BY134" s="1">
        <v>20</v>
      </c>
      <c r="CB134" s="1">
        <v>17</v>
      </c>
      <c r="CC134" s="1">
        <v>4.0000000000000001E-3</v>
      </c>
      <c r="CF134" s="1">
        <v>1.7</v>
      </c>
      <c r="CG134" s="1">
        <v>4</v>
      </c>
      <c r="CH134" s="1">
        <v>4</v>
      </c>
      <c r="CI134" s="1">
        <v>0.5</v>
      </c>
      <c r="CJ134" s="1">
        <v>173.5</v>
      </c>
      <c r="CK134" s="1">
        <v>0.7</v>
      </c>
      <c r="CL134" s="1">
        <v>0.08</v>
      </c>
      <c r="CM134" s="1">
        <v>9.3699999999999992</v>
      </c>
      <c r="CN134" s="1">
        <v>0.04</v>
      </c>
      <c r="CO134" s="1">
        <v>3.8</v>
      </c>
      <c r="CP134" s="1">
        <v>54</v>
      </c>
      <c r="CQ134" s="1">
        <v>1.3</v>
      </c>
      <c r="CR134" s="1">
        <v>35.9</v>
      </c>
      <c r="CS134" s="1">
        <v>68</v>
      </c>
      <c r="CT134" s="1">
        <v>126</v>
      </c>
      <c r="CU134" s="1">
        <v>27.1</v>
      </c>
      <c r="CV134" s="1">
        <v>59</v>
      </c>
      <c r="CW134" s="1">
        <v>6.84</v>
      </c>
      <c r="CX134" s="1">
        <v>28</v>
      </c>
      <c r="CY134" s="1">
        <v>5.63</v>
      </c>
      <c r="CZ134" s="1">
        <v>1.08</v>
      </c>
      <c r="DA134" s="1">
        <v>5.64</v>
      </c>
      <c r="DB134" s="1">
        <v>0.83</v>
      </c>
      <c r="DC134" s="1">
        <v>4.97</v>
      </c>
      <c r="DD134" s="1">
        <v>1.04</v>
      </c>
      <c r="DE134" s="1">
        <v>2.97</v>
      </c>
      <c r="DF134" s="1">
        <v>0.41</v>
      </c>
      <c r="DG134" s="1">
        <v>2.42</v>
      </c>
      <c r="DH134" s="1">
        <v>0.38</v>
      </c>
      <c r="DI134" s="87">
        <f>SUM(CU134:DH134)</f>
        <v>146.30999999999997</v>
      </c>
      <c r="DJ134" s="87">
        <f>SUM(CU134:DH134)+CR134</f>
        <v>182.20999999999998</v>
      </c>
    </row>
    <row r="135" spans="1:158" s="20" customFormat="1" ht="13" x14ac:dyDescent="0.3">
      <c r="A135" s="20" t="s">
        <v>2616</v>
      </c>
      <c r="B135" s="20" t="s">
        <v>978</v>
      </c>
      <c r="C135" s="19" t="s">
        <v>1294</v>
      </c>
      <c r="D135" s="20" t="s">
        <v>980</v>
      </c>
      <c r="E135" s="109">
        <v>44940</v>
      </c>
      <c r="F135" s="150">
        <v>44974</v>
      </c>
      <c r="G135" s="59">
        <v>129924</v>
      </c>
      <c r="H135" s="19" t="s">
        <v>247</v>
      </c>
      <c r="I135" s="19"/>
      <c r="J135" s="19"/>
      <c r="K135" s="19">
        <v>35.515846000000003</v>
      </c>
      <c r="L135" s="19">
        <v>-108.845219</v>
      </c>
      <c r="M135" s="20" t="s">
        <v>357</v>
      </c>
      <c r="N135" s="59"/>
      <c r="O135" s="20" t="s">
        <v>147</v>
      </c>
      <c r="P135" s="59" t="s">
        <v>336</v>
      </c>
      <c r="Q135" s="20" t="s">
        <v>1549</v>
      </c>
      <c r="R135" s="20" t="s">
        <v>1374</v>
      </c>
      <c r="S135" s="20">
        <v>0</v>
      </c>
      <c r="U135" s="20" t="s">
        <v>2001</v>
      </c>
      <c r="X135" s="82" t="s">
        <v>1870</v>
      </c>
      <c r="Z135" s="43" t="s">
        <v>1984</v>
      </c>
      <c r="AA135" s="20" t="s">
        <v>142</v>
      </c>
      <c r="AB135" s="19" t="s">
        <v>1294</v>
      </c>
      <c r="AG135" s="82">
        <v>64.58</v>
      </c>
      <c r="AH135" s="82">
        <v>1.41</v>
      </c>
      <c r="AI135" s="82">
        <v>26.07</v>
      </c>
      <c r="AK135" s="82">
        <v>2.1</v>
      </c>
      <c r="AL135" s="82">
        <v>0.01</v>
      </c>
      <c r="AM135" s="82">
        <v>0.55000000000000004</v>
      </c>
      <c r="AN135" s="82">
        <v>2.66</v>
      </c>
      <c r="AO135" s="82">
        <v>0.09</v>
      </c>
      <c r="AP135" s="82">
        <v>0.61</v>
      </c>
      <c r="AQ135" s="82">
        <v>0.05</v>
      </c>
      <c r="AR135" s="82"/>
      <c r="AS135" s="82">
        <v>72</v>
      </c>
      <c r="AT135" s="82">
        <v>0.59</v>
      </c>
      <c r="AU135" s="82">
        <v>1.78</v>
      </c>
      <c r="AV135" s="82"/>
      <c r="AW135" s="82">
        <v>47.64</v>
      </c>
      <c r="AY135" s="20">
        <v>98.13</v>
      </c>
      <c r="BA135" s="82" t="s">
        <v>251</v>
      </c>
      <c r="BB135" s="82">
        <v>1.5</v>
      </c>
      <c r="BC135" s="82">
        <v>6</v>
      </c>
      <c r="BD135" s="82">
        <v>67</v>
      </c>
      <c r="BE135" s="82">
        <v>5</v>
      </c>
      <c r="BF135" s="82" t="s">
        <v>251</v>
      </c>
      <c r="BH135" s="82" t="s">
        <v>331</v>
      </c>
      <c r="BI135" s="82">
        <v>68</v>
      </c>
      <c r="BJ135" s="82">
        <v>17</v>
      </c>
      <c r="BK135" s="82">
        <v>10</v>
      </c>
      <c r="BL135" s="82">
        <v>1</v>
      </c>
      <c r="BM135" s="82">
        <v>25</v>
      </c>
      <c r="BN135" s="82">
        <v>16</v>
      </c>
      <c r="BO135" s="82">
        <v>8</v>
      </c>
      <c r="BP135" s="82">
        <v>3</v>
      </c>
      <c r="BQ135" s="82">
        <v>0.08</v>
      </c>
      <c r="BR135" s="82" t="s">
        <v>441</v>
      </c>
      <c r="BT135" s="82">
        <v>13</v>
      </c>
      <c r="BU135" s="82" t="s">
        <v>330</v>
      </c>
      <c r="BV135" s="82">
        <v>10</v>
      </c>
      <c r="BW135" s="82">
        <v>14</v>
      </c>
      <c r="BY135" s="82">
        <v>15</v>
      </c>
      <c r="BZ135" s="82"/>
      <c r="CB135" s="82">
        <v>9</v>
      </c>
      <c r="CC135" s="82"/>
      <c r="CF135" s="82">
        <v>4</v>
      </c>
      <c r="CG135" s="82">
        <v>5</v>
      </c>
      <c r="CH135" s="82">
        <v>3</v>
      </c>
      <c r="CI135" s="82" t="s">
        <v>330</v>
      </c>
      <c r="CJ135" s="82">
        <v>128</v>
      </c>
      <c r="CK135" s="82" t="s">
        <v>251</v>
      </c>
      <c r="CL135" s="82"/>
      <c r="CM135" s="82">
        <v>10</v>
      </c>
      <c r="CN135" s="82" t="s">
        <v>330</v>
      </c>
      <c r="CO135" s="82">
        <v>3.6</v>
      </c>
      <c r="CP135" s="82">
        <v>27</v>
      </c>
      <c r="CQ135" s="82" t="s">
        <v>251</v>
      </c>
      <c r="CR135" s="82">
        <v>39</v>
      </c>
      <c r="CS135" s="82">
        <v>48</v>
      </c>
      <c r="CT135" s="82">
        <v>80</v>
      </c>
      <c r="CU135" s="82">
        <v>28</v>
      </c>
      <c r="CV135" s="82">
        <v>62</v>
      </c>
      <c r="CW135" s="82">
        <v>7</v>
      </c>
      <c r="CX135" s="82">
        <v>29</v>
      </c>
      <c r="CY135" s="82">
        <v>6</v>
      </c>
      <c r="CZ135" s="82">
        <v>1</v>
      </c>
      <c r="DA135" s="82">
        <v>7</v>
      </c>
      <c r="DB135" s="82" t="s">
        <v>251</v>
      </c>
      <c r="DC135" s="82">
        <v>6</v>
      </c>
      <c r="DD135" s="82">
        <v>1</v>
      </c>
      <c r="DE135" s="82">
        <v>3</v>
      </c>
      <c r="DF135" s="82" t="s">
        <v>251</v>
      </c>
      <c r="DG135" s="82">
        <v>3</v>
      </c>
      <c r="DH135" s="82" t="s">
        <v>251</v>
      </c>
      <c r="DI135" s="87">
        <v>153</v>
      </c>
      <c r="DJ135" s="85">
        <v>192</v>
      </c>
      <c r="DQ135" s="82"/>
      <c r="DU135" s="82" t="s">
        <v>1903</v>
      </c>
      <c r="DV135" s="82" t="s">
        <v>1904</v>
      </c>
      <c r="DW135" s="82" t="s">
        <v>1787</v>
      </c>
      <c r="DX135" s="82" t="s">
        <v>631</v>
      </c>
      <c r="DY135" s="82" t="s">
        <v>1905</v>
      </c>
      <c r="DZ135" s="82" t="s">
        <v>1906</v>
      </c>
      <c r="EA135" s="82" t="s">
        <v>1907</v>
      </c>
      <c r="EB135" s="82" t="s">
        <v>1908</v>
      </c>
      <c r="EC135" s="82" t="s">
        <v>1909</v>
      </c>
      <c r="ED135" s="82" t="s">
        <v>1939</v>
      </c>
      <c r="EE135" s="82" t="s">
        <v>609</v>
      </c>
      <c r="EF135" s="82" t="s">
        <v>1940</v>
      </c>
      <c r="EG135" s="82" t="s">
        <v>1941</v>
      </c>
      <c r="EH135" s="82" t="s">
        <v>1942</v>
      </c>
      <c r="EI135" s="82" t="s">
        <v>1943</v>
      </c>
      <c r="EJ135" s="82" t="s">
        <v>506</v>
      </c>
      <c r="EK135" s="82" t="s">
        <v>515</v>
      </c>
      <c r="EL135" s="82" t="s">
        <v>466</v>
      </c>
      <c r="EM135" s="82" t="s">
        <v>1944</v>
      </c>
      <c r="EN135" s="82" t="s">
        <v>1945</v>
      </c>
      <c r="EO135" s="82" t="s">
        <v>554</v>
      </c>
      <c r="EP135" s="82" t="s">
        <v>586</v>
      </c>
      <c r="EQ135" s="82" t="s">
        <v>1049</v>
      </c>
      <c r="ER135" s="82" t="s">
        <v>1963</v>
      </c>
      <c r="ES135" s="82" t="s">
        <v>1964</v>
      </c>
      <c r="ET135" s="82" t="s">
        <v>1965</v>
      </c>
      <c r="EU135" s="82" t="s">
        <v>1966</v>
      </c>
      <c r="EV135" s="82" t="s">
        <v>842</v>
      </c>
      <c r="EW135" s="82" t="s">
        <v>1267</v>
      </c>
      <c r="EX135" s="82" t="s">
        <v>653</v>
      </c>
      <c r="EY135" s="82" t="s">
        <v>842</v>
      </c>
      <c r="EZ135" s="82" t="s">
        <v>1267</v>
      </c>
      <c r="FA135" s="82" t="s">
        <v>653</v>
      </c>
      <c r="FB135" s="82" t="s">
        <v>484</v>
      </c>
    </row>
    <row r="136" spans="1:158" s="20" customFormat="1" x14ac:dyDescent="0.35">
      <c r="A136" s="20" t="s">
        <v>2903</v>
      </c>
      <c r="B136" s="20" t="s">
        <v>978</v>
      </c>
      <c r="C136" s="19" t="s">
        <v>1294</v>
      </c>
      <c r="D136" s="20" t="s">
        <v>980</v>
      </c>
      <c r="E136" s="109"/>
      <c r="F136" s="150"/>
      <c r="G136" s="59"/>
      <c r="H136" s="19" t="s">
        <v>2904</v>
      </c>
      <c r="I136" s="19"/>
      <c r="J136" s="19"/>
      <c r="K136" s="19">
        <v>35.515846000000003</v>
      </c>
      <c r="L136" s="19">
        <v>-108.845219</v>
      </c>
      <c r="M136" s="20" t="s">
        <v>357</v>
      </c>
      <c r="N136" s="59"/>
      <c r="O136" s="20" t="s">
        <v>147</v>
      </c>
      <c r="P136" s="59" t="s">
        <v>336</v>
      </c>
      <c r="Q136" s="20" t="s">
        <v>1549</v>
      </c>
      <c r="R136" s="20" t="s">
        <v>1374</v>
      </c>
      <c r="U136" s="20" t="s">
        <v>2001</v>
      </c>
      <c r="X136" s="82" t="s">
        <v>1870</v>
      </c>
      <c r="Z136" s="43" t="s">
        <v>1984</v>
      </c>
      <c r="AA136" s="20" t="s">
        <v>142</v>
      </c>
      <c r="AB136" s="19" t="s">
        <v>1294</v>
      </c>
      <c r="AG136" s="82">
        <v>64.58</v>
      </c>
      <c r="AH136" s="82">
        <v>1.41</v>
      </c>
      <c r="AI136" s="82">
        <v>26.07</v>
      </c>
      <c r="AK136" s="82">
        <v>2.1</v>
      </c>
      <c r="AL136" s="82">
        <v>0.01</v>
      </c>
      <c r="AM136" s="82">
        <v>0.55000000000000004</v>
      </c>
      <c r="AN136" s="82">
        <v>2.66</v>
      </c>
      <c r="AO136" s="82">
        <v>0.09</v>
      </c>
      <c r="AP136" s="82">
        <v>0.61</v>
      </c>
      <c r="AQ136" s="82">
        <v>0.05</v>
      </c>
      <c r="AR136" s="82"/>
      <c r="AS136" s="82">
        <v>72</v>
      </c>
      <c r="AT136" s="82">
        <v>0.59</v>
      </c>
      <c r="AU136" s="82">
        <v>1.78</v>
      </c>
      <c r="AV136" s="82"/>
      <c r="AW136" s="82">
        <v>47.64</v>
      </c>
      <c r="AZ136" s="135">
        <f t="shared" ref="AZ136" si="693">AVERAGE(AZ134:AZ135)</f>
        <v>0.02</v>
      </c>
      <c r="BA136" s="1" t="s">
        <v>292</v>
      </c>
      <c r="BB136" s="135">
        <f t="shared" ref="BB136" si="694">AVERAGE(BB134:BB135)</f>
        <v>1.8</v>
      </c>
      <c r="BC136" s="135">
        <f t="shared" ref="BC136" si="695">AVERAGE(BC134:BC135)</f>
        <v>6</v>
      </c>
      <c r="BD136" s="135">
        <f t="shared" ref="BD136" si="696">AVERAGE(BD134:BD135)</f>
        <v>118.75</v>
      </c>
      <c r="BE136" s="135">
        <f t="shared" ref="BE136:BF136" si="697">AVERAGE(BE134:BE135)</f>
        <v>5</v>
      </c>
      <c r="BF136" s="135">
        <f t="shared" si="697"/>
        <v>0.37</v>
      </c>
      <c r="BH136" s="135">
        <f t="shared" ref="BH136" si="698">AVERAGE(BH134:BH135)</f>
        <v>0.5</v>
      </c>
      <c r="BI136" s="135">
        <f t="shared" ref="BI136" si="699">AVERAGE(BI134:BI135)</f>
        <v>68</v>
      </c>
      <c r="BJ136" s="135">
        <f t="shared" ref="BJ136" si="700">AVERAGE(BJ134:BJ135)</f>
        <v>18</v>
      </c>
      <c r="BK136" s="135">
        <f t="shared" ref="BK136" si="701">AVERAGE(BK134:BK135)</f>
        <v>12</v>
      </c>
      <c r="BL136" s="135">
        <f t="shared" ref="BL136" si="702">AVERAGE(BL134:BL135)</f>
        <v>1.44</v>
      </c>
      <c r="BM136" s="135">
        <f t="shared" ref="BM136" si="703">AVERAGE(BM134:BM135)</f>
        <v>27</v>
      </c>
      <c r="BN136" s="135">
        <f t="shared" ref="BN136" si="704">AVERAGE(BN134:BN135)</f>
        <v>15.3</v>
      </c>
      <c r="BO136" s="135">
        <f t="shared" ref="BO136" si="705">AVERAGE(BO134:BO135)</f>
        <v>8</v>
      </c>
      <c r="BP136" s="135">
        <f t="shared" ref="BP136" si="706">AVERAGE(BP134:BP135)</f>
        <v>3.145</v>
      </c>
      <c r="BQ136" s="135">
        <f t="shared" ref="BQ136" si="707">AVERAGE(BQ134:BQ135)</f>
        <v>8.8999999999999996E-2</v>
      </c>
      <c r="BR136" s="135">
        <f t="shared" ref="BR136" si="708">AVERAGE(BR134:BR135)</f>
        <v>5.1999999999999998E-2</v>
      </c>
      <c r="BT136" s="135">
        <f t="shared" ref="BT136" si="709">AVERAGE(BT134:BT135)</f>
        <v>16.5</v>
      </c>
      <c r="BU136" s="135">
        <f t="shared" ref="BU136" si="710">AVERAGE(BU134:BU135)</f>
        <v>2</v>
      </c>
      <c r="BV136" s="135">
        <f t="shared" ref="BV136" si="711">AVERAGE(BV134:BV135)</f>
        <v>9.66</v>
      </c>
      <c r="BW136" s="135">
        <f t="shared" ref="BW136" si="712">AVERAGE(BW134:BW135)</f>
        <v>14.5</v>
      </c>
      <c r="BY136" s="135">
        <f t="shared" ref="BY136" si="713">AVERAGE(BY134:BY135)</f>
        <v>17.5</v>
      </c>
      <c r="BZ136" s="82"/>
      <c r="CB136" s="135">
        <f t="shared" ref="CB136" si="714">AVERAGE(CB134:CB135)</f>
        <v>13</v>
      </c>
      <c r="CC136" s="135">
        <f t="shared" ref="CC136" si="715">AVERAGE(CC134:CC135)</f>
        <v>4.0000000000000001E-3</v>
      </c>
      <c r="CF136" s="135">
        <f t="shared" ref="CF136" si="716">AVERAGE(CF134:CF135)</f>
        <v>2.85</v>
      </c>
      <c r="CG136" s="135">
        <f t="shared" ref="CG136" si="717">AVERAGE(CG134:CG135)</f>
        <v>4.5</v>
      </c>
      <c r="CH136" s="135">
        <f t="shared" ref="CH136" si="718">AVERAGE(CH134:CH135)</f>
        <v>3.5</v>
      </c>
      <c r="CI136" s="135">
        <f t="shared" ref="CI136" si="719">AVERAGE(CI134:CI135)</f>
        <v>0.5</v>
      </c>
      <c r="CJ136" s="135">
        <f t="shared" ref="CJ136" si="720">AVERAGE(CJ134:CJ135)</f>
        <v>150.75</v>
      </c>
      <c r="CK136" s="135">
        <f t="shared" ref="CK136" si="721">AVERAGE(CK134:CK135)</f>
        <v>0.7</v>
      </c>
      <c r="CL136" s="135">
        <f t="shared" ref="CL136" si="722">AVERAGE(CL134:CL135)</f>
        <v>0.08</v>
      </c>
      <c r="CM136" s="135">
        <f t="shared" ref="CM136" si="723">AVERAGE(CM134:CM135)</f>
        <v>9.6849999999999987</v>
      </c>
      <c r="CN136" s="135">
        <f t="shared" ref="CN136" si="724">AVERAGE(CN134:CN135)</f>
        <v>0.04</v>
      </c>
      <c r="CO136" s="135">
        <f t="shared" ref="CO136" si="725">AVERAGE(CO134:CO135)</f>
        <v>3.7</v>
      </c>
      <c r="CP136" s="135">
        <f t="shared" ref="CP136" si="726">AVERAGE(CP134:CP135)</f>
        <v>40.5</v>
      </c>
      <c r="CQ136" s="135">
        <f t="shared" ref="CQ136" si="727">AVERAGE(CQ134:CQ135)</f>
        <v>1.3</v>
      </c>
      <c r="CR136" s="135">
        <f t="shared" ref="CR136" si="728">AVERAGE(CR134:CR135)</f>
        <v>37.450000000000003</v>
      </c>
      <c r="CS136" s="135">
        <f t="shared" ref="CS136" si="729">AVERAGE(CS134:CS135)</f>
        <v>58</v>
      </c>
      <c r="CT136" s="135">
        <f t="shared" ref="CT136" si="730">AVERAGE(CT134:CT135)</f>
        <v>103</v>
      </c>
      <c r="CU136" s="135">
        <f t="shared" ref="CU136" si="731">AVERAGE(CU134:CU135)</f>
        <v>27.55</v>
      </c>
      <c r="CV136" s="135">
        <f t="shared" ref="CV136" si="732">AVERAGE(CV134:CV135)</f>
        <v>60.5</v>
      </c>
      <c r="CW136" s="135">
        <f t="shared" ref="CW136" si="733">AVERAGE(CW134:CW135)</f>
        <v>6.92</v>
      </c>
      <c r="CX136" s="135">
        <f t="shared" ref="CX136" si="734">AVERAGE(CX134:CX135)</f>
        <v>28.5</v>
      </c>
      <c r="CY136" s="135">
        <f t="shared" ref="CY136" si="735">AVERAGE(CY134:CY135)</f>
        <v>5.8149999999999995</v>
      </c>
      <c r="CZ136" s="135">
        <f t="shared" ref="CZ136" si="736">AVERAGE(CZ134:CZ135)</f>
        <v>1.04</v>
      </c>
      <c r="DA136" s="135">
        <f t="shared" ref="DA136" si="737">AVERAGE(DA134:DA135)</f>
        <v>6.32</v>
      </c>
      <c r="DB136" s="135">
        <f t="shared" ref="DB136" si="738">AVERAGE(DB134:DB135)</f>
        <v>0.83</v>
      </c>
      <c r="DC136" s="135">
        <f t="shared" ref="DC136" si="739">AVERAGE(DC134:DC135)</f>
        <v>5.4849999999999994</v>
      </c>
      <c r="DD136" s="135">
        <f t="shared" ref="DD136" si="740">AVERAGE(DD134:DD135)</f>
        <v>1.02</v>
      </c>
      <c r="DE136" s="135">
        <f t="shared" ref="DE136" si="741">AVERAGE(DE134:DE135)</f>
        <v>2.9850000000000003</v>
      </c>
      <c r="DF136" s="135">
        <f t="shared" ref="DF136" si="742">AVERAGE(DF134:DF135)</f>
        <v>0.41</v>
      </c>
      <c r="DG136" s="135">
        <f t="shared" ref="DG136" si="743">AVERAGE(DG134:DG135)</f>
        <v>2.71</v>
      </c>
      <c r="DH136" s="135">
        <f t="shared" ref="DH136" si="744">AVERAGE(DH134:DH135)</f>
        <v>0.38</v>
      </c>
      <c r="DI136" s="87"/>
      <c r="DJ136" s="85"/>
      <c r="DQ136" s="82"/>
      <c r="DU136" s="82" t="s">
        <v>1903</v>
      </c>
      <c r="DV136" s="82" t="s">
        <v>1904</v>
      </c>
      <c r="DW136" s="82" t="s">
        <v>1787</v>
      </c>
      <c r="DX136" s="82" t="s">
        <v>631</v>
      </c>
      <c r="DY136" s="82" t="s">
        <v>1905</v>
      </c>
      <c r="DZ136" s="82" t="s">
        <v>1906</v>
      </c>
      <c r="EA136" s="82" t="s">
        <v>1907</v>
      </c>
      <c r="EB136" s="82" t="s">
        <v>1908</v>
      </c>
      <c r="EC136" s="82" t="s">
        <v>1909</v>
      </c>
      <c r="ED136" s="82" t="s">
        <v>1939</v>
      </c>
      <c r="EE136" s="82" t="s">
        <v>609</v>
      </c>
      <c r="EF136" s="82" t="s">
        <v>1940</v>
      </c>
      <c r="EG136" s="82" t="s">
        <v>1941</v>
      </c>
      <c r="EH136" s="82" t="s">
        <v>1942</v>
      </c>
      <c r="EI136" s="82" t="s">
        <v>1943</v>
      </c>
      <c r="EJ136" s="82" t="s">
        <v>506</v>
      </c>
      <c r="EK136" s="82" t="s">
        <v>515</v>
      </c>
      <c r="EL136" s="82" t="s">
        <v>466</v>
      </c>
      <c r="EM136" s="82" t="s">
        <v>1944</v>
      </c>
      <c r="EN136" s="82" t="s">
        <v>1945</v>
      </c>
      <c r="EO136" s="82" t="s">
        <v>554</v>
      </c>
      <c r="EP136" s="82" t="s">
        <v>586</v>
      </c>
      <c r="EQ136" s="82" t="s">
        <v>1049</v>
      </c>
      <c r="ER136" s="82" t="s">
        <v>1963</v>
      </c>
      <c r="ES136" s="82" t="s">
        <v>1964</v>
      </c>
      <c r="ET136" s="82" t="s">
        <v>1965</v>
      </c>
      <c r="EU136" s="82" t="s">
        <v>1966</v>
      </c>
      <c r="EV136" s="82" t="s">
        <v>842</v>
      </c>
      <c r="EW136" s="82" t="s">
        <v>1267</v>
      </c>
      <c r="EX136" s="82" t="s">
        <v>653</v>
      </c>
      <c r="EY136" s="82" t="s">
        <v>842</v>
      </c>
      <c r="EZ136" s="82" t="s">
        <v>1267</v>
      </c>
      <c r="FA136" s="82" t="s">
        <v>653</v>
      </c>
      <c r="FB136" s="82" t="s">
        <v>484</v>
      </c>
    </row>
    <row r="137" spans="1:158" s="20" customFormat="1" ht="13" x14ac:dyDescent="0.3">
      <c r="C137" s="19"/>
      <c r="E137" s="109"/>
      <c r="F137" s="150"/>
      <c r="G137" s="59"/>
      <c r="H137" s="19"/>
      <c r="I137" s="19"/>
      <c r="J137" s="19"/>
      <c r="K137" s="19"/>
      <c r="L137" s="19"/>
      <c r="N137" s="59"/>
      <c r="P137" s="59"/>
      <c r="X137" s="82"/>
      <c r="Z137" s="43"/>
      <c r="AB137" s="19"/>
      <c r="AG137" s="82"/>
      <c r="AH137" s="82"/>
      <c r="AI137" s="82"/>
      <c r="AK137" s="82"/>
      <c r="AL137" s="82"/>
      <c r="AM137" s="82"/>
      <c r="AN137" s="82"/>
      <c r="AO137" s="82"/>
      <c r="AP137" s="82"/>
      <c r="AQ137" s="82"/>
      <c r="AR137" s="82"/>
      <c r="AS137" s="82"/>
      <c r="AT137" s="82"/>
      <c r="AU137" s="82"/>
      <c r="AV137" s="82"/>
      <c r="AW137" s="82"/>
      <c r="BA137" s="82"/>
      <c r="BB137" s="82"/>
      <c r="BC137" s="82"/>
      <c r="BD137" s="82"/>
      <c r="BE137" s="82"/>
      <c r="BF137" s="82"/>
      <c r="BH137" s="82"/>
      <c r="BI137" s="82"/>
      <c r="BJ137" s="82"/>
      <c r="BK137" s="82"/>
      <c r="BL137" s="82"/>
      <c r="BM137" s="82"/>
      <c r="BN137" s="82"/>
      <c r="BO137" s="82"/>
      <c r="BP137" s="82"/>
      <c r="BQ137" s="82"/>
      <c r="BR137" s="82"/>
      <c r="BT137" s="82"/>
      <c r="BU137" s="82"/>
      <c r="BV137" s="82"/>
      <c r="BW137" s="82"/>
      <c r="BY137" s="82"/>
      <c r="BZ137" s="82"/>
      <c r="CB137" s="82"/>
      <c r="CC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7"/>
      <c r="DJ137" s="85"/>
      <c r="DQ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row>
    <row r="138" spans="1:158" s="20" customFormat="1" ht="13" x14ac:dyDescent="0.3">
      <c r="A138" s="19" t="s">
        <v>2617</v>
      </c>
      <c r="B138" s="20" t="s">
        <v>978</v>
      </c>
      <c r="C138" s="19" t="s">
        <v>2310</v>
      </c>
      <c r="D138" s="19" t="s">
        <v>980</v>
      </c>
      <c r="E138" s="109">
        <v>44965</v>
      </c>
      <c r="F138" s="113">
        <v>45022</v>
      </c>
      <c r="G138" s="19" t="s">
        <v>2308</v>
      </c>
      <c r="H138" s="19" t="s">
        <v>2004</v>
      </c>
      <c r="I138" s="19"/>
      <c r="J138" s="19"/>
      <c r="K138" s="19">
        <v>33.859703099999997</v>
      </c>
      <c r="L138" s="19">
        <v>-106.74743650000001</v>
      </c>
      <c r="M138" s="20" t="s">
        <v>357</v>
      </c>
      <c r="N138" s="59" t="s">
        <v>1273</v>
      </c>
      <c r="O138" s="20" t="s">
        <v>147</v>
      </c>
      <c r="P138" s="59" t="s">
        <v>336</v>
      </c>
      <c r="Q138" s="20" t="s">
        <v>1549</v>
      </c>
      <c r="S138" s="20">
        <v>0</v>
      </c>
      <c r="X138" s="82" t="s">
        <v>1531</v>
      </c>
      <c r="Z138" s="43" t="s">
        <v>2315</v>
      </c>
      <c r="AA138" s="20" t="s">
        <v>142</v>
      </c>
      <c r="AB138" s="19"/>
      <c r="AC138" s="85">
        <v>1.33</v>
      </c>
      <c r="AG138" s="84">
        <v>65.150000000000006</v>
      </c>
      <c r="AH138" s="84">
        <v>0.77</v>
      </c>
      <c r="AI138" s="84">
        <v>15.95</v>
      </c>
      <c r="AK138" s="84">
        <v>5.44</v>
      </c>
      <c r="AL138" s="84">
        <v>0.03</v>
      </c>
      <c r="AM138" s="84">
        <v>1.59</v>
      </c>
      <c r="AN138" s="84">
        <v>0.9</v>
      </c>
      <c r="AO138" s="84">
        <v>0.28999999999999998</v>
      </c>
      <c r="AP138" s="84">
        <v>2.42</v>
      </c>
      <c r="AQ138" s="84">
        <v>0.12</v>
      </c>
      <c r="AR138" s="19"/>
      <c r="AS138" s="19"/>
      <c r="AT138" s="19"/>
      <c r="AU138" s="84">
        <v>2.6</v>
      </c>
      <c r="AW138" s="19"/>
      <c r="AY138" s="20">
        <v>92.660000000000025</v>
      </c>
      <c r="AZ138" s="19"/>
      <c r="BA138" s="19"/>
      <c r="BB138" s="37">
        <v>20</v>
      </c>
      <c r="BD138" s="20">
        <v>14</v>
      </c>
      <c r="BE138" s="84"/>
      <c r="BF138" s="19"/>
      <c r="BH138" s="19"/>
      <c r="BJ138" s="37">
        <v>14</v>
      </c>
      <c r="BK138" s="37">
        <v>23</v>
      </c>
      <c r="BL138" s="19"/>
      <c r="BM138" s="37">
        <v>26</v>
      </c>
      <c r="BN138" s="37">
        <v>18</v>
      </c>
      <c r="BO138" s="19"/>
      <c r="BP138" s="19"/>
      <c r="BQ138" s="19"/>
      <c r="BR138" s="19"/>
      <c r="BT138" s="85">
        <v>26.684317521781228</v>
      </c>
      <c r="BU138" s="37" t="s">
        <v>2309</v>
      </c>
      <c r="BV138" s="37">
        <v>11.999999999999998</v>
      </c>
      <c r="BW138" s="37">
        <v>15</v>
      </c>
      <c r="BY138" s="37">
        <v>23.999999999999996</v>
      </c>
      <c r="CB138" s="37">
        <v>90</v>
      </c>
      <c r="CC138" s="19"/>
      <c r="CF138" s="19"/>
      <c r="CG138" s="85">
        <v>12.274786060019347</v>
      </c>
      <c r="CH138" s="37" t="s">
        <v>2309</v>
      </c>
      <c r="CI138" s="19"/>
      <c r="CJ138" s="37">
        <v>127</v>
      </c>
      <c r="CK138" s="19"/>
      <c r="CL138" s="19"/>
      <c r="CM138" s="85">
        <v>18.743711519845142</v>
      </c>
      <c r="CN138" s="19"/>
      <c r="CO138" s="37">
        <v>7</v>
      </c>
      <c r="CP138" s="37">
        <v>122.00000000000001</v>
      </c>
      <c r="CQ138" s="19"/>
      <c r="CR138" s="85">
        <v>21.250420135527591</v>
      </c>
      <c r="CS138" s="37">
        <v>80</v>
      </c>
      <c r="CT138" s="37">
        <v>162</v>
      </c>
      <c r="CU138" s="85">
        <v>33.816307841239102</v>
      </c>
      <c r="CV138" s="85">
        <v>68.699988383349478</v>
      </c>
      <c r="CW138" s="85">
        <v>7.6171597289448245</v>
      </c>
      <c r="CX138" s="85">
        <v>32.716590513068738</v>
      </c>
      <c r="CY138" s="85">
        <v>8.9756340755082462</v>
      </c>
      <c r="CZ138" s="85">
        <v>1.2614404646660247</v>
      </c>
      <c r="DA138" s="85">
        <v>5.9675837366892575</v>
      </c>
      <c r="DB138" s="85">
        <v>0</v>
      </c>
      <c r="DC138" s="85">
        <v>4.2694908034849961</v>
      </c>
      <c r="DD138" s="85">
        <v>0.93799419167473463</v>
      </c>
      <c r="DE138" s="85">
        <v>2.1994346563407507</v>
      </c>
      <c r="DF138" s="85">
        <v>0.51751403678606045</v>
      </c>
      <c r="DG138" s="85">
        <v>2.9757057115198449</v>
      </c>
      <c r="DH138" s="85">
        <v>0.69540948693126781</v>
      </c>
      <c r="DI138" s="87">
        <v>170.65025363020331</v>
      </c>
      <c r="DJ138" s="85">
        <v>191.90067376573091</v>
      </c>
      <c r="DO138" s="19"/>
      <c r="DP138" s="19"/>
      <c r="DW138" s="85">
        <v>83.53</v>
      </c>
      <c r="DY138" s="20">
        <v>6.51</v>
      </c>
      <c r="DZ138" s="85" t="s">
        <v>2309</v>
      </c>
      <c r="EB138" s="85">
        <v>4.0999999999999943</v>
      </c>
      <c r="EI138" s="85">
        <v>8.3699999999999992</v>
      </c>
      <c r="EQ138" s="85">
        <v>1.33</v>
      </c>
      <c r="ET138" s="85">
        <v>12.37</v>
      </c>
      <c r="FB138" s="20">
        <v>500</v>
      </c>
    </row>
    <row r="139" spans="1:158" s="20" customFormat="1" ht="13" x14ac:dyDescent="0.3">
      <c r="A139" s="93" t="s">
        <v>2617</v>
      </c>
      <c r="B139" s="20" t="s">
        <v>978</v>
      </c>
      <c r="C139" s="116" t="s">
        <v>2310</v>
      </c>
      <c r="D139" s="19" t="s">
        <v>980</v>
      </c>
      <c r="E139" s="167">
        <v>44965</v>
      </c>
      <c r="F139" s="14">
        <v>45139</v>
      </c>
      <c r="G139" s="1" t="s">
        <v>2639</v>
      </c>
      <c r="H139" s="19" t="s">
        <v>2195</v>
      </c>
      <c r="I139" s="19"/>
      <c r="J139" s="19"/>
      <c r="K139" s="117">
        <v>33.859703099999997</v>
      </c>
      <c r="L139" s="117">
        <v>-106.74743650000001</v>
      </c>
      <c r="M139" s="62" t="s">
        <v>357</v>
      </c>
      <c r="N139" s="59"/>
      <c r="O139" s="62" t="s">
        <v>147</v>
      </c>
      <c r="P139" s="59" t="s">
        <v>336</v>
      </c>
      <c r="Q139" s="20" t="s">
        <v>1549</v>
      </c>
      <c r="T139" s="19"/>
      <c r="Z139" s="118" t="s">
        <v>2315</v>
      </c>
      <c r="AA139" s="20" t="s">
        <v>142</v>
      </c>
      <c r="AG139" s="1">
        <v>56.21</v>
      </c>
      <c r="AH139" s="1">
        <v>0.67</v>
      </c>
      <c r="AI139" s="1">
        <v>14.94</v>
      </c>
      <c r="AK139" s="1">
        <v>4.7699999999999996</v>
      </c>
      <c r="AL139" s="1">
        <v>0.02</v>
      </c>
      <c r="AM139" s="1">
        <v>1.48</v>
      </c>
      <c r="AN139" s="1">
        <v>0.84</v>
      </c>
      <c r="AO139" s="1">
        <v>0.45</v>
      </c>
      <c r="AP139" s="1">
        <v>2.13</v>
      </c>
      <c r="AQ139" s="1">
        <v>0.09</v>
      </c>
      <c r="AR139" s="1">
        <v>16.8</v>
      </c>
      <c r="AS139" s="1">
        <v>540</v>
      </c>
      <c r="AT139" s="1">
        <v>1.35</v>
      </c>
      <c r="AW139" s="1">
        <v>5.3</v>
      </c>
      <c r="AY139" s="20">
        <f>SUM(AG139:AR139)+AT139</f>
        <v>99.75</v>
      </c>
      <c r="AZ139" s="1" t="s">
        <v>290</v>
      </c>
      <c r="BA139" s="1" t="s">
        <v>292</v>
      </c>
      <c r="BB139" s="1">
        <v>15.6</v>
      </c>
      <c r="BD139" s="1">
        <v>1250</v>
      </c>
      <c r="BF139" s="1">
        <v>0.33</v>
      </c>
      <c r="BH139" s="1" t="s">
        <v>292</v>
      </c>
      <c r="BJ139" s="1">
        <v>13</v>
      </c>
      <c r="BK139" s="1">
        <v>46</v>
      </c>
      <c r="BL139" s="1">
        <v>8.82</v>
      </c>
      <c r="BM139" s="1">
        <v>40</v>
      </c>
      <c r="BN139" s="1">
        <v>19.2</v>
      </c>
      <c r="BO139" s="1" t="s">
        <v>292</v>
      </c>
      <c r="BP139" s="1">
        <v>4.6399999999999997</v>
      </c>
      <c r="BQ139" s="1">
        <v>0.29799999999999999</v>
      </c>
      <c r="BR139" s="1">
        <v>5.1999999999999998E-2</v>
      </c>
      <c r="BT139" s="1">
        <v>30</v>
      </c>
      <c r="BU139" s="1">
        <v>1</v>
      </c>
      <c r="BV139" s="1">
        <v>13.55</v>
      </c>
      <c r="BW139" s="1">
        <v>22</v>
      </c>
      <c r="BY139" s="1">
        <v>28</v>
      </c>
      <c r="CB139" s="1">
        <v>94.8</v>
      </c>
      <c r="CC139" s="1">
        <v>2E-3</v>
      </c>
      <c r="CF139" s="1">
        <v>0.73</v>
      </c>
      <c r="CG139" s="1">
        <v>4.5999999999999996</v>
      </c>
      <c r="CH139" s="1">
        <v>1.5</v>
      </c>
      <c r="CI139" s="1">
        <v>1.4</v>
      </c>
      <c r="CJ139" s="1">
        <v>162</v>
      </c>
      <c r="CK139" s="1">
        <v>0.9</v>
      </c>
      <c r="CL139" s="1">
        <v>0.06</v>
      </c>
      <c r="CM139" s="1">
        <v>11.7</v>
      </c>
      <c r="CN139" s="1">
        <v>0.3</v>
      </c>
      <c r="CO139" s="1">
        <v>3.18</v>
      </c>
      <c r="CP139" s="1">
        <v>102</v>
      </c>
      <c r="CQ139" s="1">
        <v>1.8</v>
      </c>
      <c r="CR139" s="1">
        <v>24.6</v>
      </c>
      <c r="CS139" s="1">
        <v>107</v>
      </c>
      <c r="CT139" s="1">
        <v>175</v>
      </c>
      <c r="CU139" s="1">
        <v>33.4</v>
      </c>
      <c r="CV139" s="1">
        <v>69.099999999999994</v>
      </c>
      <c r="CW139" s="1">
        <v>7.86</v>
      </c>
      <c r="CX139" s="1">
        <v>29.9</v>
      </c>
      <c r="CY139" s="1">
        <v>5.23</v>
      </c>
      <c r="CZ139" s="1">
        <v>1.07</v>
      </c>
      <c r="DA139" s="1">
        <v>4.58</v>
      </c>
      <c r="DB139" s="1">
        <v>0.73</v>
      </c>
      <c r="DC139" s="1">
        <v>4.1100000000000003</v>
      </c>
      <c r="DD139" s="1">
        <v>0.85</v>
      </c>
      <c r="DE139" s="1">
        <v>2.4900000000000002</v>
      </c>
      <c r="DF139" s="1">
        <v>0.33</v>
      </c>
      <c r="DG139" s="1">
        <v>2.56</v>
      </c>
      <c r="DH139" s="1">
        <v>0.37</v>
      </c>
      <c r="DI139" s="87">
        <f>SUM(CU139:DH139)</f>
        <v>162.58000000000001</v>
      </c>
      <c r="DJ139" s="87">
        <f>SUM(CU139:DH139)+CR139</f>
        <v>187.18</v>
      </c>
    </row>
    <row r="140" spans="1:158" s="20" customFormat="1" x14ac:dyDescent="0.35">
      <c r="A140" s="93" t="s">
        <v>2906</v>
      </c>
      <c r="B140" s="20" t="s">
        <v>978</v>
      </c>
      <c r="C140" s="175" t="s">
        <v>2310</v>
      </c>
      <c r="D140" s="19" t="s">
        <v>980</v>
      </c>
      <c r="E140" s="176"/>
      <c r="F140" s="14"/>
      <c r="G140" s="1"/>
      <c r="H140" s="19" t="s">
        <v>2905</v>
      </c>
      <c r="I140" s="19"/>
      <c r="J140" s="19"/>
      <c r="K140" s="177">
        <v>33.859703099999997</v>
      </c>
      <c r="L140" s="177">
        <v>-106.74743650000001</v>
      </c>
      <c r="M140" s="62" t="s">
        <v>357</v>
      </c>
      <c r="N140" s="59" t="s">
        <v>1273</v>
      </c>
      <c r="O140" s="62" t="s">
        <v>147</v>
      </c>
      <c r="P140" s="59" t="s">
        <v>336</v>
      </c>
      <c r="Q140" s="20" t="s">
        <v>1549</v>
      </c>
      <c r="T140" s="19"/>
      <c r="X140" s="82" t="s">
        <v>1531</v>
      </c>
      <c r="Z140" s="43" t="s">
        <v>2315</v>
      </c>
      <c r="AA140" s="20" t="s">
        <v>142</v>
      </c>
      <c r="AC140" s="85">
        <v>1.33</v>
      </c>
      <c r="AG140" s="135">
        <f>AVERAGE(AG138:AG139)</f>
        <v>60.680000000000007</v>
      </c>
      <c r="AH140" s="135">
        <f t="shared" ref="AH140:AI140" si="745">AVERAGE(AH138:AH139)</f>
        <v>0.72</v>
      </c>
      <c r="AI140" s="135">
        <f t="shared" si="745"/>
        <v>15.445</v>
      </c>
      <c r="AK140" s="135">
        <f t="shared" ref="AK140:AT140" si="746">AVERAGE(AK138:AK139)</f>
        <v>5.1050000000000004</v>
      </c>
      <c r="AL140" s="135">
        <f t="shared" si="746"/>
        <v>2.5000000000000001E-2</v>
      </c>
      <c r="AM140" s="135">
        <f t="shared" si="746"/>
        <v>1.5350000000000001</v>
      </c>
      <c r="AN140" s="135">
        <f t="shared" si="746"/>
        <v>0.87</v>
      </c>
      <c r="AO140" s="135">
        <f t="shared" si="746"/>
        <v>0.37</v>
      </c>
      <c r="AP140" s="135">
        <f t="shared" si="746"/>
        <v>2.2749999999999999</v>
      </c>
      <c r="AQ140" s="135">
        <f t="shared" si="746"/>
        <v>0.105</v>
      </c>
      <c r="AR140" s="135">
        <f t="shared" si="746"/>
        <v>16.8</v>
      </c>
      <c r="AS140" s="135">
        <f t="shared" si="746"/>
        <v>540</v>
      </c>
      <c r="AT140" s="135">
        <f t="shared" si="746"/>
        <v>1.35</v>
      </c>
      <c r="AW140" s="135">
        <f>AVERAGE(AW138:AW139)</f>
        <v>5.3</v>
      </c>
      <c r="AY140" s="135">
        <f>AVERAGE(AY138:AY139)</f>
        <v>96.205000000000013</v>
      </c>
      <c r="AZ140" s="1" t="s">
        <v>290</v>
      </c>
      <c r="BA140" s="1" t="s">
        <v>292</v>
      </c>
      <c r="BB140" s="135">
        <f>AVERAGE(BB138:BB139)</f>
        <v>17.8</v>
      </c>
      <c r="BD140" s="135">
        <f>AVERAGE(BD138:BD139)</f>
        <v>632</v>
      </c>
      <c r="BF140" s="1">
        <v>0.33</v>
      </c>
      <c r="BH140" s="1" t="s">
        <v>292</v>
      </c>
      <c r="BJ140" s="135">
        <f t="shared" ref="BJ140:BN140" si="747">AVERAGE(BJ138:BJ139)</f>
        <v>13.5</v>
      </c>
      <c r="BK140" s="135">
        <f t="shared" si="747"/>
        <v>34.5</v>
      </c>
      <c r="BL140" s="135">
        <f t="shared" si="747"/>
        <v>8.82</v>
      </c>
      <c r="BM140" s="135">
        <f t="shared" si="747"/>
        <v>33</v>
      </c>
      <c r="BN140" s="135">
        <f t="shared" si="747"/>
        <v>18.600000000000001</v>
      </c>
      <c r="BO140" s="1" t="s">
        <v>292</v>
      </c>
      <c r="BP140" s="135">
        <f t="shared" ref="BP140:BR140" si="748">AVERAGE(BP138:BP139)</f>
        <v>4.6399999999999997</v>
      </c>
      <c r="BQ140" s="135">
        <f t="shared" si="748"/>
        <v>0.29799999999999999</v>
      </c>
      <c r="BR140" s="135">
        <f t="shared" si="748"/>
        <v>5.1999999999999998E-2</v>
      </c>
      <c r="BT140" s="135">
        <f t="shared" ref="BT140" si="749">AVERAGE(BT138:BT139)</f>
        <v>28.342158760890612</v>
      </c>
      <c r="BU140" s="135">
        <f t="shared" ref="BU140" si="750">AVERAGE(BU138:BU139)</f>
        <v>1</v>
      </c>
      <c r="BV140" s="135">
        <f t="shared" ref="BV140" si="751">AVERAGE(BV138:BV139)</f>
        <v>12.774999999999999</v>
      </c>
      <c r="BW140" s="135">
        <f t="shared" ref="BW140" si="752">AVERAGE(BW138:BW139)</f>
        <v>18.5</v>
      </c>
      <c r="BY140" s="135">
        <f t="shared" ref="BY140" si="753">AVERAGE(BY138:BY139)</f>
        <v>26</v>
      </c>
      <c r="CB140" s="135">
        <f t="shared" ref="CB140" si="754">AVERAGE(CB138:CB139)</f>
        <v>92.4</v>
      </c>
      <c r="CC140" s="135">
        <f t="shared" ref="CC140" si="755">AVERAGE(CC138:CC139)</f>
        <v>2E-3</v>
      </c>
      <c r="CF140" s="135">
        <f t="shared" ref="CF140" si="756">AVERAGE(CF138:CF139)</f>
        <v>0.73</v>
      </c>
      <c r="CG140" s="135">
        <f t="shared" ref="CG140" si="757">AVERAGE(CG138:CG139)</f>
        <v>8.4373930300096731</v>
      </c>
      <c r="CH140" s="135">
        <f t="shared" ref="CH140" si="758">AVERAGE(CH138:CH139)</f>
        <v>1.5</v>
      </c>
      <c r="CI140" s="135">
        <f t="shared" ref="CI140" si="759">AVERAGE(CI138:CI139)</f>
        <v>1.4</v>
      </c>
      <c r="CJ140" s="135">
        <f t="shared" ref="CJ140" si="760">AVERAGE(CJ138:CJ139)</f>
        <v>144.5</v>
      </c>
      <c r="CK140" s="135">
        <f t="shared" ref="CK140" si="761">AVERAGE(CK138:CK139)</f>
        <v>0.9</v>
      </c>
      <c r="CL140" s="135">
        <f t="shared" ref="CL140" si="762">AVERAGE(CL138:CL139)</f>
        <v>0.06</v>
      </c>
      <c r="CM140" s="135">
        <f t="shared" ref="CM140" si="763">AVERAGE(CM138:CM139)</f>
        <v>15.221855759922571</v>
      </c>
      <c r="CN140" s="135">
        <f t="shared" ref="CN140" si="764">AVERAGE(CN138:CN139)</f>
        <v>0.3</v>
      </c>
      <c r="CO140" s="135">
        <f t="shared" ref="CO140" si="765">AVERAGE(CO138:CO139)</f>
        <v>5.09</v>
      </c>
      <c r="CP140" s="135">
        <f t="shared" ref="CP140" si="766">AVERAGE(CP138:CP139)</f>
        <v>112</v>
      </c>
      <c r="CQ140" s="135">
        <f t="shared" ref="CQ140" si="767">AVERAGE(CQ138:CQ139)</f>
        <v>1.8</v>
      </c>
      <c r="CR140" s="135">
        <f t="shared" ref="CR140" si="768">AVERAGE(CR138:CR139)</f>
        <v>22.925210067763796</v>
      </c>
      <c r="CS140" s="135">
        <f t="shared" ref="CS140" si="769">AVERAGE(CS138:CS139)</f>
        <v>93.5</v>
      </c>
      <c r="CT140" s="135">
        <f t="shared" ref="CT140" si="770">AVERAGE(CT138:CT139)</f>
        <v>168.5</v>
      </c>
      <c r="CU140" s="135">
        <f t="shared" ref="CU140" si="771">AVERAGE(CU138:CU139)</f>
        <v>33.60815392061955</v>
      </c>
      <c r="CV140" s="135">
        <f t="shared" ref="CV140" si="772">AVERAGE(CV138:CV139)</f>
        <v>68.899994191674736</v>
      </c>
      <c r="CW140" s="135">
        <f t="shared" ref="CW140" si="773">AVERAGE(CW138:CW139)</f>
        <v>7.7385798644724124</v>
      </c>
      <c r="CX140" s="135">
        <f t="shared" ref="CX140" si="774">AVERAGE(CX138:CX139)</f>
        <v>31.308295256534368</v>
      </c>
      <c r="CY140" s="135">
        <f t="shared" ref="CY140" si="775">AVERAGE(CY138:CY139)</f>
        <v>7.1028170377541233</v>
      </c>
      <c r="CZ140" s="135">
        <f t="shared" ref="CZ140" si="776">AVERAGE(CZ138:CZ139)</f>
        <v>1.1657202323330123</v>
      </c>
      <c r="DA140" s="135">
        <f t="shared" ref="DA140" si="777">AVERAGE(DA138:DA139)</f>
        <v>5.2737918683446292</v>
      </c>
      <c r="DB140" s="135">
        <f t="shared" ref="DB140" si="778">AVERAGE(DB138:DB139)</f>
        <v>0.36499999999999999</v>
      </c>
      <c r="DC140" s="135">
        <f t="shared" ref="DC140" si="779">AVERAGE(DC138:DC139)</f>
        <v>4.1897454017424982</v>
      </c>
      <c r="DD140" s="135">
        <f t="shared" ref="DD140" si="780">AVERAGE(DD138:DD139)</f>
        <v>0.89399709583736731</v>
      </c>
      <c r="DE140" s="135">
        <f t="shared" ref="DE140" si="781">AVERAGE(DE138:DE139)</f>
        <v>2.3447173281703755</v>
      </c>
      <c r="DF140" s="135">
        <f t="shared" ref="DF140" si="782">AVERAGE(DF138:DF139)</f>
        <v>0.42375701839303026</v>
      </c>
      <c r="DG140" s="135">
        <f t="shared" ref="DG140" si="783">AVERAGE(DG138:DG139)</f>
        <v>2.7678528557599225</v>
      </c>
      <c r="DH140" s="135">
        <f t="shared" ref="DH140" si="784">AVERAGE(DH138:DH139)</f>
        <v>0.5327047434656339</v>
      </c>
      <c r="DI140" s="87"/>
      <c r="DJ140" s="87"/>
      <c r="DW140" s="85">
        <v>83.53</v>
      </c>
      <c r="DY140" s="20">
        <v>6.51</v>
      </c>
      <c r="DZ140" s="85" t="s">
        <v>2309</v>
      </c>
      <c r="EB140" s="85">
        <v>4.0999999999999943</v>
      </c>
      <c r="EI140" s="85">
        <v>8.3699999999999992</v>
      </c>
      <c r="EQ140" s="85">
        <v>1.33</v>
      </c>
      <c r="ET140" s="85">
        <v>12.37</v>
      </c>
      <c r="FB140" s="20">
        <v>500</v>
      </c>
    </row>
    <row r="141" spans="1:158" s="20" customFormat="1" ht="13" x14ac:dyDescent="0.3">
      <c r="A141" s="93"/>
      <c r="C141" s="175"/>
      <c r="D141" s="19"/>
      <c r="E141" s="176"/>
      <c r="F141" s="14"/>
      <c r="G141" s="1"/>
      <c r="H141" s="19"/>
      <c r="I141" s="19"/>
      <c r="J141" s="19"/>
      <c r="K141" s="177"/>
      <c r="L141" s="177"/>
      <c r="M141" s="62"/>
      <c r="N141" s="59"/>
      <c r="O141" s="62"/>
      <c r="P141" s="59"/>
      <c r="T141" s="19"/>
      <c r="Z141" s="178"/>
      <c r="AG141" s="1"/>
      <c r="AH141" s="1"/>
      <c r="AI141" s="1"/>
      <c r="AK141" s="1"/>
      <c r="AL141" s="1"/>
      <c r="AM141" s="1"/>
      <c r="AN141" s="1"/>
      <c r="AO141" s="1"/>
      <c r="AP141" s="1"/>
      <c r="AQ141" s="1"/>
      <c r="AR141" s="1"/>
      <c r="AS141" s="1"/>
      <c r="AT141" s="1"/>
      <c r="AW141" s="1"/>
      <c r="AZ141" s="1"/>
      <c r="BA141" s="1"/>
      <c r="BB141" s="1"/>
      <c r="BD141" s="1"/>
      <c r="BF141" s="1"/>
      <c r="BH141" s="1"/>
      <c r="BJ141" s="1"/>
      <c r="BK141" s="1"/>
      <c r="BL141" s="1"/>
      <c r="BM141" s="1"/>
      <c r="BN141" s="1"/>
      <c r="BO141" s="1"/>
      <c r="BP141" s="1"/>
      <c r="BQ141" s="1"/>
      <c r="BR141" s="1"/>
      <c r="BT141" s="1"/>
      <c r="BU141" s="1"/>
      <c r="BV141" s="1"/>
      <c r="BW141" s="1"/>
      <c r="BY141" s="1"/>
      <c r="CB141" s="1"/>
      <c r="CC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87"/>
      <c r="DJ141" s="87"/>
    </row>
    <row r="142" spans="1:158" s="20" customFormat="1" ht="13" x14ac:dyDescent="0.3">
      <c r="A142" s="19" t="s">
        <v>2618</v>
      </c>
      <c r="B142" s="20" t="s">
        <v>978</v>
      </c>
      <c r="C142" s="19" t="s">
        <v>2310</v>
      </c>
      <c r="D142" s="19" t="s">
        <v>980</v>
      </c>
      <c r="E142" s="109">
        <v>44965</v>
      </c>
      <c r="F142" s="113">
        <v>45022</v>
      </c>
      <c r="G142" s="19" t="s">
        <v>2308</v>
      </c>
      <c r="H142" s="19" t="s">
        <v>2004</v>
      </c>
      <c r="I142" s="19"/>
      <c r="J142" s="19"/>
      <c r="K142" s="19">
        <v>33.859703099999997</v>
      </c>
      <c r="L142" s="19">
        <v>-106.74743650000001</v>
      </c>
      <c r="M142" s="20" t="s">
        <v>357</v>
      </c>
      <c r="N142" s="59" t="s">
        <v>1273</v>
      </c>
      <c r="O142" s="20" t="s">
        <v>147</v>
      </c>
      <c r="P142" s="59" t="s">
        <v>336</v>
      </c>
      <c r="Q142" s="20" t="s">
        <v>1549</v>
      </c>
      <c r="S142" s="20">
        <v>0</v>
      </c>
      <c r="X142" s="82" t="s">
        <v>1531</v>
      </c>
      <c r="Z142" s="83" t="s">
        <v>2317</v>
      </c>
      <c r="AA142" s="20" t="s">
        <v>142</v>
      </c>
      <c r="AB142" s="19"/>
      <c r="AC142" s="85">
        <v>1.1499999999999999</v>
      </c>
      <c r="AG142" s="84">
        <v>65</v>
      </c>
      <c r="AH142" s="84">
        <v>0.72</v>
      </c>
      <c r="AI142" s="84">
        <v>15.23</v>
      </c>
      <c r="AK142" s="84">
        <v>6.59</v>
      </c>
      <c r="AL142" s="84">
        <v>0.06</v>
      </c>
      <c r="AM142" s="84">
        <v>1.66</v>
      </c>
      <c r="AN142" s="84">
        <v>1.45</v>
      </c>
      <c r="AO142" s="84">
        <v>0.33</v>
      </c>
      <c r="AP142" s="84">
        <v>2.2999999999999998</v>
      </c>
      <c r="AQ142" s="84">
        <v>0.13</v>
      </c>
      <c r="AR142" s="19"/>
      <c r="AS142" s="19"/>
      <c r="AT142" s="19"/>
      <c r="AU142" s="84">
        <v>2.29</v>
      </c>
      <c r="AW142" s="19"/>
      <c r="AY142" s="20">
        <v>93.47</v>
      </c>
      <c r="AZ142" s="19"/>
      <c r="BA142" s="19"/>
      <c r="BB142" s="37">
        <v>16</v>
      </c>
      <c r="BD142" s="20">
        <v>10</v>
      </c>
      <c r="BE142" s="84"/>
      <c r="BF142" s="19"/>
      <c r="BH142" s="19"/>
      <c r="BJ142" s="37">
        <v>16</v>
      </c>
      <c r="BK142" s="37">
        <v>28</v>
      </c>
      <c r="BL142" s="19"/>
      <c r="BM142" s="37">
        <v>19</v>
      </c>
      <c r="BN142" s="37">
        <v>17</v>
      </c>
      <c r="BO142" s="19"/>
      <c r="BP142" s="19"/>
      <c r="BQ142" s="19"/>
      <c r="BR142" s="19"/>
      <c r="BT142" s="85">
        <v>27.106927272727273</v>
      </c>
      <c r="BU142" s="37" t="s">
        <v>2309</v>
      </c>
      <c r="BV142" s="37">
        <v>10</v>
      </c>
      <c r="BW142" s="37">
        <v>15</v>
      </c>
      <c r="BY142" s="37">
        <v>16</v>
      </c>
      <c r="CB142" s="37">
        <v>79.000000000000014</v>
      </c>
      <c r="CC142" s="19"/>
      <c r="CF142" s="19"/>
      <c r="CG142" s="85">
        <v>12.073896969696957</v>
      </c>
      <c r="CH142" s="37" t="s">
        <v>2309</v>
      </c>
      <c r="CI142" s="19"/>
      <c r="CJ142" s="37">
        <v>124</v>
      </c>
      <c r="CK142" s="19"/>
      <c r="CL142" s="19"/>
      <c r="CM142" s="85">
        <v>17.913042424242448</v>
      </c>
      <c r="CN142" s="19"/>
      <c r="CO142" s="37"/>
      <c r="CP142" s="37">
        <v>122.00000000000001</v>
      </c>
      <c r="CQ142" s="19"/>
      <c r="CR142" s="85">
        <v>22.312181818181831</v>
      </c>
      <c r="CS142" s="37">
        <v>80</v>
      </c>
      <c r="CT142" s="37">
        <v>151</v>
      </c>
      <c r="CU142" s="85">
        <v>33.072666666666649</v>
      </c>
      <c r="CV142" s="85">
        <v>68.740509090909029</v>
      </c>
      <c r="CW142" s="85">
        <v>8.1969575757576028</v>
      </c>
      <c r="CX142" s="85">
        <v>33.120139393939404</v>
      </c>
      <c r="CY142" s="85">
        <v>9.1464121212121388</v>
      </c>
      <c r="CZ142" s="85">
        <v>1.3450606060606083</v>
      </c>
      <c r="DA142" s="85">
        <v>6.4879393939393912</v>
      </c>
      <c r="DB142" s="85">
        <v>6.3296969696969685E-2</v>
      </c>
      <c r="DC142" s="85">
        <v>4.7156242424242416</v>
      </c>
      <c r="DD142" s="85">
        <v>0.77538787878787885</v>
      </c>
      <c r="DE142" s="85">
        <v>2.2786909090909098</v>
      </c>
      <c r="DF142" s="85">
        <v>0.49055151515151496</v>
      </c>
      <c r="DG142" s="85">
        <v>2.8641878787878814</v>
      </c>
      <c r="DH142" s="85">
        <v>0.80703636363636344</v>
      </c>
      <c r="DI142" s="87">
        <v>172.10446060606057</v>
      </c>
      <c r="DJ142" s="85">
        <v>194.41664242424241</v>
      </c>
      <c r="DO142" s="19"/>
      <c r="DP142" s="19"/>
      <c r="DW142" s="85">
        <v>78.33</v>
      </c>
      <c r="DZ142" s="85">
        <v>13.05</v>
      </c>
      <c r="EB142" s="85">
        <v>7.25</v>
      </c>
      <c r="EI142" s="85">
        <v>7.45</v>
      </c>
      <c r="EQ142" s="85">
        <v>1.1499999999999999</v>
      </c>
      <c r="ET142" s="85">
        <v>14.42</v>
      </c>
      <c r="FB142" s="20">
        <v>500</v>
      </c>
    </row>
    <row r="143" spans="1:158" s="20" customFormat="1" ht="13" x14ac:dyDescent="0.3">
      <c r="A143" s="93" t="s">
        <v>2618</v>
      </c>
      <c r="B143" s="20" t="s">
        <v>978</v>
      </c>
      <c r="C143" s="116" t="s">
        <v>2310</v>
      </c>
      <c r="D143" s="19" t="s">
        <v>980</v>
      </c>
      <c r="E143" s="167">
        <v>44965</v>
      </c>
      <c r="F143" s="14">
        <v>45139</v>
      </c>
      <c r="G143" s="1" t="s">
        <v>2639</v>
      </c>
      <c r="H143" s="19" t="s">
        <v>2195</v>
      </c>
      <c r="I143" s="19"/>
      <c r="J143" s="19"/>
      <c r="K143" s="117">
        <v>33.859703099999997</v>
      </c>
      <c r="L143" s="117">
        <v>-106.74743650000001</v>
      </c>
      <c r="M143" s="62" t="s">
        <v>357</v>
      </c>
      <c r="N143" s="59"/>
      <c r="O143" s="62" t="s">
        <v>147</v>
      </c>
      <c r="P143" s="59" t="s">
        <v>336</v>
      </c>
      <c r="Q143" s="20" t="s">
        <v>1549</v>
      </c>
      <c r="T143" s="19"/>
      <c r="Z143" s="118" t="s">
        <v>2317</v>
      </c>
      <c r="AA143" s="20" t="s">
        <v>142</v>
      </c>
      <c r="AG143" s="1">
        <v>56.96</v>
      </c>
      <c r="AH143" s="1">
        <v>0.68</v>
      </c>
      <c r="AI143" s="1">
        <v>15.1</v>
      </c>
      <c r="AK143" s="1">
        <v>4.8499999999999996</v>
      </c>
      <c r="AL143" s="1">
        <v>0.02</v>
      </c>
      <c r="AM143" s="1">
        <v>1.52</v>
      </c>
      <c r="AN143" s="1">
        <v>0.93</v>
      </c>
      <c r="AO143" s="1">
        <v>0.47</v>
      </c>
      <c r="AP143" s="1">
        <v>2.17</v>
      </c>
      <c r="AQ143" s="1">
        <v>0.1</v>
      </c>
      <c r="AR143" s="1">
        <v>16.27</v>
      </c>
      <c r="AS143" s="1">
        <v>540</v>
      </c>
      <c r="AT143" s="1">
        <v>1.39</v>
      </c>
      <c r="AW143" s="1">
        <v>5</v>
      </c>
      <c r="AY143" s="20">
        <f>SUM(AG143:AR143)+AT143</f>
        <v>100.45999999999998</v>
      </c>
      <c r="AZ143" s="1">
        <v>1E-3</v>
      </c>
      <c r="BA143" s="1" t="s">
        <v>292</v>
      </c>
      <c r="BB143" s="1">
        <v>18.100000000000001</v>
      </c>
      <c r="BD143" s="1">
        <v>1225</v>
      </c>
      <c r="BF143" s="1">
        <v>0.32</v>
      </c>
      <c r="BH143" s="1" t="s">
        <v>292</v>
      </c>
      <c r="BJ143" s="1">
        <v>14</v>
      </c>
      <c r="BK143" s="1">
        <v>47</v>
      </c>
      <c r="BL143" s="1">
        <v>8.92</v>
      </c>
      <c r="BM143" s="1">
        <v>42</v>
      </c>
      <c r="BN143" s="1">
        <v>19.8</v>
      </c>
      <c r="BO143" s="1">
        <v>0.6</v>
      </c>
      <c r="BP143" s="1">
        <v>4.8099999999999996</v>
      </c>
      <c r="BQ143" s="1">
        <v>0.35199999999999998</v>
      </c>
      <c r="BR143" s="1">
        <v>5.1999999999999998E-2</v>
      </c>
      <c r="BT143" s="1">
        <v>30</v>
      </c>
      <c r="BU143" s="1">
        <v>1</v>
      </c>
      <c r="BV143" s="1">
        <v>13.55</v>
      </c>
      <c r="BW143" s="1">
        <v>21</v>
      </c>
      <c r="BY143" s="1">
        <v>28</v>
      </c>
      <c r="CB143" s="1">
        <v>97.7</v>
      </c>
      <c r="CC143" s="1">
        <v>1E-3</v>
      </c>
      <c r="CF143" s="1">
        <v>0.55000000000000004</v>
      </c>
      <c r="CG143" s="1">
        <v>5</v>
      </c>
      <c r="CH143" s="1">
        <v>1</v>
      </c>
      <c r="CI143" s="1">
        <v>1.2</v>
      </c>
      <c r="CJ143" s="1">
        <v>169.5</v>
      </c>
      <c r="CK143" s="1">
        <v>0.9</v>
      </c>
      <c r="CL143" s="1">
        <v>0.06</v>
      </c>
      <c r="CM143" s="1">
        <v>11.85</v>
      </c>
      <c r="CN143" s="1">
        <v>0.32</v>
      </c>
      <c r="CO143" s="1">
        <v>3.28</v>
      </c>
      <c r="CP143" s="1">
        <v>101</v>
      </c>
      <c r="CQ143" s="1">
        <v>2</v>
      </c>
      <c r="CR143" s="1">
        <v>24.2</v>
      </c>
      <c r="CS143" s="1">
        <v>109</v>
      </c>
      <c r="CT143" s="1">
        <v>182</v>
      </c>
      <c r="CU143" s="1">
        <v>33.5</v>
      </c>
      <c r="CV143" s="1">
        <v>70.2</v>
      </c>
      <c r="CW143" s="1">
        <v>7.8</v>
      </c>
      <c r="CX143" s="1">
        <v>29.7</v>
      </c>
      <c r="CY143" s="1">
        <v>5.64</v>
      </c>
      <c r="CZ143" s="1">
        <v>1.1100000000000001</v>
      </c>
      <c r="DA143" s="1">
        <v>4.91</v>
      </c>
      <c r="DB143" s="1">
        <v>0.7</v>
      </c>
      <c r="DC143" s="1">
        <v>4.2699999999999996</v>
      </c>
      <c r="DD143" s="1">
        <v>0.85</v>
      </c>
      <c r="DE143" s="1">
        <v>2.4700000000000002</v>
      </c>
      <c r="DF143" s="1">
        <v>0.36</v>
      </c>
      <c r="DG143" s="1">
        <v>2.59</v>
      </c>
      <c r="DH143" s="1">
        <v>0.41</v>
      </c>
      <c r="DI143" s="87">
        <f>SUM(CU143:DH143)</f>
        <v>164.51</v>
      </c>
      <c r="DJ143" s="87">
        <f>SUM(CU143:DH143)+CR143</f>
        <v>188.70999999999998</v>
      </c>
    </row>
    <row r="144" spans="1:158" s="20" customFormat="1" x14ac:dyDescent="0.35">
      <c r="A144" s="93" t="s">
        <v>2907</v>
      </c>
      <c r="B144" s="20" t="s">
        <v>978</v>
      </c>
      <c r="C144" s="175" t="s">
        <v>2310</v>
      </c>
      <c r="D144" s="19" t="s">
        <v>980</v>
      </c>
      <c r="E144" s="176"/>
      <c r="F144" s="14"/>
      <c r="G144" s="1"/>
      <c r="H144" s="19" t="s">
        <v>2908</v>
      </c>
      <c r="I144" s="19"/>
      <c r="J144" s="19"/>
      <c r="K144" s="177">
        <v>33.859703099999997</v>
      </c>
      <c r="L144" s="177">
        <v>-106.74743650000001</v>
      </c>
      <c r="M144" s="62" t="s">
        <v>357</v>
      </c>
      <c r="N144" s="59" t="s">
        <v>1273</v>
      </c>
      <c r="O144" s="62" t="s">
        <v>147</v>
      </c>
      <c r="P144" s="59" t="s">
        <v>336</v>
      </c>
      <c r="Q144" s="20" t="s">
        <v>1549</v>
      </c>
      <c r="T144" s="19"/>
      <c r="X144" s="82" t="s">
        <v>1531</v>
      </c>
      <c r="Z144" s="83" t="s">
        <v>2317</v>
      </c>
      <c r="AA144" s="20" t="s">
        <v>142</v>
      </c>
      <c r="AB144" s="19"/>
      <c r="AC144" s="85">
        <v>1.1499999999999999</v>
      </c>
      <c r="AG144" s="135">
        <f>AVERAGE(AG142:AG143)</f>
        <v>60.980000000000004</v>
      </c>
      <c r="AH144" s="135">
        <f t="shared" ref="AH144:AI144" si="785">AVERAGE(AH142:AH143)</f>
        <v>0.7</v>
      </c>
      <c r="AI144" s="135">
        <f t="shared" si="785"/>
        <v>15.164999999999999</v>
      </c>
      <c r="AK144" s="135">
        <f t="shared" ref="AK144:AW144" si="786">AVERAGE(AK142:AK143)</f>
        <v>5.72</v>
      </c>
      <c r="AL144" s="135">
        <f t="shared" si="786"/>
        <v>0.04</v>
      </c>
      <c r="AM144" s="135">
        <f t="shared" si="786"/>
        <v>1.5899999999999999</v>
      </c>
      <c r="AN144" s="135">
        <f t="shared" si="786"/>
        <v>1.19</v>
      </c>
      <c r="AO144" s="135">
        <f t="shared" si="786"/>
        <v>0.4</v>
      </c>
      <c r="AP144" s="135">
        <f t="shared" si="786"/>
        <v>2.2349999999999999</v>
      </c>
      <c r="AQ144" s="135">
        <f t="shared" si="786"/>
        <v>0.115</v>
      </c>
      <c r="AR144" s="135">
        <f t="shared" si="786"/>
        <v>16.27</v>
      </c>
      <c r="AS144" s="135">
        <f t="shared" si="786"/>
        <v>540</v>
      </c>
      <c r="AT144" s="135">
        <f t="shared" si="786"/>
        <v>1.39</v>
      </c>
      <c r="AU144" s="135">
        <f t="shared" si="786"/>
        <v>2.29</v>
      </c>
      <c r="AV144" s="135"/>
      <c r="AW144" s="135">
        <f t="shared" si="786"/>
        <v>5</v>
      </c>
      <c r="AZ144" s="135">
        <f t="shared" ref="AZ144" si="787">AVERAGE(AZ142:AZ143)</f>
        <v>1E-3</v>
      </c>
      <c r="BA144" s="1" t="s">
        <v>292</v>
      </c>
      <c r="BB144" s="135">
        <f t="shared" ref="BB144" si="788">AVERAGE(BB142:BB143)</f>
        <v>17.05</v>
      </c>
      <c r="BD144" s="1">
        <v>1225</v>
      </c>
      <c r="BF144" s="135">
        <f t="shared" ref="BF144" si="789">AVERAGE(BF142:BF143)</f>
        <v>0.32</v>
      </c>
      <c r="BH144" s="1" t="s">
        <v>292</v>
      </c>
      <c r="BJ144" s="135">
        <f t="shared" ref="BJ144" si="790">AVERAGE(BJ142:BJ143)</f>
        <v>15</v>
      </c>
      <c r="BK144" s="135">
        <f t="shared" ref="BK144" si="791">AVERAGE(BK142:BK143)</f>
        <v>37.5</v>
      </c>
      <c r="BL144" s="135">
        <f t="shared" ref="BL144" si="792">AVERAGE(BL142:BL143)</f>
        <v>8.92</v>
      </c>
      <c r="BM144" s="135">
        <f t="shared" ref="BM144" si="793">AVERAGE(BM142:BM143)</f>
        <v>30.5</v>
      </c>
      <c r="BN144" s="135">
        <f t="shared" ref="BN144" si="794">AVERAGE(BN142:BN143)</f>
        <v>18.399999999999999</v>
      </c>
      <c r="BO144" s="135">
        <f t="shared" ref="BO144" si="795">AVERAGE(BO142:BO143)</f>
        <v>0.6</v>
      </c>
      <c r="BP144" s="135">
        <f t="shared" ref="BP144" si="796">AVERAGE(BP142:BP143)</f>
        <v>4.8099999999999996</v>
      </c>
      <c r="BQ144" s="135">
        <f t="shared" ref="BQ144" si="797">AVERAGE(BQ142:BQ143)</f>
        <v>0.35199999999999998</v>
      </c>
      <c r="BR144" s="135">
        <f t="shared" ref="BR144" si="798">AVERAGE(BR142:BR143)</f>
        <v>5.1999999999999998E-2</v>
      </c>
      <c r="BT144" s="135">
        <f t="shared" ref="BT144" si="799">AVERAGE(BT142:BT143)</f>
        <v>28.553463636363638</v>
      </c>
      <c r="BU144" s="135">
        <f t="shared" ref="BU144" si="800">AVERAGE(BU142:BU143)</f>
        <v>1</v>
      </c>
      <c r="BV144" s="135">
        <f t="shared" ref="BV144" si="801">AVERAGE(BV142:BV143)</f>
        <v>11.775</v>
      </c>
      <c r="BW144" s="135">
        <f t="shared" ref="BW144" si="802">AVERAGE(BW142:BW143)</f>
        <v>18</v>
      </c>
      <c r="BY144" s="135">
        <f t="shared" ref="BY144" si="803">AVERAGE(BY142:BY143)</f>
        <v>22</v>
      </c>
      <c r="CB144" s="135">
        <f t="shared" ref="CB144" si="804">AVERAGE(CB142:CB143)</f>
        <v>88.350000000000009</v>
      </c>
      <c r="CC144" s="135">
        <v>1E-3</v>
      </c>
      <c r="CF144" s="135">
        <f t="shared" ref="CF144" si="805">AVERAGE(CF142:CF143)</f>
        <v>0.55000000000000004</v>
      </c>
      <c r="CG144" s="135">
        <f t="shared" ref="CG144" si="806">AVERAGE(CG142:CG143)</f>
        <v>8.5369484848484785</v>
      </c>
      <c r="CH144" s="135">
        <f t="shared" ref="CH144" si="807">AVERAGE(CH142:CH143)</f>
        <v>1</v>
      </c>
      <c r="CI144" s="135">
        <f t="shared" ref="CI144" si="808">AVERAGE(CI142:CI143)</f>
        <v>1.2</v>
      </c>
      <c r="CJ144" s="135">
        <f t="shared" ref="CJ144" si="809">AVERAGE(CJ142:CJ143)</f>
        <v>146.75</v>
      </c>
      <c r="CK144" s="135">
        <f t="shared" ref="CK144" si="810">AVERAGE(CK142:CK143)</f>
        <v>0.9</v>
      </c>
      <c r="CL144" s="135">
        <f t="shared" ref="CL144" si="811">AVERAGE(CL142:CL143)</f>
        <v>0.06</v>
      </c>
      <c r="CM144" s="135">
        <f t="shared" ref="CM144" si="812">AVERAGE(CM142:CM143)</f>
        <v>14.881521212121225</v>
      </c>
      <c r="CN144" s="135">
        <f t="shared" ref="CN144" si="813">AVERAGE(CN142:CN143)</f>
        <v>0.32</v>
      </c>
      <c r="CO144" s="135">
        <f t="shared" ref="CO144" si="814">AVERAGE(CO142:CO143)</f>
        <v>3.28</v>
      </c>
      <c r="CP144" s="135">
        <f t="shared" ref="CP144" si="815">AVERAGE(CP142:CP143)</f>
        <v>111.5</v>
      </c>
      <c r="CQ144" s="135">
        <f t="shared" ref="CQ144" si="816">AVERAGE(CQ142:CQ143)</f>
        <v>2</v>
      </c>
      <c r="CR144" s="135">
        <f t="shared" ref="CR144" si="817">AVERAGE(CR142:CR143)</f>
        <v>23.256090909090915</v>
      </c>
      <c r="CS144" s="135">
        <f t="shared" ref="CS144" si="818">AVERAGE(CS142:CS143)</f>
        <v>94.5</v>
      </c>
      <c r="CT144" s="135">
        <f t="shared" ref="CT144" si="819">AVERAGE(CT142:CT143)</f>
        <v>166.5</v>
      </c>
      <c r="CU144" s="135">
        <f t="shared" ref="CU144" si="820">AVERAGE(CU142:CU143)</f>
        <v>33.286333333333324</v>
      </c>
      <c r="CV144" s="135">
        <f t="shared" ref="CV144" si="821">AVERAGE(CV142:CV143)</f>
        <v>69.470254545454509</v>
      </c>
      <c r="CW144" s="135">
        <f t="shared" ref="CW144" si="822">AVERAGE(CW142:CW143)</f>
        <v>7.9984787878788008</v>
      </c>
      <c r="CX144" s="135">
        <f t="shared" ref="CX144" si="823">AVERAGE(CX142:CX143)</f>
        <v>31.4100696969697</v>
      </c>
      <c r="CY144" s="135">
        <f t="shared" ref="CY144" si="824">AVERAGE(CY142:CY143)</f>
        <v>7.3932060606060688</v>
      </c>
      <c r="CZ144" s="135">
        <f t="shared" ref="CZ144" si="825">AVERAGE(CZ142:CZ143)</f>
        <v>1.2275303030303042</v>
      </c>
      <c r="DA144" s="135">
        <f t="shared" ref="DA144" si="826">AVERAGE(DA142:DA143)</f>
        <v>5.6989696969696961</v>
      </c>
      <c r="DB144" s="135">
        <f t="shared" ref="DB144" si="827">AVERAGE(DB142:DB143)</f>
        <v>0.38164848484848479</v>
      </c>
      <c r="DC144" s="135">
        <f t="shared" ref="DC144" si="828">AVERAGE(DC142:DC143)</f>
        <v>4.4928121212121201</v>
      </c>
      <c r="DD144" s="135">
        <f t="shared" ref="DD144" si="829">AVERAGE(DD142:DD143)</f>
        <v>0.81269393939393941</v>
      </c>
      <c r="DE144" s="135">
        <f t="shared" ref="DE144" si="830">AVERAGE(DE142:DE143)</f>
        <v>2.374345454545455</v>
      </c>
      <c r="DF144" s="135">
        <f t="shared" ref="DF144" si="831">AVERAGE(DF142:DF143)</f>
        <v>0.42527575757575747</v>
      </c>
      <c r="DG144" s="135">
        <f t="shared" ref="DG144" si="832">AVERAGE(DG142:DG143)</f>
        <v>2.7270939393939404</v>
      </c>
      <c r="DH144" s="135">
        <f t="shared" ref="DH144" si="833">AVERAGE(DH142:DH143)</f>
        <v>0.60851818181818174</v>
      </c>
      <c r="DI144" s="87">
        <f t="shared" ref="DI144:DJ144" si="834">SUM(CU144:DH144)</f>
        <v>168.30723030303025</v>
      </c>
      <c r="DJ144" s="87">
        <f t="shared" si="834"/>
        <v>303.32812727272722</v>
      </c>
      <c r="DW144" s="85">
        <v>78.33</v>
      </c>
      <c r="DZ144" s="85">
        <v>13.05</v>
      </c>
      <c r="EB144" s="85">
        <v>7.25</v>
      </c>
      <c r="EI144" s="85">
        <v>7.45</v>
      </c>
      <c r="EQ144" s="85">
        <v>1.1499999999999999</v>
      </c>
      <c r="ET144" s="85">
        <v>14.42</v>
      </c>
      <c r="FB144" s="20">
        <v>500</v>
      </c>
    </row>
    <row r="145" spans="1:145" s="20" customFormat="1" ht="13" x14ac:dyDescent="0.3">
      <c r="A145" s="93"/>
      <c r="C145" s="175"/>
      <c r="D145" s="19"/>
      <c r="E145" s="176"/>
      <c r="F145" s="14"/>
      <c r="G145" s="1"/>
      <c r="H145" s="19"/>
      <c r="I145" s="19"/>
      <c r="J145" s="19"/>
      <c r="K145" s="177"/>
      <c r="L145" s="177"/>
      <c r="M145" s="62"/>
      <c r="N145" s="59"/>
      <c r="O145" s="62"/>
      <c r="P145" s="59"/>
      <c r="T145" s="19"/>
      <c r="Z145" s="178"/>
      <c r="AG145" s="1"/>
      <c r="AH145" s="1"/>
      <c r="AI145" s="1"/>
      <c r="AK145" s="1"/>
      <c r="AL145" s="1"/>
      <c r="AM145" s="1"/>
      <c r="AN145" s="1"/>
      <c r="AO145" s="1"/>
      <c r="AP145" s="1"/>
      <c r="AQ145" s="1"/>
      <c r="AR145" s="1"/>
      <c r="AS145" s="1"/>
      <c r="AT145" s="1"/>
      <c r="AW145" s="1"/>
      <c r="AZ145" s="1"/>
      <c r="BA145" s="1"/>
      <c r="BB145" s="1"/>
      <c r="BD145" s="1"/>
      <c r="BF145" s="1"/>
      <c r="BH145" s="1"/>
      <c r="BJ145" s="1"/>
      <c r="BK145" s="1"/>
      <c r="BL145" s="1"/>
      <c r="BM145" s="1"/>
      <c r="BN145" s="1"/>
      <c r="BO145" s="1"/>
      <c r="BP145" s="1"/>
      <c r="BQ145" s="1"/>
      <c r="BR145" s="1"/>
      <c r="BT145" s="1"/>
      <c r="BU145" s="1"/>
      <c r="BV145" s="1"/>
      <c r="BW145" s="1"/>
      <c r="BY145" s="1"/>
      <c r="CB145" s="1"/>
      <c r="CC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87"/>
      <c r="DJ145" s="87"/>
    </row>
    <row r="146" spans="1:145" s="3" customFormat="1" ht="13" x14ac:dyDescent="0.3">
      <c r="A146" s="20" t="s">
        <v>2253</v>
      </c>
      <c r="E146" s="103"/>
      <c r="F146" s="13"/>
      <c r="G146" s="10"/>
      <c r="H146" s="1"/>
      <c r="I146" s="1"/>
      <c r="J146" s="1"/>
      <c r="N146" s="10"/>
      <c r="P146" s="10"/>
      <c r="S146" s="1"/>
      <c r="AK146" s="30"/>
      <c r="DI146" s="90"/>
      <c r="DJ146" s="90"/>
      <c r="EC146" s="1"/>
      <c r="ED146" s="1"/>
    </row>
    <row r="147" spans="1:145" s="1" customFormat="1" ht="13" x14ac:dyDescent="0.3">
      <c r="A147" s="1" t="s">
        <v>2225</v>
      </c>
      <c r="B147" s="20" t="s">
        <v>978</v>
      </c>
      <c r="C147" s="3" t="s">
        <v>2411</v>
      </c>
      <c r="D147" s="26" t="s">
        <v>980</v>
      </c>
      <c r="E147" s="23"/>
      <c r="F147" s="13">
        <v>45006</v>
      </c>
      <c r="G147" s="1" t="s">
        <v>2227</v>
      </c>
      <c r="H147" s="1" t="s">
        <v>2195</v>
      </c>
      <c r="M147" s="20"/>
      <c r="N147" s="59"/>
      <c r="O147" s="20"/>
      <c r="P147" s="17"/>
      <c r="Q147" s="20"/>
      <c r="AG147" s="1">
        <v>3.14</v>
      </c>
      <c r="AH147" s="1">
        <v>0.02</v>
      </c>
      <c r="AI147" s="1">
        <v>0.71</v>
      </c>
      <c r="AK147" s="1">
        <v>0.34</v>
      </c>
      <c r="AL147" s="1">
        <v>0.01</v>
      </c>
      <c r="AM147" s="1">
        <v>0.21</v>
      </c>
      <c r="AN147" s="1">
        <v>53.1</v>
      </c>
      <c r="AO147" s="1">
        <v>0.14000000000000001</v>
      </c>
      <c r="AP147" s="1">
        <v>0.17</v>
      </c>
      <c r="AQ147" s="1">
        <v>0.02</v>
      </c>
      <c r="AR147" s="1">
        <v>41.91</v>
      </c>
      <c r="AS147" s="1">
        <v>110</v>
      </c>
      <c r="AT147" s="1">
        <v>0.01</v>
      </c>
      <c r="AW147" s="1">
        <v>11.1</v>
      </c>
      <c r="AY147" s="3">
        <v>99.77000000000001</v>
      </c>
      <c r="AZ147" s="1">
        <v>1.2E-2</v>
      </c>
      <c r="BA147" s="1" t="s">
        <v>292</v>
      </c>
      <c r="BB147" s="1">
        <v>1.4</v>
      </c>
      <c r="BD147" s="1">
        <v>27.4</v>
      </c>
      <c r="BF147" s="1">
        <v>7.0000000000000007E-2</v>
      </c>
      <c r="BH147" s="1" t="s">
        <v>292</v>
      </c>
      <c r="BJ147" s="1">
        <v>4</v>
      </c>
      <c r="BK147" s="1">
        <v>5</v>
      </c>
      <c r="BL147" s="1">
        <v>0.32</v>
      </c>
      <c r="BM147" s="1">
        <v>3</v>
      </c>
      <c r="BN147" s="1">
        <v>1.1000000000000001</v>
      </c>
      <c r="BO147" s="1" t="s">
        <v>292</v>
      </c>
      <c r="BP147" s="1">
        <v>0.55000000000000004</v>
      </c>
      <c r="BQ147" s="1">
        <v>3.2000000000000001E-2</v>
      </c>
      <c r="BR147" s="1" t="s">
        <v>296</v>
      </c>
      <c r="BT147" s="1" t="s">
        <v>293</v>
      </c>
      <c r="BU147" s="1" t="s">
        <v>251</v>
      </c>
      <c r="BV147" s="1">
        <v>5.91</v>
      </c>
      <c r="BW147" s="1" t="s">
        <v>251</v>
      </c>
      <c r="BY147" s="1">
        <v>4</v>
      </c>
      <c r="CB147" s="1">
        <v>6.2</v>
      </c>
      <c r="CC147" s="1" t="s">
        <v>290</v>
      </c>
      <c r="CF147" s="1">
        <v>0.22</v>
      </c>
      <c r="CG147" s="1">
        <v>0.6</v>
      </c>
      <c r="CH147" s="1">
        <v>0.9</v>
      </c>
      <c r="CI147" s="1" t="s">
        <v>292</v>
      </c>
      <c r="CJ147" s="1">
        <v>88.8</v>
      </c>
      <c r="CK147" s="1">
        <v>0.2</v>
      </c>
      <c r="CL147" s="1">
        <v>0.02</v>
      </c>
      <c r="CM147" s="1">
        <v>1.94</v>
      </c>
      <c r="CN147" s="1">
        <v>0.02</v>
      </c>
      <c r="CO147" s="1">
        <v>0.43</v>
      </c>
      <c r="CP147" s="1" t="s">
        <v>289</v>
      </c>
      <c r="CQ147" s="1">
        <v>3</v>
      </c>
      <c r="CR147" s="1">
        <v>8</v>
      </c>
      <c r="CS147" s="1">
        <v>22</v>
      </c>
      <c r="CT147" s="1">
        <v>16</v>
      </c>
      <c r="CU147" s="1">
        <v>5.7</v>
      </c>
      <c r="CV147" s="1">
        <v>6.5</v>
      </c>
      <c r="CW147" s="1">
        <v>1.05</v>
      </c>
      <c r="CX147" s="1">
        <v>3.9</v>
      </c>
      <c r="CY147" s="1">
        <v>0.98</v>
      </c>
      <c r="CZ147" s="1">
        <v>0.17</v>
      </c>
      <c r="DA147" s="1">
        <v>0.92</v>
      </c>
      <c r="DB147" s="1">
        <v>0.13</v>
      </c>
      <c r="DC147" s="1">
        <v>0.79</v>
      </c>
      <c r="DD147" s="1">
        <v>0.17</v>
      </c>
      <c r="DE147" s="1">
        <v>0.48</v>
      </c>
      <c r="DF147" s="1">
        <v>7.0000000000000007E-2</v>
      </c>
      <c r="DG147" s="1">
        <v>0.38</v>
      </c>
      <c r="DH147" s="1">
        <v>0.06</v>
      </c>
      <c r="DI147" s="87">
        <v>21.3</v>
      </c>
    </row>
    <row r="148" spans="1:145" s="3" customFormat="1" ht="13" x14ac:dyDescent="0.3">
      <c r="A148" s="1" t="s">
        <v>2225</v>
      </c>
      <c r="B148" s="20" t="s">
        <v>978</v>
      </c>
      <c r="C148" s="3" t="s">
        <v>2411</v>
      </c>
      <c r="D148" s="26" t="s">
        <v>980</v>
      </c>
      <c r="E148" s="103"/>
      <c r="F148" s="13">
        <v>45010</v>
      </c>
      <c r="G148" s="1" t="s">
        <v>2260</v>
      </c>
      <c r="H148" s="1" t="s">
        <v>2195</v>
      </c>
      <c r="I148" s="1"/>
      <c r="J148" s="1"/>
      <c r="N148" s="10"/>
      <c r="P148" s="10"/>
      <c r="S148" s="1"/>
      <c r="AG148" s="1">
        <v>0.42</v>
      </c>
      <c r="AH148" s="1">
        <v>0.02</v>
      </c>
      <c r="AI148" s="1">
        <v>0.1</v>
      </c>
      <c r="AK148" s="1">
        <v>7.0000000000000007E-2</v>
      </c>
      <c r="AL148" s="1">
        <v>0.01</v>
      </c>
      <c r="AM148" s="1">
        <v>0.12</v>
      </c>
      <c r="AN148" s="1">
        <v>56</v>
      </c>
      <c r="AO148" s="1" t="s">
        <v>261</v>
      </c>
      <c r="AP148" s="1">
        <v>0.03</v>
      </c>
      <c r="AQ148" s="1">
        <v>0.02</v>
      </c>
      <c r="AR148" s="1">
        <v>43.35</v>
      </c>
      <c r="AS148" s="1">
        <v>50</v>
      </c>
      <c r="AT148" s="1">
        <v>0.01</v>
      </c>
      <c r="AW148" s="1">
        <v>11.45</v>
      </c>
      <c r="AY148" s="3">
        <v>100.14000000000001</v>
      </c>
      <c r="AZ148" s="1" t="s">
        <v>290</v>
      </c>
      <c r="BA148" s="1" t="s">
        <v>292</v>
      </c>
      <c r="BB148" s="1" t="s">
        <v>321</v>
      </c>
      <c r="BD148" s="1">
        <v>5.6</v>
      </c>
      <c r="BF148" s="1">
        <v>0.01</v>
      </c>
      <c r="BH148" s="1" t="s">
        <v>292</v>
      </c>
      <c r="BJ148" s="1">
        <v>3</v>
      </c>
      <c r="BK148" s="1" t="s">
        <v>289</v>
      </c>
      <c r="BL148" s="1">
        <v>0.12</v>
      </c>
      <c r="BM148" s="1">
        <v>1</v>
      </c>
      <c r="BN148" s="1">
        <v>0.2</v>
      </c>
      <c r="BO148" s="1" t="s">
        <v>292</v>
      </c>
      <c r="BP148" s="1" t="s">
        <v>307</v>
      </c>
      <c r="BQ148" s="1">
        <v>7.0000000000000001E-3</v>
      </c>
      <c r="BR148" s="1" t="s">
        <v>296</v>
      </c>
      <c r="BT148" s="1" t="s">
        <v>293</v>
      </c>
      <c r="BU148" s="1" t="s">
        <v>251</v>
      </c>
      <c r="BV148" s="1">
        <v>0.08</v>
      </c>
      <c r="BW148" s="1">
        <v>6</v>
      </c>
      <c r="BY148" s="1">
        <v>2</v>
      </c>
      <c r="CB148" s="1">
        <v>1.7</v>
      </c>
      <c r="CC148" s="1" t="s">
        <v>290</v>
      </c>
      <c r="CF148" s="1" t="s">
        <v>307</v>
      </c>
      <c r="CG148" s="1">
        <v>0.4</v>
      </c>
      <c r="CH148" s="1">
        <v>0.9</v>
      </c>
      <c r="CI148" s="1" t="s">
        <v>292</v>
      </c>
      <c r="CJ148" s="1">
        <v>87.3</v>
      </c>
      <c r="CK148" s="1" t="s">
        <v>321</v>
      </c>
      <c r="CL148" s="1">
        <v>0.02</v>
      </c>
      <c r="CM148" s="1">
        <v>0.09</v>
      </c>
      <c r="CN148" s="1" t="s">
        <v>333</v>
      </c>
      <c r="CO148" s="1">
        <v>0.08</v>
      </c>
      <c r="CP148" s="1" t="s">
        <v>289</v>
      </c>
      <c r="CQ148" s="1">
        <v>2.7</v>
      </c>
      <c r="CR148" s="1">
        <v>6.9</v>
      </c>
      <c r="CS148" s="1">
        <v>1</v>
      </c>
      <c r="CT148" s="1">
        <v>11</v>
      </c>
      <c r="CU148" s="1">
        <v>3.4</v>
      </c>
      <c r="CV148" s="1">
        <v>2.2000000000000002</v>
      </c>
      <c r="CW148" s="1">
        <v>0.62</v>
      </c>
      <c r="CX148" s="1">
        <v>3</v>
      </c>
      <c r="CY148" s="1">
        <v>0.55000000000000004</v>
      </c>
      <c r="CZ148" s="1">
        <v>0.14000000000000001</v>
      </c>
      <c r="DA148" s="1">
        <v>0.61</v>
      </c>
      <c r="DB148" s="1">
        <v>0.11</v>
      </c>
      <c r="DC148" s="1">
        <v>0.61</v>
      </c>
      <c r="DD148" s="1">
        <v>0.14000000000000001</v>
      </c>
      <c r="DE148" s="1">
        <v>0.38</v>
      </c>
      <c r="DF148" s="1">
        <v>0.05</v>
      </c>
      <c r="DG148" s="1">
        <v>0.27</v>
      </c>
      <c r="DH148" s="1">
        <v>0.05</v>
      </c>
      <c r="DI148" s="87">
        <v>12.13</v>
      </c>
      <c r="DJ148" s="2">
        <v>19.03</v>
      </c>
      <c r="EC148" s="1"/>
      <c r="ED148" s="1"/>
    </row>
    <row r="149" spans="1:145" s="3" customFormat="1" ht="13" x14ac:dyDescent="0.3">
      <c r="A149" s="1" t="s">
        <v>2393</v>
      </c>
      <c r="B149" s="20" t="s">
        <v>978</v>
      </c>
      <c r="C149" s="3" t="s">
        <v>2411</v>
      </c>
      <c r="D149" s="26" t="s">
        <v>980</v>
      </c>
      <c r="E149" s="103"/>
      <c r="F149" s="13">
        <v>45079</v>
      </c>
      <c r="G149" s="1" t="s">
        <v>2394</v>
      </c>
      <c r="H149" s="1" t="s">
        <v>2195</v>
      </c>
      <c r="I149" s="1"/>
      <c r="J149" s="1"/>
      <c r="M149" s="17" t="s">
        <v>357</v>
      </c>
      <c r="N149" s="10"/>
      <c r="O149" s="3" t="s">
        <v>147</v>
      </c>
      <c r="P149" s="10"/>
      <c r="Q149" s="3" t="s">
        <v>1549</v>
      </c>
      <c r="T149" s="1"/>
      <c r="AG149" s="1">
        <v>0.41</v>
      </c>
      <c r="AH149" s="1">
        <v>0.01</v>
      </c>
      <c r="AI149" s="1">
        <v>0.11</v>
      </c>
      <c r="AK149" s="1">
        <v>7.0000000000000007E-2</v>
      </c>
      <c r="AL149" s="1">
        <v>0.01</v>
      </c>
      <c r="AM149" s="1">
        <v>0.16</v>
      </c>
      <c r="AN149" s="1">
        <v>56</v>
      </c>
      <c r="AO149" s="1" t="s">
        <v>261</v>
      </c>
      <c r="AP149" s="1">
        <v>0.03</v>
      </c>
      <c r="AQ149" s="1">
        <v>0.02</v>
      </c>
      <c r="AR149" s="1">
        <v>43.15</v>
      </c>
      <c r="AS149" s="1">
        <v>40</v>
      </c>
      <c r="AT149" s="1" t="s">
        <v>261</v>
      </c>
      <c r="AW149" s="1">
        <v>11.75</v>
      </c>
      <c r="AY149" s="3">
        <f>SUM(AG149:AR149)</f>
        <v>99.97</v>
      </c>
      <c r="AZ149" s="1" t="s">
        <v>290</v>
      </c>
      <c r="BA149" s="1" t="s">
        <v>292</v>
      </c>
      <c r="BB149" s="1" t="s">
        <v>321</v>
      </c>
      <c r="BD149" s="1">
        <v>5.3</v>
      </c>
      <c r="BF149" s="1">
        <v>0.03</v>
      </c>
      <c r="BH149" s="1" t="s">
        <v>292</v>
      </c>
      <c r="BJ149" s="1">
        <v>3</v>
      </c>
      <c r="BK149" s="1" t="s">
        <v>289</v>
      </c>
      <c r="BL149" s="1">
        <v>0.06</v>
      </c>
      <c r="BM149" s="1">
        <v>2</v>
      </c>
      <c r="BN149" s="1">
        <v>0.2</v>
      </c>
      <c r="BO149" s="1" t="s">
        <v>292</v>
      </c>
      <c r="BP149" s="1" t="s">
        <v>307</v>
      </c>
      <c r="BQ149" s="1" t="s">
        <v>296</v>
      </c>
      <c r="BR149" s="1" t="s">
        <v>296</v>
      </c>
      <c r="BT149" s="1" t="s">
        <v>293</v>
      </c>
      <c r="BU149" s="1" t="s">
        <v>251</v>
      </c>
      <c r="BV149" s="1" t="s">
        <v>307</v>
      </c>
      <c r="BW149" s="1">
        <v>3</v>
      </c>
      <c r="BY149" s="1" t="s">
        <v>264</v>
      </c>
      <c r="CB149" s="1">
        <v>1.4</v>
      </c>
      <c r="CC149" s="1" t="s">
        <v>290</v>
      </c>
      <c r="CF149" s="1">
        <v>0.11</v>
      </c>
      <c r="CG149" s="1">
        <v>0.4</v>
      </c>
      <c r="CH149" s="1">
        <v>0.8</v>
      </c>
      <c r="CI149" s="1" t="s">
        <v>292</v>
      </c>
      <c r="CJ149" s="1">
        <v>85.8</v>
      </c>
      <c r="CK149" s="1" t="s">
        <v>321</v>
      </c>
      <c r="CL149" s="1">
        <v>0.02</v>
      </c>
      <c r="CM149" s="1">
        <v>0.1</v>
      </c>
      <c r="CN149" s="1">
        <v>0.02</v>
      </c>
      <c r="CO149" s="1">
        <v>7.0000000000000007E-2</v>
      </c>
      <c r="CP149" s="1" t="s">
        <v>289</v>
      </c>
      <c r="CQ149" s="1">
        <v>2.9</v>
      </c>
      <c r="CR149" s="1">
        <v>7</v>
      </c>
      <c r="CS149" s="1">
        <v>9</v>
      </c>
      <c r="CT149" s="1">
        <v>1</v>
      </c>
      <c r="CU149" s="1">
        <v>3.1</v>
      </c>
      <c r="CV149" s="1">
        <v>1.5</v>
      </c>
      <c r="CW149" s="1">
        <v>0.56000000000000005</v>
      </c>
      <c r="CX149" s="1">
        <v>2.7</v>
      </c>
      <c r="CY149" s="1">
        <v>0.4</v>
      </c>
      <c r="CZ149" s="1">
        <v>0.1</v>
      </c>
      <c r="DA149" s="1">
        <v>0.59</v>
      </c>
      <c r="DB149" s="1">
        <v>0.1</v>
      </c>
      <c r="DC149" s="1">
        <v>0.65</v>
      </c>
      <c r="DD149" s="1">
        <v>0.14000000000000001</v>
      </c>
      <c r="DE149" s="1">
        <v>0.4</v>
      </c>
      <c r="DF149" s="1">
        <v>0.05</v>
      </c>
      <c r="DG149" s="1">
        <v>0.32</v>
      </c>
      <c r="DH149" s="1">
        <v>0.03</v>
      </c>
      <c r="DI149" s="87">
        <f t="shared" ref="DI149:DI154" si="835">SUM(CU149:DH149)</f>
        <v>10.64</v>
      </c>
      <c r="DJ149" s="87">
        <f>SUM(CU149:DH149)+CR149</f>
        <v>17.64</v>
      </c>
    </row>
    <row r="150" spans="1:145" s="3" customFormat="1" x14ac:dyDescent="0.35">
      <c r="A150" t="s">
        <v>2393</v>
      </c>
      <c r="B150" s="3" t="s">
        <v>978</v>
      </c>
      <c r="C150" s="3" t="s">
        <v>2411</v>
      </c>
      <c r="D150" s="3" t="s">
        <v>980</v>
      </c>
      <c r="E150" s="103"/>
      <c r="F150" s="13">
        <v>45079</v>
      </c>
      <c r="G150" s="10"/>
      <c r="H150" s="1" t="s">
        <v>2195</v>
      </c>
      <c r="I150" s="1"/>
      <c r="J150" s="1"/>
      <c r="N150" s="10"/>
      <c r="P150" s="10"/>
      <c r="T150" s="1"/>
      <c r="AG150">
        <v>0.42</v>
      </c>
      <c r="AH150">
        <v>0.01</v>
      </c>
      <c r="AI150">
        <v>0.12</v>
      </c>
      <c r="AK150">
        <v>0.08</v>
      </c>
      <c r="AL150">
        <v>0.01</v>
      </c>
      <c r="AM150">
        <v>0.16</v>
      </c>
      <c r="AN150">
        <v>56</v>
      </c>
      <c r="AO150" t="s">
        <v>261</v>
      </c>
      <c r="AP150">
        <v>0.03</v>
      </c>
      <c r="AQ150">
        <v>0.03</v>
      </c>
      <c r="AR150">
        <v>42.78</v>
      </c>
      <c r="AS150">
        <v>70</v>
      </c>
      <c r="AT150">
        <v>0.01</v>
      </c>
      <c r="AW150">
        <v>11.8</v>
      </c>
      <c r="AY150" s="3">
        <f>SUM(AG150:AR150)+AT150</f>
        <v>99.65</v>
      </c>
      <c r="AZ150">
        <v>1E-3</v>
      </c>
      <c r="BA150" t="s">
        <v>292</v>
      </c>
      <c r="BB150" t="s">
        <v>321</v>
      </c>
      <c r="BD150">
        <v>6.2</v>
      </c>
      <c r="BF150">
        <v>0.01</v>
      </c>
      <c r="BH150" t="s">
        <v>292</v>
      </c>
      <c r="BJ150">
        <v>4</v>
      </c>
      <c r="BK150" t="s">
        <v>289</v>
      </c>
      <c r="BL150">
        <v>0.09</v>
      </c>
      <c r="BM150">
        <v>1</v>
      </c>
      <c r="BN150">
        <v>0.1</v>
      </c>
      <c r="BO150" t="s">
        <v>292</v>
      </c>
      <c r="BP150" t="s">
        <v>307</v>
      </c>
      <c r="BQ150" t="s">
        <v>296</v>
      </c>
      <c r="BR150" t="s">
        <v>296</v>
      </c>
      <c r="BT150">
        <v>10</v>
      </c>
      <c r="BU150" t="s">
        <v>251</v>
      </c>
      <c r="BV150">
        <v>0.09</v>
      </c>
      <c r="BW150" t="s">
        <v>251</v>
      </c>
      <c r="BY150" t="s">
        <v>264</v>
      </c>
      <c r="CB150">
        <v>1.3</v>
      </c>
      <c r="CC150">
        <v>1E-3</v>
      </c>
      <c r="CF150" t="s">
        <v>307</v>
      </c>
      <c r="CG150" t="s">
        <v>251</v>
      </c>
      <c r="CH150">
        <v>0.2</v>
      </c>
      <c r="CI150" t="s">
        <v>292</v>
      </c>
      <c r="CJ150">
        <v>83.8</v>
      </c>
      <c r="CK150" t="s">
        <v>321</v>
      </c>
      <c r="CL150">
        <v>0.02</v>
      </c>
      <c r="CM150">
        <v>0.1</v>
      </c>
      <c r="CN150" t="s">
        <v>333</v>
      </c>
      <c r="CO150">
        <v>0.06</v>
      </c>
      <c r="CP150" t="s">
        <v>289</v>
      </c>
      <c r="CQ150">
        <v>2.7</v>
      </c>
      <c r="CR150">
        <v>6.9</v>
      </c>
      <c r="CS150">
        <v>10</v>
      </c>
      <c r="CT150">
        <v>1</v>
      </c>
      <c r="CU150">
        <v>3.2</v>
      </c>
      <c r="CV150">
        <v>1.7</v>
      </c>
      <c r="CW150">
        <v>0.61</v>
      </c>
      <c r="CX150">
        <v>2.5</v>
      </c>
      <c r="CY150">
        <v>0.52</v>
      </c>
      <c r="CZ150">
        <v>0.12</v>
      </c>
      <c r="DA150">
        <v>0.48</v>
      </c>
      <c r="DB150">
        <v>0.1</v>
      </c>
      <c r="DC150">
        <v>0.62</v>
      </c>
      <c r="DD150">
        <v>0.13</v>
      </c>
      <c r="DE150">
        <v>0.34</v>
      </c>
      <c r="DF150">
        <v>0.05</v>
      </c>
      <c r="DG150">
        <v>0.28000000000000003</v>
      </c>
      <c r="DH150">
        <v>0.05</v>
      </c>
      <c r="DI150" s="87">
        <f t="shared" si="835"/>
        <v>10.700000000000001</v>
      </c>
      <c r="DJ150" s="2"/>
    </row>
    <row r="151" spans="1:145" s="3" customFormat="1" x14ac:dyDescent="0.35">
      <c r="A151" t="s">
        <v>2393</v>
      </c>
      <c r="B151" s="3" t="s">
        <v>978</v>
      </c>
      <c r="C151" s="3" t="s">
        <v>2411</v>
      </c>
      <c r="D151" s="3" t="s">
        <v>980</v>
      </c>
      <c r="E151" s="103"/>
      <c r="F151" s="13">
        <v>45079</v>
      </c>
      <c r="G151" s="10"/>
      <c r="H151" s="1" t="s">
        <v>2195</v>
      </c>
      <c r="I151" s="1"/>
      <c r="J151" s="1"/>
      <c r="N151" s="10"/>
      <c r="P151" s="10"/>
      <c r="T151" s="1"/>
      <c r="AG151">
        <v>0.42</v>
      </c>
      <c r="AH151">
        <v>0.01</v>
      </c>
      <c r="AI151">
        <v>0.12</v>
      </c>
      <c r="AK151">
        <v>0.08</v>
      </c>
      <c r="AL151">
        <v>0.01</v>
      </c>
      <c r="AM151">
        <v>0.16</v>
      </c>
      <c r="AN151">
        <v>56.2</v>
      </c>
      <c r="AO151" t="s">
        <v>261</v>
      </c>
      <c r="AP151">
        <v>0.03</v>
      </c>
      <c r="AQ151">
        <v>0.01</v>
      </c>
      <c r="AR151">
        <v>43.11</v>
      </c>
      <c r="AS151">
        <v>40</v>
      </c>
      <c r="AT151">
        <v>0.01</v>
      </c>
      <c r="AW151">
        <v>11.65</v>
      </c>
      <c r="AY151" s="3">
        <f>SUM(AG151:AR151)+AT151</f>
        <v>100.16000000000001</v>
      </c>
      <c r="AZ151" t="s">
        <v>290</v>
      </c>
      <c r="BA151" t="s">
        <v>292</v>
      </c>
      <c r="BB151">
        <v>0.3</v>
      </c>
      <c r="BD151">
        <v>5.5</v>
      </c>
      <c r="BF151">
        <v>0.02</v>
      </c>
      <c r="BH151" t="s">
        <v>292</v>
      </c>
      <c r="BJ151">
        <v>3</v>
      </c>
      <c r="BK151" t="s">
        <v>289</v>
      </c>
      <c r="BL151">
        <v>0.11</v>
      </c>
      <c r="BM151">
        <v>2</v>
      </c>
      <c r="BN151">
        <v>0.2</v>
      </c>
      <c r="BO151" t="s">
        <v>292</v>
      </c>
      <c r="BP151">
        <v>0.05</v>
      </c>
      <c r="BQ151" t="s">
        <v>296</v>
      </c>
      <c r="BR151" t="s">
        <v>296</v>
      </c>
      <c r="BT151" t="s">
        <v>293</v>
      </c>
      <c r="BU151" t="s">
        <v>251</v>
      </c>
      <c r="BV151">
        <v>0.16</v>
      </c>
      <c r="BW151">
        <v>3</v>
      </c>
      <c r="BY151">
        <v>3</v>
      </c>
      <c r="CB151">
        <v>1.4</v>
      </c>
      <c r="CC151">
        <v>1E-3</v>
      </c>
      <c r="CF151" t="s">
        <v>307</v>
      </c>
      <c r="CG151" t="s">
        <v>251</v>
      </c>
      <c r="CH151">
        <v>0.2</v>
      </c>
      <c r="CI151" t="s">
        <v>292</v>
      </c>
      <c r="CJ151">
        <v>86</v>
      </c>
      <c r="CK151" t="s">
        <v>321</v>
      </c>
      <c r="CL151">
        <v>0.01</v>
      </c>
      <c r="CM151">
        <v>0.15</v>
      </c>
      <c r="CN151">
        <v>0.02</v>
      </c>
      <c r="CO151">
        <v>7.0000000000000007E-2</v>
      </c>
      <c r="CP151">
        <v>5</v>
      </c>
      <c r="CQ151">
        <v>2.5</v>
      </c>
      <c r="CR151">
        <v>7.1</v>
      </c>
      <c r="CS151">
        <v>9</v>
      </c>
      <c r="CT151">
        <v>2</v>
      </c>
      <c r="CU151">
        <v>3.4</v>
      </c>
      <c r="CV151">
        <v>2.1</v>
      </c>
      <c r="CW151">
        <v>0.64</v>
      </c>
      <c r="CX151">
        <v>2.8</v>
      </c>
      <c r="CY151">
        <v>0.64</v>
      </c>
      <c r="CZ151">
        <v>0.16</v>
      </c>
      <c r="DA151">
        <v>0.66</v>
      </c>
      <c r="DB151">
        <v>0.12</v>
      </c>
      <c r="DC151">
        <v>0.67</v>
      </c>
      <c r="DD151">
        <v>0.15</v>
      </c>
      <c r="DE151">
        <v>0.39</v>
      </c>
      <c r="DF151">
        <v>0.04</v>
      </c>
      <c r="DG151">
        <v>0.34</v>
      </c>
      <c r="DH151">
        <v>0.06</v>
      </c>
      <c r="DI151" s="87">
        <f t="shared" si="835"/>
        <v>12.17</v>
      </c>
      <c r="DJ151" s="2"/>
    </row>
    <row r="152" spans="1:145" s="20" customFormat="1" x14ac:dyDescent="0.35">
      <c r="A152" t="s">
        <v>2588</v>
      </c>
      <c r="B152" s="20" t="s">
        <v>978</v>
      </c>
      <c r="C152" s="19" t="s">
        <v>2411</v>
      </c>
      <c r="D152" s="19" t="s">
        <v>980</v>
      </c>
      <c r="E152" s="108"/>
      <c r="F152" s="113">
        <v>45131</v>
      </c>
      <c r="G152" s="59" t="s">
        <v>2589</v>
      </c>
      <c r="H152" s="19" t="s">
        <v>2195</v>
      </c>
      <c r="I152" s="19"/>
      <c r="J152" s="19"/>
      <c r="N152" s="59"/>
      <c r="P152" s="59"/>
      <c r="T152" s="19"/>
      <c r="AG152">
        <v>0.4</v>
      </c>
      <c r="AH152">
        <v>0.02</v>
      </c>
      <c r="AI152">
        <v>0.12</v>
      </c>
      <c r="AK152">
        <v>7.0000000000000007E-2</v>
      </c>
      <c r="AL152">
        <v>0.01</v>
      </c>
      <c r="AM152">
        <v>0.15</v>
      </c>
      <c r="AN152">
        <v>56.1</v>
      </c>
      <c r="AO152" t="s">
        <v>261</v>
      </c>
      <c r="AP152">
        <v>0.03</v>
      </c>
      <c r="AQ152">
        <v>0.02</v>
      </c>
      <c r="AR152">
        <v>43.08</v>
      </c>
      <c r="AS152">
        <v>140</v>
      </c>
      <c r="AT152" t="s">
        <v>261</v>
      </c>
      <c r="AW152">
        <v>11.55</v>
      </c>
      <c r="AZ152" t="s">
        <v>290</v>
      </c>
      <c r="BA152" t="s">
        <v>292</v>
      </c>
      <c r="BB152" t="s">
        <v>321</v>
      </c>
      <c r="BD152">
        <v>5.2</v>
      </c>
      <c r="BF152">
        <v>0.01</v>
      </c>
      <c r="BH152" t="s">
        <v>292</v>
      </c>
      <c r="BJ152">
        <v>6</v>
      </c>
      <c r="BK152" t="s">
        <v>289</v>
      </c>
      <c r="BL152">
        <v>0.11</v>
      </c>
      <c r="BM152">
        <v>4</v>
      </c>
      <c r="BN152">
        <v>0.3</v>
      </c>
      <c r="BO152" t="s">
        <v>292</v>
      </c>
      <c r="BP152" t="s">
        <v>307</v>
      </c>
      <c r="BQ152">
        <v>1.7999999999999999E-2</v>
      </c>
      <c r="BR152" t="s">
        <v>296</v>
      </c>
      <c r="BT152" t="s">
        <v>293</v>
      </c>
      <c r="BU152" t="s">
        <v>251</v>
      </c>
      <c r="BV152">
        <v>0.18</v>
      </c>
      <c r="BW152">
        <v>4</v>
      </c>
      <c r="BY152">
        <v>3</v>
      </c>
      <c r="CB152">
        <v>1.7</v>
      </c>
      <c r="CC152" t="s">
        <v>290</v>
      </c>
      <c r="CF152" t="s">
        <v>307</v>
      </c>
      <c r="CG152">
        <v>0.4</v>
      </c>
      <c r="CH152">
        <v>1.1000000000000001</v>
      </c>
      <c r="CI152" t="s">
        <v>292</v>
      </c>
      <c r="CJ152">
        <v>88.7</v>
      </c>
      <c r="CK152" t="s">
        <v>321</v>
      </c>
      <c r="CL152">
        <v>0.02</v>
      </c>
      <c r="CM152">
        <v>0.15</v>
      </c>
      <c r="CN152" t="s">
        <v>333</v>
      </c>
      <c r="CO152">
        <v>7.0000000000000007E-2</v>
      </c>
      <c r="CP152" t="s">
        <v>289</v>
      </c>
      <c r="CQ152">
        <v>2.6</v>
      </c>
      <c r="CR152">
        <v>7.3</v>
      </c>
      <c r="CS152">
        <v>12</v>
      </c>
      <c r="CT152">
        <v>2</v>
      </c>
      <c r="CU152">
        <v>3.4</v>
      </c>
      <c r="CV152">
        <v>2</v>
      </c>
      <c r="CW152">
        <v>0.66</v>
      </c>
      <c r="CX152">
        <v>3</v>
      </c>
      <c r="CY152">
        <v>0.65</v>
      </c>
      <c r="CZ152">
        <v>0.15</v>
      </c>
      <c r="DA152">
        <v>0.71</v>
      </c>
      <c r="DB152">
        <v>0.1</v>
      </c>
      <c r="DC152">
        <v>0.68</v>
      </c>
      <c r="DD152">
        <v>0.15</v>
      </c>
      <c r="DE152">
        <v>0.44</v>
      </c>
      <c r="DF152">
        <v>0.06</v>
      </c>
      <c r="DG152">
        <v>0.27</v>
      </c>
      <c r="DH152">
        <v>0.04</v>
      </c>
      <c r="DI152" s="87">
        <f t="shared" si="835"/>
        <v>12.309999999999999</v>
      </c>
      <c r="DJ152" s="87">
        <f>SUM(CU152:DH152)+CR152</f>
        <v>19.61</v>
      </c>
    </row>
    <row r="153" spans="1:145" s="20" customFormat="1" x14ac:dyDescent="0.35">
      <c r="A153" t="s">
        <v>2588</v>
      </c>
      <c r="B153" s="20" t="s">
        <v>978</v>
      </c>
      <c r="C153" s="19"/>
      <c r="D153" s="19" t="s">
        <v>980</v>
      </c>
      <c r="E153" s="108"/>
      <c r="F153" s="166">
        <v>45139</v>
      </c>
      <c r="G153" t="s">
        <v>2639</v>
      </c>
      <c r="H153" s="19" t="s">
        <v>2195</v>
      </c>
      <c r="I153" s="19"/>
      <c r="J153" s="19"/>
      <c r="N153" s="59"/>
      <c r="P153" s="59"/>
      <c r="T153" s="19"/>
      <c r="AG153">
        <v>0.41</v>
      </c>
      <c r="AH153">
        <v>0.01</v>
      </c>
      <c r="AI153">
        <v>0.11</v>
      </c>
      <c r="AK153">
        <v>7.0000000000000007E-2</v>
      </c>
      <c r="AL153">
        <v>0.01</v>
      </c>
      <c r="AM153">
        <v>0.16</v>
      </c>
      <c r="AN153">
        <v>56</v>
      </c>
      <c r="AO153" t="s">
        <v>261</v>
      </c>
      <c r="AP153">
        <v>0.04</v>
      </c>
      <c r="AQ153">
        <v>0.01</v>
      </c>
      <c r="AR153">
        <v>42.96</v>
      </c>
      <c r="AS153">
        <v>30</v>
      </c>
      <c r="AT153" t="s">
        <v>261</v>
      </c>
      <c r="AW153">
        <v>11.55</v>
      </c>
      <c r="AY153" s="20">
        <f>SUM(AG153:AR153)+AW153</f>
        <v>111.33</v>
      </c>
      <c r="AZ153">
        <v>1E-3</v>
      </c>
      <c r="BA153" t="s">
        <v>292</v>
      </c>
      <c r="BB153" t="s">
        <v>321</v>
      </c>
      <c r="BD153">
        <v>4</v>
      </c>
      <c r="BF153" t="s">
        <v>261</v>
      </c>
      <c r="BH153" t="s">
        <v>292</v>
      </c>
      <c r="BJ153">
        <v>3</v>
      </c>
      <c r="BK153" t="s">
        <v>289</v>
      </c>
      <c r="BL153">
        <v>0.1</v>
      </c>
      <c r="BM153">
        <v>2</v>
      </c>
      <c r="BN153">
        <v>0.2</v>
      </c>
      <c r="BO153" t="s">
        <v>292</v>
      </c>
      <c r="BP153" t="s">
        <v>307</v>
      </c>
      <c r="BQ153">
        <v>1.2E-2</v>
      </c>
      <c r="BR153" t="s">
        <v>296</v>
      </c>
      <c r="BT153" t="s">
        <v>293</v>
      </c>
      <c r="BU153" t="s">
        <v>251</v>
      </c>
      <c r="BV153">
        <v>0.16</v>
      </c>
      <c r="BW153">
        <v>2</v>
      </c>
      <c r="BY153" t="s">
        <v>264</v>
      </c>
      <c r="CB153">
        <v>1.8</v>
      </c>
      <c r="CC153" t="s">
        <v>290</v>
      </c>
      <c r="CF153" t="s">
        <v>307</v>
      </c>
      <c r="CG153">
        <v>0.4</v>
      </c>
      <c r="CH153">
        <v>0.2</v>
      </c>
      <c r="CI153" t="s">
        <v>292</v>
      </c>
      <c r="CJ153">
        <v>84.6</v>
      </c>
      <c r="CK153" t="s">
        <v>321</v>
      </c>
      <c r="CL153">
        <v>0.02</v>
      </c>
      <c r="CM153">
        <v>0.09</v>
      </c>
      <c r="CN153" t="s">
        <v>333</v>
      </c>
      <c r="CO153">
        <v>0.05</v>
      </c>
      <c r="CP153" t="s">
        <v>289</v>
      </c>
      <c r="CQ153">
        <v>2.5</v>
      </c>
      <c r="CR153">
        <v>6.3</v>
      </c>
      <c r="CS153">
        <v>9</v>
      </c>
      <c r="CT153">
        <v>1</v>
      </c>
      <c r="CU153">
        <v>3</v>
      </c>
      <c r="CV153">
        <v>1.6</v>
      </c>
      <c r="CW153">
        <v>0.57999999999999996</v>
      </c>
      <c r="CX153">
        <v>2.6</v>
      </c>
      <c r="CY153">
        <v>0.47</v>
      </c>
      <c r="CZ153">
        <v>0.11</v>
      </c>
      <c r="DA153">
        <v>0.64</v>
      </c>
      <c r="DB153">
        <v>0.09</v>
      </c>
      <c r="DC153">
        <v>0.61</v>
      </c>
      <c r="DD153">
        <v>0.12</v>
      </c>
      <c r="DE153">
        <v>0.36</v>
      </c>
      <c r="DF153">
        <v>0.05</v>
      </c>
      <c r="DG153">
        <v>0.33</v>
      </c>
      <c r="DH153">
        <v>0.03</v>
      </c>
      <c r="DI153" s="87">
        <f t="shared" si="835"/>
        <v>10.589999999999998</v>
      </c>
      <c r="DJ153" s="87">
        <f>SUM(CU153:DH153)+CR153</f>
        <v>16.889999999999997</v>
      </c>
    </row>
    <row r="154" spans="1:145" s="20" customFormat="1" x14ac:dyDescent="0.35">
      <c r="A154" t="s">
        <v>2588</v>
      </c>
      <c r="B154" s="20" t="s">
        <v>978</v>
      </c>
      <c r="C154" s="19"/>
      <c r="D154" s="19" t="s">
        <v>980</v>
      </c>
      <c r="E154" s="108"/>
      <c r="F154" s="166">
        <v>45140</v>
      </c>
      <c r="G154" t="s">
        <v>2640</v>
      </c>
      <c r="H154" s="19" t="s">
        <v>2195</v>
      </c>
      <c r="I154" s="19"/>
      <c r="J154" s="19"/>
      <c r="N154" s="59"/>
      <c r="P154" s="59"/>
      <c r="T154" s="19"/>
      <c r="AG154">
        <v>0.42</v>
      </c>
      <c r="AH154">
        <v>0.01</v>
      </c>
      <c r="AI154">
        <v>0.1</v>
      </c>
      <c r="AK154">
        <v>0.08</v>
      </c>
      <c r="AL154">
        <v>0.01</v>
      </c>
      <c r="AM154">
        <v>0.15</v>
      </c>
      <c r="AN154">
        <v>56.6</v>
      </c>
      <c r="AO154" t="s">
        <v>261</v>
      </c>
      <c r="AP154">
        <v>0.04</v>
      </c>
      <c r="AQ154">
        <v>0.02</v>
      </c>
      <c r="AR154">
        <v>42.07</v>
      </c>
      <c r="AS154">
        <v>30</v>
      </c>
      <c r="AT154" t="s">
        <v>261</v>
      </c>
      <c r="AW154">
        <v>11.85</v>
      </c>
      <c r="AY154" s="20">
        <f>SUM(AG154:AR154)</f>
        <v>99.5</v>
      </c>
      <c r="AZ154" t="s">
        <v>290</v>
      </c>
      <c r="BA154" t="s">
        <v>292</v>
      </c>
      <c r="BB154" t="s">
        <v>321</v>
      </c>
      <c r="BD154">
        <v>7</v>
      </c>
      <c r="BF154">
        <v>0.01</v>
      </c>
      <c r="BH154" t="s">
        <v>292</v>
      </c>
      <c r="BJ154">
        <v>3</v>
      </c>
      <c r="BK154" t="s">
        <v>289</v>
      </c>
      <c r="BL154">
        <v>0.1</v>
      </c>
      <c r="BM154">
        <v>1</v>
      </c>
      <c r="BN154" t="s">
        <v>321</v>
      </c>
      <c r="BO154" t="s">
        <v>292</v>
      </c>
      <c r="BP154">
        <v>0.78</v>
      </c>
      <c r="BQ154" t="s">
        <v>296</v>
      </c>
      <c r="BR154" t="s">
        <v>296</v>
      </c>
      <c r="BT154" t="s">
        <v>293</v>
      </c>
      <c r="BU154" t="s">
        <v>251</v>
      </c>
      <c r="BV154">
        <v>0.56999999999999995</v>
      </c>
      <c r="BW154">
        <v>3</v>
      </c>
      <c r="BY154" t="s">
        <v>264</v>
      </c>
      <c r="CB154">
        <v>1.8</v>
      </c>
      <c r="CC154" t="s">
        <v>290</v>
      </c>
      <c r="CF154" t="s">
        <v>307</v>
      </c>
      <c r="CG154">
        <v>0.5</v>
      </c>
      <c r="CH154">
        <v>0.3</v>
      </c>
      <c r="CI154" t="s">
        <v>292</v>
      </c>
      <c r="CJ154">
        <v>84.8</v>
      </c>
      <c r="CK154" t="s">
        <v>321</v>
      </c>
      <c r="CL154">
        <v>0.02</v>
      </c>
      <c r="CM154">
        <v>0.86</v>
      </c>
      <c r="CN154" t="s">
        <v>333</v>
      </c>
      <c r="CO154">
        <v>0.16</v>
      </c>
      <c r="CP154">
        <v>9</v>
      </c>
      <c r="CQ154">
        <v>18.100000000000001</v>
      </c>
      <c r="CR154">
        <v>7.2</v>
      </c>
      <c r="CS154">
        <v>9</v>
      </c>
      <c r="CT154">
        <v>33</v>
      </c>
      <c r="CU154">
        <v>4.5</v>
      </c>
      <c r="CV154">
        <v>4.7</v>
      </c>
      <c r="CW154">
        <v>0.93</v>
      </c>
      <c r="CX154">
        <v>3.4</v>
      </c>
      <c r="CY154">
        <v>0.71</v>
      </c>
      <c r="CZ154">
        <v>0.13</v>
      </c>
      <c r="DA154">
        <v>0.78</v>
      </c>
      <c r="DB154">
        <v>0.12</v>
      </c>
      <c r="DC154">
        <v>0.65</v>
      </c>
      <c r="DD154">
        <v>0.14000000000000001</v>
      </c>
      <c r="DE154">
        <v>0.43</v>
      </c>
      <c r="DF154">
        <v>0.08</v>
      </c>
      <c r="DG154">
        <v>0.43</v>
      </c>
      <c r="DH154">
        <v>0.06</v>
      </c>
      <c r="DI154" s="87">
        <f t="shared" si="835"/>
        <v>17.059999999999995</v>
      </c>
      <c r="DJ154" s="87">
        <f>SUM(CU154:DH154)+CR154</f>
        <v>24.259999999999994</v>
      </c>
    </row>
    <row r="155" spans="1:145" s="20" customFormat="1" ht="13" x14ac:dyDescent="0.3">
      <c r="A155" s="1" t="s">
        <v>2588</v>
      </c>
      <c r="B155" s="20" t="s">
        <v>978</v>
      </c>
      <c r="D155" s="20" t="s">
        <v>980</v>
      </c>
      <c r="E155" s="108"/>
      <c r="F155" s="14">
        <v>45156</v>
      </c>
      <c r="G155" s="1" t="s">
        <v>2740</v>
      </c>
      <c r="H155" s="19" t="s">
        <v>2195</v>
      </c>
      <c r="I155" s="19"/>
      <c r="J155" s="19"/>
      <c r="N155" s="59"/>
      <c r="O155" s="20" t="s">
        <v>147</v>
      </c>
      <c r="P155" s="59"/>
      <c r="T155" s="19"/>
      <c r="AG155" s="1">
        <v>0.42</v>
      </c>
      <c r="AH155" s="1">
        <v>0.01</v>
      </c>
      <c r="AI155" s="1">
        <v>0.1</v>
      </c>
      <c r="AJ155" s="1">
        <v>0.09</v>
      </c>
      <c r="AK155" s="115"/>
      <c r="AL155" s="1">
        <v>0.01</v>
      </c>
      <c r="AM155" s="1">
        <v>0.14000000000000001</v>
      </c>
      <c r="AN155" s="1">
        <v>56.1</v>
      </c>
      <c r="AO155" s="1" t="s">
        <v>261</v>
      </c>
      <c r="AP155" s="1">
        <v>0.04</v>
      </c>
      <c r="AQ155" s="1">
        <v>0.02</v>
      </c>
      <c r="AR155" s="1">
        <v>43.34</v>
      </c>
      <c r="AS155" s="1">
        <v>80</v>
      </c>
      <c r="AT155" s="1" t="s">
        <v>261</v>
      </c>
      <c r="AW155" s="1">
        <v>11.5</v>
      </c>
      <c r="AY155" s="20">
        <v>100.27000000000001</v>
      </c>
      <c r="AZ155" s="1">
        <v>1E-3</v>
      </c>
      <c r="BA155" s="1" t="s">
        <v>292</v>
      </c>
      <c r="BB155" s="1" t="s">
        <v>321</v>
      </c>
      <c r="BD155" s="1">
        <v>4.5999999999999996</v>
      </c>
      <c r="BF155" s="1">
        <v>0.04</v>
      </c>
      <c r="BH155" s="1" t="s">
        <v>292</v>
      </c>
      <c r="BJ155" s="1">
        <v>5</v>
      </c>
      <c r="BK155" s="1" t="s">
        <v>289</v>
      </c>
      <c r="BL155" s="1">
        <v>0.1</v>
      </c>
      <c r="BM155" s="1">
        <v>2</v>
      </c>
      <c r="BN155" s="1">
        <v>0.2</v>
      </c>
      <c r="BO155" s="1" t="s">
        <v>292</v>
      </c>
      <c r="BP155" s="1" t="s">
        <v>307</v>
      </c>
      <c r="BQ155" s="1">
        <v>1.4999999999999999E-2</v>
      </c>
      <c r="BR155" s="1" t="s">
        <v>296</v>
      </c>
      <c r="BT155" s="1" t="s">
        <v>293</v>
      </c>
      <c r="BU155" s="1" t="s">
        <v>251</v>
      </c>
      <c r="BV155" s="1">
        <v>0.13</v>
      </c>
      <c r="BW155" s="1">
        <v>1</v>
      </c>
      <c r="BY155" s="1">
        <v>2</v>
      </c>
      <c r="CB155" s="1">
        <v>1.1000000000000001</v>
      </c>
      <c r="CC155" s="1" t="s">
        <v>290</v>
      </c>
      <c r="CF155" s="1" t="s">
        <v>307</v>
      </c>
      <c r="CG155" s="1">
        <v>0.4</v>
      </c>
      <c r="CH155" s="1">
        <v>0.3</v>
      </c>
      <c r="CI155" s="1" t="s">
        <v>292</v>
      </c>
      <c r="CJ155" s="1">
        <v>81</v>
      </c>
      <c r="CK155" s="1" t="s">
        <v>321</v>
      </c>
      <c r="CL155" s="1" t="s">
        <v>261</v>
      </c>
      <c r="CM155" s="1">
        <v>0.11</v>
      </c>
      <c r="CN155" s="1">
        <v>0.02</v>
      </c>
      <c r="CO155" s="1">
        <v>0.05</v>
      </c>
      <c r="CP155" s="1" t="s">
        <v>289</v>
      </c>
      <c r="CQ155" s="1">
        <v>2.6</v>
      </c>
      <c r="CR155" s="1">
        <v>6.6</v>
      </c>
      <c r="CS155" s="1">
        <v>9</v>
      </c>
      <c r="CT155" s="1">
        <v>1</v>
      </c>
      <c r="CU155" s="1">
        <v>2.9</v>
      </c>
      <c r="CV155" s="1">
        <v>1.6</v>
      </c>
      <c r="CW155" s="1">
        <v>0.59</v>
      </c>
      <c r="CX155" s="1">
        <v>2.9</v>
      </c>
      <c r="CY155" s="1">
        <v>0.56000000000000005</v>
      </c>
      <c r="CZ155" s="1">
        <v>0.12</v>
      </c>
      <c r="DA155" s="1">
        <v>0.67</v>
      </c>
      <c r="DB155" s="1">
        <v>0.09</v>
      </c>
      <c r="DC155" s="1">
        <v>0.62</v>
      </c>
      <c r="DD155" s="1">
        <v>0.13</v>
      </c>
      <c r="DE155" s="1">
        <v>0.41</v>
      </c>
      <c r="DF155" s="1">
        <v>0.04</v>
      </c>
      <c r="DG155" s="1">
        <v>0.22</v>
      </c>
      <c r="DH155" s="1">
        <v>0.03</v>
      </c>
      <c r="DI155" s="87">
        <v>10.879999999999999</v>
      </c>
      <c r="DJ155" s="87">
        <v>17.479999999999997</v>
      </c>
    </row>
    <row r="156" spans="1:145" s="1" customFormat="1" ht="13" x14ac:dyDescent="0.3">
      <c r="A156" s="1" t="s">
        <v>2226</v>
      </c>
      <c r="B156" s="20" t="s">
        <v>978</v>
      </c>
      <c r="C156" s="3" t="s">
        <v>2411</v>
      </c>
      <c r="D156" s="26" t="s">
        <v>980</v>
      </c>
      <c r="E156" s="23"/>
      <c r="F156" s="13">
        <v>45006</v>
      </c>
      <c r="G156" s="1" t="s">
        <v>2227</v>
      </c>
      <c r="H156" s="1" t="s">
        <v>2195</v>
      </c>
      <c r="M156" s="20"/>
      <c r="N156" s="59"/>
      <c r="O156" s="20"/>
      <c r="P156" s="17"/>
      <c r="Q156" s="20"/>
      <c r="AG156" s="1">
        <v>57.67</v>
      </c>
      <c r="AH156" s="1">
        <v>0.15</v>
      </c>
      <c r="AI156" s="1">
        <v>18.52</v>
      </c>
      <c r="AK156" s="1">
        <v>5.4</v>
      </c>
      <c r="AL156" s="1">
        <v>0.27</v>
      </c>
      <c r="AM156" s="1">
        <v>0.28999999999999998</v>
      </c>
      <c r="AN156" s="1">
        <v>1.21</v>
      </c>
      <c r="AO156" s="1">
        <v>7.82</v>
      </c>
      <c r="AP156" s="1">
        <v>5.21</v>
      </c>
      <c r="AQ156" s="1">
        <v>0.11</v>
      </c>
      <c r="AR156" s="1">
        <v>3.13</v>
      </c>
      <c r="AS156" s="1">
        <v>350</v>
      </c>
      <c r="AT156" s="1">
        <v>0.01</v>
      </c>
      <c r="AW156" s="1">
        <v>0.54</v>
      </c>
      <c r="AY156" s="3">
        <v>99.78</v>
      </c>
      <c r="AZ156" s="1">
        <v>2.4E-2</v>
      </c>
      <c r="BA156" s="1" t="s">
        <v>292</v>
      </c>
      <c r="BB156" s="1">
        <v>3.9</v>
      </c>
      <c r="BD156" s="1">
        <v>65.900000000000006</v>
      </c>
      <c r="BF156" s="1">
        <v>0.28000000000000003</v>
      </c>
      <c r="BH156" s="1" t="s">
        <v>292</v>
      </c>
      <c r="BJ156" s="1">
        <v>11</v>
      </c>
      <c r="BK156" s="1">
        <v>9</v>
      </c>
      <c r="BL156" s="1">
        <v>3.19</v>
      </c>
      <c r="BM156" s="1">
        <v>5</v>
      </c>
      <c r="BN156" s="1">
        <v>35.4</v>
      </c>
      <c r="BO156" s="1">
        <v>1.9</v>
      </c>
      <c r="BP156" s="1">
        <v>29.3</v>
      </c>
      <c r="BQ156" s="1">
        <v>5.8000000000000003E-2</v>
      </c>
      <c r="BR156" s="1">
        <v>1.7000000000000001E-2</v>
      </c>
      <c r="BT156" s="1">
        <v>60</v>
      </c>
      <c r="BU156" s="1">
        <v>8</v>
      </c>
      <c r="BV156" s="1">
        <v>166</v>
      </c>
      <c r="BW156" s="1">
        <v>1</v>
      </c>
      <c r="BY156" s="1">
        <v>23</v>
      </c>
      <c r="CB156" s="1">
        <v>148.5</v>
      </c>
      <c r="CC156" s="1">
        <v>1E-3</v>
      </c>
      <c r="CF156" s="1">
        <v>0.17</v>
      </c>
      <c r="CG156" s="1">
        <v>0.7</v>
      </c>
      <c r="CH156" s="1">
        <v>0.2</v>
      </c>
      <c r="CI156" s="1">
        <v>8.1</v>
      </c>
      <c r="CJ156" s="1">
        <v>38</v>
      </c>
      <c r="CK156" s="1">
        <v>11.6</v>
      </c>
      <c r="CL156" s="1">
        <v>0.03</v>
      </c>
      <c r="CM156" s="1">
        <v>24.6</v>
      </c>
      <c r="CN156" s="1">
        <v>0.22</v>
      </c>
      <c r="CO156" s="1">
        <v>7.74</v>
      </c>
      <c r="CP156" s="1" t="s">
        <v>289</v>
      </c>
      <c r="CQ156" s="1">
        <v>27.1</v>
      </c>
      <c r="CR156" s="1">
        <v>38.799999999999997</v>
      </c>
      <c r="CS156" s="1">
        <v>1295</v>
      </c>
      <c r="CT156" s="1">
        <v>163</v>
      </c>
      <c r="CU156" s="1">
        <v>103.5</v>
      </c>
      <c r="CV156" s="1">
        <v>183.5</v>
      </c>
      <c r="CW156" s="1">
        <v>17.600000000000001</v>
      </c>
      <c r="CX156" s="1">
        <v>55.8</v>
      </c>
      <c r="CY156" s="1">
        <v>8.4</v>
      </c>
      <c r="CZ156" s="1">
        <v>0.88</v>
      </c>
      <c r="DA156" s="1">
        <v>6.1</v>
      </c>
      <c r="DB156" s="1">
        <v>1.06</v>
      </c>
      <c r="DC156" s="1">
        <v>6.07</v>
      </c>
      <c r="DD156" s="1">
        <v>1.36</v>
      </c>
      <c r="DE156" s="1">
        <v>4.24</v>
      </c>
      <c r="DF156" s="1">
        <v>0.69</v>
      </c>
      <c r="DG156" s="1">
        <v>5.0999999999999996</v>
      </c>
      <c r="DH156" s="1">
        <v>0.89</v>
      </c>
      <c r="DI156" s="88">
        <v>395.19000000000005</v>
      </c>
    </row>
    <row r="157" spans="1:145" s="3" customFormat="1" ht="13" x14ac:dyDescent="0.3">
      <c r="A157" s="1" t="s">
        <v>2226</v>
      </c>
      <c r="B157" s="20" t="s">
        <v>978</v>
      </c>
      <c r="C157" s="3" t="s">
        <v>2411</v>
      </c>
      <c r="D157" s="26" t="s">
        <v>980</v>
      </c>
      <c r="E157" s="103"/>
      <c r="F157" s="13">
        <v>45010</v>
      </c>
      <c r="G157" s="1" t="s">
        <v>2260</v>
      </c>
      <c r="H157" s="1" t="s">
        <v>2195</v>
      </c>
      <c r="I157" s="1"/>
      <c r="J157" s="1"/>
      <c r="N157" s="10"/>
      <c r="P157" s="10"/>
      <c r="S157" s="1"/>
      <c r="AG157" s="1">
        <v>58.19</v>
      </c>
      <c r="AH157" s="1">
        <v>0.15</v>
      </c>
      <c r="AI157" s="1">
        <v>18.5</v>
      </c>
      <c r="AK157" s="1">
        <v>5.28</v>
      </c>
      <c r="AL157" s="1">
        <v>0.26</v>
      </c>
      <c r="AM157" s="1">
        <v>0.21</v>
      </c>
      <c r="AN157" s="1">
        <v>1.18</v>
      </c>
      <c r="AO157" s="1">
        <v>7.85</v>
      </c>
      <c r="AP157" s="1">
        <v>5.29</v>
      </c>
      <c r="AQ157" s="1">
        <v>0.11</v>
      </c>
      <c r="AR157" s="1">
        <v>2.42</v>
      </c>
      <c r="AS157" s="1">
        <v>330</v>
      </c>
      <c r="AT157" s="1">
        <v>0.01</v>
      </c>
      <c r="AW157" s="1">
        <v>7.0000000000000007E-2</v>
      </c>
      <c r="AY157" s="3">
        <v>99.440000000000012</v>
      </c>
      <c r="AZ157" s="1">
        <v>1E-3</v>
      </c>
      <c r="BA157" s="1" t="s">
        <v>292</v>
      </c>
      <c r="BB157" s="1">
        <v>1.9</v>
      </c>
      <c r="BD157" s="1">
        <v>62.2</v>
      </c>
      <c r="BF157" s="1">
        <v>0.08</v>
      </c>
      <c r="BH157" s="1" t="s">
        <v>292</v>
      </c>
      <c r="BJ157" s="1">
        <v>11</v>
      </c>
      <c r="BK157" s="1" t="s">
        <v>289</v>
      </c>
      <c r="BL157" s="1">
        <v>2.94</v>
      </c>
      <c r="BM157" s="1">
        <v>3</v>
      </c>
      <c r="BN157" s="1">
        <v>40.9</v>
      </c>
      <c r="BO157" s="1">
        <v>1.9</v>
      </c>
      <c r="BP157" s="1">
        <v>29.8</v>
      </c>
      <c r="BQ157" s="1">
        <v>0.03</v>
      </c>
      <c r="BR157" s="1">
        <v>1.2999999999999999E-2</v>
      </c>
      <c r="BT157" s="1">
        <v>60</v>
      </c>
      <c r="BU157" s="1">
        <v>9</v>
      </c>
      <c r="BV157" s="1">
        <v>177</v>
      </c>
      <c r="BW157" s="1">
        <v>1</v>
      </c>
      <c r="BY157" s="1">
        <v>22</v>
      </c>
      <c r="CB157" s="1">
        <v>154</v>
      </c>
      <c r="CC157" s="1" t="s">
        <v>290</v>
      </c>
      <c r="CF157" s="1">
        <v>0.1</v>
      </c>
      <c r="CG157" s="1">
        <v>0.4</v>
      </c>
      <c r="CH157" s="1" t="s">
        <v>291</v>
      </c>
      <c r="CI157" s="1">
        <v>8.6999999999999993</v>
      </c>
      <c r="CJ157" s="1">
        <v>37</v>
      </c>
      <c r="CK157" s="1">
        <v>12.4</v>
      </c>
      <c r="CL157" s="1" t="s">
        <v>261</v>
      </c>
      <c r="CM157" s="1">
        <v>23.9</v>
      </c>
      <c r="CN157" s="1">
        <v>0.21</v>
      </c>
      <c r="CO157" s="1">
        <v>7.94</v>
      </c>
      <c r="CP157" s="1" t="s">
        <v>289</v>
      </c>
      <c r="CQ157" s="1">
        <v>27.7</v>
      </c>
      <c r="CR157" s="1">
        <v>37.6</v>
      </c>
      <c r="CS157" s="1">
        <v>1495</v>
      </c>
      <c r="CT157" s="1">
        <v>171</v>
      </c>
      <c r="CU157" s="1">
        <v>102.5</v>
      </c>
      <c r="CV157" s="1">
        <v>181.5</v>
      </c>
      <c r="CW157" s="1">
        <v>17.8</v>
      </c>
      <c r="CX157" s="1">
        <v>52.1</v>
      </c>
      <c r="CY157" s="1">
        <v>8.32</v>
      </c>
      <c r="CZ157" s="1">
        <v>0.88</v>
      </c>
      <c r="DA157" s="1">
        <v>6.22</v>
      </c>
      <c r="DB157" s="1">
        <v>1.05</v>
      </c>
      <c r="DC157" s="1">
        <v>6.31</v>
      </c>
      <c r="DD157" s="1">
        <v>1.34</v>
      </c>
      <c r="DE157" s="1">
        <v>4.1399999999999997</v>
      </c>
      <c r="DF157" s="1">
        <v>0.67</v>
      </c>
      <c r="DG157" s="1">
        <v>5.19</v>
      </c>
      <c r="DH157" s="1">
        <v>0.88</v>
      </c>
      <c r="DI157" s="87">
        <v>388.90000000000003</v>
      </c>
      <c r="DJ157" s="2">
        <v>426.50000000000006</v>
      </c>
      <c r="EC157" s="1"/>
      <c r="ED157" s="1"/>
    </row>
    <row r="158" spans="1:145" s="3" customFormat="1" ht="13" x14ac:dyDescent="0.3">
      <c r="A158" s="1" t="s">
        <v>2347</v>
      </c>
      <c r="B158" s="20" t="s">
        <v>978</v>
      </c>
      <c r="C158" s="3" t="s">
        <v>2411</v>
      </c>
      <c r="D158" s="26" t="s">
        <v>980</v>
      </c>
      <c r="E158" s="106"/>
      <c r="F158" s="13">
        <v>45025</v>
      </c>
      <c r="G158" s="1" t="s">
        <v>2348</v>
      </c>
      <c r="H158" s="1" t="s">
        <v>2195</v>
      </c>
      <c r="I158" s="1"/>
      <c r="J158" s="1"/>
      <c r="K158" s="1"/>
      <c r="L158" s="1"/>
      <c r="N158" s="59"/>
      <c r="P158" s="10"/>
      <c r="Q158" s="20"/>
      <c r="X158" s="5"/>
      <c r="Z158" s="17"/>
      <c r="AA158" s="20"/>
      <c r="AB158" s="101"/>
      <c r="AC158" s="2"/>
      <c r="AG158" s="1">
        <v>57.48</v>
      </c>
      <c r="AH158" s="1">
        <v>0.15</v>
      </c>
      <c r="AI158" s="1">
        <v>18.48</v>
      </c>
      <c r="AK158" s="1">
        <v>5.96</v>
      </c>
      <c r="AL158" s="1">
        <v>0.34</v>
      </c>
      <c r="AM158" s="1">
        <v>0.28000000000000003</v>
      </c>
      <c r="AN158" s="1">
        <v>1.17</v>
      </c>
      <c r="AO158" s="1">
        <v>7.85</v>
      </c>
      <c r="AP158" s="1">
        <v>5.28</v>
      </c>
      <c r="AQ158" s="1">
        <v>0.1</v>
      </c>
      <c r="AR158" s="1">
        <v>2.36</v>
      </c>
      <c r="AS158" s="1">
        <v>330</v>
      </c>
      <c r="AT158" s="1">
        <v>0.01</v>
      </c>
      <c r="AU158" s="32"/>
      <c r="AW158" s="1">
        <v>0.09</v>
      </c>
      <c r="AZ158" s="1" t="s">
        <v>2229</v>
      </c>
      <c r="BA158" s="1" t="s">
        <v>292</v>
      </c>
      <c r="BB158" s="1">
        <v>4</v>
      </c>
      <c r="BD158" s="1">
        <v>76.099999999999994</v>
      </c>
      <c r="BE158" s="32"/>
      <c r="BF158" s="1">
        <v>0.09</v>
      </c>
      <c r="BH158" s="1" t="s">
        <v>292</v>
      </c>
      <c r="BJ158" s="1">
        <v>10</v>
      </c>
      <c r="BK158" s="1" t="s">
        <v>289</v>
      </c>
      <c r="BL158" s="1">
        <v>3</v>
      </c>
      <c r="BM158" s="1">
        <v>3</v>
      </c>
      <c r="BN158" s="1">
        <v>35.4</v>
      </c>
      <c r="BO158" s="1">
        <v>1.9</v>
      </c>
      <c r="BP158" s="1">
        <v>28.4</v>
      </c>
      <c r="BQ158" s="1">
        <v>4.1000000000000002E-2</v>
      </c>
      <c r="BR158" s="1">
        <v>1.4999999999999999E-2</v>
      </c>
      <c r="BT158" s="1">
        <v>60</v>
      </c>
      <c r="BU158" s="1">
        <v>8</v>
      </c>
      <c r="BV158" s="1">
        <v>149</v>
      </c>
      <c r="BW158" s="1" t="s">
        <v>251</v>
      </c>
      <c r="BY158" s="1">
        <v>22</v>
      </c>
      <c r="CB158" s="1">
        <v>138.5</v>
      </c>
      <c r="CC158" s="1" t="s">
        <v>290</v>
      </c>
      <c r="CF158" s="1">
        <v>0.2</v>
      </c>
      <c r="CG158" s="1">
        <v>0.7</v>
      </c>
      <c r="CH158" s="1">
        <v>0.3</v>
      </c>
      <c r="CI158" s="1">
        <v>8.4</v>
      </c>
      <c r="CJ158" s="1">
        <v>37</v>
      </c>
      <c r="CK158" s="1">
        <v>11.6</v>
      </c>
      <c r="CL158" s="1" t="s">
        <v>261</v>
      </c>
      <c r="CM158" s="1">
        <v>22.1</v>
      </c>
      <c r="CN158" s="1">
        <v>0.23</v>
      </c>
      <c r="CO158" s="1">
        <v>6.99</v>
      </c>
      <c r="CP158" s="1" t="s">
        <v>289</v>
      </c>
      <c r="CQ158" s="1">
        <v>22.8</v>
      </c>
      <c r="CR158" s="1">
        <v>34.299999999999997</v>
      </c>
      <c r="CS158" s="1">
        <v>1290</v>
      </c>
      <c r="CT158" s="1">
        <v>174</v>
      </c>
      <c r="CU158" s="1">
        <v>94.9</v>
      </c>
      <c r="CV158" s="1">
        <v>169</v>
      </c>
      <c r="CW158" s="1">
        <v>16.2</v>
      </c>
      <c r="CX158" s="1">
        <v>51.3</v>
      </c>
      <c r="CY158" s="1">
        <v>7.73</v>
      </c>
      <c r="CZ158" s="1">
        <v>0.82</v>
      </c>
      <c r="DA158" s="1">
        <v>6.02</v>
      </c>
      <c r="DB158" s="1">
        <v>0.99</v>
      </c>
      <c r="DC158" s="1">
        <v>6.35</v>
      </c>
      <c r="DD158" s="1">
        <v>1.2</v>
      </c>
      <c r="DE158" s="1">
        <v>4.04</v>
      </c>
      <c r="DF158" s="1">
        <v>0.69</v>
      </c>
      <c r="DG158" s="1">
        <v>4.93</v>
      </c>
      <c r="DH158" s="1">
        <v>0.82</v>
      </c>
      <c r="DI158" s="88">
        <v>364.99</v>
      </c>
      <c r="DJ158" s="2">
        <v>399.29</v>
      </c>
      <c r="DO158" s="1"/>
      <c r="DP158" s="1"/>
      <c r="DU158" s="2"/>
      <c r="DY158" s="2"/>
      <c r="EB158" s="2"/>
      <c r="EI158" s="2"/>
      <c r="EO158" s="2"/>
    </row>
    <row r="161" spans="1:150" s="20" customFormat="1" ht="13" x14ac:dyDescent="0.3">
      <c r="A161" s="19" t="s">
        <v>2390</v>
      </c>
      <c r="B161" s="20" t="s">
        <v>978</v>
      </c>
      <c r="C161" s="20" t="s">
        <v>2421</v>
      </c>
      <c r="D161" s="123" t="s">
        <v>980</v>
      </c>
      <c r="E161" s="108"/>
      <c r="F161" s="113">
        <v>45079</v>
      </c>
      <c r="G161" s="19" t="s">
        <v>2394</v>
      </c>
      <c r="H161" s="19" t="s">
        <v>2195</v>
      </c>
      <c r="I161" s="19"/>
      <c r="J161" s="19"/>
      <c r="K161" s="20">
        <v>34.158023</v>
      </c>
      <c r="L161" s="20">
        <v>-106.9890278</v>
      </c>
      <c r="M161" s="62" t="s">
        <v>357</v>
      </c>
      <c r="N161" s="59" t="s">
        <v>1273</v>
      </c>
      <c r="O161" s="20" t="s">
        <v>147</v>
      </c>
      <c r="P161" s="59"/>
      <c r="S161" s="19"/>
      <c r="Z161" s="59"/>
      <c r="AG161" s="19">
        <v>11.95</v>
      </c>
      <c r="AH161" s="19">
        <v>0.59</v>
      </c>
      <c r="AI161" s="19">
        <v>1.97</v>
      </c>
      <c r="AK161" s="19">
        <v>7.64</v>
      </c>
      <c r="AL161" s="19">
        <v>0.77</v>
      </c>
      <c r="AM161" s="19">
        <v>6.69</v>
      </c>
      <c r="AN161" s="19">
        <v>35.4</v>
      </c>
      <c r="AO161" s="19">
        <v>0.11</v>
      </c>
      <c r="AP161" s="19">
        <v>0.28000000000000003</v>
      </c>
      <c r="AQ161" s="19">
        <v>4.3099999999999996</v>
      </c>
      <c r="AR161" s="19">
        <v>30.18</v>
      </c>
      <c r="AS161" s="19">
        <v>2920</v>
      </c>
      <c r="AT161" s="19">
        <v>0.16</v>
      </c>
      <c r="AW161" s="19">
        <v>8.16</v>
      </c>
      <c r="AY161" s="20">
        <v>108.20999999999998</v>
      </c>
      <c r="AZ161" s="19" t="s">
        <v>290</v>
      </c>
      <c r="BA161" s="19" t="s">
        <v>292</v>
      </c>
      <c r="BB161" s="19">
        <v>5.7</v>
      </c>
      <c r="BD161" s="19">
        <v>306</v>
      </c>
      <c r="BF161" s="19">
        <v>0.19</v>
      </c>
      <c r="BH161" s="19" t="s">
        <v>292</v>
      </c>
      <c r="BJ161" s="19">
        <v>14</v>
      </c>
      <c r="BK161" s="19">
        <v>6</v>
      </c>
      <c r="BL161" s="19">
        <v>1.04</v>
      </c>
      <c r="BM161" s="19">
        <v>5</v>
      </c>
      <c r="BN161" s="19">
        <v>7.4</v>
      </c>
      <c r="BO161" s="19">
        <v>1.8</v>
      </c>
      <c r="BP161" s="19">
        <v>19.8</v>
      </c>
      <c r="BQ161" s="19">
        <v>1.0999999999999999E-2</v>
      </c>
      <c r="BR161" s="19">
        <v>0.20300000000000001</v>
      </c>
      <c r="BT161" s="19">
        <v>20</v>
      </c>
      <c r="BU161" s="19">
        <v>2</v>
      </c>
      <c r="BV161" s="19">
        <v>491</v>
      </c>
      <c r="BW161" s="19">
        <v>18</v>
      </c>
      <c r="BY161" s="19">
        <v>10</v>
      </c>
      <c r="CB161" s="19">
        <v>13.1</v>
      </c>
      <c r="CC161" s="19">
        <v>3.0000000000000001E-3</v>
      </c>
      <c r="CF161" s="19">
        <v>0.77</v>
      </c>
      <c r="CG161" s="19">
        <v>12.2</v>
      </c>
      <c r="CH161" s="19">
        <v>0.6</v>
      </c>
      <c r="CI161" s="19">
        <v>3.6</v>
      </c>
      <c r="CJ161" s="19">
        <v>627</v>
      </c>
      <c r="CK161" s="19">
        <v>27.8</v>
      </c>
      <c r="CL161" s="19">
        <v>0.03</v>
      </c>
      <c r="CM161" s="19">
        <v>237</v>
      </c>
      <c r="CN161" s="19">
        <v>0.09</v>
      </c>
      <c r="CO161" s="19">
        <v>28.2</v>
      </c>
      <c r="CP161" s="19">
        <v>72</v>
      </c>
      <c r="CQ161" s="19">
        <v>29.1</v>
      </c>
      <c r="CR161" s="19">
        <v>170</v>
      </c>
      <c r="CS161" s="19">
        <v>128</v>
      </c>
      <c r="CT161" s="19">
        <v>1070</v>
      </c>
      <c r="CU161" s="19">
        <v>506</v>
      </c>
      <c r="CV161" s="19">
        <v>1075</v>
      </c>
      <c r="CW161" s="19">
        <v>124.5</v>
      </c>
      <c r="CX161" s="19">
        <v>488</v>
      </c>
      <c r="CY161" s="19">
        <v>80.3</v>
      </c>
      <c r="CZ161" s="19">
        <v>20.3</v>
      </c>
      <c r="DA161" s="19">
        <v>53.5</v>
      </c>
      <c r="DB161" s="19">
        <v>7.44</v>
      </c>
      <c r="DC161" s="19">
        <v>37.6</v>
      </c>
      <c r="DD161" s="19">
        <v>6.92</v>
      </c>
      <c r="DE161" s="19">
        <v>19</v>
      </c>
      <c r="DF161" s="19">
        <v>2.81</v>
      </c>
      <c r="DG161" s="19">
        <v>17.5</v>
      </c>
      <c r="DH161" s="19">
        <v>2.58</v>
      </c>
      <c r="DI161" s="87">
        <v>2441.4500000000003</v>
      </c>
      <c r="DJ161" s="87">
        <v>2611.4500000000003</v>
      </c>
      <c r="DO161" s="19"/>
      <c r="DP161" s="19"/>
    </row>
    <row r="162" spans="1:150" s="20" customFormat="1" ht="13" x14ac:dyDescent="0.3">
      <c r="A162" s="19" t="s">
        <v>2390</v>
      </c>
      <c r="B162" s="20" t="s">
        <v>978</v>
      </c>
      <c r="C162" s="20" t="s">
        <v>2421</v>
      </c>
      <c r="D162" s="20" t="s">
        <v>980</v>
      </c>
      <c r="E162" s="108"/>
      <c r="F162" s="113">
        <v>45118</v>
      </c>
      <c r="G162" s="59" t="s">
        <v>2454</v>
      </c>
      <c r="H162" s="19" t="s">
        <v>2195</v>
      </c>
      <c r="I162" s="19"/>
      <c r="J162" s="19"/>
      <c r="K162" s="20">
        <v>34.158023</v>
      </c>
      <c r="L162" s="20">
        <v>-106.9890278</v>
      </c>
      <c r="M162" s="62" t="s">
        <v>357</v>
      </c>
      <c r="N162" s="59" t="s">
        <v>1273</v>
      </c>
      <c r="O162" s="20" t="s">
        <v>147</v>
      </c>
      <c r="P162" s="59" t="s">
        <v>2972</v>
      </c>
      <c r="T162" s="19"/>
      <c r="Z162" s="15" t="s">
        <v>2975</v>
      </c>
      <c r="AG162" s="19">
        <v>13.3</v>
      </c>
      <c r="AH162" s="19">
        <v>0.59</v>
      </c>
      <c r="AI162" s="19">
        <v>2.2200000000000002</v>
      </c>
      <c r="AK162" s="19">
        <v>7.73</v>
      </c>
      <c r="AL162" s="19">
        <v>0.7</v>
      </c>
      <c r="AM162" s="19">
        <v>6.82</v>
      </c>
      <c r="AN162" s="19">
        <v>33.6</v>
      </c>
      <c r="AO162" s="19">
        <v>0.2</v>
      </c>
      <c r="AP162" s="19">
        <v>0.37</v>
      </c>
      <c r="AQ162" s="19">
        <v>4.2699999999999996</v>
      </c>
      <c r="AR162" s="19">
        <v>29.32</v>
      </c>
      <c r="AS162" s="19">
        <v>2900</v>
      </c>
      <c r="AT162" s="19">
        <v>0.11</v>
      </c>
      <c r="AW162" s="19">
        <v>7.91</v>
      </c>
      <c r="AY162" s="20">
        <v>107.14</v>
      </c>
      <c r="AZ162" s="19">
        <v>1E-3</v>
      </c>
      <c r="BA162" s="19" t="s">
        <v>292</v>
      </c>
      <c r="BB162" s="19">
        <v>5.3</v>
      </c>
      <c r="BD162" s="19">
        <v>282</v>
      </c>
      <c r="BF162" s="19">
        <v>0.19</v>
      </c>
      <c r="BH162" s="19" t="s">
        <v>292</v>
      </c>
      <c r="BJ162" s="19">
        <v>11</v>
      </c>
      <c r="BK162" s="19">
        <v>7</v>
      </c>
      <c r="BL162" s="19">
        <v>1.5</v>
      </c>
      <c r="BM162" s="19">
        <v>4</v>
      </c>
      <c r="BN162" s="19">
        <v>7.2</v>
      </c>
      <c r="BO162" s="19">
        <v>1.7</v>
      </c>
      <c r="BP162" s="19">
        <v>19.45</v>
      </c>
      <c r="BQ162" s="19">
        <v>6.0000000000000001E-3</v>
      </c>
      <c r="BR162" s="19">
        <v>0.17299999999999999</v>
      </c>
      <c r="BT162" s="19">
        <v>20</v>
      </c>
      <c r="BU162" s="19">
        <v>2</v>
      </c>
      <c r="BV162" s="19">
        <v>476</v>
      </c>
      <c r="BW162" s="19">
        <v>10</v>
      </c>
      <c r="BY162" s="19">
        <v>9</v>
      </c>
      <c r="CB162" s="19">
        <v>16.8</v>
      </c>
      <c r="CC162" s="19">
        <v>4.0000000000000001E-3</v>
      </c>
      <c r="CF162" s="19">
        <v>0.64</v>
      </c>
      <c r="CG162" s="19">
        <v>11</v>
      </c>
      <c r="CH162" s="19">
        <v>0.2</v>
      </c>
      <c r="CI162" s="19">
        <v>3.7</v>
      </c>
      <c r="CJ162" s="19">
        <v>652</v>
      </c>
      <c r="CK162" s="19">
        <v>28.5</v>
      </c>
      <c r="CL162" s="19">
        <v>0.04</v>
      </c>
      <c r="CM162" s="19">
        <v>188.5</v>
      </c>
      <c r="CN162" s="19">
        <v>0.09</v>
      </c>
      <c r="CO162" s="19">
        <v>29.5</v>
      </c>
      <c r="CP162" s="19">
        <v>70</v>
      </c>
      <c r="CQ162" s="19">
        <v>19.2</v>
      </c>
      <c r="CR162" s="19">
        <v>163</v>
      </c>
      <c r="CS162" s="19">
        <v>130</v>
      </c>
      <c r="CT162" s="19">
        <v>1075</v>
      </c>
      <c r="CU162" s="19">
        <v>528</v>
      </c>
      <c r="CV162" s="19">
        <v>1120</v>
      </c>
      <c r="CW162" s="19">
        <v>129.5</v>
      </c>
      <c r="CX162" s="19">
        <v>517</v>
      </c>
      <c r="CY162" s="19">
        <v>83.9</v>
      </c>
      <c r="CZ162" s="19">
        <v>21.7</v>
      </c>
      <c r="DA162" s="19">
        <v>55.5</v>
      </c>
      <c r="DB162" s="19">
        <v>7.02</v>
      </c>
      <c r="DC162" s="19">
        <v>36.299999999999997</v>
      </c>
      <c r="DD162" s="19">
        <v>6.53</v>
      </c>
      <c r="DE162" s="19">
        <v>16.45</v>
      </c>
      <c r="DF162" s="19">
        <v>2.41</v>
      </c>
      <c r="DG162" s="19">
        <v>14.7</v>
      </c>
      <c r="DH162" s="19">
        <v>2.25</v>
      </c>
      <c r="DI162" s="87">
        <v>2541.2599999999998</v>
      </c>
      <c r="DJ162" s="87">
        <v>2704.2599999999998</v>
      </c>
    </row>
    <row r="163" spans="1:150" s="20" customFormat="1" x14ac:dyDescent="0.35">
      <c r="A163" s="19" t="s">
        <v>2977</v>
      </c>
      <c r="B163" s="20" t="s">
        <v>978</v>
      </c>
      <c r="C163" s="20" t="s">
        <v>2421</v>
      </c>
      <c r="D163" s="20" t="s">
        <v>980</v>
      </c>
      <c r="E163" s="108"/>
      <c r="F163" s="113">
        <v>45118</v>
      </c>
      <c r="G163" s="59" t="s">
        <v>2454</v>
      </c>
      <c r="H163" s="19" t="s">
        <v>2195</v>
      </c>
      <c r="I163" s="19"/>
      <c r="J163" s="19"/>
      <c r="K163" s="20">
        <v>34.158023</v>
      </c>
      <c r="L163" s="20">
        <v>-106.9890278</v>
      </c>
      <c r="M163" s="62" t="s">
        <v>357</v>
      </c>
      <c r="N163" s="59" t="s">
        <v>1273</v>
      </c>
      <c r="O163" s="20" t="s">
        <v>147</v>
      </c>
      <c r="P163" s="59" t="s">
        <v>2972</v>
      </c>
      <c r="T163" s="19"/>
      <c r="Z163" s="15" t="s">
        <v>2975</v>
      </c>
      <c r="AG163" s="135">
        <f>AVERAGE(AG161:AG162)</f>
        <v>12.625</v>
      </c>
      <c r="AH163" s="135">
        <f t="shared" ref="AH163:AI163" si="836">AVERAGE(AH161:AH162)</f>
        <v>0.59</v>
      </c>
      <c r="AI163" s="135">
        <f t="shared" si="836"/>
        <v>2.0950000000000002</v>
      </c>
      <c r="AK163" s="135">
        <f t="shared" ref="AK163:AT163" si="837">AVERAGE(AK161:AK162)</f>
        <v>7.6850000000000005</v>
      </c>
      <c r="AL163" s="135">
        <f t="shared" si="837"/>
        <v>0.73499999999999999</v>
      </c>
      <c r="AM163" s="135">
        <f t="shared" si="837"/>
        <v>6.7550000000000008</v>
      </c>
      <c r="AN163" s="135">
        <f t="shared" si="837"/>
        <v>34.5</v>
      </c>
      <c r="AO163" s="135">
        <f t="shared" si="837"/>
        <v>0.155</v>
      </c>
      <c r="AP163" s="135">
        <f t="shared" si="837"/>
        <v>0.32500000000000001</v>
      </c>
      <c r="AQ163" s="135">
        <f t="shared" si="837"/>
        <v>4.2899999999999991</v>
      </c>
      <c r="AR163" s="135">
        <f t="shared" si="837"/>
        <v>29.75</v>
      </c>
      <c r="AS163" s="135">
        <f t="shared" si="837"/>
        <v>2910</v>
      </c>
      <c r="AT163" s="135">
        <f t="shared" si="837"/>
        <v>0.13500000000000001</v>
      </c>
      <c r="AW163" s="135">
        <f>AVERAGE(AW161:AW162)</f>
        <v>8.0350000000000001</v>
      </c>
      <c r="AY163" s="135">
        <f t="shared" ref="AY163" si="838">AVERAGE(AY161:AY162)</f>
        <v>107.67499999999998</v>
      </c>
      <c r="AZ163" s="135">
        <v>1E-3</v>
      </c>
      <c r="BA163" s="19" t="s">
        <v>292</v>
      </c>
      <c r="BB163" s="135">
        <f>AVERAGE(BB161:BB162)</f>
        <v>5.5</v>
      </c>
      <c r="BD163" s="135">
        <f>AVERAGE(BD161:BD162)</f>
        <v>294</v>
      </c>
      <c r="BF163" s="135">
        <f>AVERAGE(BF161:BF162)</f>
        <v>0.19</v>
      </c>
      <c r="BH163" s="19" t="s">
        <v>292</v>
      </c>
      <c r="BJ163" s="135">
        <f t="shared" ref="BJ163:BL163" si="839">AVERAGE(BJ161:BJ162)</f>
        <v>12.5</v>
      </c>
      <c r="BK163" s="135">
        <f t="shared" si="839"/>
        <v>6.5</v>
      </c>
      <c r="BL163" s="135">
        <f t="shared" si="839"/>
        <v>1.27</v>
      </c>
      <c r="BM163" s="135">
        <f t="shared" ref="BM163" si="840">AVERAGE(BM161:BM162)</f>
        <v>4.5</v>
      </c>
      <c r="BN163" s="135">
        <f t="shared" ref="BN163" si="841">AVERAGE(BN161:BN162)</f>
        <v>7.3000000000000007</v>
      </c>
      <c r="BO163" s="135">
        <f t="shared" ref="BO163" si="842">AVERAGE(BO161:BO162)</f>
        <v>1.75</v>
      </c>
      <c r="BP163" s="135">
        <f t="shared" ref="BP163" si="843">AVERAGE(BP161:BP162)</f>
        <v>19.625</v>
      </c>
      <c r="BQ163" s="135">
        <f t="shared" ref="BQ163" si="844">AVERAGE(BQ161:BQ162)</f>
        <v>8.5000000000000006E-3</v>
      </c>
      <c r="BR163" s="135">
        <f t="shared" ref="BR163" si="845">AVERAGE(BR161:BR162)</f>
        <v>0.188</v>
      </c>
      <c r="BT163" s="135">
        <f t="shared" ref="BT163" si="846">AVERAGE(BT161:BT162)</f>
        <v>20</v>
      </c>
      <c r="BU163" s="135">
        <f t="shared" ref="BU163" si="847">AVERAGE(BU161:BU162)</f>
        <v>2</v>
      </c>
      <c r="BV163" s="135">
        <f t="shared" ref="BV163" si="848">AVERAGE(BV161:BV162)</f>
        <v>483.5</v>
      </c>
      <c r="BW163" s="135">
        <f t="shared" ref="BW163" si="849">AVERAGE(BW161:BW162)</f>
        <v>14</v>
      </c>
      <c r="BY163" s="135">
        <f t="shared" ref="BY163" si="850">AVERAGE(BY161:BY162)</f>
        <v>9.5</v>
      </c>
      <c r="CB163" s="135">
        <f t="shared" ref="CB163" si="851">AVERAGE(CB161:CB162)</f>
        <v>14.95</v>
      </c>
      <c r="CC163" s="135">
        <f t="shared" ref="CC163" si="852">AVERAGE(CC161:CC162)</f>
        <v>3.5000000000000001E-3</v>
      </c>
      <c r="CF163" s="135">
        <f t="shared" ref="CF163" si="853">AVERAGE(CF161:CF162)</f>
        <v>0.70500000000000007</v>
      </c>
      <c r="CG163" s="135">
        <f t="shared" ref="CG163" si="854">AVERAGE(CG161:CG162)</f>
        <v>11.6</v>
      </c>
      <c r="CH163" s="135">
        <f t="shared" ref="CH163" si="855">AVERAGE(CH161:CH162)</f>
        <v>0.4</v>
      </c>
      <c r="CI163" s="135">
        <f t="shared" ref="CI163" si="856">AVERAGE(CI161:CI162)</f>
        <v>3.6500000000000004</v>
      </c>
      <c r="CJ163" s="135">
        <f t="shared" ref="CJ163" si="857">AVERAGE(CJ161:CJ162)</f>
        <v>639.5</v>
      </c>
      <c r="CK163" s="135">
        <f t="shared" ref="CK163" si="858">AVERAGE(CK161:CK162)</f>
        <v>28.15</v>
      </c>
      <c r="CL163" s="135">
        <f t="shared" ref="CL163" si="859">AVERAGE(CL161:CL162)</f>
        <v>3.5000000000000003E-2</v>
      </c>
      <c r="CM163" s="135">
        <f t="shared" ref="CM163" si="860">AVERAGE(CM161:CM162)</f>
        <v>212.75</v>
      </c>
      <c r="CN163" s="135">
        <f t="shared" ref="CN163" si="861">AVERAGE(CN161:CN162)</f>
        <v>0.09</v>
      </c>
      <c r="CO163" s="135">
        <f t="shared" ref="CO163" si="862">AVERAGE(CO161:CO162)</f>
        <v>28.85</v>
      </c>
      <c r="CP163" s="135">
        <f t="shared" ref="CP163" si="863">AVERAGE(CP161:CP162)</f>
        <v>71</v>
      </c>
      <c r="CQ163" s="135">
        <f t="shared" ref="CQ163" si="864">AVERAGE(CQ161:CQ162)</f>
        <v>24.15</v>
      </c>
      <c r="CR163" s="135">
        <f t="shared" ref="CR163" si="865">AVERAGE(CR161:CR162)</f>
        <v>166.5</v>
      </c>
      <c r="CS163" s="135">
        <f t="shared" ref="CS163" si="866">AVERAGE(CS161:CS162)</f>
        <v>129</v>
      </c>
      <c r="CT163" s="135">
        <f t="shared" ref="CT163" si="867">AVERAGE(CT161:CT162)</f>
        <v>1072.5</v>
      </c>
      <c r="CU163" s="135">
        <f t="shared" ref="CU163" si="868">AVERAGE(CU161:CU162)</f>
        <v>517</v>
      </c>
      <c r="CV163" s="135">
        <f t="shared" ref="CV163" si="869">AVERAGE(CV161:CV162)</f>
        <v>1097.5</v>
      </c>
      <c r="CW163" s="135">
        <f t="shared" ref="CW163" si="870">AVERAGE(CW161:CW162)</f>
        <v>127</v>
      </c>
      <c r="CX163" s="135">
        <f t="shared" ref="CX163" si="871">AVERAGE(CX161:CX162)</f>
        <v>502.5</v>
      </c>
      <c r="CY163" s="135">
        <f t="shared" ref="CY163" si="872">AVERAGE(CY161:CY162)</f>
        <v>82.1</v>
      </c>
      <c r="CZ163" s="135">
        <f t="shared" ref="CZ163" si="873">AVERAGE(CZ161:CZ162)</f>
        <v>21</v>
      </c>
      <c r="DA163" s="135">
        <f t="shared" ref="DA163" si="874">AVERAGE(DA161:DA162)</f>
        <v>54.5</v>
      </c>
      <c r="DB163" s="135">
        <f t="shared" ref="DB163" si="875">AVERAGE(DB161:DB162)</f>
        <v>7.23</v>
      </c>
      <c r="DC163" s="135">
        <f t="shared" ref="DC163" si="876">AVERAGE(DC161:DC162)</f>
        <v>36.950000000000003</v>
      </c>
      <c r="DD163" s="135">
        <f t="shared" ref="DD163" si="877">AVERAGE(DD161:DD162)</f>
        <v>6.7249999999999996</v>
      </c>
      <c r="DE163" s="135">
        <f t="shared" ref="DE163" si="878">AVERAGE(DE161:DE162)</f>
        <v>17.725000000000001</v>
      </c>
      <c r="DF163" s="135">
        <f t="shared" ref="DF163" si="879">AVERAGE(DF161:DF162)</f>
        <v>2.6100000000000003</v>
      </c>
      <c r="DG163" s="135">
        <f t="shared" ref="DG163" si="880">AVERAGE(DG161:DG162)</f>
        <v>16.100000000000001</v>
      </c>
      <c r="DH163" s="135">
        <f t="shared" ref="DH163" si="881">AVERAGE(DH161:DH162)</f>
        <v>2.415</v>
      </c>
      <c r="DI163" s="87">
        <f t="shared" ref="DI163:DJ163" si="882">SUM(CU163:DH163)</f>
        <v>2491.3549999999996</v>
      </c>
      <c r="DJ163" s="87">
        <f t="shared" si="882"/>
        <v>4465.7099999999991</v>
      </c>
    </row>
    <row r="164" spans="1:150" s="20" customFormat="1" ht="13" x14ac:dyDescent="0.3">
      <c r="A164" s="19"/>
      <c r="E164" s="108"/>
      <c r="F164" s="113"/>
      <c r="G164" s="59"/>
      <c r="H164" s="19"/>
      <c r="I164" s="19"/>
      <c r="J164" s="19"/>
      <c r="M164" s="62"/>
      <c r="N164" s="59"/>
      <c r="P164" s="59"/>
      <c r="T164" s="19"/>
      <c r="Z164" s="15"/>
      <c r="AG164" s="19"/>
      <c r="AH164" s="19"/>
      <c r="AI164" s="19"/>
      <c r="AK164" s="19"/>
      <c r="AL164" s="19"/>
      <c r="AM164" s="19"/>
      <c r="AN164" s="19"/>
      <c r="AO164" s="19"/>
      <c r="AP164" s="19"/>
      <c r="AQ164" s="19"/>
      <c r="AR164" s="19"/>
      <c r="AS164" s="19"/>
      <c r="AT164" s="19"/>
      <c r="AW164" s="19"/>
      <c r="AZ164" s="19"/>
      <c r="BA164" s="19"/>
      <c r="BB164" s="19"/>
      <c r="BD164" s="19"/>
      <c r="BF164" s="19"/>
      <c r="BH164" s="19"/>
      <c r="BJ164" s="19"/>
      <c r="BK164" s="19"/>
      <c r="BL164" s="19"/>
      <c r="BM164" s="19"/>
      <c r="BN164" s="19"/>
      <c r="BO164" s="19"/>
      <c r="BP164" s="19"/>
      <c r="BQ164" s="19"/>
      <c r="BR164" s="19"/>
      <c r="BT164" s="19"/>
      <c r="BU164" s="19"/>
      <c r="BV164" s="19"/>
      <c r="BW164" s="19"/>
      <c r="BY164" s="19"/>
      <c r="CB164" s="19"/>
      <c r="CC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87"/>
      <c r="DJ164" s="87"/>
    </row>
    <row r="165" spans="1:150" s="20" customFormat="1" ht="13" x14ac:dyDescent="0.3">
      <c r="A165" s="19" t="s">
        <v>2391</v>
      </c>
      <c r="B165" s="20" t="s">
        <v>978</v>
      </c>
      <c r="C165" s="20" t="s">
        <v>2421</v>
      </c>
      <c r="D165" s="123" t="s">
        <v>980</v>
      </c>
      <c r="E165" s="108"/>
      <c r="F165" s="113">
        <v>45079</v>
      </c>
      <c r="G165" s="19" t="s">
        <v>2394</v>
      </c>
      <c r="H165" s="19" t="s">
        <v>2195</v>
      </c>
      <c r="I165" s="19"/>
      <c r="J165" s="19"/>
      <c r="K165" s="20">
        <v>34.153345899999998</v>
      </c>
      <c r="L165" s="20">
        <v>-106.9827421</v>
      </c>
      <c r="M165" s="62" t="s">
        <v>357</v>
      </c>
      <c r="N165" s="59" t="s">
        <v>1273</v>
      </c>
      <c r="O165" s="20" t="s">
        <v>147</v>
      </c>
      <c r="P165" s="59" t="s">
        <v>2973</v>
      </c>
      <c r="S165" s="19"/>
      <c r="Z165" s="15" t="s">
        <v>2976</v>
      </c>
      <c r="AG165" s="19">
        <v>36.47</v>
      </c>
      <c r="AH165" s="19">
        <v>0.8</v>
      </c>
      <c r="AI165" s="19">
        <v>3.8</v>
      </c>
      <c r="AK165" s="19">
        <v>9.36</v>
      </c>
      <c r="AL165" s="19">
        <v>0.56999999999999995</v>
      </c>
      <c r="AM165" s="19">
        <v>1.85</v>
      </c>
      <c r="AN165" s="19">
        <v>25.6</v>
      </c>
      <c r="AO165" s="19">
        <v>0.1</v>
      </c>
      <c r="AP165" s="19">
        <v>0.83</v>
      </c>
      <c r="AQ165" s="19">
        <v>0.43</v>
      </c>
      <c r="AR165" s="19">
        <v>18.14</v>
      </c>
      <c r="AS165" s="19" t="s">
        <v>2396</v>
      </c>
      <c r="AT165" s="19">
        <v>0.08</v>
      </c>
      <c r="AW165" s="19">
        <v>4.32</v>
      </c>
      <c r="AY165" s="20">
        <v>102.35</v>
      </c>
      <c r="AZ165" s="19" t="s">
        <v>290</v>
      </c>
      <c r="BA165" s="19">
        <v>0.7</v>
      </c>
      <c r="BB165" s="19">
        <v>35.299999999999997</v>
      </c>
      <c r="BD165" s="19">
        <v>2410</v>
      </c>
      <c r="BF165" s="19">
        <v>0.04</v>
      </c>
      <c r="BH165" s="19" t="s">
        <v>292</v>
      </c>
      <c r="BJ165" s="19">
        <v>164</v>
      </c>
      <c r="BK165" s="19">
        <v>11</v>
      </c>
      <c r="BL165" s="19">
        <v>2.21</v>
      </c>
      <c r="BM165" s="19">
        <v>141</v>
      </c>
      <c r="BN165" s="19">
        <v>9.3000000000000007</v>
      </c>
      <c r="BO165" s="19">
        <v>1.5</v>
      </c>
      <c r="BP165" s="19">
        <v>3.73</v>
      </c>
      <c r="BQ165" s="19">
        <v>6.0999999999999999E-2</v>
      </c>
      <c r="BR165" s="19">
        <v>0.16200000000000001</v>
      </c>
      <c r="BT165" s="19">
        <v>80</v>
      </c>
      <c r="BU165" s="19">
        <v>5</v>
      </c>
      <c r="BV165" s="19">
        <v>27.5</v>
      </c>
      <c r="BW165" s="19">
        <v>17</v>
      </c>
      <c r="BY165" s="19">
        <v>47</v>
      </c>
      <c r="CB165" s="19">
        <v>26.6</v>
      </c>
      <c r="CC165" s="19">
        <v>2E-3</v>
      </c>
      <c r="CF165" s="19">
        <v>2.42</v>
      </c>
      <c r="CG165" s="19">
        <v>11.4</v>
      </c>
      <c r="CH165" s="19">
        <v>1.1000000000000001</v>
      </c>
      <c r="CI165" s="19">
        <v>1.6</v>
      </c>
      <c r="CJ165" s="19">
        <v>133.5</v>
      </c>
      <c r="CK165" s="19">
        <v>0.7</v>
      </c>
      <c r="CL165" s="19" t="s">
        <v>261</v>
      </c>
      <c r="CM165" s="19">
        <v>5.72</v>
      </c>
      <c r="CN165" s="19">
        <v>0.53</v>
      </c>
      <c r="CO165" s="19">
        <v>117</v>
      </c>
      <c r="CP165" s="19">
        <v>66</v>
      </c>
      <c r="CQ165" s="19">
        <v>18.899999999999999</v>
      </c>
      <c r="CR165" s="19">
        <v>55</v>
      </c>
      <c r="CS165" s="19">
        <v>35</v>
      </c>
      <c r="CT165" s="19">
        <v>208</v>
      </c>
      <c r="CU165" s="19">
        <v>38.299999999999997</v>
      </c>
      <c r="CV165" s="19">
        <v>79</v>
      </c>
      <c r="CW165" s="19">
        <v>10.4</v>
      </c>
      <c r="CX165" s="19">
        <v>43.5</v>
      </c>
      <c r="CY165" s="19">
        <v>9.92</v>
      </c>
      <c r="CZ165" s="19">
        <v>3.61</v>
      </c>
      <c r="DA165" s="19">
        <v>10.7</v>
      </c>
      <c r="DB165" s="19">
        <v>1.79</v>
      </c>
      <c r="DC165" s="19">
        <v>10.75</v>
      </c>
      <c r="DD165" s="19">
        <v>2.2000000000000002</v>
      </c>
      <c r="DE165" s="19">
        <v>6.23</v>
      </c>
      <c r="DF165" s="19">
        <v>0.89</v>
      </c>
      <c r="DG165" s="19">
        <v>5.47</v>
      </c>
      <c r="DH165" s="19">
        <v>0.82</v>
      </c>
      <c r="DI165" s="87">
        <v>223.57999999999993</v>
      </c>
      <c r="DJ165" s="87">
        <v>278.57999999999993</v>
      </c>
      <c r="DN165" s="19"/>
      <c r="DO165" s="19"/>
    </row>
    <row r="166" spans="1:150" s="20" customFormat="1" ht="13" x14ac:dyDescent="0.3">
      <c r="A166" s="19" t="s">
        <v>2391</v>
      </c>
      <c r="B166" s="20" t="s">
        <v>978</v>
      </c>
      <c r="C166" s="20" t="s">
        <v>2421</v>
      </c>
      <c r="D166" s="20" t="s">
        <v>980</v>
      </c>
      <c r="E166" s="108"/>
      <c r="F166" s="113">
        <v>45118</v>
      </c>
      <c r="G166" s="59" t="s">
        <v>2454</v>
      </c>
      <c r="H166" s="19" t="s">
        <v>2195</v>
      </c>
      <c r="I166" s="19"/>
      <c r="J166" s="19"/>
      <c r="K166" s="20">
        <v>34.153345899999998</v>
      </c>
      <c r="L166" s="20">
        <v>-106.9827421</v>
      </c>
      <c r="M166" s="62" t="s">
        <v>357</v>
      </c>
      <c r="N166" s="59" t="s">
        <v>1273</v>
      </c>
      <c r="O166" s="20" t="s">
        <v>147</v>
      </c>
      <c r="P166" s="59" t="s">
        <v>2973</v>
      </c>
      <c r="T166" s="19"/>
      <c r="Z166" s="20" t="s">
        <v>2976</v>
      </c>
      <c r="AG166" s="19">
        <v>31.52</v>
      </c>
      <c r="AH166" s="19">
        <v>0.44</v>
      </c>
      <c r="AI166" s="19">
        <v>2.58</v>
      </c>
      <c r="AK166" s="19">
        <v>7.31</v>
      </c>
      <c r="AL166" s="19">
        <v>0.67</v>
      </c>
      <c r="AM166" s="19">
        <v>1.1399999999999999</v>
      </c>
      <c r="AN166" s="19">
        <v>31.5</v>
      </c>
      <c r="AO166" s="19">
        <v>0.11</v>
      </c>
      <c r="AP166" s="19">
        <v>0.56000000000000005</v>
      </c>
      <c r="AQ166" s="19">
        <v>0.23</v>
      </c>
      <c r="AR166" s="19">
        <v>22.45</v>
      </c>
      <c r="AS166" s="19" t="s">
        <v>2396</v>
      </c>
      <c r="AT166" s="19">
        <v>0.03</v>
      </c>
      <c r="AW166" s="19">
        <v>5.68</v>
      </c>
      <c r="AY166" s="20">
        <v>104.22</v>
      </c>
      <c r="AZ166" s="19" t="s">
        <v>290</v>
      </c>
      <c r="BA166" s="19">
        <v>1</v>
      </c>
      <c r="BB166" s="19">
        <v>39.9</v>
      </c>
      <c r="BD166" s="19">
        <v>531</v>
      </c>
      <c r="BF166" s="19">
        <v>0.02</v>
      </c>
      <c r="BH166" s="19" t="s">
        <v>292</v>
      </c>
      <c r="BJ166" s="19">
        <v>202</v>
      </c>
      <c r="BK166" s="19">
        <v>6</v>
      </c>
      <c r="BL166" s="19">
        <v>2.19</v>
      </c>
      <c r="BM166" s="19">
        <v>90</v>
      </c>
      <c r="BN166" s="19">
        <v>6.2</v>
      </c>
      <c r="BO166" s="19">
        <v>1.3</v>
      </c>
      <c r="BP166" s="19">
        <v>4.1399999999999997</v>
      </c>
      <c r="BQ166" s="19">
        <v>7.1999999999999995E-2</v>
      </c>
      <c r="BR166" s="19">
        <v>0.158</v>
      </c>
      <c r="BT166" s="19">
        <v>70</v>
      </c>
      <c r="BU166" s="19">
        <v>4</v>
      </c>
      <c r="BV166" s="19">
        <v>24.6</v>
      </c>
      <c r="BW166" s="19">
        <v>14</v>
      </c>
      <c r="BY166" s="19">
        <v>45</v>
      </c>
      <c r="CB166" s="19">
        <v>18.7</v>
      </c>
      <c r="CC166" s="19">
        <v>1E-3</v>
      </c>
      <c r="CF166" s="19">
        <v>2.78</v>
      </c>
      <c r="CG166" s="19">
        <v>11</v>
      </c>
      <c r="CH166" s="19">
        <v>0.8</v>
      </c>
      <c r="CI166" s="19">
        <v>1.4</v>
      </c>
      <c r="CJ166" s="19">
        <v>101.5</v>
      </c>
      <c r="CK166" s="19">
        <v>0.4</v>
      </c>
      <c r="CL166" s="19" t="s">
        <v>261</v>
      </c>
      <c r="CM166" s="19">
        <v>5.53</v>
      </c>
      <c r="CN166" s="19">
        <v>0.73</v>
      </c>
      <c r="CO166" s="19">
        <v>133.5</v>
      </c>
      <c r="CP166" s="19">
        <v>65</v>
      </c>
      <c r="CQ166" s="19">
        <v>16.5</v>
      </c>
      <c r="CR166" s="19">
        <v>72.8</v>
      </c>
      <c r="CS166" s="19">
        <v>21</v>
      </c>
      <c r="CT166" s="19">
        <v>270</v>
      </c>
      <c r="CU166" s="19">
        <v>37.4</v>
      </c>
      <c r="CV166" s="19">
        <v>75.900000000000006</v>
      </c>
      <c r="CW166" s="19">
        <v>9.56</v>
      </c>
      <c r="CX166" s="19">
        <v>41.5</v>
      </c>
      <c r="CY166" s="19">
        <v>10</v>
      </c>
      <c r="CZ166" s="19">
        <v>4.0199999999999996</v>
      </c>
      <c r="DA166" s="19">
        <v>10.3</v>
      </c>
      <c r="DB166" s="19">
        <v>1.94</v>
      </c>
      <c r="DC166" s="19">
        <v>12.9</v>
      </c>
      <c r="DD166" s="19">
        <v>2.9</v>
      </c>
      <c r="DE166" s="19">
        <v>8.16</v>
      </c>
      <c r="DF166" s="19">
        <v>1.2</v>
      </c>
      <c r="DG166" s="19">
        <v>7.53</v>
      </c>
      <c r="DH166" s="19">
        <v>1.1200000000000001</v>
      </c>
      <c r="DI166" s="87">
        <v>224.43000000000004</v>
      </c>
      <c r="DJ166" s="87">
        <v>297.23</v>
      </c>
    </row>
    <row r="167" spans="1:150" s="20" customFormat="1" x14ac:dyDescent="0.35">
      <c r="A167" s="19" t="s">
        <v>2978</v>
      </c>
      <c r="B167" s="20" t="s">
        <v>978</v>
      </c>
      <c r="C167" s="20" t="s">
        <v>2421</v>
      </c>
      <c r="D167" s="20" t="s">
        <v>980</v>
      </c>
      <c r="E167" s="108"/>
      <c r="F167" s="113">
        <v>45118</v>
      </c>
      <c r="G167" s="59" t="s">
        <v>2454</v>
      </c>
      <c r="H167" s="19" t="s">
        <v>2195</v>
      </c>
      <c r="I167" s="19"/>
      <c r="J167" s="19"/>
      <c r="K167" s="20">
        <v>34.153345899999998</v>
      </c>
      <c r="L167" s="20">
        <v>-106.9827421</v>
      </c>
      <c r="M167" s="62" t="s">
        <v>357</v>
      </c>
      <c r="N167" s="59"/>
      <c r="O167" s="20" t="s">
        <v>147</v>
      </c>
      <c r="P167" s="59" t="s">
        <v>2973</v>
      </c>
      <c r="T167" s="19"/>
      <c r="Z167" s="20" t="s">
        <v>2976</v>
      </c>
      <c r="AG167" s="135">
        <f>AVERAGE(AG165:AG166)</f>
        <v>33.994999999999997</v>
      </c>
      <c r="AH167" s="135">
        <f t="shared" ref="AH167:AI167" si="883">AVERAGE(AH165:AH166)</f>
        <v>0.62</v>
      </c>
      <c r="AI167" s="135">
        <f t="shared" si="883"/>
        <v>3.19</v>
      </c>
      <c r="AK167" s="135">
        <f t="shared" ref="AK167:AT167" si="884">AVERAGE(AK165:AK166)</f>
        <v>8.3349999999999991</v>
      </c>
      <c r="AL167" s="135">
        <f t="shared" si="884"/>
        <v>0.62</v>
      </c>
      <c r="AM167" s="135">
        <f t="shared" si="884"/>
        <v>1.4950000000000001</v>
      </c>
      <c r="AN167" s="135">
        <f t="shared" si="884"/>
        <v>28.55</v>
      </c>
      <c r="AO167" s="135">
        <f t="shared" si="884"/>
        <v>0.10500000000000001</v>
      </c>
      <c r="AP167" s="135">
        <f t="shared" si="884"/>
        <v>0.69500000000000006</v>
      </c>
      <c r="AQ167" s="135">
        <f t="shared" si="884"/>
        <v>0.33</v>
      </c>
      <c r="AR167" s="135">
        <f t="shared" si="884"/>
        <v>20.295000000000002</v>
      </c>
      <c r="AS167" s="135" t="s">
        <v>2396</v>
      </c>
      <c r="AT167" s="135">
        <f t="shared" si="884"/>
        <v>5.5E-2</v>
      </c>
      <c r="AW167" s="135">
        <f t="shared" ref="AW167" si="885">AVERAGE(AW165:AW166)</f>
        <v>5</v>
      </c>
      <c r="AY167" s="135">
        <f t="shared" ref="AY167" si="886">AVERAGE(AY165:AY166)</f>
        <v>103.285</v>
      </c>
      <c r="AZ167" s="19" t="s">
        <v>290</v>
      </c>
      <c r="BA167" s="135">
        <f t="shared" ref="BA167" si="887">AVERAGE(BA165:BA166)</f>
        <v>0.85</v>
      </c>
      <c r="BB167" s="135">
        <f t="shared" ref="BB167:BF167" si="888">AVERAGE(BB165:BB166)</f>
        <v>37.599999999999994</v>
      </c>
      <c r="BD167" s="135">
        <f t="shared" si="888"/>
        <v>1470.5</v>
      </c>
      <c r="BF167" s="135">
        <f t="shared" si="888"/>
        <v>0.03</v>
      </c>
      <c r="BH167" s="19" t="s">
        <v>292</v>
      </c>
      <c r="BJ167" s="135">
        <f t="shared" ref="BJ167" si="889">AVERAGE(BJ165:BJ166)</f>
        <v>183</v>
      </c>
      <c r="BK167" s="135">
        <f t="shared" ref="BK167" si="890">AVERAGE(BK165:BK166)</f>
        <v>8.5</v>
      </c>
      <c r="BL167" s="135">
        <f t="shared" ref="BL167" si="891">AVERAGE(BL165:BL166)</f>
        <v>2.2000000000000002</v>
      </c>
      <c r="BM167" s="135">
        <f t="shared" ref="BM167" si="892">AVERAGE(BM165:BM166)</f>
        <v>115.5</v>
      </c>
      <c r="BN167" s="135">
        <f t="shared" ref="BN167" si="893">AVERAGE(BN165:BN166)</f>
        <v>7.75</v>
      </c>
      <c r="BO167" s="135">
        <f t="shared" ref="BO167" si="894">AVERAGE(BO165:BO166)</f>
        <v>1.4</v>
      </c>
      <c r="BP167" s="135">
        <f t="shared" ref="BP167" si="895">AVERAGE(BP165:BP166)</f>
        <v>3.9349999999999996</v>
      </c>
      <c r="BQ167" s="135">
        <f t="shared" ref="BQ167" si="896">AVERAGE(BQ165:BQ166)</f>
        <v>6.6500000000000004E-2</v>
      </c>
      <c r="BR167" s="135">
        <f t="shared" ref="BR167" si="897">AVERAGE(BR165:BR166)</f>
        <v>0.16</v>
      </c>
      <c r="BT167" s="135">
        <f t="shared" ref="BT167" si="898">AVERAGE(BT165:BT166)</f>
        <v>75</v>
      </c>
      <c r="BU167" s="135">
        <f t="shared" ref="BU167" si="899">AVERAGE(BU165:BU166)</f>
        <v>4.5</v>
      </c>
      <c r="BV167" s="135">
        <f t="shared" ref="BV167" si="900">AVERAGE(BV165:BV166)</f>
        <v>26.05</v>
      </c>
      <c r="BW167" s="135">
        <f t="shared" ref="BW167" si="901">AVERAGE(BW165:BW166)</f>
        <v>15.5</v>
      </c>
      <c r="BY167" s="135">
        <f t="shared" ref="BY167" si="902">AVERAGE(BY165:BY166)</f>
        <v>46</v>
      </c>
      <c r="CB167" s="135">
        <f t="shared" ref="CB167" si="903">AVERAGE(CB165:CB166)</f>
        <v>22.65</v>
      </c>
      <c r="CC167" s="135">
        <f t="shared" ref="CC167" si="904">AVERAGE(CC165:CC166)</f>
        <v>1.5E-3</v>
      </c>
      <c r="CF167" s="135">
        <f t="shared" ref="CF167" si="905">AVERAGE(CF165:CF166)</f>
        <v>2.5999999999999996</v>
      </c>
      <c r="CG167" s="135">
        <f t="shared" ref="CG167" si="906">AVERAGE(CG165:CG166)</f>
        <v>11.2</v>
      </c>
      <c r="CH167" s="135">
        <f t="shared" ref="CH167" si="907">AVERAGE(CH165:CH166)</f>
        <v>0.95000000000000007</v>
      </c>
      <c r="CI167" s="135">
        <f t="shared" ref="CI167" si="908">AVERAGE(CI165:CI166)</f>
        <v>1.5</v>
      </c>
      <c r="CJ167" s="135">
        <f t="shared" ref="CJ167" si="909">AVERAGE(CJ165:CJ166)</f>
        <v>117.5</v>
      </c>
      <c r="CK167" s="135">
        <f t="shared" ref="CK167" si="910">AVERAGE(CK165:CK166)</f>
        <v>0.55000000000000004</v>
      </c>
      <c r="CL167" s="135" t="s">
        <v>261</v>
      </c>
      <c r="CM167" s="135">
        <f t="shared" ref="CM167" si="911">AVERAGE(CM165:CM166)</f>
        <v>5.625</v>
      </c>
      <c r="CN167" s="135">
        <f t="shared" ref="CN167" si="912">AVERAGE(CN165:CN166)</f>
        <v>0.63</v>
      </c>
      <c r="CO167" s="135">
        <f t="shared" ref="CO167" si="913">AVERAGE(CO165:CO166)</f>
        <v>125.25</v>
      </c>
      <c r="CP167" s="135">
        <f t="shared" ref="CP167" si="914">AVERAGE(CP165:CP166)</f>
        <v>65.5</v>
      </c>
      <c r="CQ167" s="135">
        <f t="shared" ref="CQ167" si="915">AVERAGE(CQ165:CQ166)</f>
        <v>17.7</v>
      </c>
      <c r="CR167" s="135">
        <f t="shared" ref="CR167" si="916">AVERAGE(CR165:CR166)</f>
        <v>63.9</v>
      </c>
      <c r="CS167" s="135">
        <f t="shared" ref="CS167" si="917">AVERAGE(CS165:CS166)</f>
        <v>28</v>
      </c>
      <c r="CT167" s="135">
        <f t="shared" ref="CT167" si="918">AVERAGE(CT165:CT166)</f>
        <v>239</v>
      </c>
      <c r="CU167" s="135">
        <f t="shared" ref="CU167" si="919">AVERAGE(CU165:CU166)</f>
        <v>37.849999999999994</v>
      </c>
      <c r="CV167" s="135">
        <f t="shared" ref="CV167" si="920">AVERAGE(CV165:CV166)</f>
        <v>77.45</v>
      </c>
      <c r="CW167" s="135">
        <f t="shared" ref="CW167" si="921">AVERAGE(CW165:CW166)</f>
        <v>9.98</v>
      </c>
      <c r="CX167" s="135">
        <f t="shared" ref="CX167" si="922">AVERAGE(CX165:CX166)</f>
        <v>42.5</v>
      </c>
      <c r="CY167" s="135">
        <f t="shared" ref="CY167" si="923">AVERAGE(CY165:CY166)</f>
        <v>9.9600000000000009</v>
      </c>
      <c r="CZ167" s="135">
        <f t="shared" ref="CZ167" si="924">AVERAGE(CZ165:CZ166)</f>
        <v>3.8149999999999995</v>
      </c>
      <c r="DA167" s="135">
        <f t="shared" ref="DA167" si="925">AVERAGE(DA165:DA166)</f>
        <v>10.5</v>
      </c>
      <c r="DB167" s="135">
        <f t="shared" ref="DB167" si="926">AVERAGE(DB165:DB166)</f>
        <v>1.865</v>
      </c>
      <c r="DC167" s="135">
        <f t="shared" ref="DC167" si="927">AVERAGE(DC165:DC166)</f>
        <v>11.824999999999999</v>
      </c>
      <c r="DD167" s="135">
        <f t="shared" ref="DD167" si="928">AVERAGE(DD165:DD166)</f>
        <v>2.5499999999999998</v>
      </c>
      <c r="DE167" s="135">
        <f t="shared" ref="DE167" si="929">AVERAGE(DE165:DE166)</f>
        <v>7.1950000000000003</v>
      </c>
      <c r="DF167" s="135">
        <f t="shared" ref="DF167" si="930">AVERAGE(DF165:DF166)</f>
        <v>1.0449999999999999</v>
      </c>
      <c r="DG167" s="135">
        <f t="shared" ref="DG167" si="931">AVERAGE(DG165:DG166)</f>
        <v>6.5</v>
      </c>
      <c r="DH167" s="135">
        <f t="shared" ref="DH167" si="932">AVERAGE(DH165:DH166)</f>
        <v>0.97</v>
      </c>
      <c r="DI167" s="87">
        <f t="shared" ref="DI167:DJ167" si="933">SUM(CU167:DH167)</f>
        <v>224.005</v>
      </c>
      <c r="DJ167" s="87">
        <f t="shared" si="933"/>
        <v>410.15999999999997</v>
      </c>
    </row>
    <row r="168" spans="1:150" s="20" customFormat="1" ht="13" x14ac:dyDescent="0.3">
      <c r="A168" s="19"/>
      <c r="E168" s="108"/>
      <c r="F168" s="113"/>
      <c r="G168" s="59"/>
      <c r="H168" s="19"/>
      <c r="I168" s="19"/>
      <c r="J168" s="19"/>
      <c r="M168" s="62"/>
      <c r="N168" s="59"/>
      <c r="P168" s="59"/>
      <c r="T168" s="19"/>
      <c r="AG168" s="19"/>
      <c r="AH168" s="19"/>
      <c r="AI168" s="19"/>
      <c r="AK168" s="19"/>
      <c r="AL168" s="19"/>
      <c r="AM168" s="19"/>
      <c r="AN168" s="19"/>
      <c r="AO168" s="19"/>
      <c r="AP168" s="19"/>
      <c r="AQ168" s="19"/>
      <c r="AR168" s="19"/>
      <c r="AS168" s="19"/>
      <c r="AT168" s="19"/>
      <c r="AW168" s="19"/>
      <c r="AZ168" s="19"/>
      <c r="BA168" s="19"/>
      <c r="BB168" s="19"/>
      <c r="BD168" s="19"/>
      <c r="BF168" s="19"/>
      <c r="BH168" s="19"/>
      <c r="BJ168" s="19"/>
      <c r="BK168" s="19"/>
      <c r="BL168" s="19"/>
      <c r="BM168" s="19"/>
      <c r="BN168" s="19"/>
      <c r="BO168" s="19"/>
      <c r="BP168" s="19"/>
      <c r="BQ168" s="19"/>
      <c r="BR168" s="19"/>
      <c r="BT168" s="19"/>
      <c r="BU168" s="19"/>
      <c r="BV168" s="19"/>
      <c r="BW168" s="19"/>
      <c r="BY168" s="19"/>
      <c r="CB168" s="19"/>
      <c r="CC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87"/>
      <c r="DJ168" s="87"/>
    </row>
    <row r="169" spans="1:150" s="20" customFormat="1" ht="13" x14ac:dyDescent="0.3">
      <c r="A169" s="19" t="s">
        <v>2392</v>
      </c>
      <c r="B169" s="20" t="s">
        <v>978</v>
      </c>
      <c r="C169" s="20" t="s">
        <v>2421</v>
      </c>
      <c r="D169" s="123" t="s">
        <v>980</v>
      </c>
      <c r="E169" s="108"/>
      <c r="F169" s="113">
        <v>45079</v>
      </c>
      <c r="G169" s="19" t="s">
        <v>2394</v>
      </c>
      <c r="H169" s="19" t="s">
        <v>2195</v>
      </c>
      <c r="I169" s="19"/>
      <c r="J169" s="19"/>
      <c r="K169" s="20">
        <v>34.153345899999998</v>
      </c>
      <c r="L169" s="20">
        <v>-106.9827421</v>
      </c>
      <c r="M169" s="62" t="s">
        <v>357</v>
      </c>
      <c r="N169" s="59" t="s">
        <v>1273</v>
      </c>
      <c r="O169" s="20" t="s">
        <v>147</v>
      </c>
      <c r="P169" s="59" t="s">
        <v>2972</v>
      </c>
      <c r="S169" s="19"/>
      <c r="Z169" s="59"/>
      <c r="AG169" s="19">
        <v>16.3</v>
      </c>
      <c r="AH169" s="19">
        <v>0.19</v>
      </c>
      <c r="AI169" s="19">
        <v>2.5</v>
      </c>
      <c r="AK169" s="19">
        <v>9.3800000000000008</v>
      </c>
      <c r="AL169" s="19">
        <v>0.87</v>
      </c>
      <c r="AM169" s="19">
        <v>3.1</v>
      </c>
      <c r="AN169" s="19">
        <v>35.6</v>
      </c>
      <c r="AO169" s="19">
        <v>0.03</v>
      </c>
      <c r="AP169" s="19">
        <v>0.09</v>
      </c>
      <c r="AQ169" s="19">
        <v>3.25</v>
      </c>
      <c r="AR169" s="19">
        <v>27.18</v>
      </c>
      <c r="AS169" s="19">
        <v>7950</v>
      </c>
      <c r="AT169" s="19">
        <v>0.21</v>
      </c>
      <c r="AW169" s="19">
        <v>7.13</v>
      </c>
      <c r="AY169" s="20">
        <v>105.83</v>
      </c>
      <c r="AZ169" s="19">
        <v>1E-3</v>
      </c>
      <c r="BA169" s="19" t="s">
        <v>292</v>
      </c>
      <c r="BB169" s="19">
        <v>9.5</v>
      </c>
      <c r="BD169" s="19">
        <v>324</v>
      </c>
      <c r="BF169" s="19">
        <v>0.61</v>
      </c>
      <c r="BH169" s="19">
        <v>0.7</v>
      </c>
      <c r="BJ169" s="19">
        <v>20</v>
      </c>
      <c r="BK169" s="19">
        <v>10</v>
      </c>
      <c r="BL169" s="19">
        <v>0.23</v>
      </c>
      <c r="BM169" s="19">
        <v>9</v>
      </c>
      <c r="BN169" s="19">
        <v>9.8000000000000007</v>
      </c>
      <c r="BO169" s="19">
        <v>3.1</v>
      </c>
      <c r="BP169" s="19">
        <v>18.2</v>
      </c>
      <c r="BQ169" s="19">
        <v>1.2E-2</v>
      </c>
      <c r="BR169" s="19">
        <v>0.32900000000000001</v>
      </c>
      <c r="BT169" s="19">
        <v>30</v>
      </c>
      <c r="BU169" s="19">
        <v>5</v>
      </c>
      <c r="BV169" s="19">
        <v>1120</v>
      </c>
      <c r="BW169" s="19">
        <v>27</v>
      </c>
      <c r="BY169" s="19">
        <v>40</v>
      </c>
      <c r="CB169" s="19">
        <v>3.2</v>
      </c>
      <c r="CC169" s="19">
        <v>3.0000000000000001E-3</v>
      </c>
      <c r="CF169" s="19">
        <v>1.43</v>
      </c>
      <c r="CG169" s="19">
        <v>11.4</v>
      </c>
      <c r="CH169" s="19">
        <v>0.6</v>
      </c>
      <c r="CI169" s="19">
        <v>8</v>
      </c>
      <c r="CJ169" s="19">
        <v>1810</v>
      </c>
      <c r="CK169" s="19">
        <v>34.200000000000003</v>
      </c>
      <c r="CL169" s="19">
        <v>0.06</v>
      </c>
      <c r="CM169" s="19">
        <v>306</v>
      </c>
      <c r="CN169" s="19">
        <v>0.28000000000000003</v>
      </c>
      <c r="CO169" s="19">
        <v>465</v>
      </c>
      <c r="CP169" s="19">
        <v>47</v>
      </c>
      <c r="CQ169" s="19">
        <v>12.2</v>
      </c>
      <c r="CR169" s="19">
        <v>131.5</v>
      </c>
      <c r="CS169" s="19">
        <v>198</v>
      </c>
      <c r="CT169" s="19">
        <v>1480</v>
      </c>
      <c r="CU169" s="19">
        <v>1095</v>
      </c>
      <c r="CV169" s="19">
        <v>1880</v>
      </c>
      <c r="CW169" s="19">
        <v>195.5</v>
      </c>
      <c r="CX169" s="19">
        <v>683</v>
      </c>
      <c r="CY169" s="19">
        <v>95.4</v>
      </c>
      <c r="CZ169" s="19">
        <v>21.6</v>
      </c>
      <c r="DA169" s="19">
        <v>59.5</v>
      </c>
      <c r="DB169" s="19">
        <v>7.43</v>
      </c>
      <c r="DC169" s="19">
        <v>34.299999999999997</v>
      </c>
      <c r="DD169" s="19">
        <v>5.36</v>
      </c>
      <c r="DE169" s="19">
        <v>12.5</v>
      </c>
      <c r="DF169" s="19">
        <v>1.52</v>
      </c>
      <c r="DG169" s="19">
        <v>8.77</v>
      </c>
      <c r="DH169" s="19">
        <v>1.23</v>
      </c>
      <c r="DI169" s="87">
        <v>4101.1099999999997</v>
      </c>
      <c r="DJ169" s="87">
        <v>4232.6099999999997</v>
      </c>
      <c r="DN169" s="19"/>
      <c r="DO169" s="19"/>
    </row>
    <row r="170" spans="1:150" s="20" customFormat="1" ht="13" x14ac:dyDescent="0.3">
      <c r="A170" s="19" t="s">
        <v>2392</v>
      </c>
      <c r="B170" s="20" t="s">
        <v>978</v>
      </c>
      <c r="C170" s="20" t="s">
        <v>2421</v>
      </c>
      <c r="D170" s="20" t="s">
        <v>980</v>
      </c>
      <c r="E170" s="108"/>
      <c r="F170" s="113">
        <v>45118</v>
      </c>
      <c r="G170" s="59" t="s">
        <v>2454</v>
      </c>
      <c r="H170" s="19" t="s">
        <v>2195</v>
      </c>
      <c r="I170" s="19"/>
      <c r="J170" s="19"/>
      <c r="K170" s="20">
        <v>34.153345899999998</v>
      </c>
      <c r="L170" s="20">
        <v>-106.9827421</v>
      </c>
      <c r="M170" s="62" t="s">
        <v>357</v>
      </c>
      <c r="N170" s="59" t="s">
        <v>1273</v>
      </c>
      <c r="O170" s="20" t="s">
        <v>147</v>
      </c>
      <c r="P170" s="59" t="s">
        <v>2972</v>
      </c>
      <c r="T170" s="19"/>
      <c r="AG170" s="19">
        <v>17.96</v>
      </c>
      <c r="AH170" s="19">
        <v>0.16</v>
      </c>
      <c r="AI170" s="19">
        <v>1.39</v>
      </c>
      <c r="AK170" s="19">
        <v>6.34</v>
      </c>
      <c r="AL170" s="19">
        <v>0.91</v>
      </c>
      <c r="AM170" s="19">
        <v>2.8</v>
      </c>
      <c r="AN170" s="19">
        <v>37.299999999999997</v>
      </c>
      <c r="AO170" s="19">
        <v>7.0000000000000007E-2</v>
      </c>
      <c r="AP170" s="19">
        <v>0.05</v>
      </c>
      <c r="AQ170" s="19">
        <v>3.53</v>
      </c>
      <c r="AR170" s="19">
        <v>26.99</v>
      </c>
      <c r="AS170" s="19">
        <v>14150</v>
      </c>
      <c r="AT170" s="19">
        <v>0.19</v>
      </c>
      <c r="AW170" s="19">
        <v>7.19</v>
      </c>
      <c r="AY170" s="20">
        <v>104.87999999999998</v>
      </c>
      <c r="AZ170" s="19">
        <v>1E-3</v>
      </c>
      <c r="BA170" s="19">
        <v>0.6</v>
      </c>
      <c r="BB170" s="19">
        <v>5.9</v>
      </c>
      <c r="BD170" s="19">
        <v>202</v>
      </c>
      <c r="BF170" s="19">
        <v>0.1</v>
      </c>
      <c r="BH170" s="19" t="s">
        <v>292</v>
      </c>
      <c r="BJ170" s="19">
        <v>9</v>
      </c>
      <c r="BK170" s="19">
        <v>5</v>
      </c>
      <c r="BL170" s="19">
        <v>0.22</v>
      </c>
      <c r="BM170" s="19">
        <v>2</v>
      </c>
      <c r="BN170" s="19">
        <v>6</v>
      </c>
      <c r="BO170" s="19">
        <v>2.7</v>
      </c>
      <c r="BP170" s="19">
        <v>23.1</v>
      </c>
      <c r="BQ170" s="19">
        <v>6.0000000000000001E-3</v>
      </c>
      <c r="BR170" s="19">
        <v>0.28699999999999998</v>
      </c>
      <c r="BT170" s="19">
        <v>30</v>
      </c>
      <c r="BU170" s="19">
        <v>2</v>
      </c>
      <c r="BV170" s="19">
        <v>933</v>
      </c>
      <c r="BW170" s="19">
        <v>14</v>
      </c>
      <c r="BY170" s="19">
        <v>66</v>
      </c>
      <c r="CB170" s="19">
        <v>2.2999999999999998</v>
      </c>
      <c r="CC170" s="19">
        <v>2E-3</v>
      </c>
      <c r="CF170" s="19">
        <v>1.07</v>
      </c>
      <c r="CG170" s="19">
        <v>13</v>
      </c>
      <c r="CH170" s="19">
        <v>0.4</v>
      </c>
      <c r="CI170" s="19">
        <v>6.3</v>
      </c>
      <c r="CJ170" s="19">
        <v>1620</v>
      </c>
      <c r="CK170" s="19">
        <v>36.5</v>
      </c>
      <c r="CL170" s="19">
        <v>0.05</v>
      </c>
      <c r="CM170" s="19">
        <v>415</v>
      </c>
      <c r="CN170" s="19">
        <v>0.32</v>
      </c>
      <c r="CO170" s="19">
        <v>656</v>
      </c>
      <c r="CP170" s="19">
        <v>42</v>
      </c>
      <c r="CQ170" s="19">
        <v>10.7</v>
      </c>
      <c r="CR170" s="19">
        <v>138.5</v>
      </c>
      <c r="CS170" s="19">
        <v>180</v>
      </c>
      <c r="CT170" s="19">
        <v>1930</v>
      </c>
      <c r="CU170" s="19">
        <v>1160</v>
      </c>
      <c r="CV170" s="19">
        <v>2030</v>
      </c>
      <c r="CW170" s="19">
        <v>209</v>
      </c>
      <c r="CX170" s="19">
        <v>742</v>
      </c>
      <c r="CY170" s="19">
        <v>106</v>
      </c>
      <c r="CZ170" s="19">
        <v>25.7</v>
      </c>
      <c r="DA170" s="19">
        <v>67.5</v>
      </c>
      <c r="DB170" s="19">
        <v>8.2899999999999991</v>
      </c>
      <c r="DC170" s="19">
        <v>37.200000000000003</v>
      </c>
      <c r="DD170" s="19">
        <v>5.84</v>
      </c>
      <c r="DE170" s="19">
        <v>12.2</v>
      </c>
      <c r="DF170" s="19">
        <v>1.54</v>
      </c>
      <c r="DG170" s="19">
        <v>8.43</v>
      </c>
      <c r="DH170" s="19">
        <v>1.1299999999999999</v>
      </c>
      <c r="DI170" s="87">
        <v>4414.83</v>
      </c>
      <c r="DJ170" s="87">
        <v>4553.33</v>
      </c>
    </row>
    <row r="171" spans="1:150" x14ac:dyDescent="0.35">
      <c r="A171" s="19" t="s">
        <v>2979</v>
      </c>
      <c r="B171" s="20" t="s">
        <v>978</v>
      </c>
      <c r="C171" s="20" t="s">
        <v>2421</v>
      </c>
      <c r="D171" s="20" t="s">
        <v>980</v>
      </c>
      <c r="E171" s="108"/>
      <c r="F171" s="113">
        <v>45118</v>
      </c>
      <c r="G171" s="59" t="s">
        <v>2454</v>
      </c>
      <c r="H171" s="19" t="s">
        <v>2195</v>
      </c>
      <c r="I171" s="19"/>
      <c r="J171" s="19"/>
      <c r="K171" s="20">
        <v>34.153345899999998</v>
      </c>
      <c r="L171" s="20">
        <v>-106.9827421</v>
      </c>
      <c r="M171" s="62" t="s">
        <v>357</v>
      </c>
      <c r="N171" s="59" t="s">
        <v>1273</v>
      </c>
      <c r="O171" s="20" t="s">
        <v>147</v>
      </c>
      <c r="P171" s="59" t="s">
        <v>2972</v>
      </c>
      <c r="AG171" s="135">
        <f>AVERAGE(AG169:AG170)</f>
        <v>17.130000000000003</v>
      </c>
      <c r="AH171" s="135">
        <f t="shared" ref="AH171:AI171" si="934">AVERAGE(AH169:AH170)</f>
        <v>0.17499999999999999</v>
      </c>
      <c r="AI171" s="135">
        <f t="shared" si="934"/>
        <v>1.9449999999999998</v>
      </c>
      <c r="AK171" s="135">
        <f t="shared" ref="AK171:AT171" si="935">AVERAGE(AK169:AK170)</f>
        <v>7.86</v>
      </c>
      <c r="AL171" s="135">
        <f t="shared" si="935"/>
        <v>0.89</v>
      </c>
      <c r="AM171" s="135">
        <f t="shared" si="935"/>
        <v>2.95</v>
      </c>
      <c r="AN171" s="135">
        <f t="shared" si="935"/>
        <v>36.450000000000003</v>
      </c>
      <c r="AO171" s="135">
        <f t="shared" si="935"/>
        <v>0.05</v>
      </c>
      <c r="AP171" s="135">
        <f t="shared" si="935"/>
        <v>7.0000000000000007E-2</v>
      </c>
      <c r="AQ171" s="135">
        <f t="shared" si="935"/>
        <v>3.3899999999999997</v>
      </c>
      <c r="AR171" s="135">
        <f t="shared" si="935"/>
        <v>27.085000000000001</v>
      </c>
      <c r="AS171" s="135">
        <f t="shared" si="935"/>
        <v>11050</v>
      </c>
      <c r="AT171" s="135">
        <f t="shared" si="935"/>
        <v>0.2</v>
      </c>
      <c r="AW171" s="135">
        <f>AVERAGE(AW169:AW170)</f>
        <v>7.16</v>
      </c>
      <c r="AY171" s="135">
        <f t="shared" ref="AY171:BB171" si="936">AVERAGE(AY169:AY170)</f>
        <v>105.35499999999999</v>
      </c>
      <c r="AZ171" s="135">
        <f t="shared" si="936"/>
        <v>1E-3</v>
      </c>
      <c r="BA171" s="135">
        <f t="shared" si="936"/>
        <v>0.6</v>
      </c>
      <c r="BB171" s="135">
        <f t="shared" si="936"/>
        <v>7.7</v>
      </c>
      <c r="BD171" s="135">
        <f>AVERAGE(BD169:BD170)</f>
        <v>263</v>
      </c>
      <c r="BF171" s="135">
        <f>AVERAGE(BF169:BF170)</f>
        <v>0.35499999999999998</v>
      </c>
      <c r="BH171" s="135">
        <f>AVERAGE(BH169:BH170)</f>
        <v>0.7</v>
      </c>
      <c r="BJ171" s="135">
        <f t="shared" ref="BJ171:BR171" si="937">AVERAGE(BJ169:BJ170)</f>
        <v>14.5</v>
      </c>
      <c r="BK171" s="135">
        <f t="shared" si="937"/>
        <v>7.5</v>
      </c>
      <c r="BL171" s="135">
        <f t="shared" si="937"/>
        <v>0.22500000000000001</v>
      </c>
      <c r="BM171" s="135">
        <f t="shared" si="937"/>
        <v>5.5</v>
      </c>
      <c r="BN171" s="135">
        <f t="shared" si="937"/>
        <v>7.9</v>
      </c>
      <c r="BO171" s="135">
        <f t="shared" si="937"/>
        <v>2.9000000000000004</v>
      </c>
      <c r="BP171" s="135">
        <f t="shared" si="937"/>
        <v>20.65</v>
      </c>
      <c r="BQ171" s="135">
        <f t="shared" si="937"/>
        <v>9.0000000000000011E-3</v>
      </c>
      <c r="BR171" s="135">
        <f t="shared" si="937"/>
        <v>0.308</v>
      </c>
      <c r="BT171" s="135">
        <f t="shared" ref="BT171:BW171" si="938">AVERAGE(BT169:BT170)</f>
        <v>30</v>
      </c>
      <c r="BU171" s="135">
        <f t="shared" si="938"/>
        <v>3.5</v>
      </c>
      <c r="BV171" s="135">
        <f t="shared" si="938"/>
        <v>1026.5</v>
      </c>
      <c r="BW171" s="135">
        <f t="shared" si="938"/>
        <v>20.5</v>
      </c>
      <c r="BY171" s="135">
        <f>AVERAGE(BY169:BY170)</f>
        <v>53</v>
      </c>
      <c r="CB171" s="135">
        <f t="shared" ref="CB171:CC171" si="939">AVERAGE(CB169:CB170)</f>
        <v>2.75</v>
      </c>
      <c r="CC171" s="135">
        <f t="shared" si="939"/>
        <v>2.5000000000000001E-3</v>
      </c>
      <c r="CF171" s="135">
        <f t="shared" ref="CF171:DH171" si="940">AVERAGE(CF169:CF170)</f>
        <v>1.25</v>
      </c>
      <c r="CG171" s="135">
        <f t="shared" si="940"/>
        <v>12.2</v>
      </c>
      <c r="CH171" s="135">
        <f t="shared" si="940"/>
        <v>0.5</v>
      </c>
      <c r="CI171" s="135">
        <f t="shared" si="940"/>
        <v>7.15</v>
      </c>
      <c r="CJ171" s="135">
        <f t="shared" si="940"/>
        <v>1715</v>
      </c>
      <c r="CK171" s="135">
        <f t="shared" si="940"/>
        <v>35.35</v>
      </c>
      <c r="CL171" s="135">
        <f t="shared" si="940"/>
        <v>5.5E-2</v>
      </c>
      <c r="CM171" s="135">
        <f t="shared" si="940"/>
        <v>360.5</v>
      </c>
      <c r="CN171" s="135">
        <f t="shared" si="940"/>
        <v>0.30000000000000004</v>
      </c>
      <c r="CO171" s="135">
        <f t="shared" si="940"/>
        <v>560.5</v>
      </c>
      <c r="CP171" s="135">
        <f t="shared" si="940"/>
        <v>44.5</v>
      </c>
      <c r="CQ171" s="135">
        <f t="shared" si="940"/>
        <v>11.45</v>
      </c>
      <c r="CR171" s="135">
        <f t="shared" si="940"/>
        <v>135</v>
      </c>
      <c r="CS171" s="135">
        <f t="shared" si="940"/>
        <v>189</v>
      </c>
      <c r="CT171" s="135">
        <f t="shared" si="940"/>
        <v>1705</v>
      </c>
      <c r="CU171" s="135">
        <f t="shared" si="940"/>
        <v>1127.5</v>
      </c>
      <c r="CV171" s="135">
        <f t="shared" si="940"/>
        <v>1955</v>
      </c>
      <c r="CW171" s="135">
        <f t="shared" si="940"/>
        <v>202.25</v>
      </c>
      <c r="CX171" s="135">
        <f t="shared" si="940"/>
        <v>712.5</v>
      </c>
      <c r="CY171" s="135">
        <f t="shared" si="940"/>
        <v>100.7</v>
      </c>
      <c r="CZ171" s="135">
        <f t="shared" si="940"/>
        <v>23.65</v>
      </c>
      <c r="DA171" s="135">
        <f t="shared" si="940"/>
        <v>63.5</v>
      </c>
      <c r="DB171" s="135">
        <f t="shared" si="940"/>
        <v>7.8599999999999994</v>
      </c>
      <c r="DC171" s="135">
        <f t="shared" si="940"/>
        <v>35.75</v>
      </c>
      <c r="DD171" s="135">
        <f t="shared" si="940"/>
        <v>5.6</v>
      </c>
      <c r="DE171" s="135">
        <f t="shared" si="940"/>
        <v>12.35</v>
      </c>
      <c r="DF171" s="135">
        <f t="shared" si="940"/>
        <v>1.53</v>
      </c>
      <c r="DG171" s="135">
        <f t="shared" si="940"/>
        <v>8.6</v>
      </c>
      <c r="DH171" s="135">
        <f t="shared" si="940"/>
        <v>1.18</v>
      </c>
      <c r="DI171" s="87">
        <f t="shared" ref="DI171:DJ171" si="941">SUM(CU171:DH171)</f>
        <v>4257.97</v>
      </c>
      <c r="DJ171" s="87">
        <f t="shared" si="941"/>
        <v>7388.4400000000005</v>
      </c>
    </row>
    <row r="173" spans="1:150" s="20" customFormat="1" ht="13" x14ac:dyDescent="0.3">
      <c r="A173" s="156" t="s">
        <v>2927</v>
      </c>
      <c r="B173" s="20" t="s">
        <v>978</v>
      </c>
      <c r="C173" s="116" t="s">
        <v>1283</v>
      </c>
      <c r="D173" s="20" t="s">
        <v>980</v>
      </c>
      <c r="E173" s="167">
        <v>45099</v>
      </c>
      <c r="F173" s="108">
        <v>45146</v>
      </c>
      <c r="G173" s="19" t="s">
        <v>2911</v>
      </c>
      <c r="H173" s="19" t="s">
        <v>2004</v>
      </c>
      <c r="I173" s="170">
        <v>36.805421799999998</v>
      </c>
      <c r="J173" s="170">
        <v>-108.5176714</v>
      </c>
      <c r="K173" s="20">
        <v>36.805422100000001</v>
      </c>
      <c r="L173" s="20">
        <v>-108.5170316</v>
      </c>
      <c r="M173" s="20" t="s">
        <v>357</v>
      </c>
      <c r="N173" s="59"/>
      <c r="O173" s="20" t="s">
        <v>147</v>
      </c>
      <c r="P173" s="59" t="s">
        <v>336</v>
      </c>
      <c r="Q173" s="20" t="s">
        <v>1549</v>
      </c>
      <c r="T173" s="19"/>
      <c r="Z173" s="118" t="s">
        <v>2955</v>
      </c>
      <c r="AA173" s="20" t="s">
        <v>142</v>
      </c>
      <c r="AG173" s="32">
        <v>65.892975411742412</v>
      </c>
      <c r="AH173" s="32">
        <v>0.74</v>
      </c>
      <c r="AI173" s="32">
        <v>14.875876599667457</v>
      </c>
      <c r="AK173" s="32">
        <v>6.67</v>
      </c>
      <c r="AL173" s="32">
        <v>4.4999999999999998E-2</v>
      </c>
      <c r="AM173" s="32">
        <v>0.56000000000000005</v>
      </c>
      <c r="AN173" s="32">
        <v>2.2863286844927804</v>
      </c>
      <c r="AO173" s="32">
        <v>0.55490562208240302</v>
      </c>
      <c r="AP173" s="32">
        <v>1.89</v>
      </c>
      <c r="AQ173" s="32">
        <v>0.09</v>
      </c>
      <c r="AU173" s="32">
        <v>3.65</v>
      </c>
      <c r="BB173" s="18">
        <v>4</v>
      </c>
      <c r="BD173" s="18">
        <v>68</v>
      </c>
      <c r="BJ173" s="18">
        <v>4</v>
      </c>
      <c r="BK173" s="18" t="s">
        <v>1987</v>
      </c>
      <c r="BM173" s="18">
        <v>11</v>
      </c>
      <c r="BN173" s="18">
        <v>4</v>
      </c>
      <c r="BT173" s="165">
        <v>11.600310077519378</v>
      </c>
      <c r="BU173" s="18" t="s">
        <v>1987</v>
      </c>
      <c r="BV173" s="18">
        <v>2</v>
      </c>
      <c r="BW173" s="18">
        <v>5</v>
      </c>
      <c r="BY173" s="18" t="s">
        <v>1987</v>
      </c>
      <c r="CB173" s="18">
        <v>11.999999999999998</v>
      </c>
      <c r="CG173" s="2">
        <f>27.3540145985401*DW173/100</f>
        <v>4.8963686131386774</v>
      </c>
      <c r="CH173" s="18" t="s">
        <v>1987</v>
      </c>
      <c r="CJ173" s="18">
        <v>39</v>
      </c>
      <c r="CK173" s="1"/>
      <c r="CL173" s="165"/>
      <c r="CM173" s="18">
        <v>3.4412403100775197</v>
      </c>
      <c r="CO173" s="18" t="s">
        <v>1987</v>
      </c>
      <c r="CP173" s="18" t="s">
        <v>1987</v>
      </c>
      <c r="CQ173" s="1"/>
      <c r="CR173" s="2">
        <v>7.742790697674419</v>
      </c>
      <c r="CS173" s="18">
        <v>16</v>
      </c>
      <c r="CT173" s="18">
        <v>47.999999999999993</v>
      </c>
      <c r="CU173" s="2">
        <v>6.8342199999999993</v>
      </c>
      <c r="CV173" s="2">
        <v>13.865562015503876</v>
      </c>
      <c r="CW173" s="2">
        <v>1.7136821705426355</v>
      </c>
      <c r="CX173" s="2">
        <v>6.2060271317829461</v>
      </c>
      <c r="CY173" s="1">
        <v>3.8332364341085268</v>
      </c>
      <c r="CZ173" s="2">
        <v>0.27751937984496122</v>
      </c>
      <c r="DA173" s="2">
        <v>1.9599806201550387</v>
      </c>
      <c r="DB173" s="2">
        <v>5.5503875968992249E-2</v>
      </c>
      <c r="DC173" s="2">
        <v>1.0545736434108528</v>
      </c>
      <c r="DD173" s="2">
        <v>0.18385658914728684</v>
      </c>
      <c r="DE173" s="2">
        <v>0.77011627906976732</v>
      </c>
      <c r="DF173" s="2">
        <v>0.19079457364341082</v>
      </c>
      <c r="DG173" s="2">
        <v>0.80480620155038751</v>
      </c>
      <c r="DH173" s="2">
        <v>0.20467054263565893</v>
      </c>
      <c r="DI173" s="131">
        <f t="shared" ref="DI173" si="942">SUM(CU173:DH173)</f>
        <v>37.954549457364344</v>
      </c>
      <c r="DJ173" s="131">
        <f t="shared" ref="DJ173:DJ174" si="943">SUM(CU173:DH173)+CR173</f>
        <v>45.697340155038759</v>
      </c>
      <c r="DW173" s="2">
        <v>17.899999999999999</v>
      </c>
      <c r="DY173" s="2"/>
      <c r="DZ173" s="2">
        <v>59.13</v>
      </c>
      <c r="EB173" s="2">
        <v>44.5</v>
      </c>
      <c r="EI173" s="2">
        <v>4.9800000000000004</v>
      </c>
      <c r="EQ173" s="2">
        <v>0.73</v>
      </c>
      <c r="ET173" s="2">
        <v>37.6</v>
      </c>
    </row>
    <row r="174" spans="1:150" s="20" customFormat="1" x14ac:dyDescent="0.35">
      <c r="A174" s="112" t="s">
        <v>2927</v>
      </c>
      <c r="B174" s="20" t="s">
        <v>978</v>
      </c>
      <c r="C174" s="20" t="s">
        <v>1283</v>
      </c>
      <c r="D174" s="20" t="s">
        <v>980</v>
      </c>
      <c r="E174" s="108">
        <v>45099</v>
      </c>
      <c r="F174" s="113">
        <v>45298</v>
      </c>
      <c r="G174" s="59" t="s">
        <v>3071</v>
      </c>
      <c r="H174" s="19" t="s">
        <v>2195</v>
      </c>
      <c r="I174" s="19">
        <v>36.805421799999998</v>
      </c>
      <c r="J174" s="19">
        <v>-108.5176714</v>
      </c>
      <c r="K174" s="20">
        <v>36.805422100000001</v>
      </c>
      <c r="L174" s="20">
        <v>-108.5170316</v>
      </c>
      <c r="M174" s="20" t="s">
        <v>357</v>
      </c>
      <c r="N174" s="59"/>
      <c r="O174" s="20" t="s">
        <v>147</v>
      </c>
      <c r="P174" s="59" t="s">
        <v>336</v>
      </c>
      <c r="Q174" s="20" t="s">
        <v>1549</v>
      </c>
      <c r="T174" s="19"/>
      <c r="Z174" s="207" t="s">
        <v>2955</v>
      </c>
      <c r="AA174" s="20" t="s">
        <v>142</v>
      </c>
      <c r="AG174">
        <v>9.94</v>
      </c>
      <c r="AH174">
        <v>0.12</v>
      </c>
      <c r="AI174">
        <v>2.93</v>
      </c>
      <c r="AK174">
        <v>1.02</v>
      </c>
      <c r="AL174" t="s">
        <v>261</v>
      </c>
      <c r="AM174" t="s">
        <v>261</v>
      </c>
      <c r="AN174">
        <v>0.35</v>
      </c>
      <c r="AO174">
        <v>0.1</v>
      </c>
      <c r="AP174">
        <v>0.28999999999999998</v>
      </c>
      <c r="AQ174">
        <v>0.02</v>
      </c>
      <c r="AR174">
        <v>84.13</v>
      </c>
      <c r="AS174">
        <v>60</v>
      </c>
      <c r="AT174">
        <v>0.72</v>
      </c>
      <c r="AW174" t="s">
        <v>2228</v>
      </c>
      <c r="AZ174" t="s">
        <v>290</v>
      </c>
      <c r="BA174" t="s">
        <v>291</v>
      </c>
      <c r="BB174">
        <v>1.7</v>
      </c>
      <c r="BC174">
        <v>80</v>
      </c>
      <c r="BD174">
        <v>222</v>
      </c>
      <c r="BF174">
        <v>0.1</v>
      </c>
      <c r="BH174" t="s">
        <v>292</v>
      </c>
      <c r="BJ174">
        <v>2</v>
      </c>
      <c r="BK174">
        <v>7</v>
      </c>
      <c r="BL174">
        <v>0.95</v>
      </c>
      <c r="BM174">
        <v>10</v>
      </c>
      <c r="BN174">
        <v>3.8</v>
      </c>
      <c r="BO174" t="s">
        <v>292</v>
      </c>
      <c r="BP174">
        <v>1.58</v>
      </c>
      <c r="BQ174">
        <v>4.2999999999999997E-2</v>
      </c>
      <c r="BR174">
        <v>1.0999999999999999E-2</v>
      </c>
      <c r="BT174" t="s">
        <v>293</v>
      </c>
      <c r="BU174" t="s">
        <v>251</v>
      </c>
      <c r="BV174">
        <v>2.61</v>
      </c>
      <c r="BW174">
        <v>4</v>
      </c>
      <c r="BY174">
        <v>6</v>
      </c>
      <c r="CB174">
        <v>10.6</v>
      </c>
      <c r="CC174" t="s">
        <v>290</v>
      </c>
      <c r="CF174">
        <v>0.76</v>
      </c>
      <c r="CG174">
        <v>1.8</v>
      </c>
      <c r="CH174">
        <v>1</v>
      </c>
      <c r="CI174" t="s">
        <v>292</v>
      </c>
      <c r="CJ174">
        <v>46.8</v>
      </c>
      <c r="CK174">
        <v>0.2</v>
      </c>
      <c r="CL174">
        <v>0.05</v>
      </c>
      <c r="CM174">
        <v>3.75</v>
      </c>
      <c r="CN174">
        <v>0.11</v>
      </c>
      <c r="CO174">
        <v>0.96</v>
      </c>
      <c r="CP174">
        <v>18</v>
      </c>
      <c r="CQ174">
        <v>0.6</v>
      </c>
      <c r="CR174">
        <v>7.6</v>
      </c>
      <c r="CS174">
        <v>12</v>
      </c>
      <c r="CT174">
        <v>59</v>
      </c>
      <c r="CU174">
        <v>8</v>
      </c>
      <c r="CV174">
        <v>15.4</v>
      </c>
      <c r="CW174">
        <v>1.94</v>
      </c>
      <c r="CX174">
        <v>6.9</v>
      </c>
      <c r="CY174">
        <v>1.33</v>
      </c>
      <c r="CZ174">
        <v>0.25</v>
      </c>
      <c r="DA174">
        <v>1.17</v>
      </c>
      <c r="DB174">
        <v>0.2</v>
      </c>
      <c r="DC174">
        <v>1.31</v>
      </c>
      <c r="DD174">
        <v>0.25</v>
      </c>
      <c r="DE174">
        <v>0.65</v>
      </c>
      <c r="DF174">
        <v>0.1</v>
      </c>
      <c r="DG174">
        <v>0.63</v>
      </c>
      <c r="DH174">
        <v>0.1</v>
      </c>
      <c r="DI174" s="85">
        <f>SUM(CU174:DH174)</f>
        <v>38.230000000000011</v>
      </c>
      <c r="DJ174" s="131">
        <f t="shared" si="943"/>
        <v>45.830000000000013</v>
      </c>
    </row>
  </sheetData>
  <conditionalFormatting sqref="V4">
    <cfRule type="containsBlanks" priority="67" stopIfTrue="1">
      <formula>LEN(TRIM(V4))=0</formula>
    </cfRule>
  </conditionalFormatting>
  <conditionalFormatting sqref="X4">
    <cfRule type="containsBlanks" priority="65" stopIfTrue="1">
      <formula>LEN(TRIM(X4))=0</formula>
    </cfRule>
  </conditionalFormatting>
  <conditionalFormatting sqref="K4:L4">
    <cfRule type="duplicateValues" dxfId="53" priority="64"/>
  </conditionalFormatting>
  <conditionalFormatting sqref="K6:L6">
    <cfRule type="duplicateValues" dxfId="52" priority="59"/>
  </conditionalFormatting>
  <conditionalFormatting sqref="V6">
    <cfRule type="containsBlanks" priority="62" stopIfTrue="1">
      <formula>LEN(TRIM(V6))=0</formula>
    </cfRule>
  </conditionalFormatting>
  <conditionalFormatting sqref="X6">
    <cfRule type="containsBlanks" priority="60" stopIfTrue="1">
      <formula>LEN(TRIM(X6))=0</formula>
    </cfRule>
  </conditionalFormatting>
  <conditionalFormatting sqref="K7:L7">
    <cfRule type="duplicateValues" dxfId="51" priority="54"/>
  </conditionalFormatting>
  <conditionalFormatting sqref="V7">
    <cfRule type="containsBlanks" priority="57" stopIfTrue="1">
      <formula>LEN(TRIM(V7))=0</formula>
    </cfRule>
  </conditionalFormatting>
  <conditionalFormatting sqref="X7">
    <cfRule type="containsBlanks" priority="55" stopIfTrue="1">
      <formula>LEN(TRIM(X7))=0</formula>
    </cfRule>
  </conditionalFormatting>
  <conditionalFormatting sqref="E5">
    <cfRule type="duplicateValues" dxfId="50" priority="53"/>
  </conditionalFormatting>
  <conditionalFormatting sqref="K5:L5">
    <cfRule type="duplicateValues" dxfId="49" priority="52"/>
  </conditionalFormatting>
  <conditionalFormatting sqref="K8:L8">
    <cfRule type="duplicateValues" dxfId="48" priority="51"/>
  </conditionalFormatting>
  <conditionalFormatting sqref="X8">
    <cfRule type="containsBlanks" priority="49" stopIfTrue="1">
      <formula>LEN(TRIM(X8))=0</formula>
    </cfRule>
  </conditionalFormatting>
  <conditionalFormatting sqref="V10">
    <cfRule type="containsBlanks" priority="46" stopIfTrue="1">
      <formula>LEN(TRIM(V10))=0</formula>
    </cfRule>
  </conditionalFormatting>
  <conditionalFormatting sqref="X10">
    <cfRule type="containsBlanks" priority="44" stopIfTrue="1">
      <formula>LEN(TRIM(X10))=0</formula>
    </cfRule>
  </conditionalFormatting>
  <conditionalFormatting sqref="E10 A10">
    <cfRule type="duplicateValues" dxfId="47" priority="48"/>
  </conditionalFormatting>
  <conditionalFormatting sqref="K10:L10">
    <cfRule type="duplicateValues" dxfId="46" priority="43"/>
  </conditionalFormatting>
  <conditionalFormatting sqref="F10">
    <cfRule type="duplicateValues" dxfId="45" priority="42"/>
  </conditionalFormatting>
  <conditionalFormatting sqref="G10">
    <cfRule type="duplicateValues" dxfId="44" priority="41"/>
  </conditionalFormatting>
  <conditionalFormatting sqref="E11">
    <cfRule type="duplicateValues" dxfId="43" priority="40"/>
  </conditionalFormatting>
  <conditionalFormatting sqref="K11:L11">
    <cfRule type="duplicateValues" dxfId="42" priority="39"/>
  </conditionalFormatting>
  <conditionalFormatting sqref="E12">
    <cfRule type="duplicateValues" dxfId="41" priority="37"/>
  </conditionalFormatting>
  <conditionalFormatting sqref="K12:L12">
    <cfRule type="duplicateValues" dxfId="40" priority="36"/>
  </conditionalFormatting>
  <conditionalFormatting sqref="A14">
    <cfRule type="duplicateValues" dxfId="39" priority="35"/>
  </conditionalFormatting>
  <conditionalFormatting sqref="X18">
    <cfRule type="containsBlanks" priority="27" stopIfTrue="1">
      <formula>LEN(TRIM(X18))=0</formula>
    </cfRule>
  </conditionalFormatting>
  <conditionalFormatting sqref="V14">
    <cfRule type="containsBlanks" priority="33" stopIfTrue="1">
      <formula>LEN(TRIM(V14))=0</formula>
    </cfRule>
  </conditionalFormatting>
  <conditionalFormatting sqref="X14">
    <cfRule type="containsBlanks" priority="31" stopIfTrue="1">
      <formula>LEN(TRIM(X14))=0</formula>
    </cfRule>
  </conditionalFormatting>
  <conditionalFormatting sqref="V18">
    <cfRule type="containsBlanks" priority="29" stopIfTrue="1">
      <formula>LEN(TRIM(V18))=0</formula>
    </cfRule>
  </conditionalFormatting>
  <conditionalFormatting sqref="K14:L14 K18:L18">
    <cfRule type="duplicateValues" dxfId="38" priority="26"/>
  </conditionalFormatting>
  <conditionalFormatting sqref="F14">
    <cfRule type="duplicateValues" dxfId="37" priority="25"/>
  </conditionalFormatting>
  <conditionalFormatting sqref="F18">
    <cfRule type="duplicateValues" dxfId="36" priority="24"/>
  </conditionalFormatting>
  <conditionalFormatting sqref="G14">
    <cfRule type="duplicateValues" dxfId="35" priority="23"/>
  </conditionalFormatting>
  <conditionalFormatting sqref="G18">
    <cfRule type="duplicateValues" dxfId="34" priority="22"/>
  </conditionalFormatting>
  <conditionalFormatting sqref="K15:L15 K17:L17">
    <cfRule type="duplicateValues" dxfId="33" priority="21"/>
  </conditionalFormatting>
  <conditionalFormatting sqref="K19:L19">
    <cfRule type="duplicateValues" dxfId="32" priority="20"/>
  </conditionalFormatting>
  <conditionalFormatting sqref="A16">
    <cfRule type="duplicateValues" dxfId="31" priority="18"/>
  </conditionalFormatting>
  <conditionalFormatting sqref="K16:L16">
    <cfRule type="duplicateValues" dxfId="30" priority="17"/>
  </conditionalFormatting>
  <conditionalFormatting sqref="F16">
    <cfRule type="duplicateValues" dxfId="29" priority="16"/>
  </conditionalFormatting>
  <conditionalFormatting sqref="G16">
    <cfRule type="duplicateValues" dxfId="28" priority="15"/>
  </conditionalFormatting>
  <conditionalFormatting sqref="K20:L20">
    <cfRule type="duplicateValues" dxfId="27" priority="14"/>
  </conditionalFormatting>
  <conditionalFormatting sqref="F20">
    <cfRule type="duplicateValues" dxfId="26" priority="13"/>
  </conditionalFormatting>
  <conditionalFormatting sqref="G20">
    <cfRule type="duplicateValues" dxfId="25" priority="12"/>
  </conditionalFormatting>
  <conditionalFormatting sqref="X16">
    <cfRule type="containsBlanks" priority="9" stopIfTrue="1">
      <formula>LEN(TRIM(X16))=0</formula>
    </cfRule>
  </conditionalFormatting>
  <conditionalFormatting sqref="X20">
    <cfRule type="containsBlanks" priority="7" stopIfTrue="1">
      <formula>LEN(TRIM(X20))=0</formula>
    </cfRule>
  </conditionalFormatting>
  <conditionalFormatting sqref="A4 E4:J4">
    <cfRule type="duplicateValues" dxfId="24" priority="98"/>
  </conditionalFormatting>
  <conditionalFormatting sqref="H10:J10">
    <cfRule type="duplicateValues" dxfId="23" priority="100"/>
  </conditionalFormatting>
  <conditionalFormatting sqref="H18:J18">
    <cfRule type="duplicateValues" dxfId="22" priority="103"/>
  </conditionalFormatting>
  <conditionalFormatting sqref="H22:J22">
    <cfRule type="duplicateValues" dxfId="21" priority="104"/>
  </conditionalFormatting>
  <conditionalFormatting sqref="H27:J27">
    <cfRule type="duplicateValues" dxfId="20" priority="105"/>
  </conditionalFormatting>
  <conditionalFormatting sqref="H33:J33">
    <cfRule type="duplicateValues" dxfId="19" priority="106"/>
  </conditionalFormatting>
  <conditionalFormatting sqref="H25:J25">
    <cfRule type="duplicateValues" dxfId="18" priority="107"/>
  </conditionalFormatting>
  <conditionalFormatting sqref="H31:J31">
    <cfRule type="duplicateValues" dxfId="17" priority="108"/>
  </conditionalFormatting>
  <conditionalFormatting sqref="H42:J42">
    <cfRule type="duplicateValues" dxfId="16" priority="109"/>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68" id="{D90AA395-DAA2-46C6-86E5-6630AD5EC89D}">
            <xm:f>IF(COUNTIF('\Users\ginger.NMBGMR\Desktop\ginger_data\Documents\criticalminerals\coal\chemistry\[Attachment 3 - NETL REE-SED Sample Data NM.xlsx]drop-down menus'!#REF!,V4),0,1)</xm:f>
            <x14:dxf>
              <fill>
                <patternFill>
                  <bgColor rgb="FFFDDCD5"/>
                </patternFill>
              </fill>
            </x14:dxf>
          </x14:cfRule>
          <xm:sqref>V4</xm:sqref>
        </x14:conditionalFormatting>
        <x14:conditionalFormatting xmlns:xm="http://schemas.microsoft.com/office/excel/2006/main">
          <x14:cfRule type="expression" priority="66" id="{2EA09AC8-CFB7-4A34-82C5-C5E262625242}">
            <xm:f>IF(COUNTIF('\Users\ginger.NMBGMR\Desktop\ginger_data\Documents\criticalminerals\coal\chemistry\[Attachment 3 - NETL REE-SED Sample Data NM.xlsx]drop-down menus'!#REF!,X4),0,1)</xm:f>
            <x14:dxf>
              <fill>
                <patternFill>
                  <bgColor rgb="FFFDDCD5"/>
                </patternFill>
              </fill>
            </x14:dxf>
          </x14:cfRule>
          <xm:sqref>X4</xm:sqref>
        </x14:conditionalFormatting>
        <x14:conditionalFormatting xmlns:xm="http://schemas.microsoft.com/office/excel/2006/main">
          <x14:cfRule type="expression" priority="63" id="{D70FBA1C-6E1F-4B7E-9A8C-1C0224616C83}">
            <xm:f>IF(COUNTIF('\Users\ginger.NMBGMR\Desktop\ginger_data\Documents\criticalminerals\coal\chemistry\[Attachment 3 - NETL REE-SED Sample Data NM.xlsx]drop-down menus'!#REF!,V6),0,1)</xm:f>
            <x14:dxf>
              <fill>
                <patternFill>
                  <bgColor rgb="FFFDDCD5"/>
                </patternFill>
              </fill>
            </x14:dxf>
          </x14:cfRule>
          <xm:sqref>V6</xm:sqref>
        </x14:conditionalFormatting>
        <x14:conditionalFormatting xmlns:xm="http://schemas.microsoft.com/office/excel/2006/main">
          <x14:cfRule type="expression" priority="61" id="{01F5088C-A919-4D9B-9C10-B238DD31BDB8}">
            <xm:f>IF(COUNTIF('\Users\ginger.NMBGMR\Desktop\ginger_data\Documents\criticalminerals\coal\chemistry\[Attachment 3 - NETL REE-SED Sample Data NM.xlsx]drop-down menus'!#REF!,X6),0,1)</xm:f>
            <x14:dxf>
              <fill>
                <patternFill>
                  <bgColor rgb="FFFDDCD5"/>
                </patternFill>
              </fill>
            </x14:dxf>
          </x14:cfRule>
          <xm:sqref>X6</xm:sqref>
        </x14:conditionalFormatting>
        <x14:conditionalFormatting xmlns:xm="http://schemas.microsoft.com/office/excel/2006/main">
          <x14:cfRule type="expression" priority="58" id="{962FC13B-0693-49F8-BEFA-0CDB1A249F45}">
            <xm:f>IF(COUNTIF('\Users\ginger.NMBGMR\Desktop\ginger_data\Documents\criticalminerals\coal\chemistry\[Attachment 3 - NETL REE-SED Sample Data NM.xlsx]drop-down menus'!#REF!,V7),0,1)</xm:f>
            <x14:dxf>
              <fill>
                <patternFill>
                  <bgColor rgb="FFFDDCD5"/>
                </patternFill>
              </fill>
            </x14:dxf>
          </x14:cfRule>
          <xm:sqref>V7</xm:sqref>
        </x14:conditionalFormatting>
        <x14:conditionalFormatting xmlns:xm="http://schemas.microsoft.com/office/excel/2006/main">
          <x14:cfRule type="expression" priority="56" id="{E56E41AF-01E6-46D7-AD63-9EC421B2F35B}">
            <xm:f>IF(COUNTIF('\Users\ginger.NMBGMR\Desktop\ginger_data\Documents\criticalminerals\coal\chemistry\[Attachment 3 - NETL REE-SED Sample Data NM.xlsx]drop-down menus'!#REF!,X7),0,1)</xm:f>
            <x14:dxf>
              <fill>
                <patternFill>
                  <bgColor rgb="FFFDDCD5"/>
                </patternFill>
              </fill>
            </x14:dxf>
          </x14:cfRule>
          <xm:sqref>X7</xm:sqref>
        </x14:conditionalFormatting>
        <x14:conditionalFormatting xmlns:xm="http://schemas.microsoft.com/office/excel/2006/main">
          <x14:cfRule type="expression" priority="50" id="{74FD2D31-9156-4891-9E3D-A892DECD070B}">
            <xm:f>IF(COUNTIF('\Users\ginger.NMBGMR\Desktop\ginger_data\Documents\criticalminerals\coal\chemistry\[Attachment 3 - NETL REE-SED Sample Data NM.xlsx]drop-down menus'!#REF!,X8),0,1)</xm:f>
            <x14:dxf>
              <fill>
                <patternFill>
                  <bgColor rgb="FFFDDCD5"/>
                </patternFill>
              </fill>
            </x14:dxf>
          </x14:cfRule>
          <xm:sqref>X8</xm:sqref>
        </x14:conditionalFormatting>
        <x14:conditionalFormatting xmlns:xm="http://schemas.microsoft.com/office/excel/2006/main">
          <x14:cfRule type="expression" priority="47" id="{AAD6C9B6-8BDE-4FED-B5D9-13F02794DD2C}">
            <xm:f>IF(COUNTIF('\Users\ginger.NMBGMR\Desktop\ginger_data\Documents\criticalminerals\coal\chemistry\[Attachment 3 - NETL REE-SED Sample Data NM.xlsx]drop-down menus'!#REF!,V10),0,1)</xm:f>
            <x14:dxf>
              <fill>
                <patternFill>
                  <bgColor rgb="FFFDDCD5"/>
                </patternFill>
              </fill>
            </x14:dxf>
          </x14:cfRule>
          <xm:sqref>V10</xm:sqref>
        </x14:conditionalFormatting>
        <x14:conditionalFormatting xmlns:xm="http://schemas.microsoft.com/office/excel/2006/main">
          <x14:cfRule type="expression" priority="45" id="{C53DE4D9-3BDF-4C75-A512-1F58C5E01A4C}">
            <xm:f>IF(COUNTIF('\Users\ginger.NMBGMR\Desktop\ginger_data\Documents\criticalminerals\coal\chemistry\[Attachment 3 - NETL REE-SED Sample Data NM.xlsx]drop-down menus'!#REF!,X10),0,1)</xm:f>
            <x14:dxf>
              <fill>
                <patternFill>
                  <bgColor rgb="FFFDDCD5"/>
                </patternFill>
              </fill>
            </x14:dxf>
          </x14:cfRule>
          <xm:sqref>X10</xm:sqref>
        </x14:conditionalFormatting>
        <x14:conditionalFormatting xmlns:xm="http://schemas.microsoft.com/office/excel/2006/main">
          <x14:cfRule type="expression" priority="34" id="{F7C4F00C-996C-4C41-8526-DF75C4F182B3}">
            <xm:f>IF(COUNTIF('\Users\ginger.NMBGMR\Desktop\ginger_data\Documents\criticalminerals\coal\chemistry\[Attachment 3 - NETL REE-SED Sample Data NM.xlsx]drop-down menus'!#REF!,V14),0,1)</xm:f>
            <x14:dxf>
              <fill>
                <patternFill>
                  <bgColor rgb="FFFDDCD5"/>
                </patternFill>
              </fill>
            </x14:dxf>
          </x14:cfRule>
          <xm:sqref>V14</xm:sqref>
        </x14:conditionalFormatting>
        <x14:conditionalFormatting xmlns:xm="http://schemas.microsoft.com/office/excel/2006/main">
          <x14:cfRule type="expression" priority="32" id="{75D614CB-0DC4-419A-810A-32B66F5E6E91}">
            <xm:f>IF(COUNTIF('\Users\ginger.NMBGMR\Desktop\ginger_data\Documents\criticalminerals\coal\chemistry\[Attachment 3 - NETL REE-SED Sample Data NM.xlsx]drop-down menus'!#REF!,X14),0,1)</xm:f>
            <x14:dxf>
              <fill>
                <patternFill>
                  <bgColor rgb="FFFDDCD5"/>
                </patternFill>
              </fill>
            </x14:dxf>
          </x14:cfRule>
          <xm:sqref>X14</xm:sqref>
        </x14:conditionalFormatting>
        <x14:conditionalFormatting xmlns:xm="http://schemas.microsoft.com/office/excel/2006/main">
          <x14:cfRule type="expression" priority="30" id="{CE3C29F0-7B24-4FCC-A7DC-F581D2C469A7}">
            <xm:f>IF(COUNTIF('\Users\ginger.NMBGMR\Desktop\ginger_data\Documents\criticalminerals\coal\chemistry\[Attachment 3 - NETL REE-SED Sample Data NM.xlsx]drop-down menus'!#REF!,V18),0,1)</xm:f>
            <x14:dxf>
              <fill>
                <patternFill>
                  <bgColor rgb="FFFDDCD5"/>
                </patternFill>
              </fill>
            </x14:dxf>
          </x14:cfRule>
          <xm:sqref>V18</xm:sqref>
        </x14:conditionalFormatting>
        <x14:conditionalFormatting xmlns:xm="http://schemas.microsoft.com/office/excel/2006/main">
          <x14:cfRule type="expression" priority="28" id="{08EA7BA2-4A82-4903-BFD0-588FE4B6E4F4}">
            <xm:f>IF(COUNTIF('\Users\ginger.NMBGMR\Desktop\ginger_data\Documents\criticalminerals\coal\chemistry\[Attachment 3 - NETL REE-SED Sample Data NM.xlsx]drop-down menus'!#REF!,X18),0,1)</xm:f>
            <x14:dxf>
              <fill>
                <patternFill>
                  <bgColor rgb="FFFDDCD5"/>
                </patternFill>
              </fill>
            </x14:dxf>
          </x14:cfRule>
          <xm:sqref>X18</xm:sqref>
        </x14:conditionalFormatting>
        <x14:conditionalFormatting xmlns:xm="http://schemas.microsoft.com/office/excel/2006/main">
          <x14:cfRule type="expression" priority="10" id="{D76A998D-9108-497C-832C-7DDA06F806C1}">
            <xm:f>IF(COUNTIF('\Users\ginger.NMBGMR\Desktop\ginger_data\Documents\criticalminerals\coal\chemistry\[Attachment 3 - NETL REE-SED Sample Data NM.xlsx]drop-down menus'!#REF!,X16),0,1)</xm:f>
            <x14:dxf>
              <fill>
                <patternFill>
                  <bgColor rgb="FFFDDCD5"/>
                </patternFill>
              </fill>
            </x14:dxf>
          </x14:cfRule>
          <xm:sqref>X16</xm:sqref>
        </x14:conditionalFormatting>
        <x14:conditionalFormatting xmlns:xm="http://schemas.microsoft.com/office/excel/2006/main">
          <x14:cfRule type="expression" priority="8" id="{96A279B4-3571-4906-AC6E-FFF30FAEF8C6}">
            <xm:f>IF(COUNTIF('\Users\ginger.NMBGMR\Desktop\ginger_data\Documents\criticalminerals\coal\chemistry\[Attachment 3 - NETL REE-SED Sample Data NM.xlsx]drop-down menus'!#REF!,X20),0,1)</xm:f>
            <x14:dxf>
              <fill>
                <patternFill>
                  <bgColor rgb="FFFDDCD5"/>
                </patternFill>
              </fill>
            </x14:dxf>
          </x14:cfRule>
          <xm:sqref>X20</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'C:\Users\ginger.NMBGMR\Desktop\ginger_data\Documents\criticalminerals\coal\chemistry\[Attachment 3 - NETL REE-SED Sample Data NM.xlsx]drop-down menus'!#REF!</xm:f>
          </x14:formula1>
          <xm:sqref>X6:X8 X4 V4 V6:V7 V10 X10 V18 V14 X14 X18 X16 X20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G31" sqref="G31"/>
    </sheetView>
  </sheetViews>
  <sheetFormatPr defaultRowHeight="15.5" x14ac:dyDescent="0.35"/>
  <cols>
    <col min="1" max="1" width="15.7265625" style="34" customWidth="1"/>
    <col min="2" max="16384" width="8.7265625" style="34"/>
  </cols>
  <sheetData>
    <row r="1" spans="1:2" x14ac:dyDescent="0.35">
      <c r="A1" s="34" t="s">
        <v>1708</v>
      </c>
      <c r="B1" s="34" t="s">
        <v>1709</v>
      </c>
    </row>
    <row r="2" spans="1:2" s="36" customFormat="1" x14ac:dyDescent="0.35">
      <c r="A2" s="36" t="s">
        <v>1724</v>
      </c>
      <c r="B2" s="36" t="s">
        <v>1725</v>
      </c>
    </row>
    <row r="3" spans="1:2" s="36" customFormat="1" x14ac:dyDescent="0.35">
      <c r="A3" s="36" t="s">
        <v>1726</v>
      </c>
      <c r="B3" s="36" t="s">
        <v>1727</v>
      </c>
    </row>
    <row r="4" spans="1:2" x14ac:dyDescent="0.35">
      <c r="A4" s="34" t="s">
        <v>248</v>
      </c>
      <c r="B4" s="34" t="s">
        <v>1703</v>
      </c>
    </row>
    <row r="5" spans="1:2" x14ac:dyDescent="0.35">
      <c r="A5" s="34" t="s">
        <v>1531</v>
      </c>
      <c r="B5" s="34" t="s">
        <v>1710</v>
      </c>
    </row>
    <row r="6" spans="1:2" x14ac:dyDescent="0.35">
      <c r="A6" s="34" t="s">
        <v>1675</v>
      </c>
      <c r="B6" s="34" t="s">
        <v>1692</v>
      </c>
    </row>
    <row r="7" spans="1:2" x14ac:dyDescent="0.35">
      <c r="A7" s="34" t="s">
        <v>1676</v>
      </c>
      <c r="B7" s="34" t="s">
        <v>1690</v>
      </c>
    </row>
    <row r="8" spans="1:2" x14ac:dyDescent="0.35">
      <c r="A8" s="34" t="s">
        <v>1729</v>
      </c>
      <c r="B8" s="34" t="s">
        <v>1728</v>
      </c>
    </row>
    <row r="9" spans="1:2" x14ac:dyDescent="0.35">
      <c r="A9" s="34" t="s">
        <v>1699</v>
      </c>
      <c r="B9" s="34" t="s">
        <v>1700</v>
      </c>
    </row>
    <row r="10" spans="1:2" x14ac:dyDescent="0.35">
      <c r="A10" s="34" t="s">
        <v>1704</v>
      </c>
      <c r="B10" s="34" t="s">
        <v>1705</v>
      </c>
    </row>
    <row r="11" spans="1:2" x14ac:dyDescent="0.35">
      <c r="A11" s="35" t="s">
        <v>1694</v>
      </c>
      <c r="B11" s="34" t="s">
        <v>1693</v>
      </c>
    </row>
    <row r="12" spans="1:2" x14ac:dyDescent="0.35">
      <c r="A12" s="34" t="s">
        <v>1715</v>
      </c>
      <c r="B12" s="34" t="s">
        <v>1716</v>
      </c>
    </row>
    <row r="13" spans="1:2" x14ac:dyDescent="0.35">
      <c r="A13" s="34" t="s">
        <v>1713</v>
      </c>
      <c r="B13" s="34" t="s">
        <v>1714</v>
      </c>
    </row>
    <row r="14" spans="1:2" x14ac:dyDescent="0.35">
      <c r="A14" s="34" t="s">
        <v>1720</v>
      </c>
      <c r="B14" s="34" t="s">
        <v>1712</v>
      </c>
    </row>
    <row r="15" spans="1:2" x14ac:dyDescent="0.35">
      <c r="A15" s="34" t="s">
        <v>327</v>
      </c>
      <c r="B15" s="34" t="s">
        <v>1721</v>
      </c>
    </row>
    <row r="16" spans="1:2" x14ac:dyDescent="0.35">
      <c r="A16" s="34" t="s">
        <v>1688</v>
      </c>
      <c r="B16" s="34" t="s">
        <v>1689</v>
      </c>
    </row>
    <row r="17" spans="1:2" x14ac:dyDescent="0.35">
      <c r="A17" s="34" t="s">
        <v>1722</v>
      </c>
      <c r="B17" s="33" t="s">
        <v>1723</v>
      </c>
    </row>
    <row r="18" spans="1:2" x14ac:dyDescent="0.35">
      <c r="A18" s="34" t="s">
        <v>1701</v>
      </c>
      <c r="B18" s="34" t="s">
        <v>1702</v>
      </c>
    </row>
    <row r="19" spans="1:2" x14ac:dyDescent="0.35">
      <c r="A19" s="34" t="s">
        <v>1695</v>
      </c>
      <c r="B19" s="34" t="s">
        <v>1696</v>
      </c>
    </row>
    <row r="20" spans="1:2" x14ac:dyDescent="0.35">
      <c r="A20" s="34" t="s">
        <v>1719</v>
      </c>
      <c r="B20" s="34" t="s">
        <v>1711</v>
      </c>
    </row>
    <row r="21" spans="1:2" x14ac:dyDescent="0.35">
      <c r="A21" s="34" t="s">
        <v>1730</v>
      </c>
      <c r="B21" s="34" t="s">
        <v>1731</v>
      </c>
    </row>
    <row r="22" spans="1:2" x14ac:dyDescent="0.35">
      <c r="A22" s="34" t="s">
        <v>1697</v>
      </c>
      <c r="B22" s="34" t="s">
        <v>1698</v>
      </c>
    </row>
    <row r="23" spans="1:2" x14ac:dyDescent="0.35">
      <c r="A23" s="34" t="s">
        <v>1681</v>
      </c>
      <c r="B23" s="34" t="s">
        <v>1691</v>
      </c>
    </row>
    <row r="24" spans="1:2" x14ac:dyDescent="0.35">
      <c r="A24" s="34" t="s">
        <v>1717</v>
      </c>
      <c r="B24" s="34" t="s">
        <v>1718</v>
      </c>
    </row>
    <row r="25" spans="1:2" x14ac:dyDescent="0.35">
      <c r="A25" s="34" t="s">
        <v>1706</v>
      </c>
      <c r="B25" s="34" t="s">
        <v>1707</v>
      </c>
    </row>
    <row r="27" spans="1:2" x14ac:dyDescent="0.35">
      <c r="A27" s="34" t="s">
        <v>2199</v>
      </c>
      <c r="B27" s="34" t="s">
        <v>2202</v>
      </c>
    </row>
    <row r="28" spans="1:2" x14ac:dyDescent="0.35">
      <c r="A28" s="34" t="s">
        <v>2200</v>
      </c>
      <c r="B28" s="34" t="s">
        <v>2203</v>
      </c>
    </row>
    <row r="29" spans="1:2" x14ac:dyDescent="0.35">
      <c r="A29" s="34" t="s">
        <v>2201</v>
      </c>
      <c r="B29" s="34" t="s">
        <v>2204</v>
      </c>
    </row>
  </sheetData>
  <sortState ref="A2:B21">
    <sortCondition ref="A2:A21"/>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pane xSplit="2" ySplit="2" topLeftCell="C20" activePane="bottomRight" state="frozen"/>
      <selection pane="topRight" activeCell="C1" sqref="C1"/>
      <selection pane="bottomLeft" activeCell="A3" sqref="A3"/>
      <selection pane="bottomRight" activeCell="C29" sqref="C29"/>
    </sheetView>
  </sheetViews>
  <sheetFormatPr defaultColWidth="6.36328125" defaultRowHeight="13" x14ac:dyDescent="0.3"/>
  <cols>
    <col min="1" max="1" width="6.36328125" style="1"/>
    <col min="2" max="2" width="9.453125" style="1" customWidth="1"/>
    <col min="3" max="3" width="7.36328125" style="1" customWidth="1"/>
    <col min="4" max="4" width="8.6328125" style="1" customWidth="1"/>
    <col min="5" max="5" width="8.26953125" style="1" customWidth="1"/>
    <col min="6" max="6" width="16.36328125" style="1" customWidth="1"/>
    <col min="7" max="7" width="11" style="1" customWidth="1"/>
    <col min="8" max="12" width="6.36328125" style="1"/>
    <col min="13" max="13" width="9.81640625" style="1" customWidth="1"/>
    <col min="14" max="14" width="17.7265625" style="1" customWidth="1"/>
    <col min="15" max="16384" width="6.36328125" style="1"/>
  </cols>
  <sheetData>
    <row r="1" spans="1:14" x14ac:dyDescent="0.3">
      <c r="A1" s="15" t="s">
        <v>1331</v>
      </c>
      <c r="C1" s="22"/>
      <c r="D1" s="15"/>
    </row>
    <row r="2" spans="1:14" ht="84.5" customHeight="1" x14ac:dyDescent="0.3">
      <c r="A2" s="209" t="s">
        <v>1276</v>
      </c>
      <c r="B2" s="209" t="s">
        <v>1277</v>
      </c>
      <c r="C2" s="209" t="s">
        <v>1278</v>
      </c>
      <c r="D2" s="209" t="s">
        <v>1279</v>
      </c>
      <c r="E2" s="209" t="s">
        <v>1280</v>
      </c>
      <c r="F2" s="209" t="s">
        <v>1281</v>
      </c>
      <c r="G2" s="26" t="s">
        <v>372</v>
      </c>
      <c r="H2" s="209" t="s">
        <v>2296</v>
      </c>
      <c r="I2" s="209" t="s">
        <v>3041</v>
      </c>
      <c r="J2" s="209" t="s">
        <v>1595</v>
      </c>
      <c r="K2" s="209" t="s">
        <v>1598</v>
      </c>
      <c r="L2" s="7" t="s">
        <v>1596</v>
      </c>
      <c r="M2" s="209" t="s">
        <v>1597</v>
      </c>
      <c r="N2" s="26" t="s">
        <v>1319</v>
      </c>
    </row>
    <row r="3" spans="1:14" x14ac:dyDescent="0.3">
      <c r="A3" s="1" t="s">
        <v>1282</v>
      </c>
      <c r="B3" s="1" t="s">
        <v>1283</v>
      </c>
      <c r="C3" s="22">
        <v>1882</v>
      </c>
      <c r="E3" s="1">
        <v>1905</v>
      </c>
      <c r="F3" s="210"/>
      <c r="G3" s="1" t="s">
        <v>983</v>
      </c>
      <c r="H3" s="1">
        <v>9</v>
      </c>
      <c r="I3" s="1">
        <v>6</v>
      </c>
      <c r="L3" s="1" t="s">
        <v>1323</v>
      </c>
      <c r="M3" s="1">
        <v>183</v>
      </c>
      <c r="N3" s="19"/>
    </row>
    <row r="4" spans="1:14" x14ac:dyDescent="0.3">
      <c r="A4" s="1" t="s">
        <v>1284</v>
      </c>
      <c r="B4" s="1" t="s">
        <v>326</v>
      </c>
      <c r="C4" s="22">
        <v>1961</v>
      </c>
      <c r="D4" s="1">
        <v>1980</v>
      </c>
      <c r="E4" s="1">
        <v>1988</v>
      </c>
      <c r="F4" s="211">
        <v>40075148</v>
      </c>
      <c r="G4" s="1" t="s">
        <v>1285</v>
      </c>
      <c r="H4" s="1">
        <v>53</v>
      </c>
      <c r="I4" s="1">
        <v>16</v>
      </c>
      <c r="L4" s="1" t="s">
        <v>1322</v>
      </c>
      <c r="M4" s="1">
        <v>872</v>
      </c>
    </row>
    <row r="5" spans="1:14" ht="20" customHeight="1" x14ac:dyDescent="0.3">
      <c r="A5" s="1" t="s">
        <v>1328</v>
      </c>
      <c r="B5" s="212" t="s">
        <v>1327</v>
      </c>
      <c r="C5" s="1">
        <v>1856</v>
      </c>
      <c r="D5" s="1">
        <v>1861</v>
      </c>
      <c r="E5" s="1">
        <v>1963</v>
      </c>
      <c r="F5" s="211"/>
      <c r="G5" s="22" t="s">
        <v>1324</v>
      </c>
      <c r="H5" s="1">
        <v>2</v>
      </c>
      <c r="I5" s="1">
        <v>2</v>
      </c>
      <c r="L5" s="1" t="s">
        <v>1323</v>
      </c>
      <c r="M5" s="1">
        <v>30</v>
      </c>
    </row>
    <row r="6" spans="1:14" x14ac:dyDescent="0.3">
      <c r="A6" s="1" t="s">
        <v>1286</v>
      </c>
      <c r="B6" s="212" t="s">
        <v>1287</v>
      </c>
      <c r="C6" s="1">
        <v>1905</v>
      </c>
      <c r="D6" s="1">
        <v>1905</v>
      </c>
      <c r="F6" s="211"/>
      <c r="G6" s="1" t="s">
        <v>983</v>
      </c>
      <c r="H6" s="1">
        <v>1</v>
      </c>
      <c r="I6" s="1">
        <v>1</v>
      </c>
      <c r="L6" s="1" t="s">
        <v>1323</v>
      </c>
      <c r="M6" s="1">
        <v>46</v>
      </c>
      <c r="N6" s="19"/>
    </row>
    <row r="7" spans="1:14" x14ac:dyDescent="0.3">
      <c r="A7" s="1" t="s">
        <v>1288</v>
      </c>
      <c r="B7" s="1" t="s">
        <v>369</v>
      </c>
      <c r="C7" s="1">
        <v>1922</v>
      </c>
      <c r="E7" s="1">
        <v>1945</v>
      </c>
      <c r="F7" s="211"/>
      <c r="G7" s="1" t="s">
        <v>983</v>
      </c>
      <c r="H7" s="1">
        <v>29</v>
      </c>
      <c r="I7" s="1">
        <v>13</v>
      </c>
      <c r="L7" s="1" t="s">
        <v>1322</v>
      </c>
      <c r="M7" s="1">
        <v>140</v>
      </c>
    </row>
    <row r="8" spans="1:14" x14ac:dyDescent="0.3">
      <c r="A8" s="1" t="s">
        <v>1290</v>
      </c>
      <c r="B8" s="1" t="s">
        <v>1291</v>
      </c>
      <c r="C8" s="1">
        <v>1905</v>
      </c>
      <c r="D8" s="1">
        <v>1914</v>
      </c>
      <c r="E8" s="1">
        <v>1951</v>
      </c>
      <c r="F8" s="211">
        <v>20758</v>
      </c>
      <c r="G8" s="1" t="s">
        <v>982</v>
      </c>
      <c r="H8" s="1">
        <v>12</v>
      </c>
      <c r="I8" s="1">
        <v>8</v>
      </c>
      <c r="K8" s="1">
        <v>1</v>
      </c>
      <c r="L8" s="1" t="s">
        <v>1323</v>
      </c>
      <c r="M8" s="1">
        <v>663</v>
      </c>
      <c r="N8" s="213" t="s">
        <v>1326</v>
      </c>
    </row>
    <row r="9" spans="1:14" x14ac:dyDescent="0.3">
      <c r="A9" s="1" t="s">
        <v>2544</v>
      </c>
      <c r="B9" s="1" t="s">
        <v>2142</v>
      </c>
      <c r="C9" s="18" t="s">
        <v>2544</v>
      </c>
      <c r="D9" s="18" t="s">
        <v>2544</v>
      </c>
      <c r="E9" s="18" t="s">
        <v>2544</v>
      </c>
      <c r="F9" s="214" t="s">
        <v>2544</v>
      </c>
      <c r="G9" s="1" t="s">
        <v>2142</v>
      </c>
      <c r="H9" s="1">
        <v>4</v>
      </c>
      <c r="I9" s="1">
        <v>4</v>
      </c>
    </row>
    <row r="10" spans="1:14" ht="25.5" customHeight="1" x14ac:dyDescent="0.3">
      <c r="A10" s="1" t="s">
        <v>1320</v>
      </c>
      <c r="B10" s="212" t="s">
        <v>1321</v>
      </c>
      <c r="C10" s="1">
        <v>1913</v>
      </c>
      <c r="D10" s="1">
        <v>1917</v>
      </c>
      <c r="E10" s="1">
        <v>1940</v>
      </c>
      <c r="F10" s="211">
        <v>66980</v>
      </c>
      <c r="G10" s="22" t="s">
        <v>1324</v>
      </c>
      <c r="H10" s="1">
        <v>1</v>
      </c>
      <c r="I10" s="1">
        <v>1</v>
      </c>
      <c r="L10" s="1" t="s">
        <v>1322</v>
      </c>
      <c r="M10" s="1">
        <v>47</v>
      </c>
    </row>
    <row r="11" spans="1:14" x14ac:dyDescent="0.3">
      <c r="A11" s="1" t="s">
        <v>1292</v>
      </c>
      <c r="B11" s="1" t="s">
        <v>1285</v>
      </c>
      <c r="C11" s="1">
        <v>1889</v>
      </c>
      <c r="D11" s="1">
        <v>1889</v>
      </c>
      <c r="E11" s="1">
        <v>2001</v>
      </c>
      <c r="F11" s="211">
        <v>3137957050</v>
      </c>
      <c r="G11" s="1" t="s">
        <v>1285</v>
      </c>
      <c r="H11" s="1">
        <v>5</v>
      </c>
      <c r="I11" s="1">
        <v>4</v>
      </c>
      <c r="J11" s="1">
        <v>62</v>
      </c>
      <c r="L11" s="1" t="s">
        <v>1323</v>
      </c>
      <c r="M11" s="1">
        <v>550</v>
      </c>
    </row>
    <row r="12" spans="1:14" ht="15" customHeight="1" x14ac:dyDescent="0.3">
      <c r="A12" s="1" t="s">
        <v>1293</v>
      </c>
      <c r="B12" s="1" t="s">
        <v>1294</v>
      </c>
      <c r="C12" s="1">
        <v>1881</v>
      </c>
      <c r="D12" s="1">
        <v>1882</v>
      </c>
      <c r="E12" s="1">
        <v>2001</v>
      </c>
      <c r="F12" s="211">
        <v>121522629885</v>
      </c>
      <c r="G12" s="1" t="s">
        <v>982</v>
      </c>
      <c r="H12" s="1">
        <v>48</v>
      </c>
      <c r="I12" s="1">
        <v>27</v>
      </c>
      <c r="K12" s="1">
        <v>2</v>
      </c>
      <c r="L12" s="1" t="s">
        <v>1322</v>
      </c>
      <c r="M12" s="1">
        <v>610</v>
      </c>
      <c r="N12" s="26" t="s">
        <v>1325</v>
      </c>
    </row>
    <row r="13" spans="1:14" x14ac:dyDescent="0.3">
      <c r="A13" s="1" t="s">
        <v>1295</v>
      </c>
      <c r="B13" s="212" t="s">
        <v>1296</v>
      </c>
      <c r="C13" s="1">
        <v>1907</v>
      </c>
      <c r="D13" s="1">
        <v>1907</v>
      </c>
      <c r="E13" s="1">
        <v>1971</v>
      </c>
      <c r="F13" s="211">
        <v>301237</v>
      </c>
      <c r="G13" s="1" t="s">
        <v>983</v>
      </c>
      <c r="L13" s="1" t="s">
        <v>1323</v>
      </c>
      <c r="M13" s="1">
        <v>66</v>
      </c>
      <c r="N13" s="19"/>
    </row>
    <row r="14" spans="1:14" x14ac:dyDescent="0.3">
      <c r="A14" s="1" t="s">
        <v>1329</v>
      </c>
      <c r="B14" s="93" t="s">
        <v>1330</v>
      </c>
      <c r="C14" s="1">
        <v>1910</v>
      </c>
      <c r="E14" s="1">
        <v>1927</v>
      </c>
      <c r="F14" s="211"/>
      <c r="G14" s="1" t="s">
        <v>982</v>
      </c>
      <c r="H14" s="1">
        <v>6</v>
      </c>
      <c r="I14" s="1">
        <v>3</v>
      </c>
      <c r="L14" s="1" t="s">
        <v>1322</v>
      </c>
      <c r="M14" s="1">
        <v>0</v>
      </c>
    </row>
    <row r="15" spans="1:14" x14ac:dyDescent="0.3">
      <c r="A15" s="1" t="s">
        <v>1289</v>
      </c>
      <c r="B15" s="1" t="s">
        <v>284</v>
      </c>
      <c r="C15" s="1">
        <v>1884</v>
      </c>
      <c r="D15" s="1">
        <v>1904</v>
      </c>
      <c r="E15" s="1">
        <v>1983</v>
      </c>
      <c r="F15" s="211"/>
      <c r="G15" s="1" t="s">
        <v>983</v>
      </c>
      <c r="H15" s="1">
        <v>4</v>
      </c>
      <c r="I15" s="1">
        <v>4</v>
      </c>
      <c r="L15" s="1" t="s">
        <v>1323</v>
      </c>
      <c r="M15" s="1">
        <v>263</v>
      </c>
    </row>
    <row r="16" spans="1:14" x14ac:dyDescent="0.3">
      <c r="A16" s="1" t="s">
        <v>1297</v>
      </c>
      <c r="B16" s="1" t="s">
        <v>371</v>
      </c>
      <c r="C16" s="1">
        <v>1882</v>
      </c>
      <c r="D16" s="1">
        <v>1882</v>
      </c>
      <c r="E16" s="1">
        <v>1970</v>
      </c>
      <c r="F16" s="211">
        <v>5277552</v>
      </c>
      <c r="G16" s="1" t="s">
        <v>983</v>
      </c>
      <c r="H16" s="1">
        <v>13</v>
      </c>
      <c r="I16" s="1">
        <v>11</v>
      </c>
      <c r="J16" s="1">
        <v>6</v>
      </c>
      <c r="L16" s="1" t="s">
        <v>1322</v>
      </c>
      <c r="M16" s="1">
        <v>40</v>
      </c>
    </row>
    <row r="17" spans="1:14" x14ac:dyDescent="0.3">
      <c r="A17" s="1" t="s">
        <v>1298</v>
      </c>
      <c r="B17" s="1" t="s">
        <v>1299</v>
      </c>
      <c r="C17" s="1">
        <v>1936</v>
      </c>
      <c r="D17" s="1">
        <v>1952</v>
      </c>
      <c r="E17" s="1">
        <v>1953</v>
      </c>
      <c r="F17" s="211">
        <v>69948</v>
      </c>
      <c r="G17" s="1" t="s">
        <v>982</v>
      </c>
      <c r="H17" s="1">
        <v>7</v>
      </c>
      <c r="I17" s="1">
        <v>5</v>
      </c>
      <c r="L17" s="1" t="s">
        <v>1323</v>
      </c>
      <c r="M17" s="1">
        <v>19</v>
      </c>
    </row>
    <row r="18" spans="1:14" x14ac:dyDescent="0.3">
      <c r="A18" s="1" t="s">
        <v>1300</v>
      </c>
      <c r="B18" s="1" t="s">
        <v>280</v>
      </c>
      <c r="C18" s="1">
        <v>1933</v>
      </c>
      <c r="D18" s="1">
        <v>1963</v>
      </c>
      <c r="E18" s="1">
        <v>9999</v>
      </c>
      <c r="F18" s="211">
        <v>4714689147</v>
      </c>
      <c r="G18" s="1" t="s">
        <v>1285</v>
      </c>
      <c r="H18" s="1">
        <v>20</v>
      </c>
      <c r="I18" s="1">
        <v>11</v>
      </c>
      <c r="L18" s="1" t="s">
        <v>1322</v>
      </c>
      <c r="M18" s="1">
        <v>1340</v>
      </c>
    </row>
    <row r="19" spans="1:14" x14ac:dyDescent="0.3">
      <c r="A19" s="1" t="s">
        <v>1301</v>
      </c>
      <c r="B19" s="212" t="s">
        <v>1302</v>
      </c>
      <c r="C19" s="1">
        <v>1955</v>
      </c>
      <c r="F19" s="211"/>
      <c r="G19" s="1" t="s">
        <v>983</v>
      </c>
      <c r="H19" s="1">
        <v>3</v>
      </c>
      <c r="L19" s="1" t="s">
        <v>1323</v>
      </c>
      <c r="M19" s="1">
        <v>126</v>
      </c>
      <c r="N19" s="19"/>
    </row>
    <row r="20" spans="1:14" x14ac:dyDescent="0.3">
      <c r="A20" s="1" t="s">
        <v>1303</v>
      </c>
      <c r="B20" s="1" t="s">
        <v>143</v>
      </c>
      <c r="C20" s="1">
        <v>1820</v>
      </c>
      <c r="D20" s="1">
        <v>1898</v>
      </c>
      <c r="E20" s="1">
        <v>2002</v>
      </c>
      <c r="F20" s="211">
        <v>954470032</v>
      </c>
      <c r="G20" s="1" t="s">
        <v>1304</v>
      </c>
      <c r="H20" s="1">
        <v>29</v>
      </c>
      <c r="I20" s="1">
        <v>12</v>
      </c>
      <c r="J20" s="1">
        <v>30</v>
      </c>
      <c r="K20" s="1">
        <v>1</v>
      </c>
      <c r="L20" s="1" t="s">
        <v>1322</v>
      </c>
    </row>
    <row r="21" spans="1:14" x14ac:dyDescent="0.3">
      <c r="A21" s="1" t="s">
        <v>1305</v>
      </c>
      <c r="B21" s="212" t="s">
        <v>1306</v>
      </c>
      <c r="C21" s="1">
        <v>1901</v>
      </c>
      <c r="D21" s="1">
        <v>1937</v>
      </c>
      <c r="E21" s="1">
        <v>1944</v>
      </c>
      <c r="F21" s="211">
        <v>139555</v>
      </c>
      <c r="G21" s="1" t="s">
        <v>982</v>
      </c>
      <c r="J21" s="1">
        <v>47</v>
      </c>
      <c r="L21" s="1" t="s">
        <v>1323</v>
      </c>
      <c r="M21" s="1">
        <v>25</v>
      </c>
      <c r="N21" s="16" t="s">
        <v>1674</v>
      </c>
    </row>
    <row r="22" spans="1:14" x14ac:dyDescent="0.3">
      <c r="A22" s="1" t="s">
        <v>1307</v>
      </c>
      <c r="B22" s="1" t="s">
        <v>282</v>
      </c>
      <c r="C22" s="1">
        <v>1980</v>
      </c>
      <c r="D22" s="1">
        <v>1987</v>
      </c>
      <c r="E22" s="1">
        <v>1987</v>
      </c>
      <c r="F22" s="211">
        <v>100000</v>
      </c>
      <c r="G22" s="1" t="s">
        <v>981</v>
      </c>
      <c r="H22" s="1">
        <v>2</v>
      </c>
      <c r="I22" s="1">
        <v>1</v>
      </c>
      <c r="J22" s="1">
        <v>13</v>
      </c>
      <c r="L22" s="1" t="s">
        <v>1322</v>
      </c>
      <c r="M22" s="1">
        <v>323</v>
      </c>
    </row>
    <row r="23" spans="1:14" x14ac:dyDescent="0.3">
      <c r="A23" s="1" t="s">
        <v>1308</v>
      </c>
      <c r="B23" s="1" t="s">
        <v>279</v>
      </c>
      <c r="C23" s="1">
        <v>1905</v>
      </c>
      <c r="D23" s="1">
        <v>1983</v>
      </c>
      <c r="E23" s="1">
        <v>2001</v>
      </c>
      <c r="F23" s="211">
        <v>1678742326</v>
      </c>
      <c r="G23" s="1" t="s">
        <v>983</v>
      </c>
      <c r="H23" s="1">
        <v>9</v>
      </c>
      <c r="I23" s="1">
        <v>5</v>
      </c>
      <c r="J23" s="1">
        <v>169</v>
      </c>
      <c r="L23" s="1" t="s">
        <v>1322</v>
      </c>
      <c r="M23" s="1">
        <v>385</v>
      </c>
    </row>
    <row r="24" spans="1:14" x14ac:dyDescent="0.3">
      <c r="A24" s="1" t="s">
        <v>1309</v>
      </c>
      <c r="B24" s="1" t="s">
        <v>1310</v>
      </c>
      <c r="C24" s="1">
        <v>1934</v>
      </c>
      <c r="D24" s="1">
        <v>1952</v>
      </c>
      <c r="E24" s="1">
        <v>1958</v>
      </c>
      <c r="F24" s="211"/>
      <c r="G24" s="1" t="s">
        <v>983</v>
      </c>
      <c r="H24" s="1">
        <v>8</v>
      </c>
      <c r="I24" s="1">
        <v>4</v>
      </c>
      <c r="L24" s="1" t="s">
        <v>1322</v>
      </c>
      <c r="M24" s="1">
        <v>392</v>
      </c>
    </row>
    <row r="25" spans="1:14" x14ac:dyDescent="0.3">
      <c r="A25" s="1" t="s">
        <v>1311</v>
      </c>
      <c r="B25" s="1" t="s">
        <v>325</v>
      </c>
      <c r="C25" s="1">
        <v>1907</v>
      </c>
      <c r="F25" s="211"/>
      <c r="G25" s="1" t="s">
        <v>1285</v>
      </c>
      <c r="H25" s="1">
        <v>45</v>
      </c>
      <c r="I25" s="1">
        <v>30</v>
      </c>
      <c r="L25" s="1" t="s">
        <v>1322</v>
      </c>
      <c r="M25" s="1">
        <v>946</v>
      </c>
    </row>
    <row r="26" spans="1:14" x14ac:dyDescent="0.3">
      <c r="A26" s="1" t="s">
        <v>1312</v>
      </c>
      <c r="B26" s="212" t="s">
        <v>1313</v>
      </c>
      <c r="C26" s="1">
        <v>1935</v>
      </c>
      <c r="D26" s="1">
        <v>1955</v>
      </c>
      <c r="E26" s="1">
        <v>1955</v>
      </c>
      <c r="F26" s="211"/>
      <c r="G26" s="1" t="s">
        <v>983</v>
      </c>
      <c r="L26" s="1" t="s">
        <v>1323</v>
      </c>
      <c r="M26" s="1">
        <v>4.5</v>
      </c>
    </row>
    <row r="27" spans="1:14" x14ac:dyDescent="0.3">
      <c r="A27" s="1" t="s">
        <v>1314</v>
      </c>
      <c r="B27" s="1" t="s">
        <v>1315</v>
      </c>
      <c r="C27" s="1">
        <v>1950</v>
      </c>
      <c r="F27" s="211"/>
      <c r="G27" s="1" t="s">
        <v>983</v>
      </c>
      <c r="H27" s="1">
        <v>15</v>
      </c>
      <c r="I27" s="1">
        <v>6</v>
      </c>
      <c r="L27" s="1" t="s">
        <v>1323</v>
      </c>
      <c r="M27" s="1">
        <v>0</v>
      </c>
      <c r="N27" s="19"/>
    </row>
    <row r="28" spans="1:14" ht="24.5" customHeight="1" x14ac:dyDescent="0.3">
      <c r="A28" s="1" t="s">
        <v>1316</v>
      </c>
      <c r="B28" s="212" t="s">
        <v>370</v>
      </c>
      <c r="C28" s="1">
        <v>1908</v>
      </c>
      <c r="D28" s="1">
        <v>1908</v>
      </c>
      <c r="E28" s="1">
        <v>1926</v>
      </c>
      <c r="F28" s="211">
        <v>16010</v>
      </c>
      <c r="G28" s="22" t="s">
        <v>1324</v>
      </c>
      <c r="H28" s="1">
        <v>1</v>
      </c>
      <c r="I28" s="1">
        <v>1</v>
      </c>
      <c r="J28" s="1">
        <v>3</v>
      </c>
      <c r="L28" s="1" t="s">
        <v>1323</v>
      </c>
      <c r="M28" s="1">
        <v>83</v>
      </c>
    </row>
    <row r="29" spans="1:14" x14ac:dyDescent="0.3">
      <c r="B29" s="1" t="s">
        <v>1318</v>
      </c>
      <c r="H29" s="1">
        <v>4</v>
      </c>
      <c r="J29" s="1">
        <v>2</v>
      </c>
      <c r="K29" s="1">
        <v>1</v>
      </c>
    </row>
    <row r="30" spans="1:14" x14ac:dyDescent="0.3">
      <c r="B30" s="1" t="s">
        <v>1593</v>
      </c>
      <c r="H30" s="1">
        <v>113</v>
      </c>
    </row>
    <row r="31" spans="1:14" x14ac:dyDescent="0.3">
      <c r="B31" s="1" t="s">
        <v>3042</v>
      </c>
      <c r="H31" s="1">
        <v>32</v>
      </c>
      <c r="J31" s="1">
        <v>2</v>
      </c>
    </row>
    <row r="32" spans="1:14" x14ac:dyDescent="0.3">
      <c r="B32" s="1" t="s">
        <v>1594</v>
      </c>
      <c r="J32" s="1">
        <v>23</v>
      </c>
      <c r="K32" s="1">
        <v>1</v>
      </c>
    </row>
    <row r="33" spans="2:14" x14ac:dyDescent="0.3">
      <c r="B33" s="1" t="s">
        <v>1317</v>
      </c>
      <c r="H33" s="1">
        <v>23</v>
      </c>
    </row>
    <row r="34" spans="2:14" ht="14.5" customHeight="1" x14ac:dyDescent="0.3">
      <c r="B34" s="1" t="s">
        <v>1363</v>
      </c>
      <c r="H34" s="1">
        <f>SUM(H3:H33)</f>
        <v>498</v>
      </c>
      <c r="I34" s="1">
        <f>SUM(I3:I33)</f>
        <v>175</v>
      </c>
      <c r="J34" s="1">
        <f>SUM(J3:J33)</f>
        <v>357</v>
      </c>
      <c r="K34" s="1">
        <f>SUM(K3:K33)</f>
        <v>6</v>
      </c>
      <c r="M34" s="1">
        <f>SUM(M2:M28)</f>
        <v>7153.5</v>
      </c>
      <c r="N34" s="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workbookViewId="0">
      <pane xSplit="2" ySplit="1" topLeftCell="C2" activePane="bottomRight" state="frozen"/>
      <selection pane="topRight" activeCell="C1" sqref="C1"/>
      <selection pane="bottomLeft" activeCell="A2" sqref="A2"/>
      <selection pane="bottomRight" activeCell="D8" sqref="D8"/>
    </sheetView>
  </sheetViews>
  <sheetFormatPr defaultRowHeight="13" x14ac:dyDescent="0.3"/>
  <cols>
    <col min="1" max="1" width="8.7265625" style="15"/>
    <col min="2" max="2" width="15.26953125" style="15" customWidth="1"/>
    <col min="3" max="3" width="9.7265625" style="15" customWidth="1"/>
    <col min="4" max="4" width="8.453125" style="15" customWidth="1"/>
    <col min="5" max="5" width="8.1796875" style="15" customWidth="1"/>
    <col min="6" max="9" width="9.1796875" style="15" customWidth="1"/>
    <col min="10" max="13" width="8.7265625" style="15"/>
    <col min="14" max="16" width="12.81640625" style="15" customWidth="1"/>
    <col min="17" max="18" width="8.7265625" style="15"/>
    <col min="19" max="20" width="12.54296875" style="15" customWidth="1"/>
    <col min="21" max="21" width="12.81640625" style="15" customWidth="1"/>
    <col min="22" max="16384" width="8.7265625" style="15"/>
  </cols>
  <sheetData>
    <row r="1" spans="1:21" s="22" customFormat="1" ht="39" x14ac:dyDescent="0.3">
      <c r="A1" s="22" t="s">
        <v>900</v>
      </c>
      <c r="B1" s="22" t="s">
        <v>901</v>
      </c>
      <c r="C1" s="22" t="s">
        <v>902</v>
      </c>
      <c r="D1" s="22" t="s">
        <v>903</v>
      </c>
      <c r="E1" s="22" t="s">
        <v>904</v>
      </c>
      <c r="F1" s="22" t="s">
        <v>905</v>
      </c>
      <c r="G1" s="22" t="s">
        <v>906</v>
      </c>
      <c r="H1" s="22" t="s">
        <v>1348</v>
      </c>
      <c r="I1" s="22" t="s">
        <v>1349</v>
      </c>
      <c r="K1" s="22" t="s">
        <v>907</v>
      </c>
      <c r="L1" s="22" t="s">
        <v>908</v>
      </c>
      <c r="M1" s="22" t="s">
        <v>909</v>
      </c>
      <c r="N1" s="22" t="s">
        <v>1351</v>
      </c>
      <c r="O1" s="22" t="s">
        <v>1350</v>
      </c>
      <c r="P1" s="22" t="s">
        <v>1352</v>
      </c>
      <c r="Q1" s="22" t="s">
        <v>910</v>
      </c>
      <c r="R1" s="22" t="s">
        <v>911</v>
      </c>
      <c r="S1" s="22" t="s">
        <v>912</v>
      </c>
      <c r="T1" s="22" t="s">
        <v>1353</v>
      </c>
      <c r="U1" s="22" t="s">
        <v>913</v>
      </c>
    </row>
    <row r="2" spans="1:21" x14ac:dyDescent="0.3">
      <c r="A2" s="1" t="s">
        <v>245</v>
      </c>
      <c r="B2" s="1" t="s">
        <v>246</v>
      </c>
      <c r="C2" s="39"/>
      <c r="D2" s="15">
        <v>4</v>
      </c>
      <c r="E2" s="15">
        <v>30</v>
      </c>
      <c r="F2" s="15">
        <v>62</v>
      </c>
      <c r="G2" s="15">
        <v>4</v>
      </c>
      <c r="K2" s="15">
        <v>32.799999999999997</v>
      </c>
      <c r="L2" s="15">
        <v>8.3000000000000007</v>
      </c>
      <c r="M2" s="40">
        <v>0.1</v>
      </c>
      <c r="P2" s="15">
        <v>19.3</v>
      </c>
      <c r="Q2" s="15">
        <v>6.8</v>
      </c>
      <c r="R2" s="15">
        <v>1.5</v>
      </c>
      <c r="S2" s="15">
        <v>31.2</v>
      </c>
      <c r="U2" s="15">
        <v>0.51</v>
      </c>
    </row>
    <row r="3" spans="1:21" x14ac:dyDescent="0.3">
      <c r="A3" s="1" t="s">
        <v>253</v>
      </c>
      <c r="B3" s="1" t="s">
        <v>254</v>
      </c>
      <c r="C3" s="41"/>
      <c r="D3" s="15">
        <v>6</v>
      </c>
      <c r="E3" s="15">
        <v>74</v>
      </c>
      <c r="F3" s="15">
        <v>20</v>
      </c>
      <c r="K3" s="15">
        <v>50.1</v>
      </c>
      <c r="L3" s="15">
        <v>2.2000000000000002</v>
      </c>
      <c r="M3" s="40">
        <v>0</v>
      </c>
      <c r="P3" s="15">
        <v>4.5999999999999996</v>
      </c>
      <c r="Q3" s="15">
        <v>2.1</v>
      </c>
      <c r="R3" s="15">
        <v>0.7</v>
      </c>
      <c r="S3" s="15">
        <v>40.299999999999997</v>
      </c>
      <c r="U3" s="15">
        <v>0.47</v>
      </c>
    </row>
    <row r="4" spans="1:21" x14ac:dyDescent="0.3">
      <c r="A4" s="1" t="s">
        <v>257</v>
      </c>
      <c r="B4" s="1" t="s">
        <v>258</v>
      </c>
      <c r="C4" s="41">
        <v>40</v>
      </c>
      <c r="D4" s="15">
        <v>54</v>
      </c>
      <c r="E4" s="15">
        <v>6</v>
      </c>
      <c r="K4" s="15">
        <v>32.6</v>
      </c>
      <c r="L4" s="15">
        <v>2.4</v>
      </c>
      <c r="M4" s="40">
        <v>0</v>
      </c>
      <c r="P4" s="15">
        <v>25.4</v>
      </c>
      <c r="Q4" s="15">
        <v>6.4</v>
      </c>
      <c r="R4" s="15">
        <v>2.4</v>
      </c>
      <c r="S4" s="15">
        <v>30.8</v>
      </c>
      <c r="U4" s="15">
        <v>0.32</v>
      </c>
    </row>
    <row r="5" spans="1:21" x14ac:dyDescent="0.3">
      <c r="A5" s="1" t="s">
        <v>262</v>
      </c>
      <c r="B5" s="1" t="s">
        <v>263</v>
      </c>
      <c r="C5" s="41">
        <v>1</v>
      </c>
      <c r="D5" s="15">
        <v>7</v>
      </c>
      <c r="E5" s="15">
        <v>76</v>
      </c>
      <c r="F5" s="15">
        <v>13</v>
      </c>
      <c r="G5" s="15">
        <v>3</v>
      </c>
      <c r="K5" s="15">
        <v>29.7</v>
      </c>
      <c r="L5" s="15">
        <v>2.9</v>
      </c>
      <c r="M5" s="40">
        <v>0</v>
      </c>
      <c r="P5" s="15">
        <v>26.3</v>
      </c>
      <c r="Q5" s="15">
        <v>7.5</v>
      </c>
      <c r="R5" s="15">
        <v>4</v>
      </c>
      <c r="S5" s="15">
        <v>0.5</v>
      </c>
      <c r="U5" s="15">
        <v>0.46</v>
      </c>
    </row>
    <row r="6" spans="1:21" x14ac:dyDescent="0.3">
      <c r="A6" s="1" t="s">
        <v>265</v>
      </c>
      <c r="B6" s="1" t="s">
        <v>266</v>
      </c>
      <c r="C6" s="41"/>
      <c r="D6" s="15">
        <v>3</v>
      </c>
      <c r="E6" s="15">
        <v>74</v>
      </c>
      <c r="F6" s="15">
        <v>23</v>
      </c>
      <c r="K6" s="15">
        <v>69.2</v>
      </c>
      <c r="L6" s="15">
        <v>0.9</v>
      </c>
      <c r="M6" s="40">
        <v>0</v>
      </c>
      <c r="P6" s="15">
        <v>7.8</v>
      </c>
      <c r="Q6" s="15">
        <v>3.5</v>
      </c>
      <c r="R6" s="15">
        <v>1.2</v>
      </c>
      <c r="S6" s="15">
        <v>17.399999999999999</v>
      </c>
      <c r="U6" s="15">
        <v>0.47</v>
      </c>
    </row>
    <row r="7" spans="1:21" x14ac:dyDescent="0.3">
      <c r="A7" s="1" t="s">
        <v>268</v>
      </c>
      <c r="B7" s="1" t="s">
        <v>269</v>
      </c>
      <c r="C7" s="42">
        <v>2</v>
      </c>
      <c r="D7" s="15">
        <v>3</v>
      </c>
      <c r="E7" s="15">
        <v>27</v>
      </c>
      <c r="F7" s="41">
        <v>60</v>
      </c>
      <c r="G7" s="41">
        <v>8</v>
      </c>
      <c r="H7" s="41"/>
      <c r="I7" s="41"/>
      <c r="K7" s="15">
        <v>42</v>
      </c>
      <c r="L7" s="15">
        <v>1.3</v>
      </c>
      <c r="M7" s="40">
        <v>0</v>
      </c>
      <c r="P7" s="15">
        <v>8.6999999999999993</v>
      </c>
      <c r="Q7" s="15">
        <v>5.0999999999999996</v>
      </c>
      <c r="R7" s="15">
        <v>1.3</v>
      </c>
      <c r="S7" s="15">
        <v>41.6</v>
      </c>
      <c r="U7" s="15">
        <v>0.52</v>
      </c>
    </row>
    <row r="8" spans="1:21" x14ac:dyDescent="0.3">
      <c r="A8" s="15" t="s">
        <v>382</v>
      </c>
      <c r="B8" s="15" t="s">
        <v>1332</v>
      </c>
      <c r="G8" s="15">
        <v>16.7</v>
      </c>
      <c r="H8" s="15">
        <v>28.2</v>
      </c>
      <c r="I8" s="15">
        <v>12.7</v>
      </c>
      <c r="K8" s="15">
        <v>57.6</v>
      </c>
      <c r="L8" s="15">
        <v>6.4</v>
      </c>
      <c r="M8" s="40">
        <v>0.1</v>
      </c>
      <c r="N8" s="15">
        <v>3.8</v>
      </c>
      <c r="O8" s="15">
        <f>SUM(K8:N8)</f>
        <v>67.899999999999991</v>
      </c>
      <c r="P8" s="15">
        <v>7.4</v>
      </c>
      <c r="Q8" s="15">
        <v>13</v>
      </c>
      <c r="R8" s="15">
        <v>2.5</v>
      </c>
      <c r="S8" s="15">
        <v>9.1999999999999993</v>
      </c>
      <c r="T8" s="15">
        <f>SUM(P8:S8)</f>
        <v>32.099999999999994</v>
      </c>
      <c r="U8" s="15">
        <v>0.74</v>
      </c>
    </row>
    <row r="9" spans="1:21" x14ac:dyDescent="0.3">
      <c r="A9" s="15" t="s">
        <v>383</v>
      </c>
      <c r="B9" s="15" t="s">
        <v>1333</v>
      </c>
      <c r="F9" s="15">
        <v>3.3</v>
      </c>
      <c r="G9" s="15">
        <v>21.2</v>
      </c>
      <c r="H9" s="15">
        <v>22.3</v>
      </c>
      <c r="I9" s="15">
        <v>8.9</v>
      </c>
      <c r="K9" s="15">
        <v>55.7</v>
      </c>
      <c r="L9" s="15">
        <v>7.6</v>
      </c>
      <c r="M9" s="40">
        <v>0.3</v>
      </c>
      <c r="N9" s="15">
        <v>5.8</v>
      </c>
      <c r="O9" s="15">
        <f>SUM(K9:N9)</f>
        <v>69.400000000000006</v>
      </c>
      <c r="P9" s="15">
        <v>11.8</v>
      </c>
      <c r="Q9" s="15">
        <v>8.1999999999999993</v>
      </c>
      <c r="R9" s="15">
        <v>3.2</v>
      </c>
      <c r="S9" s="15">
        <v>7.4</v>
      </c>
      <c r="T9" s="15">
        <f>SUM(P9:S9)</f>
        <v>30.6</v>
      </c>
      <c r="U9" s="15">
        <v>0.72</v>
      </c>
    </row>
    <row r="10" spans="1:21" x14ac:dyDescent="0.3">
      <c r="A10" s="15" t="s">
        <v>384</v>
      </c>
      <c r="B10" s="15" t="s">
        <v>1334</v>
      </c>
    </row>
    <row r="11" spans="1:21" x14ac:dyDescent="0.3">
      <c r="A11" s="15" t="s">
        <v>385</v>
      </c>
      <c r="B11" s="15" t="s">
        <v>1335</v>
      </c>
      <c r="C11" s="1"/>
      <c r="D11" s="1"/>
      <c r="E11" s="1"/>
      <c r="F11" s="1"/>
      <c r="G11" s="1"/>
      <c r="H11" s="1"/>
      <c r="I11" s="1"/>
      <c r="J11" s="1"/>
      <c r="K11" s="1"/>
      <c r="L11" s="1"/>
      <c r="M11" s="1"/>
      <c r="N11" s="1"/>
      <c r="O11" s="1"/>
      <c r="P11" s="1"/>
      <c r="Q11" s="1"/>
      <c r="R11" s="1"/>
      <c r="S11" s="1"/>
      <c r="T11" s="1"/>
      <c r="U11" s="1"/>
    </row>
    <row r="12" spans="1:21" x14ac:dyDescent="0.3">
      <c r="A12" s="15" t="s">
        <v>386</v>
      </c>
      <c r="B12" s="43" t="s">
        <v>1336</v>
      </c>
    </row>
    <row r="13" spans="1:21" x14ac:dyDescent="0.3">
      <c r="A13" s="15" t="s">
        <v>387</v>
      </c>
      <c r="B13" s="43" t="s">
        <v>1337</v>
      </c>
    </row>
    <row r="14" spans="1:21" x14ac:dyDescent="0.3">
      <c r="A14" s="15" t="s">
        <v>388</v>
      </c>
      <c r="B14" s="43" t="s">
        <v>1338</v>
      </c>
    </row>
    <row r="15" spans="1:21" x14ac:dyDescent="0.3">
      <c r="A15" s="15" t="s">
        <v>389</v>
      </c>
      <c r="B15" s="43" t="s">
        <v>1339</v>
      </c>
    </row>
    <row r="16" spans="1:21" x14ac:dyDescent="0.3">
      <c r="A16" s="15" t="s">
        <v>390</v>
      </c>
      <c r="B16" s="43" t="s">
        <v>1340</v>
      </c>
    </row>
    <row r="17" spans="1:21" x14ac:dyDescent="0.3">
      <c r="A17" s="15" t="s">
        <v>391</v>
      </c>
      <c r="B17" s="43" t="s">
        <v>1341</v>
      </c>
      <c r="F17" s="15">
        <v>9.5</v>
      </c>
      <c r="G17" s="15">
        <v>24.7</v>
      </c>
      <c r="H17" s="15">
        <v>16.8</v>
      </c>
      <c r="I17" s="15">
        <v>5.0999999999999996</v>
      </c>
      <c r="K17" s="15">
        <v>56.1</v>
      </c>
      <c r="L17" s="15">
        <v>2.2999999999999998</v>
      </c>
      <c r="M17" s="15">
        <v>0</v>
      </c>
      <c r="N17" s="15">
        <v>5.4</v>
      </c>
      <c r="O17" s="15">
        <f>SUM(K17:N17)</f>
        <v>63.8</v>
      </c>
      <c r="P17" s="15">
        <v>11</v>
      </c>
      <c r="Q17" s="15">
        <v>13</v>
      </c>
      <c r="R17" s="15">
        <v>1.9</v>
      </c>
      <c r="S17" s="15">
        <v>10.3</v>
      </c>
      <c r="T17" s="15">
        <f>SUM(P17:S17)</f>
        <v>36.200000000000003</v>
      </c>
      <c r="U17" s="15">
        <v>0.72</v>
      </c>
    </row>
    <row r="18" spans="1:21" x14ac:dyDescent="0.3">
      <c r="A18" s="15" t="s">
        <v>392</v>
      </c>
      <c r="B18" s="43" t="s">
        <v>1342</v>
      </c>
      <c r="G18" s="15">
        <v>19.100000000000001</v>
      </c>
      <c r="H18" s="15">
        <v>32.9</v>
      </c>
      <c r="I18" s="15">
        <v>13.8</v>
      </c>
      <c r="K18" s="15">
        <v>65.8</v>
      </c>
      <c r="L18" s="15">
        <v>3.6</v>
      </c>
      <c r="M18" s="15">
        <v>0.1</v>
      </c>
      <c r="N18" s="15">
        <v>4.8</v>
      </c>
      <c r="O18" s="15">
        <f>SUM(K18:N18)</f>
        <v>74.299999999999983</v>
      </c>
      <c r="P18" s="15">
        <v>9.6999999999999993</v>
      </c>
      <c r="Q18" s="15">
        <v>9.6</v>
      </c>
      <c r="R18" s="15">
        <v>1.2</v>
      </c>
      <c r="S18" s="15">
        <v>5.2</v>
      </c>
      <c r="T18" s="15">
        <f>SUM(P18:S18)</f>
        <v>25.699999999999996</v>
      </c>
      <c r="U18" s="15">
        <v>0.74</v>
      </c>
    </row>
    <row r="19" spans="1:21" x14ac:dyDescent="0.3">
      <c r="A19" s="15" t="s">
        <v>393</v>
      </c>
      <c r="B19" s="43" t="s">
        <v>1343</v>
      </c>
    </row>
    <row r="20" spans="1:21" x14ac:dyDescent="0.3">
      <c r="A20" s="15" t="s">
        <v>394</v>
      </c>
      <c r="B20" s="43" t="s">
        <v>1344</v>
      </c>
      <c r="F20" s="15">
        <v>6.7</v>
      </c>
      <c r="G20" s="15">
        <v>25.5</v>
      </c>
      <c r="H20" s="15">
        <v>21.8</v>
      </c>
      <c r="I20" s="15">
        <v>6.7</v>
      </c>
      <c r="K20" s="15">
        <v>60.7</v>
      </c>
      <c r="L20" s="15">
        <v>6.4</v>
      </c>
      <c r="M20" s="15">
        <v>0</v>
      </c>
      <c r="N20" s="15">
        <v>3.9</v>
      </c>
      <c r="O20" s="15">
        <f>SUM(K20:N20)</f>
        <v>71.000000000000014</v>
      </c>
      <c r="P20" s="15">
        <v>7.8</v>
      </c>
      <c r="Q20" s="15">
        <v>12.9</v>
      </c>
      <c r="R20" s="15">
        <v>3.6</v>
      </c>
      <c r="S20" s="15">
        <v>4.7</v>
      </c>
      <c r="T20" s="15">
        <f>SUM(P20:S20)</f>
        <v>29</v>
      </c>
      <c r="U20" s="15">
        <v>0.7</v>
      </c>
    </row>
    <row r="21" spans="1:21" x14ac:dyDescent="0.3">
      <c r="A21" s="15" t="s">
        <v>395</v>
      </c>
      <c r="B21" s="43" t="s">
        <v>1345</v>
      </c>
    </row>
    <row r="22" spans="1:21" x14ac:dyDescent="0.3">
      <c r="A22" s="15" t="s">
        <v>396</v>
      </c>
      <c r="B22" s="43" t="s">
        <v>1346</v>
      </c>
      <c r="F22" s="15">
        <v>4.5</v>
      </c>
      <c r="G22" s="15">
        <v>25.3</v>
      </c>
      <c r="H22" s="15">
        <v>25.9</v>
      </c>
      <c r="I22" s="15">
        <v>9.1</v>
      </c>
      <c r="K22" s="15">
        <v>64.8</v>
      </c>
      <c r="L22" s="15">
        <v>8.3000000000000007</v>
      </c>
      <c r="M22" s="15">
        <v>0.4</v>
      </c>
      <c r="N22" s="15">
        <v>3.7</v>
      </c>
      <c r="O22" s="15">
        <f>SUM(K22:N22)</f>
        <v>77.2</v>
      </c>
      <c r="P22" s="15">
        <v>7.3</v>
      </c>
      <c r="Q22" s="15">
        <v>8.6</v>
      </c>
      <c r="R22" s="15">
        <v>2.5</v>
      </c>
      <c r="S22" s="15">
        <v>4.4000000000000004</v>
      </c>
      <c r="T22" s="15">
        <f>SUM(P22:S22)</f>
        <v>22.799999999999997</v>
      </c>
      <c r="U22" s="15">
        <v>0.71</v>
      </c>
    </row>
    <row r="23" spans="1:21" x14ac:dyDescent="0.3">
      <c r="A23" s="15" t="s">
        <v>397</v>
      </c>
      <c r="B23" s="43" t="s">
        <v>1347</v>
      </c>
    </row>
    <row r="24" spans="1:21" x14ac:dyDescent="0.3">
      <c r="B24" s="43"/>
    </row>
  </sheetData>
  <conditionalFormatting sqref="A2:A6 A8:A23">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4.5" x14ac:dyDescent="0.35"/>
  <cols>
    <col min="1" max="1" width="18.1796875" style="8" customWidth="1"/>
    <col min="2" max="2" width="21" style="8" customWidth="1"/>
    <col min="3" max="16384" width="8.7265625" style="8"/>
  </cols>
  <sheetData>
    <row r="1" spans="1:5" x14ac:dyDescent="0.35">
      <c r="A1" s="9" t="s">
        <v>915</v>
      </c>
      <c r="B1" s="9" t="s">
        <v>916</v>
      </c>
      <c r="C1" s="9" t="s">
        <v>376</v>
      </c>
      <c r="D1" s="9" t="s">
        <v>2004</v>
      </c>
      <c r="E1" s="9" t="s">
        <v>2195</v>
      </c>
    </row>
    <row r="2" spans="1:5" x14ac:dyDescent="0.35">
      <c r="A2" s="9" t="s">
        <v>917</v>
      </c>
      <c r="B2" s="9" t="s">
        <v>918</v>
      </c>
    </row>
    <row r="3" spans="1:5" x14ac:dyDescent="0.35">
      <c r="A3" s="9" t="s">
        <v>919</v>
      </c>
      <c r="B3" s="9" t="s">
        <v>920</v>
      </c>
    </row>
    <row r="4" spans="1:5" x14ac:dyDescent="0.35">
      <c r="A4" s="9" t="s">
        <v>921</v>
      </c>
      <c r="B4" s="9" t="s">
        <v>920</v>
      </c>
    </row>
    <row r="5" spans="1:5" x14ac:dyDescent="0.35">
      <c r="A5" s="9" t="s">
        <v>922</v>
      </c>
      <c r="B5" s="9" t="s">
        <v>923</v>
      </c>
    </row>
    <row r="6" spans="1:5" x14ac:dyDescent="0.35">
      <c r="A6" s="9" t="s">
        <v>924</v>
      </c>
      <c r="B6" s="9" t="s">
        <v>925</v>
      </c>
    </row>
    <row r="7" spans="1:5" x14ac:dyDescent="0.35">
      <c r="A7" s="9" t="s">
        <v>926</v>
      </c>
      <c r="B7" s="9" t="s">
        <v>927</v>
      </c>
    </row>
    <row r="8" spans="1:5" x14ac:dyDescent="0.35">
      <c r="A8" s="9" t="s">
        <v>928</v>
      </c>
      <c r="B8" s="9" t="s">
        <v>929</v>
      </c>
    </row>
    <row r="9" spans="1:5" x14ac:dyDescent="0.35">
      <c r="A9" s="9" t="s">
        <v>930</v>
      </c>
      <c r="B9" s="9" t="s">
        <v>929</v>
      </c>
    </row>
    <row r="10" spans="1:5" x14ac:dyDescent="0.35">
      <c r="A10" s="9" t="s">
        <v>931</v>
      </c>
      <c r="B10" s="9" t="s">
        <v>929</v>
      </c>
    </row>
    <row r="11" spans="1:5" x14ac:dyDescent="0.35">
      <c r="A11" s="9" t="s">
        <v>932</v>
      </c>
      <c r="B11" s="9" t="s">
        <v>933</v>
      </c>
    </row>
    <row r="12" spans="1:5" x14ac:dyDescent="0.35">
      <c r="A12" s="9" t="s">
        <v>5</v>
      </c>
      <c r="B12" s="9" t="s">
        <v>934</v>
      </c>
      <c r="D12" s="9" t="s">
        <v>2006</v>
      </c>
      <c r="E12" t="s">
        <v>2289</v>
      </c>
    </row>
    <row r="13" spans="1:5" x14ac:dyDescent="0.35">
      <c r="A13" s="9" t="s">
        <v>19</v>
      </c>
      <c r="B13" s="9" t="s">
        <v>935</v>
      </c>
      <c r="D13" s="9" t="s">
        <v>2006</v>
      </c>
      <c r="E13" t="s">
        <v>2290</v>
      </c>
    </row>
    <row r="14" spans="1:5" x14ac:dyDescent="0.35">
      <c r="A14" s="9" t="s">
        <v>63</v>
      </c>
      <c r="B14" s="9" t="s">
        <v>935</v>
      </c>
      <c r="D14" s="9" t="s">
        <v>2005</v>
      </c>
      <c r="E14" t="s">
        <v>2290</v>
      </c>
    </row>
    <row r="15" spans="1:5" x14ac:dyDescent="0.35">
      <c r="A15" s="9" t="s">
        <v>24</v>
      </c>
      <c r="B15" s="9" t="s">
        <v>935</v>
      </c>
      <c r="D15" s="9" t="s">
        <v>2006</v>
      </c>
      <c r="E15" t="s">
        <v>2290</v>
      </c>
    </row>
    <row r="16" spans="1:5" x14ac:dyDescent="0.35">
      <c r="A16" s="9" t="s">
        <v>14</v>
      </c>
      <c r="B16" s="9" t="s">
        <v>935</v>
      </c>
      <c r="D16" s="9" t="s">
        <v>2005</v>
      </c>
      <c r="E16" t="s">
        <v>2290</v>
      </c>
    </row>
    <row r="17" spans="1:5" x14ac:dyDescent="0.35">
      <c r="A17" s="9" t="s">
        <v>17</v>
      </c>
      <c r="B17" s="9" t="s">
        <v>935</v>
      </c>
      <c r="D17" s="9" t="s">
        <v>2005</v>
      </c>
      <c r="E17" t="s">
        <v>2290</v>
      </c>
    </row>
    <row r="18" spans="1:5" x14ac:dyDescent="0.35">
      <c r="A18" s="9" t="s">
        <v>25</v>
      </c>
      <c r="B18" s="9" t="s">
        <v>935</v>
      </c>
      <c r="D18" s="9" t="s">
        <v>2006</v>
      </c>
      <c r="E18" t="s">
        <v>2290</v>
      </c>
    </row>
    <row r="19" spans="1:5" x14ac:dyDescent="0.35">
      <c r="A19" s="9" t="s">
        <v>26</v>
      </c>
      <c r="B19" s="9" t="s">
        <v>935</v>
      </c>
      <c r="D19" s="9" t="s">
        <v>2006</v>
      </c>
      <c r="E19" t="s">
        <v>2290</v>
      </c>
    </row>
    <row r="20" spans="1:5" x14ac:dyDescent="0.35">
      <c r="A20" s="9" t="s">
        <v>27</v>
      </c>
      <c r="B20" s="9" t="s">
        <v>935</v>
      </c>
      <c r="D20" s="9" t="s">
        <v>2006</v>
      </c>
      <c r="E20" t="s">
        <v>2290</v>
      </c>
    </row>
    <row r="21" spans="1:5" x14ac:dyDescent="0.35">
      <c r="A21" s="9" t="s">
        <v>28</v>
      </c>
      <c r="B21" s="9" t="s">
        <v>935</v>
      </c>
      <c r="D21" s="9" t="s">
        <v>2006</v>
      </c>
      <c r="E21" t="s">
        <v>2290</v>
      </c>
    </row>
    <row r="22" spans="1:5" x14ac:dyDescent="0.35">
      <c r="A22" s="9" t="s">
        <v>29</v>
      </c>
      <c r="B22" s="9" t="s">
        <v>935</v>
      </c>
      <c r="D22" s="9" t="s">
        <v>2006</v>
      </c>
      <c r="E22" t="s">
        <v>2290</v>
      </c>
    </row>
    <row r="23" spans="1:5" x14ac:dyDescent="0.35">
      <c r="A23" s="9" t="s">
        <v>30</v>
      </c>
      <c r="B23" s="9" t="s">
        <v>935</v>
      </c>
      <c r="D23" s="9" t="s">
        <v>2006</v>
      </c>
      <c r="E23" t="s">
        <v>2290</v>
      </c>
    </row>
    <row r="24" spans="1:5" x14ac:dyDescent="0.35">
      <c r="A24" s="9" t="s">
        <v>31</v>
      </c>
      <c r="B24" s="9" t="s">
        <v>935</v>
      </c>
      <c r="D24" s="9" t="s">
        <v>2006</v>
      </c>
      <c r="E24" t="s">
        <v>2290</v>
      </c>
    </row>
    <row r="25" spans="1:5" x14ac:dyDescent="0.35">
      <c r="A25" s="9" t="s">
        <v>32</v>
      </c>
      <c r="B25" s="9" t="s">
        <v>935</v>
      </c>
      <c r="D25" s="9" t="s">
        <v>2006</v>
      </c>
      <c r="E25" t="s">
        <v>2290</v>
      </c>
    </row>
    <row r="26" spans="1:5" x14ac:dyDescent="0.35">
      <c r="A26" s="9" t="s">
        <v>33</v>
      </c>
      <c r="B26" s="9" t="s">
        <v>935</v>
      </c>
      <c r="D26" s="9" t="s">
        <v>2006</v>
      </c>
      <c r="E26" t="s">
        <v>2290</v>
      </c>
    </row>
    <row r="27" spans="1:5" x14ac:dyDescent="0.35">
      <c r="A27" s="9" t="s">
        <v>34</v>
      </c>
      <c r="B27" s="9" t="s">
        <v>935</v>
      </c>
      <c r="D27" s="9" t="s">
        <v>2006</v>
      </c>
      <c r="E27" t="s">
        <v>2290</v>
      </c>
    </row>
    <row r="28" spans="1:5" x14ac:dyDescent="0.35">
      <c r="A28" s="9" t="s">
        <v>35</v>
      </c>
      <c r="B28" s="9" t="s">
        <v>935</v>
      </c>
      <c r="D28" s="9" t="s">
        <v>2006</v>
      </c>
      <c r="E28" t="s">
        <v>2290</v>
      </c>
    </row>
    <row r="29" spans="1:5" x14ac:dyDescent="0.35">
      <c r="A29" s="9" t="s">
        <v>36</v>
      </c>
      <c r="B29" s="9" t="s">
        <v>935</v>
      </c>
      <c r="D29" s="9" t="s">
        <v>2006</v>
      </c>
      <c r="E29" t="s">
        <v>2290</v>
      </c>
    </row>
    <row r="30" spans="1:5" x14ac:dyDescent="0.35">
      <c r="A30" s="9" t="s">
        <v>37</v>
      </c>
      <c r="B30" s="9" t="s">
        <v>935</v>
      </c>
      <c r="D30" s="9" t="s">
        <v>2006</v>
      </c>
      <c r="E30" t="s">
        <v>2290</v>
      </c>
    </row>
    <row r="31" spans="1:5" x14ac:dyDescent="0.35">
      <c r="A31" s="9" t="s">
        <v>61</v>
      </c>
      <c r="B31" s="9" t="s">
        <v>935</v>
      </c>
      <c r="E31" t="s">
        <v>2290</v>
      </c>
    </row>
    <row r="32" spans="1:5" x14ac:dyDescent="0.35">
      <c r="A32" s="9" t="s">
        <v>60</v>
      </c>
      <c r="B32" s="9" t="s">
        <v>935</v>
      </c>
      <c r="E32" t="s">
        <v>2290</v>
      </c>
    </row>
    <row r="33" spans="1:5" x14ac:dyDescent="0.35">
      <c r="A33" s="9" t="s">
        <v>223</v>
      </c>
      <c r="B33" s="9" t="s">
        <v>935</v>
      </c>
      <c r="D33" s="9" t="s">
        <v>2005</v>
      </c>
      <c r="E33" t="s">
        <v>2290</v>
      </c>
    </row>
    <row r="34" spans="1:5" x14ac:dyDescent="0.35">
      <c r="A34" s="9" t="s">
        <v>49</v>
      </c>
      <c r="B34" s="9" t="s">
        <v>936</v>
      </c>
      <c r="D34" s="9" t="s">
        <v>2005</v>
      </c>
      <c r="E34" t="s">
        <v>2285</v>
      </c>
    </row>
    <row r="35" spans="1:5" x14ac:dyDescent="0.35">
      <c r="A35" s="9" t="s">
        <v>51</v>
      </c>
      <c r="B35" s="9" t="s">
        <v>936</v>
      </c>
      <c r="D35" s="9" t="s">
        <v>2005</v>
      </c>
      <c r="E35" t="s">
        <v>2285</v>
      </c>
    </row>
    <row r="36" spans="1:5" x14ac:dyDescent="0.35">
      <c r="A36" s="9" t="s">
        <v>50</v>
      </c>
      <c r="B36" s="9" t="s">
        <v>936</v>
      </c>
      <c r="D36" s="9" t="s">
        <v>2005</v>
      </c>
      <c r="E36" t="s">
        <v>2285</v>
      </c>
    </row>
    <row r="37" spans="1:5" x14ac:dyDescent="0.35">
      <c r="A37" s="9" t="s">
        <v>271</v>
      </c>
      <c r="B37" s="9" t="s">
        <v>936</v>
      </c>
      <c r="D37" s="9" t="s">
        <v>2005</v>
      </c>
      <c r="E37" t="s">
        <v>2285</v>
      </c>
    </row>
    <row r="38" spans="1:5" x14ac:dyDescent="0.35">
      <c r="A38" s="9" t="s">
        <v>55</v>
      </c>
      <c r="B38" s="9" t="s">
        <v>936</v>
      </c>
      <c r="D38" s="9" t="s">
        <v>2005</v>
      </c>
      <c r="E38" t="s">
        <v>2285</v>
      </c>
    </row>
    <row r="39" spans="1:5" x14ac:dyDescent="0.35">
      <c r="A39" s="9" t="s">
        <v>54</v>
      </c>
      <c r="B39" s="9" t="s">
        <v>936</v>
      </c>
      <c r="D39" s="9" t="s">
        <v>2005</v>
      </c>
      <c r="E39" t="s">
        <v>2285</v>
      </c>
    </row>
    <row r="40" spans="1:5" x14ac:dyDescent="0.35">
      <c r="A40" s="9" t="s">
        <v>57</v>
      </c>
      <c r="B40" s="9" t="s">
        <v>936</v>
      </c>
      <c r="D40" s="9" t="s">
        <v>2005</v>
      </c>
      <c r="E40" t="s">
        <v>2285</v>
      </c>
    </row>
    <row r="41" spans="1:5" x14ac:dyDescent="0.35">
      <c r="A41" s="9" t="s">
        <v>56</v>
      </c>
      <c r="B41" s="9" t="s">
        <v>936</v>
      </c>
      <c r="D41" s="9" t="s">
        <v>2005</v>
      </c>
      <c r="E41" t="s">
        <v>2285</v>
      </c>
    </row>
    <row r="42" spans="1:5" x14ac:dyDescent="0.35">
      <c r="A42" s="9" t="s">
        <v>937</v>
      </c>
      <c r="B42" s="9" t="s">
        <v>936</v>
      </c>
      <c r="D42" s="9" t="s">
        <v>2005</v>
      </c>
      <c r="E42"/>
    </row>
    <row r="43" spans="1:5" x14ac:dyDescent="0.35">
      <c r="A43" s="9" t="s">
        <v>58</v>
      </c>
      <c r="B43" s="9" t="s">
        <v>936</v>
      </c>
      <c r="D43" s="9" t="s">
        <v>2005</v>
      </c>
      <c r="E43" t="s">
        <v>2285</v>
      </c>
    </row>
    <row r="44" spans="1:5" x14ac:dyDescent="0.35">
      <c r="A44" s="9" t="s">
        <v>286</v>
      </c>
      <c r="B44" s="9" t="s">
        <v>936</v>
      </c>
      <c r="D44" s="9" t="s">
        <v>2005</v>
      </c>
      <c r="E44" t="s">
        <v>2285</v>
      </c>
    </row>
    <row r="45" spans="1:5" x14ac:dyDescent="0.35">
      <c r="A45" s="9" t="s">
        <v>285</v>
      </c>
      <c r="B45" s="9" t="s">
        <v>936</v>
      </c>
      <c r="D45" s="9" t="s">
        <v>2005</v>
      </c>
      <c r="E45" t="s">
        <v>2285</v>
      </c>
    </row>
    <row r="46" spans="1:5" x14ac:dyDescent="0.35">
      <c r="A46" s="9" t="s">
        <v>938</v>
      </c>
      <c r="B46" s="9" t="s">
        <v>936</v>
      </c>
      <c r="D46" s="9" t="s">
        <v>2005</v>
      </c>
      <c r="E46" t="s">
        <v>2285</v>
      </c>
    </row>
    <row r="47" spans="1:5" x14ac:dyDescent="0.35">
      <c r="A47" s="9" t="s">
        <v>216</v>
      </c>
      <c r="B47" s="9" t="s">
        <v>939</v>
      </c>
      <c r="D47" s="9"/>
    </row>
    <row r="48" spans="1:5" x14ac:dyDescent="0.35">
      <c r="A48" s="9" t="s">
        <v>271</v>
      </c>
      <c r="B48" s="9" t="s">
        <v>940</v>
      </c>
      <c r="D48" s="9" t="s">
        <v>2005</v>
      </c>
      <c r="E48" t="s">
        <v>2285</v>
      </c>
    </row>
    <row r="49" spans="1:5" x14ac:dyDescent="0.35">
      <c r="A49" s="9" t="s">
        <v>327</v>
      </c>
      <c r="B49" s="9"/>
      <c r="D49" s="9"/>
      <c r="E49" t="s">
        <v>2286</v>
      </c>
    </row>
    <row r="50" spans="1:5" x14ac:dyDescent="0.35">
      <c r="A50" s="9" t="s">
        <v>62</v>
      </c>
      <c r="B50" s="9" t="s">
        <v>941</v>
      </c>
      <c r="E50" t="s">
        <v>2289</v>
      </c>
    </row>
    <row r="51" spans="1:5" x14ac:dyDescent="0.35">
      <c r="A51" s="9" t="s">
        <v>285</v>
      </c>
      <c r="B51" s="9" t="s">
        <v>941</v>
      </c>
      <c r="D51" s="9" t="s">
        <v>2005</v>
      </c>
      <c r="E51" t="s">
        <v>2285</v>
      </c>
    </row>
    <row r="52" spans="1:5" x14ac:dyDescent="0.35">
      <c r="A52" s="9" t="s">
        <v>22</v>
      </c>
      <c r="B52" s="9" t="s">
        <v>941</v>
      </c>
      <c r="E52" t="s">
        <v>2291</v>
      </c>
    </row>
    <row r="53" spans="1:5" x14ac:dyDescent="0.35">
      <c r="A53" s="9" t="s">
        <v>10</v>
      </c>
      <c r="B53" s="9" t="s">
        <v>941</v>
      </c>
      <c r="D53" s="9" t="s">
        <v>2005</v>
      </c>
      <c r="E53" t="s">
        <v>2291</v>
      </c>
    </row>
    <row r="54" spans="1:5" x14ac:dyDescent="0.35">
      <c r="A54" s="9" t="s">
        <v>7</v>
      </c>
      <c r="B54" s="9" t="s">
        <v>941</v>
      </c>
      <c r="D54" s="9" t="s">
        <v>2005</v>
      </c>
      <c r="E54" t="s">
        <v>2290</v>
      </c>
    </row>
    <row r="55" spans="1:5" x14ac:dyDescent="0.35">
      <c r="A55" s="9" t="s">
        <v>12</v>
      </c>
      <c r="B55" s="9" t="s">
        <v>941</v>
      </c>
      <c r="D55" s="9" t="s">
        <v>2005</v>
      </c>
      <c r="E55" t="s">
        <v>2291</v>
      </c>
    </row>
    <row r="56" spans="1:5" x14ac:dyDescent="0.35">
      <c r="A56" s="9" t="s">
        <v>222</v>
      </c>
      <c r="B56" s="9" t="s">
        <v>941</v>
      </c>
      <c r="E56" t="s">
        <v>2291</v>
      </c>
    </row>
    <row r="57" spans="1:5" x14ac:dyDescent="0.35">
      <c r="A57" s="9" t="s">
        <v>938</v>
      </c>
      <c r="B57" s="9" t="s">
        <v>941</v>
      </c>
      <c r="D57" s="9" t="s">
        <v>2005</v>
      </c>
      <c r="E57" t="s">
        <v>2285</v>
      </c>
    </row>
    <row r="58" spans="1:5" x14ac:dyDescent="0.35">
      <c r="A58" s="9" t="s">
        <v>20</v>
      </c>
      <c r="B58" s="9" t="s">
        <v>941</v>
      </c>
      <c r="D58" s="9" t="s">
        <v>2005</v>
      </c>
      <c r="E58" t="s">
        <v>2291</v>
      </c>
    </row>
    <row r="59" spans="1:5" x14ac:dyDescent="0.35">
      <c r="A59" s="9" t="s">
        <v>11</v>
      </c>
      <c r="B59" s="9" t="s">
        <v>941</v>
      </c>
      <c r="D59" s="9" t="s">
        <v>2005</v>
      </c>
      <c r="E59" t="s">
        <v>2291</v>
      </c>
    </row>
    <row r="60" spans="1:5" x14ac:dyDescent="0.35">
      <c r="A60" s="9" t="s">
        <v>39</v>
      </c>
      <c r="B60" s="9" t="s">
        <v>941</v>
      </c>
      <c r="D60" s="9" t="s">
        <v>2005</v>
      </c>
      <c r="E60" t="s">
        <v>2291</v>
      </c>
    </row>
    <row r="61" spans="1:5" x14ac:dyDescent="0.35">
      <c r="A61" s="9" t="s">
        <v>21</v>
      </c>
      <c r="B61" s="9" t="s">
        <v>941</v>
      </c>
      <c r="E61" t="s">
        <v>2291</v>
      </c>
    </row>
    <row r="62" spans="1:5" x14ac:dyDescent="0.35">
      <c r="A62" s="9" t="s">
        <v>286</v>
      </c>
      <c r="B62" s="9" t="s">
        <v>941</v>
      </c>
      <c r="D62" s="9" t="s">
        <v>2005</v>
      </c>
      <c r="E62" t="s">
        <v>2285</v>
      </c>
    </row>
    <row r="63" spans="1:5" x14ac:dyDescent="0.35">
      <c r="A63" s="9" t="s">
        <v>38</v>
      </c>
      <c r="B63" s="9" t="s">
        <v>941</v>
      </c>
      <c r="E63" t="s">
        <v>2289</v>
      </c>
    </row>
    <row r="64" spans="1:5" x14ac:dyDescent="0.35">
      <c r="A64" s="9" t="s">
        <v>40</v>
      </c>
      <c r="B64" s="9" t="s">
        <v>941</v>
      </c>
      <c r="D64" s="9" t="s">
        <v>2005</v>
      </c>
      <c r="E64" t="s">
        <v>2290</v>
      </c>
    </row>
    <row r="65" spans="1:5" x14ac:dyDescent="0.35">
      <c r="A65" s="9" t="s">
        <v>230</v>
      </c>
      <c r="B65" s="9" t="s">
        <v>941</v>
      </c>
      <c r="E65" t="s">
        <v>2290</v>
      </c>
    </row>
    <row r="66" spans="1:5" x14ac:dyDescent="0.35">
      <c r="A66" s="9" t="s">
        <v>6</v>
      </c>
      <c r="B66" s="9" t="s">
        <v>941</v>
      </c>
      <c r="D66" s="9" t="s">
        <v>2005</v>
      </c>
      <c r="E66" t="s">
        <v>2290</v>
      </c>
    </row>
    <row r="67" spans="1:5" x14ac:dyDescent="0.35">
      <c r="A67" s="9" t="s">
        <v>13</v>
      </c>
      <c r="B67" s="9" t="s">
        <v>941</v>
      </c>
      <c r="D67" s="9" t="s">
        <v>2005</v>
      </c>
      <c r="E67" t="s">
        <v>2291</v>
      </c>
    </row>
    <row r="68" spans="1:5" x14ac:dyDescent="0.35">
      <c r="A68" s="9" t="s">
        <v>232</v>
      </c>
      <c r="B68" s="9" t="s">
        <v>941</v>
      </c>
      <c r="E68" t="s">
        <v>2290</v>
      </c>
    </row>
    <row r="69" spans="1:5" x14ac:dyDescent="0.35">
      <c r="A69" s="9" t="s">
        <v>218</v>
      </c>
      <c r="B69" s="9" t="s">
        <v>941</v>
      </c>
      <c r="E69" t="s">
        <v>2290</v>
      </c>
    </row>
    <row r="70" spans="1:5" x14ac:dyDescent="0.35">
      <c r="A70" s="9" t="s">
        <v>215</v>
      </c>
      <c r="B70" s="9" t="s">
        <v>941</v>
      </c>
      <c r="E70" t="s">
        <v>2289</v>
      </c>
    </row>
    <row r="71" spans="1:5" x14ac:dyDescent="0.35">
      <c r="A71" s="9" t="s">
        <v>15</v>
      </c>
      <c r="B71" s="9" t="s">
        <v>941</v>
      </c>
      <c r="D71" s="9" t="s">
        <v>2005</v>
      </c>
      <c r="E71" t="s">
        <v>2289</v>
      </c>
    </row>
    <row r="72" spans="1:5" x14ac:dyDescent="0.35">
      <c r="A72" s="9" t="s">
        <v>41</v>
      </c>
      <c r="B72" s="9" t="s">
        <v>941</v>
      </c>
      <c r="D72" s="9" t="s">
        <v>2005</v>
      </c>
      <c r="E72" t="s">
        <v>2290</v>
      </c>
    </row>
    <row r="73" spans="1:5" x14ac:dyDescent="0.35">
      <c r="A73" s="9" t="s">
        <v>148</v>
      </c>
      <c r="B73" s="9" t="s">
        <v>942</v>
      </c>
    </row>
    <row r="74" spans="1:5" x14ac:dyDescent="0.35">
      <c r="A74" s="9" t="s">
        <v>16</v>
      </c>
      <c r="B74" s="9" t="s">
        <v>942</v>
      </c>
      <c r="D74" s="9" t="s">
        <v>2005</v>
      </c>
      <c r="E74" t="s">
        <v>2289</v>
      </c>
    </row>
    <row r="75" spans="1:5" x14ac:dyDescent="0.35">
      <c r="A75" s="9" t="s">
        <v>219</v>
      </c>
      <c r="B75" s="9" t="s">
        <v>943</v>
      </c>
      <c r="E75" t="s">
        <v>2289</v>
      </c>
    </row>
    <row r="76" spans="1:5" x14ac:dyDescent="0.35">
      <c r="A76" s="9" t="s">
        <v>220</v>
      </c>
      <c r="B76" s="9" t="s">
        <v>944</v>
      </c>
      <c r="E76" t="s">
        <v>2289</v>
      </c>
    </row>
    <row r="77" spans="1:5" x14ac:dyDescent="0.35">
      <c r="A77" s="9" t="s">
        <v>226</v>
      </c>
      <c r="B77" s="9"/>
      <c r="E77" t="s">
        <v>2289</v>
      </c>
    </row>
    <row r="78" spans="1:5" x14ac:dyDescent="0.35">
      <c r="A78" s="9" t="s">
        <v>231</v>
      </c>
      <c r="B78" s="9"/>
      <c r="E78" t="s">
        <v>2289</v>
      </c>
    </row>
    <row r="79" spans="1:5" x14ac:dyDescent="0.35">
      <c r="A79" s="9" t="s">
        <v>23</v>
      </c>
      <c r="B79" s="9"/>
      <c r="E79" t="s">
        <v>2290</v>
      </c>
    </row>
    <row r="80" spans="1:5" x14ac:dyDescent="0.35">
      <c r="A80" s="9" t="s">
        <v>213</v>
      </c>
      <c r="B80" s="9"/>
      <c r="E80" t="s">
        <v>2292</v>
      </c>
    </row>
    <row r="81" spans="1:5" x14ac:dyDescent="0.35">
      <c r="A81" s="9" t="s">
        <v>217</v>
      </c>
      <c r="B81" s="9"/>
      <c r="E81" t="s">
        <v>2293</v>
      </c>
    </row>
    <row r="82" spans="1:5" x14ac:dyDescent="0.35">
      <c r="A82" s="9" t="s">
        <v>287</v>
      </c>
      <c r="B82" s="9"/>
      <c r="E82" t="s">
        <v>2287</v>
      </c>
    </row>
    <row r="83" spans="1:5" x14ac:dyDescent="0.35">
      <c r="A83" s="9" t="s">
        <v>288</v>
      </c>
      <c r="B83" s="9"/>
      <c r="E83" t="s">
        <v>2288</v>
      </c>
    </row>
    <row r="84" spans="1:5" ht="43.5" x14ac:dyDescent="0.35">
      <c r="A84" s="9" t="s">
        <v>146</v>
      </c>
      <c r="B84" s="97" t="s">
        <v>945</v>
      </c>
      <c r="D84" s="98" t="s">
        <v>2294</v>
      </c>
      <c r="E84" s="98" t="s">
        <v>2294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6" workbookViewId="0">
      <selection activeCell="A17" sqref="A17"/>
    </sheetView>
  </sheetViews>
  <sheetFormatPr defaultRowHeight="18" customHeight="1" x14ac:dyDescent="0.35"/>
  <cols>
    <col min="1" max="16384" width="8.7265625" style="29"/>
  </cols>
  <sheetData>
    <row r="1" spans="1:1" ht="18" customHeight="1" x14ac:dyDescent="0.35">
      <c r="A1" s="29" t="s">
        <v>1834</v>
      </c>
    </row>
    <row r="2" spans="1:1" ht="18" customHeight="1" x14ac:dyDescent="0.35">
      <c r="A2" s="29" t="s">
        <v>1848</v>
      </c>
    </row>
    <row r="3" spans="1:1" ht="18" customHeight="1" x14ac:dyDescent="0.35">
      <c r="A3" s="57" t="s">
        <v>1847</v>
      </c>
    </row>
    <row r="4" spans="1:1" ht="18" customHeight="1" x14ac:dyDescent="0.35">
      <c r="A4" s="55" t="s">
        <v>1843</v>
      </c>
    </row>
    <row r="5" spans="1:1" ht="18" customHeight="1" x14ac:dyDescent="0.35">
      <c r="A5" s="58" t="s">
        <v>1857</v>
      </c>
    </row>
    <row r="6" spans="1:1" ht="18" customHeight="1" x14ac:dyDescent="0.35">
      <c r="A6" s="57" t="s">
        <v>1858</v>
      </c>
    </row>
    <row r="7" spans="1:1" ht="18" customHeight="1" x14ac:dyDescent="0.35">
      <c r="A7" s="57" t="s">
        <v>1859</v>
      </c>
    </row>
    <row r="8" spans="1:1" ht="18" customHeight="1" x14ac:dyDescent="0.35">
      <c r="A8" s="56" t="s">
        <v>1844</v>
      </c>
    </row>
    <row r="9" spans="1:1" ht="18" customHeight="1" x14ac:dyDescent="0.35">
      <c r="A9" s="57" t="s">
        <v>1845</v>
      </c>
    </row>
    <row r="10" spans="1:1" ht="18" customHeight="1" x14ac:dyDescent="0.35">
      <c r="A10" s="29" t="s">
        <v>1846</v>
      </c>
    </row>
    <row r="11" spans="1:1" ht="18" customHeight="1" x14ac:dyDescent="0.35">
      <c r="A11" s="29" t="s">
        <v>1861</v>
      </c>
    </row>
    <row r="12" spans="1:1" ht="18" customHeight="1" x14ac:dyDescent="0.35">
      <c r="A12" s="57" t="s">
        <v>1860</v>
      </c>
    </row>
    <row r="13" spans="1:1" ht="18" customHeight="1" x14ac:dyDescent="0.35">
      <c r="A13" s="189" t="s">
        <v>2983</v>
      </c>
    </row>
    <row r="14" spans="1:1" ht="18" customHeight="1" x14ac:dyDescent="0.35">
      <c r="A14" t="s">
        <v>2984</v>
      </c>
    </row>
    <row r="15" spans="1:1" ht="18" customHeight="1" x14ac:dyDescent="0.35">
      <c r="A15" s="29" t="s">
        <v>3017</v>
      </c>
    </row>
    <row r="16" spans="1:1" ht="18" customHeight="1" x14ac:dyDescent="0.35">
      <c r="A16" s="29" t="s">
        <v>3018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GeneralInformation</vt:lpstr>
      <vt:lpstr>MasterAllGoodData</vt:lpstr>
      <vt:lpstr>QA-QCduplicates</vt:lpstr>
      <vt:lpstr>Definitions</vt:lpstr>
      <vt:lpstr>SummaryTableSamples</vt:lpstr>
      <vt:lpstr>Petrography</vt:lpstr>
      <vt:lpstr>MetadataChemicalAnalysisLab</vt:lpstr>
      <vt:lpstr>References</vt:lpstr>
    </vt:vector>
  </TitlesOfParts>
  <Company>New Mexico Institute of Mining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McLemore</dc:creator>
  <cp:lastModifiedBy>Virginia McLemore</cp:lastModifiedBy>
  <dcterms:created xsi:type="dcterms:W3CDTF">2022-08-14T01:01:05Z</dcterms:created>
  <dcterms:modified xsi:type="dcterms:W3CDTF">2024-01-24T17:36:16Z</dcterms:modified>
</cp:coreProperties>
</file>