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OFR-506 Table1 - Table 1" sheetId="1" r:id="rId1"/>
    <sheet name="OFR-506 Table2 - Table 1-1 - Ta" sheetId="2" r:id="rId2"/>
  </sheets>
  <definedNames/>
  <calcPr fullCalcOnLoad="1"/>
</workbook>
</file>

<file path=xl/sharedStrings.xml><?xml version="1.0" encoding="utf-8"?>
<sst xmlns="http://schemas.openxmlformats.org/spreadsheetml/2006/main" count="1736" uniqueCount="560">
  <si>
    <t>Name of Spring or Spring Zone</t>
  </si>
  <si>
    <t>Spring ID</t>
  </si>
  <si>
    <t>East or West or In the River</t>
  </si>
  <si>
    <t>Description</t>
  </si>
  <si>
    <t>7.5-min Quad</t>
  </si>
  <si>
    <t>UTM  E NAD83</t>
  </si>
  <si>
    <t>UTM N NAD83</t>
  </si>
  <si>
    <t>Elev from DEM (ft)</t>
  </si>
  <si>
    <t>Date visited</t>
  </si>
  <si>
    <t>Measured discharge (gpm)</t>
  </si>
  <si>
    <t>Estimated discharge of spring (gpm)</t>
  </si>
  <si>
    <t>Estimated discharge of zone (gpm)</t>
  </si>
  <si>
    <t>Measured discharge (cfs)</t>
  </si>
  <si>
    <t>Estimated discharge (cfs)</t>
  </si>
  <si>
    <t>Comments</t>
  </si>
  <si>
    <t>Field pH</t>
  </si>
  <si>
    <t>Field Specific Conductance (microS/cm)</t>
  </si>
  <si>
    <t>Field Temp (C)</t>
  </si>
  <si>
    <t>Field Temp (F)</t>
  </si>
  <si>
    <t>Field Dissolved Oxygen (mg/L)</t>
  </si>
  <si>
    <t>Chemistry Sample</t>
  </si>
  <si>
    <t>Cow Patty E</t>
  </si>
  <si>
    <t>TS-74</t>
  </si>
  <si>
    <t>east</t>
  </si>
  <si>
    <t>Spring 2 upstream of Cow Patty</t>
  </si>
  <si>
    <t>Ute Mtn</t>
  </si>
  <si>
    <t>Small spring discharging from base of lowest exposed dacite flow, east side of RG w/ discharge ~ 0.5 gpm</t>
  </si>
  <si>
    <t>TS-75</t>
  </si>
  <si>
    <t>Spring pool upstream of Cow Patty</t>
  </si>
  <si>
    <t>Seep from base of intermediate grass-covered terrace, forms elevated pool on east side of RG ~ 2 ft above low river stage w/ discharge &lt; 1 gpm to river</t>
  </si>
  <si>
    <t>TS-70</t>
  </si>
  <si>
    <t>X</t>
  </si>
  <si>
    <t>Cow Patty W</t>
  </si>
  <si>
    <t>TS-14</t>
  </si>
  <si>
    <t>west</t>
  </si>
  <si>
    <t xml:space="preserve">West bank, just downstream from Cisneros Trail (aka Cow PattyTrail). </t>
  </si>
  <si>
    <t>Dry, precipitate-encrusted, fractured basalt block that has previously had spring flow.</t>
  </si>
  <si>
    <t>TS-14a</t>
  </si>
  <si>
    <t>West bank, just downstream from Cisneros Trail (aka Cow PattyTrail).</t>
  </si>
  <si>
    <t>Small, cool spring from under fractured basalt block just above river. Good bucket and watch measurement, with quart bucket, at .5 qt per 2 sec.</t>
  </si>
  <si>
    <t>Revisit to collect C14 sample. West-side spring, discharge &gt;/= 4 gpm by bucket and watch.</t>
  </si>
  <si>
    <t>TS-76</t>
  </si>
  <si>
    <t>Spring 2 at Cow Patty west</t>
  </si>
  <si>
    <t>West-side spring, discharge ~ 2 gpm at top of middle terrace and base of basalt rockfall, ~ 15 ft above river level, discrete discharge point w/ additional seeps up/down stream.</t>
  </si>
  <si>
    <t>TS-77</t>
  </si>
  <si>
    <t>Spring 3 at Cow Patty west</t>
  </si>
  <si>
    <t>Third west-side spring, discharge supports broad saturated river terrace and small (~ 0.5 gpm) channel flow.</t>
  </si>
  <si>
    <t>Ute Mtn W</t>
  </si>
  <si>
    <t>TS-78</t>
  </si>
  <si>
    <t>Small seep on west side</t>
  </si>
  <si>
    <t>Small seep on west side.</t>
  </si>
  <si>
    <t>Ute Mtn E</t>
  </si>
  <si>
    <t>TS-79</t>
  </si>
  <si>
    <t>Spring Set 1 below Cow Patty E side</t>
  </si>
  <si>
    <t>Three discrete east-side spring discharges from river terrace, ~35 m apart, at base of large dacite unit; Qtotal ~13 gpm.</t>
  </si>
  <si>
    <t>TS-80</t>
  </si>
  <si>
    <t>Spring Set 2 below Cow Patty E side</t>
  </si>
  <si>
    <t>Three discrete east-side spring discharges from river terrace, ~30 m apart, at base of large dacite unit; Qtotal ~8 gpm.</t>
  </si>
  <si>
    <t>Sunshine</t>
  </si>
  <si>
    <t>TS-81</t>
  </si>
  <si>
    <t>east, west, river</t>
  </si>
  <si>
    <t>Head of spring accretion zone.</t>
  </si>
  <si>
    <t>Upstream head of spring accretion zone, large discharges from both sides of river and center of channel, many 100s of gpm; discharge pools at base of dacite unit, no good sample point.</t>
  </si>
  <si>
    <t>TS-71</t>
  </si>
  <si>
    <t>TS-71, Sunshine west</t>
  </si>
  <si>
    <t>Very large spring zone discharging from river gravels beneath basalt boulders, zone is about 25 ft (8 m) long, Qest ~ 0.5 cfs (~225 gpm).</t>
  </si>
  <si>
    <t>TS-82</t>
  </si>
  <si>
    <t>Sunshine east</t>
  </si>
  <si>
    <t>Continuous string of seeps/springs along east side, base of low terrace.</t>
  </si>
  <si>
    <t>The Rio Grande</t>
  </si>
  <si>
    <t>TS-114</t>
  </si>
  <si>
    <t>Rio Grande just above Lava Tube Spring.</t>
  </si>
  <si>
    <t>River discharge was 52.6 cfs, as measured with flow meter by M. Martinez and K. Kinzli.</t>
  </si>
  <si>
    <t>Lava Tube</t>
  </si>
  <si>
    <t>TS-83</t>
  </si>
  <si>
    <t>in river</t>
  </si>
  <si>
    <t>Large artesian spring in river.</t>
  </si>
  <si>
    <t>Large, artesian spring discharge in channel bottom. May display a sand boil. This spring is the last discharge in the large Sunshine accretion zone (from base of lower dacite flow or dacite/Servilleta contact).  Spring discharge from flow-meter discharge measurements of the river above and below the spring, by K. Kinzli and M. Martinez.</t>
  </si>
  <si>
    <t>Sunshine Trail</t>
  </si>
  <si>
    <t>TS-73</t>
  </si>
  <si>
    <t>TS-73, Sunshine Trail Spring 1</t>
  </si>
  <si>
    <t>Small spring discharging from fractures in Servilleta Basalt. Q = 2.7 gpm (B&amp;SW). 14C sample to supplement existing sample suite. This spring marks the top of the Sunshine Trail spring zone.</t>
  </si>
  <si>
    <t>TS-84</t>
  </si>
  <si>
    <t>Sunshine Trail Spring 2</t>
  </si>
  <si>
    <t>Sunshine Trail reach, many small springs/seeps and dry outlets in lower terrace. Two small springs downstream of Sunshine trail w/ Qtot ~ 1 gpm.</t>
  </si>
  <si>
    <t>TS-85</t>
  </si>
  <si>
    <t>Sunshine Trail Spring 3</t>
  </si>
  <si>
    <t>Sunshine trail reach, third set of small springs/seeps in lower terrace, east side, ~ 200 m in length, 8 total, each with Q ~ 1-2 gpm</t>
  </si>
  <si>
    <t>Sunshine Trail W</t>
  </si>
  <si>
    <t>TS-72</t>
  </si>
  <si>
    <t>TS-72, Sunshine Trail W Spring</t>
  </si>
  <si>
    <t>Small spring discharge from base of Servilleta basalt and top of river terrace, on west side; Qest ~ 0.5 gpm from discrete point ~40 ft above river level.</t>
  </si>
  <si>
    <t>TS-20a</t>
  </si>
  <si>
    <t>East bank, just upstream from Sunshine Trail.</t>
  </si>
  <si>
    <t>Seep area along base of basalt, very slow flow. Too slow to measure, so dug hole which filled over 3 hours. Field parameters from dug pool in sun. T of 20.1C was too high, so not used. Water from under basalt layer.</t>
  </si>
  <si>
    <t xml:space="preserve"> </t>
  </si>
  <si>
    <t>TS-20b</t>
  </si>
  <si>
    <t>Water from under basalt layer.</t>
  </si>
  <si>
    <t>TS-21a</t>
  </si>
  <si>
    <t>Marshy area at slope break. Not enough water for field parameters. Water from under basalt layer.</t>
  </si>
  <si>
    <t>TS-22a</t>
  </si>
  <si>
    <t>Small seep from crack. Dug hole to collect water. Measured 2 hours later, water in sun, T was 21.2C, which is unreasonably high, so not used. Water from under basalt layer.</t>
  </si>
  <si>
    <t>TS-22b</t>
  </si>
  <si>
    <t>TS-23</t>
  </si>
  <si>
    <t>Small flow of water from sand. Dug hole to take field parameters. Water from under basalt layer.</t>
  </si>
  <si>
    <t>TS-24</t>
  </si>
  <si>
    <t>Small overgrown spring. Water from under basalt layer.</t>
  </si>
  <si>
    <t>TS-25</t>
  </si>
  <si>
    <t>Seep visible at basalt-sand contact. Flowing in channel. Sampled from small pool &lt;2" from outlet. Water from under basalt layer.</t>
  </si>
  <si>
    <t>TS-26</t>
  </si>
  <si>
    <t>Zone of seeps at base of basalt. Flow too low to take field parameters. Water from under basalt layer.</t>
  </si>
  <si>
    <t>TS-27</t>
  </si>
  <si>
    <t>Flow from basalt into 3-ft-wide channel. Water from under basalt layer.</t>
  </si>
  <si>
    <t>Lone Tree Spring</t>
  </si>
  <si>
    <t>TS-30</t>
  </si>
  <si>
    <t>At base of Lone Tree trail.</t>
  </si>
  <si>
    <t>Sunchine</t>
  </si>
  <si>
    <t>Spring is dry seepage face, about 30m long, covered with grass and phragmites.</t>
  </si>
  <si>
    <t>Desagua Trail</t>
  </si>
  <si>
    <t>TS-29a</t>
  </si>
  <si>
    <t>Zone of springs and seeps below Desawaui Trail. North end of zone.</t>
  </si>
  <si>
    <t>TS-29b</t>
  </si>
  <si>
    <t>Largest spring in zone.</t>
  </si>
  <si>
    <t>Estimated flow of total zone is about 20 gpm.</t>
  </si>
  <si>
    <t>TS-29c</t>
  </si>
  <si>
    <t>South end of zone.</t>
  </si>
  <si>
    <t>Small trickle.</t>
  </si>
  <si>
    <t>S of Sheep</t>
  </si>
  <si>
    <t>TS-1</t>
  </si>
  <si>
    <t>East bank, downstream from Sheep Crossing.</t>
  </si>
  <si>
    <t>Guad Mtn</t>
  </si>
  <si>
    <t>Collective discharge of zone of springs from TS-1 to TS-1a is several GPM.</t>
  </si>
  <si>
    <t>TS-1b</t>
  </si>
  <si>
    <t>river</t>
  </si>
  <si>
    <t>Rio Grande river water parameters at TS-1.</t>
  </si>
  <si>
    <t>Rio Grande river parameters.</t>
  </si>
  <si>
    <t>TS-1a</t>
  </si>
  <si>
    <t>Chiflo</t>
  </si>
  <si>
    <t>TS-2</t>
  </si>
  <si>
    <t>East bank, at Chiflo Trail.</t>
  </si>
  <si>
    <t>Large wetland. Parameters from northernmost channel. Probably very low estimate of total discharge in this zone.</t>
  </si>
  <si>
    <t>State Line to Cerro Gage:  Cumulative Total Spring Discharge</t>
  </si>
  <si>
    <t>gpm</t>
  </si>
  <si>
    <t>cfs</t>
  </si>
  <si>
    <t>Gaging Station N</t>
  </si>
  <si>
    <t>TS-3</t>
  </si>
  <si>
    <t>East bank, downstream from Chiflo Trail.</t>
  </si>
  <si>
    <t>Small discharge</t>
  </si>
  <si>
    <t>Gaging Station S</t>
  </si>
  <si>
    <t>TS-4</t>
  </si>
  <si>
    <t>East bank, downstream from Chiflo Trail. Just downstream from TS-3.</t>
  </si>
  <si>
    <t>Bear Crossing spring zone</t>
  </si>
  <si>
    <t>TS-10</t>
  </si>
  <si>
    <t>Zone of large springs on west side that discharge into river beneath boulder fields. From Upper Powerline downstream.</t>
  </si>
  <si>
    <t>TS-9</t>
  </si>
  <si>
    <t>TS-8</t>
  </si>
  <si>
    <t>TS-7</t>
  </si>
  <si>
    <t>TS-6</t>
  </si>
  <si>
    <t>TS-5</t>
  </si>
  <si>
    <t>TS-11</t>
  </si>
  <si>
    <t>TS-12</t>
  </si>
  <si>
    <t>TS-13</t>
  </si>
  <si>
    <t>Lower Bear Crossing spring zone</t>
  </si>
  <si>
    <t>TS-113</t>
  </si>
  <si>
    <t>The lower half of Bear Crossing spring zone not yet surveyed. Center point estimated using Google Earth.</t>
  </si>
  <si>
    <t>Zone of high-discharge springs along west side of river. Unable to survey these springs, but cumulative discharge is probably at least 4000 gpm.</t>
  </si>
  <si>
    <t>Felsenmeere North</t>
  </si>
  <si>
    <t>TS-60</t>
  </si>
  <si>
    <t>Zone of large springs on west side.</t>
  </si>
  <si>
    <t>Continuous zone of springs that discharge into river beneath boulder fields. Several of the springs are very large. Cumulative estimate is 3000 to 5000 gpm.</t>
  </si>
  <si>
    <t>Felsenmeere Middle</t>
  </si>
  <si>
    <t>TS-61</t>
  </si>
  <si>
    <t>Large cascading spring on west canyon wall.</t>
  </si>
  <si>
    <t>Very large spring with vegetation signature that emerges in a single 6-ft wide zone from under basalt boulders.</t>
  </si>
  <si>
    <t>Felsenmeere South</t>
  </si>
  <si>
    <t>TS-59</t>
  </si>
  <si>
    <t>Also known as Hemingway Spring. Located on west canyon wall, about 100 ft above the river.</t>
  </si>
  <si>
    <t>Very large spring that emerges in a single 4-ft wide orifice below basalt boulder. Good vegetation signature.</t>
  </si>
  <si>
    <t>Very large spring that emerges in a single 4-ft wide orifice below basalt boulder. Sampled by the NMED in May 2004.</t>
  </si>
  <si>
    <t>Very large spring that emerges in a single 4-ft wide orifice below basalt boulder. Resampled by the NMED in September 2004.</t>
  </si>
  <si>
    <t>Big Arsenic source</t>
  </si>
  <si>
    <t>TS-136</t>
  </si>
  <si>
    <t>Located at base of cliff in cottonwood grove that is NE of the river. Approximate center of spring zone was located using Google Earth.</t>
  </si>
  <si>
    <t xml:space="preserve">Spring sampled by NMED (Sample RG-1) in March 2004, and sampled by K. Robinson (Sample QU-532) in August 2014. Approximate location of the source of Big Arsenic Spring water. The springs and streams located between here and the river are probably sourced here. </t>
  </si>
  <si>
    <t>North Big Arsenic</t>
  </si>
  <si>
    <t>TS-16</t>
  </si>
  <si>
    <t>North Big Arsenic Spring is actually a zone of large springs, some of which are shown as TS-16a, TS-16b, and TS-16c. Approximate center of spring zone was located using Google Earth.</t>
  </si>
  <si>
    <t>Collectively, Big Arsenic has about 5000 gpm discharge. TS-16a, b, c discharge estimates are for the large springs at those spots. Additional flows between those points are estimated at 240 gpm.</t>
  </si>
  <si>
    <t>North Big Arsenic 1</t>
  </si>
  <si>
    <t>TS-16a</t>
  </si>
  <si>
    <t>Northernmost large spring zone in North Big Arsenic zone.</t>
  </si>
  <si>
    <t>Northernmost spring is relatively small (30 gpm) discharging from rock fall/ridge in bamboo by large east-leaning pine tree. Next spring is large (&gt;100 gpm) with hidden discharge beneath basalt boulder with heavy vegetation on west side of trail south of ridge. The next spring is very large series of springs discharging beneath rocks of the trail.</t>
  </si>
  <si>
    <t>North Big Arsenic 2</t>
  </si>
  <si>
    <t>TS-16b</t>
  </si>
  <si>
    <t>Largest spring zone in North Big Arsenic zone.</t>
  </si>
  <si>
    <t>Large spring zone is 50 ft across with main flow zone confined to channel 30 ft wide by 1 ft deep.</t>
  </si>
  <si>
    <t>North Big Arsenic 3</t>
  </si>
  <si>
    <t>TS-16c</t>
  </si>
  <si>
    <t xml:space="preserve">Southernmost large spring in North Big Arsenic zone. </t>
  </si>
  <si>
    <t>Channel with flow concentrated into one stream.Discharge point is high on slope, about 25 ft above trail and TS-16b. Measured with bucket and timer.</t>
  </si>
  <si>
    <t>South Big Arsenic</t>
  </si>
  <si>
    <t>TS-15</t>
  </si>
  <si>
    <t>Large, southern spring that cascades into the river upstream from shelter.</t>
  </si>
  <si>
    <t>Estimate based on adding up flow of 7 major channels of the spring with buckets and timer.</t>
  </si>
  <si>
    <t>Sampled by NMED in 2004.  No discharge reported by NMED.</t>
  </si>
  <si>
    <t>Little Arsenic</t>
  </si>
  <si>
    <t>TS-17</t>
  </si>
  <si>
    <t>Small spring near path.</t>
  </si>
  <si>
    <t>Small stream discharges from base of basalt boulder field at head of bamboo patch. Measured with gal bucket and timer.</t>
  </si>
  <si>
    <t>Cerro Gage to Red River Confluence: Cumulative Total Spring Discharge</t>
  </si>
  <si>
    <t>TS-88c</t>
  </si>
  <si>
    <t>Rio Grande above confluence with Red River.</t>
  </si>
  <si>
    <t>TS-88a</t>
  </si>
  <si>
    <t>Rio Grande below confluence with Red River.</t>
  </si>
  <si>
    <t>The Red River</t>
  </si>
  <si>
    <t>TS-88b</t>
  </si>
  <si>
    <t>Red River above confluence with Rio Grande.</t>
  </si>
  <si>
    <t>La Junta East</t>
  </si>
  <si>
    <t>TS-91</t>
  </si>
  <si>
    <t>Just below launch site at base of Cebolla Trail. Emerges from under rocks and sand, 20 cm above river.</t>
  </si>
  <si>
    <t>Series of small springs/seeps. Some Fe staining. Dug out small pool.</t>
  </si>
  <si>
    <t>La Junta West</t>
  </si>
  <si>
    <t>TS-90</t>
  </si>
  <si>
    <t>Just below launch site near base of Cebolla Trail. Emerges from under basalt boulders just above river level.</t>
  </si>
  <si>
    <t>Small spring/seep. Dug out small pool in sand/gravel for trickles to converge.</t>
  </si>
  <si>
    <t>TS-92</t>
  </si>
  <si>
    <t>One of many springs/seeps in a long, nearly continuous zone of small discharges that emerge from under basalt talus just above river.</t>
  </si>
  <si>
    <t>Rough estimate of cumulative discharge of more than mile-long spring zone that discharges from under basalt talus just above river.</t>
  </si>
  <si>
    <t>TS-92a</t>
  </si>
  <si>
    <t>Another small spring in zone.</t>
  </si>
  <si>
    <t>TS-93</t>
  </si>
  <si>
    <t>Cluster of springs is defined by stands of vegetation (Phragmites, salt cedar, etc.) about 1 meter above river.</t>
  </si>
  <si>
    <t>Due to thick vegetation, unable to get info on discharge. Good vegetation signature of Phragmites.</t>
  </si>
  <si>
    <t>San Cristobal Creek</t>
  </si>
  <si>
    <t>TS-94</t>
  </si>
  <si>
    <t>San Cristobal Creek just above confluence.</t>
  </si>
  <si>
    <t>Arroyo Hondo</t>
  </si>
  <si>
    <t xml:space="preserve">Creek running at 1-2 cfs. </t>
  </si>
  <si>
    <t>TS-95</t>
  </si>
  <si>
    <t>Good spring emerges from under basalt boulders 30 cm above river.</t>
  </si>
  <si>
    <t>Samples collected from small pourover. Vegetative signature of horsetails and sedges.</t>
  </si>
  <si>
    <t>TS-96</t>
  </si>
  <si>
    <t>Emerges from boulders and gravel just above river.</t>
  </si>
  <si>
    <t>Small spring.</t>
  </si>
  <si>
    <t>TS-97</t>
  </si>
  <si>
    <t>Dunn Bridge North</t>
  </si>
  <si>
    <t>TS-98</t>
  </si>
  <si>
    <t>Emerges from boulders about 40 ft above river. This is start of “Dunn Bridge North” spring zone, which is nearly continuous to bridge.</t>
  </si>
  <si>
    <t>This is start of long spring zone that continues down to Rio Hondo confluence on east side.</t>
  </si>
  <si>
    <t>TS-99</t>
  </si>
  <si>
    <t>Zone of small to medium springs that emerge from 30-50 ft above river from under talus slope.</t>
  </si>
  <si>
    <t>One spring in a zone of small to medium springs that emerge from 30-50 ft above the river from under the talus slope.</t>
  </si>
  <si>
    <t>TS-100</t>
  </si>
  <si>
    <t>TS-101</t>
  </si>
  <si>
    <t>TS-102</t>
  </si>
  <si>
    <t>TS-103</t>
  </si>
  <si>
    <t>TS-104</t>
  </si>
  <si>
    <t>TS-105</t>
  </si>
  <si>
    <t>TS-106</t>
  </si>
  <si>
    <t>TS-107</t>
  </si>
  <si>
    <t>TS-108</t>
  </si>
  <si>
    <t>TS-109</t>
  </si>
  <si>
    <t>TS-110</t>
  </si>
  <si>
    <t>TS-111</t>
  </si>
  <si>
    <t>TS-112</t>
  </si>
  <si>
    <t>TS-31a</t>
  </si>
  <si>
    <t>Zone of springs and seeps north of Dunn Bridge, on East side. Northernmost spring, and largest discharge in zone. This is probably same as NMED Station DBN Spring.</t>
  </si>
  <si>
    <t>Measured largest flow of series of springs emerging from base of rock debris.</t>
  </si>
  <si>
    <t>Sampled by NMED in 2004. Measured largest flow of series of springs emerging from base of rock debris. No discharge reported by NMED.</t>
  </si>
  <si>
    <t>TS-31b</t>
  </si>
  <si>
    <t>Zone of springs and seeps north of Dunn Bridge, on East side. Spring just south of TS-31a.</t>
  </si>
  <si>
    <t>Rael (aka Stark or Warmsley)</t>
  </si>
  <si>
    <t>TS-18</t>
  </si>
  <si>
    <t>Piped spring just upstream from Dunn Bridge on East side.</t>
  </si>
  <si>
    <t>Measured with quart bucket and time.</t>
  </si>
  <si>
    <t>Red River Confluence to Rio Hondo Confluence: Cumulative Total Spring Discharge</t>
  </si>
  <si>
    <t>Lower Arroyo Hondo zone</t>
  </si>
  <si>
    <t>TS-32</t>
  </si>
  <si>
    <t>Spring along Rio Hondo, just upstream from small bridge, on north side.</t>
  </si>
  <si>
    <t>Good flow from base of basalt along cliff.</t>
  </si>
  <si>
    <t>TS-33</t>
  </si>
  <si>
    <t>Spring along Rio Hondo, just upstream from small bridge, on north side. Probably same site as NMED sample AH-0.2 spring.</t>
  </si>
  <si>
    <t>Thought to be the same as NMED Station AH-0.2</t>
  </si>
  <si>
    <t>Thought to be the same as NMED Station AH-0.2. Sampled by NMED in 2004. No discharge reported by NMED.</t>
  </si>
  <si>
    <t>TS-34a</t>
  </si>
  <si>
    <t>West end of large seep zone along Rio Hondo.</t>
  </si>
  <si>
    <t>Estimated cumulative discharge for entire zone of TS-34a to TS-34b.</t>
  </si>
  <si>
    <t>TS-34b</t>
  </si>
  <si>
    <t>East end of large seep zone along Rio Hondo.</t>
  </si>
  <si>
    <t>DBS-1</t>
  </si>
  <si>
    <t>TS-135</t>
  </si>
  <si>
    <t>Sampled by NMED. Located on west side, near river. Spring is only visible at low river levels.</t>
  </si>
  <si>
    <t>This spring was not visited by staff of NMBGMR. Discharge was not reported by NMED.</t>
  </si>
  <si>
    <t>Black Rock Hot</t>
  </si>
  <si>
    <t>TS-28</t>
  </si>
  <si>
    <t>Small hot spring south of Dunn Bridge on west side.</t>
  </si>
  <si>
    <t>Taos Box N</t>
  </si>
  <si>
    <t>TS-35</t>
  </si>
  <si>
    <t>Small spring across from Black Rock Hot Spring.</t>
  </si>
  <si>
    <t>Taos Box North 1</t>
  </si>
  <si>
    <t>TS-19</t>
  </si>
  <si>
    <t>Small spring south of Dunn Bridge, on east side. Aka Dunn Bridge South. Probably included in the TS-36 series.</t>
  </si>
  <si>
    <t>TS-36a</t>
  </si>
  <si>
    <t>Northernmost spring from long spring and seep zone downstream from Dunn Bridge on East side. Possibly same spring as TS-19.</t>
  </si>
  <si>
    <t>Small seep on northern end of long spring/seep zone.</t>
  </si>
  <si>
    <t>Taos Box North 2</t>
  </si>
  <si>
    <t>TS-36b</t>
  </si>
  <si>
    <t>Large spring.</t>
  </si>
  <si>
    <t>From base of basalt.</t>
  </si>
  <si>
    <t>TS-36c</t>
  </si>
  <si>
    <t>Seep.</t>
  </si>
  <si>
    <t>Dug hole for water to take field parameters.</t>
  </si>
  <si>
    <t>TS-36d</t>
  </si>
  <si>
    <t>Good spring.</t>
  </si>
  <si>
    <t>TS-36e</t>
  </si>
  <si>
    <t>Small spring on east side.</t>
  </si>
  <si>
    <t>Bubbles out from below boulder field.</t>
  </si>
  <si>
    <t>TS-36f</t>
  </si>
  <si>
    <t>TS-36g</t>
  </si>
  <si>
    <t>TS-36h</t>
  </si>
  <si>
    <t>TS-36i</t>
  </si>
  <si>
    <t>TS-36j</t>
  </si>
  <si>
    <t>TS-36k</t>
  </si>
  <si>
    <t>TS-36l</t>
  </si>
  <si>
    <t>TS-36m</t>
  </si>
  <si>
    <t>DBS-2</t>
  </si>
  <si>
    <t>TS-115</t>
  </si>
  <si>
    <t>Located on west side, near river.</t>
  </si>
  <si>
    <t>Sampled by NMED. No discharge reported. Spring is only visible at low river levels. Not visited by staff of the NMBGMR.</t>
  </si>
  <si>
    <t>Taos Box S</t>
  </si>
  <si>
    <t>TS-52d</t>
  </si>
  <si>
    <t>Spring zone on east side.</t>
  </si>
  <si>
    <t>Several seeps trickle down to river.</t>
  </si>
  <si>
    <t>TS-37</t>
  </si>
  <si>
    <t>Large seepage area.</t>
  </si>
  <si>
    <t>TS-38</t>
  </si>
  <si>
    <t>TS-39</t>
  </si>
  <si>
    <t>Small seep on east side.</t>
  </si>
  <si>
    <t>Small seep from area of tree root.</t>
  </si>
  <si>
    <t>TS-40</t>
  </si>
  <si>
    <t>Springs from boulder pile.</t>
  </si>
  <si>
    <t>TS-41</t>
  </si>
  <si>
    <t>TS-42</t>
  </si>
  <si>
    <t>Right next to serious marsh zone, with deep mud.</t>
  </si>
  <si>
    <t>TS-43</t>
  </si>
  <si>
    <t>Spring with deep channel on east side.</t>
  </si>
  <si>
    <t>Deep channel.</t>
  </si>
  <si>
    <t>TS-44</t>
  </si>
  <si>
    <t>Marsh zone on east side.</t>
  </si>
  <si>
    <t>Marshy area with flow reaching river.</t>
  </si>
  <si>
    <t>TS-45</t>
  </si>
  <si>
    <t>Tiny trickle on east side.</t>
  </si>
  <si>
    <t>TS-46</t>
  </si>
  <si>
    <t>TS-47</t>
  </si>
  <si>
    <t>Marsh and seeps on east side.</t>
  </si>
  <si>
    <t>Marshy area and small rivulet seeps from toeslope of boulder field.</t>
  </si>
  <si>
    <t>TS-48</t>
  </si>
  <si>
    <t>Two small rivulets on east side.</t>
  </si>
  <si>
    <t>Two small rivulets.</t>
  </si>
  <si>
    <t>TS-49</t>
  </si>
  <si>
    <t>Spring on east side.</t>
  </si>
  <si>
    <t>Flows from toeslope of boulder pile.</t>
  </si>
  <si>
    <t>TS-50</t>
  </si>
  <si>
    <t>TS-51</t>
  </si>
  <si>
    <t>Manby Hot Spring S pool</t>
  </si>
  <si>
    <t>TS-52a</t>
  </si>
  <si>
    <t>South pool.</t>
  </si>
  <si>
    <t>Discharge measurement from BOR/BIA (2002) seepage study with bucket and watch. Measured and sampled at east side vent. Clear water, no gas bubbles.</t>
  </si>
  <si>
    <t>Manby Hot Spring N pool</t>
  </si>
  <si>
    <t>TS-52b</t>
  </si>
  <si>
    <t>North pool.</t>
  </si>
  <si>
    <t>Discharge measurement from BOR/BIA (2002) seepage study with bucket and watch. Some river water getting into pool, but metered near vent. Clear water, no gas bubbles.</t>
  </si>
  <si>
    <t>Manby Hot Spring building</t>
  </si>
  <si>
    <t>TS-52c</t>
  </si>
  <si>
    <t>Old stone biulding.</t>
  </si>
  <si>
    <t>Discharge measurement from BOR/BIA (2002) seepage study with bucket and watch. From crack between rocks in floor. Some gas bubbles from source area.</t>
  </si>
  <si>
    <t>Lower Rio Pueblo de Taos</t>
  </si>
  <si>
    <t>TS-116</t>
  </si>
  <si>
    <t>Zone of small springs on east side of Rio Grande, just north of Rio Pueblo de Taos confluence.</t>
  </si>
  <si>
    <t>Taos SW</t>
  </si>
  <si>
    <t>Not visited by NMBGMR staff. Approximate location from Google Earth. Land owned by Taos Pueblo. Vegetative signatures suggest small spring zone in this area.</t>
  </si>
  <si>
    <t>Rio Hondo Confluence to Rio Pueblo de Taos Confluence: Cumulative Total Spring Discharge</t>
  </si>
  <si>
    <t>Old NM-570 road</t>
  </si>
  <si>
    <t>TS-55</t>
  </si>
  <si>
    <t>Along old NM-570 road in Rio Pueblo de Taos gorge, up-road from landslide that closed road.</t>
  </si>
  <si>
    <t>Very small spring seepage at base of sediment layer on basalt. Much less than 1 gpm discharge. Too small to sample.</t>
  </si>
  <si>
    <t>Dustbowl</t>
  </si>
  <si>
    <t>TS-58</t>
  </si>
  <si>
    <t>Spring that originates on east canyon wall, above Dustbowl camping area, and enters river just below TJ Bridge.</t>
  </si>
  <si>
    <t>Hydrogeologic setting of this spring is very similar to the nearby Rio Grande spring (TS-56).</t>
  </si>
  <si>
    <t>Taos Junction South</t>
  </si>
  <si>
    <t>TS-54</t>
  </si>
  <si>
    <t>Spring along road, just upstream from Rio Grande Spring, east side. Runs under culvert to river. Also known as TJ-1.</t>
  </si>
  <si>
    <t>Measured with bucket and watch, at pourover from culvert under road, at 2g/8sec.</t>
  </si>
  <si>
    <t>Spring along road, just upstream from Rio Grande Spring, east side. Runs under culvert to river. Also known has TJ-1.</t>
  </si>
  <si>
    <t>Revisit and resample on June 11, 2009. Samples from small pool with orifice under rocks. Measured with bucket and watch, at pour over from culvert under road, at 2gal/7sec.</t>
  </si>
  <si>
    <t>Rio Grande (aka Klauer)</t>
  </si>
  <si>
    <t>TS-56</t>
  </si>
  <si>
    <t>South of TJ Bridge, on east side. Piped at road. Source is in arroyo about 100 ft above road.</t>
  </si>
  <si>
    <t>Spring runs down arroyo and is then diverted into pipe near road. Measured with bucket and watch at small waterfall located above pipe at 2g/7sec.</t>
  </si>
  <si>
    <t xml:space="preserve">Orilla Verde seep </t>
  </si>
  <si>
    <t>TS-63</t>
  </si>
  <si>
    <t xml:space="preserve">One of a series of small seeps with vegetative signatures that are located on west gorge wall between TJ Campground and the gaging station, a distance of one mile. </t>
  </si>
  <si>
    <t>Small discharges of spring water that is perched on a 2-meter-thick, gray clay layer between elevations of about 6200' and 6400'.</t>
  </si>
  <si>
    <t>TS-64</t>
  </si>
  <si>
    <t>TS-65</t>
  </si>
  <si>
    <t>TS-66</t>
  </si>
  <si>
    <t>TS-67</t>
  </si>
  <si>
    <t>TS-68</t>
  </si>
  <si>
    <t>TS-69</t>
  </si>
  <si>
    <t>Little Spring cienega</t>
  </si>
  <si>
    <t>TS-86</t>
  </si>
  <si>
    <t>Spring zone located half way up gorge wall, with cottonwoods and large wetland at northern edge of Pilar. Zone of seeps wets large cienega. Similar to Racecourse cienegas.</t>
  </si>
  <si>
    <t>Spring zone lies at slope break between dry slopes and cienega. Seeps coalesce into several small streams in arroyos. Line of cottonwoods from springs to river. Estimated total flow is 30 gpm.</t>
  </si>
  <si>
    <t>Big Spring</t>
  </si>
  <si>
    <t>TS-53</t>
  </si>
  <si>
    <t>North of Pilar, on west side. Spring feeds the Los Acequias de los Ojos of the village of Pilar. Feeds the Pilar Community Ditch.</t>
  </si>
  <si>
    <t>Carson</t>
  </si>
  <si>
    <t>Large spring discharges under basalt boulders. Used bucket and watch to measure a portion of the flow and thus estimate total flow.</t>
  </si>
  <si>
    <t>Large spring discharges under basalt boulders. Sampled by NMED in May 2004. No discharge reported by NMED.</t>
  </si>
  <si>
    <t>Large spring discharges under basalt boulders. Resampled by NMED in September 2004 No discharge reported. Stable isotope analysis from LANL lab.</t>
  </si>
  <si>
    <t>Racecourse cienegas</t>
  </si>
  <si>
    <t>TS-117</t>
  </si>
  <si>
    <t>Series of spring-fed cienegas on west gorge wall between Pilar and Souse Hole rapid.</t>
  </si>
  <si>
    <t>Not visited by NMBGMR staff. Located from Google Earth. Strong vegetation signature. Springs and seeps that are perched on a 2-meter-thick gray clay layer. Discharge unknown.</t>
  </si>
  <si>
    <t>TS-118</t>
  </si>
  <si>
    <t>TS-119</t>
  </si>
  <si>
    <t>TS-120</t>
  </si>
  <si>
    <t>TS-121</t>
  </si>
  <si>
    <t>TS-122</t>
  </si>
  <si>
    <t>TS-123</t>
  </si>
  <si>
    <t>TS-124</t>
  </si>
  <si>
    <t>TS-125</t>
  </si>
  <si>
    <t>TS-126</t>
  </si>
  <si>
    <t>TS-127</t>
  </si>
  <si>
    <t>Glenwoody E cienega</t>
  </si>
  <si>
    <t>TS-87a</t>
  </si>
  <si>
    <t>Large cienega on north side of Glenwoody Bridge consists of multiple terraced fens on complex landslide blocks with distributed flow on gray clay layer.</t>
  </si>
  <si>
    <t>Zone along top of cienega is a continuous seep zone, without any discreet orifices for measurements. Seeps feed the fens, and water coalesces downhill into many small streams which flow and infiltrate in complex manner. Gray clay underlies fens. Tested small pool near head of fen.</t>
  </si>
  <si>
    <t>Glenwoody W cienega</t>
  </si>
  <si>
    <t>TS-87b</t>
  </si>
  <si>
    <t>Large cienega on north side of Glenwoody Bridge. Westernmost drainage.</t>
  </si>
  <si>
    <t xml:space="preserve">Western fens coalesce into good stream, which is tapped for irrigation with pipe and drum. Sampled from steel pipe under road that fills steel barrel in arroyo. Sample is not primary spring water, but only source in area. </t>
  </si>
  <si>
    <t>TS-128</t>
  </si>
  <si>
    <t>TS-129</t>
  </si>
  <si>
    <t>Trampas</t>
  </si>
  <si>
    <t>TS-130</t>
  </si>
  <si>
    <t>Souse Hole cienega</t>
  </si>
  <si>
    <t>TS-57</t>
  </si>
  <si>
    <t>Large wetland on north side of river, just above Souse Hole rapid.</t>
  </si>
  <si>
    <t>Spring is at north end of large, green, grassy meadow, and emerges as clear stream under basalt boulders.</t>
  </si>
  <si>
    <t>TS-131</t>
  </si>
  <si>
    <t>Series of spring-fed cienegas on west gorge wall near Souse Hole.</t>
  </si>
  <si>
    <t>TS-132</t>
  </si>
  <si>
    <t>TS-133</t>
  </si>
  <si>
    <t>Series of spring-fed cienegas on west gorge wall near Rinconada.</t>
  </si>
  <si>
    <t>Velarde</t>
  </si>
  <si>
    <t>TS-134</t>
  </si>
  <si>
    <t>Rio Pueblo de Taos to County Line: Cumulative Total Spring Discharge</t>
  </si>
  <si>
    <t>Total spring discharge measured plus estimated in Rio Grande Gorge</t>
  </si>
  <si>
    <t>New Mexico Environment Dept. (NMED) chemistry sample</t>
  </si>
  <si>
    <t>Sample Information</t>
  </si>
  <si>
    <t>Isotopes and Age Dating</t>
  </si>
  <si>
    <t>Physical Parameters</t>
  </si>
  <si>
    <t>Ion Chemistry</t>
  </si>
  <si>
    <t>Trace Element Chemistry</t>
  </si>
  <si>
    <t>Name of Spring               or Spring Zone</t>
  </si>
  <si>
    <t>Date sampled</t>
  </si>
  <si>
    <t>Del O (‰)</t>
  </si>
  <si>
    <t>Del D (‰)</t>
  </si>
  <si>
    <t>Tritium (TU)</t>
  </si>
  <si>
    <t>CFC Recharge Age (yrs)</t>
  </si>
  <si>
    <t>14C Apparent Age (yrs)</t>
  </si>
  <si>
    <t>pH</t>
  </si>
  <si>
    <t>Conductivity (microS/cm)</t>
  </si>
  <si>
    <t>TDS calc (ppm)</t>
  </si>
  <si>
    <t>Bicarbonate HCO3- (ppm)</t>
  </si>
  <si>
    <t>Chloride Cl- (ppm)</t>
  </si>
  <si>
    <t>Nitrite NO2- (ppm)</t>
  </si>
  <si>
    <t>Nitrate NO3- (ppm)</t>
  </si>
  <si>
    <t>Phosphate PO43- (ppm)</t>
  </si>
  <si>
    <t>Sulfate SO42- (ppm)</t>
  </si>
  <si>
    <t>Calcium (ppm)</t>
  </si>
  <si>
    <t>Magnesium (ppm)</t>
  </si>
  <si>
    <t>Potassium (ppm)</t>
  </si>
  <si>
    <t>Sodium (ppm)</t>
  </si>
  <si>
    <t>Total meq/L Cations</t>
  </si>
  <si>
    <t>Total_meq L Anions</t>
  </si>
  <si>
    <t>% Difference</t>
  </si>
  <si>
    <t>Aluminum (ppm)</t>
  </si>
  <si>
    <t>Antimony (ppm)</t>
  </si>
  <si>
    <t>Arsenic (ppm)</t>
  </si>
  <si>
    <t>Barium (ppm)</t>
  </si>
  <si>
    <t>Beryllium (ppm)</t>
  </si>
  <si>
    <t>Boron (ppm)</t>
  </si>
  <si>
    <t>Bromide (ppm)</t>
  </si>
  <si>
    <t>Cadmium (ppm)</t>
  </si>
  <si>
    <t>Chromium (ppm)</t>
  </si>
  <si>
    <t>Cobalt (ppm)</t>
  </si>
  <si>
    <t>Copper (ppm)</t>
  </si>
  <si>
    <t>Fluoride F- (ppm)</t>
  </si>
  <si>
    <t>Iron (ppm)</t>
  </si>
  <si>
    <t>Lead (ppm)</t>
  </si>
  <si>
    <t>Lithium (ppm)</t>
  </si>
  <si>
    <t>Manganese (ppm)</t>
  </si>
  <si>
    <t>Molybdenum (ppm)</t>
  </si>
  <si>
    <t>Nickel (ppm)</t>
  </si>
  <si>
    <t>Selenium (ppm)</t>
  </si>
  <si>
    <t>Strontium (ppm)</t>
  </si>
  <si>
    <t>Silica SiO2 (ppm)</t>
  </si>
  <si>
    <t>Silicon (ppm)</t>
  </si>
  <si>
    <t>Silver (ppm)</t>
  </si>
  <si>
    <t>Thalium (ppm)</t>
  </si>
  <si>
    <t>Thorium (ppm)</t>
  </si>
  <si>
    <t>Tin (ppm)</t>
  </si>
  <si>
    <t>Titanium (ppm)</t>
  </si>
  <si>
    <t>Uranium (ppm)</t>
  </si>
  <si>
    <t>Vanadium (ppm)</t>
  </si>
  <si>
    <t>Zinc (ppm)</t>
  </si>
  <si>
    <t>&lt;0.1</t>
  </si>
  <si>
    <t>&lt;0.5</t>
  </si>
  <si>
    <t>&lt;0.001</t>
  </si>
  <si>
    <t>1640 +/- 40</t>
  </si>
  <si>
    <t>~30</t>
  </si>
  <si>
    <t>2910 +/- 40</t>
  </si>
  <si>
    <t>~41</t>
  </si>
  <si>
    <t>3840 +/- 40</t>
  </si>
  <si>
    <t>2370 +/- 40</t>
  </si>
  <si>
    <t>2540 +/- 40</t>
  </si>
  <si>
    <t>&lt;0.01</t>
  </si>
  <si>
    <t>4400 +/- 40</t>
  </si>
  <si>
    <t>8.5</t>
  </si>
  <si>
    <t>0.02</t>
  </si>
  <si>
    <t>0.01</t>
  </si>
  <si>
    <t>&lt;.005</t>
  </si>
  <si>
    <t>&lt;.001</t>
  </si>
  <si>
    <t>&lt;.05</t>
  </si>
  <si>
    <t>&lt;.1</t>
  </si>
  <si>
    <t>&lt;.5</t>
  </si>
  <si>
    <t>12,630 +/- 60</t>
  </si>
  <si>
    <t>Dunn Bridge N</t>
  </si>
  <si>
    <t>~36</t>
  </si>
  <si>
    <t>30.4</t>
  </si>
  <si>
    <t>33.0</t>
  </si>
  <si>
    <t>12.8</t>
  </si>
  <si>
    <t>0.04</t>
  </si>
  <si>
    <t>0.21</t>
  </si>
  <si>
    <t>Taos Box N 1</t>
  </si>
  <si>
    <t>Taos Box N 2</t>
  </si>
  <si>
    <t>52-55</t>
  </si>
  <si>
    <t>18,850 +/- 100</t>
  </si>
  <si>
    <t>Taos Junction S</t>
  </si>
  <si>
    <t>35-41</t>
  </si>
  <si>
    <t>17,630 +/- 90</t>
  </si>
  <si>
    <t>nr</t>
  </si>
  <si>
    <t>7670 +/- 50</t>
  </si>
  <si>
    <t>8910 +/- 50</t>
  </si>
  <si>
    <t>14,900 +/- 80</t>
  </si>
  <si>
    <t>&lt;0.010</t>
  </si>
  <si>
    <t>3,440 +/- 40</t>
  </si>
</sst>
</file>

<file path=xl/styles.xml><?xml version="1.0" encoding="utf-8"?>
<styleSheet xmlns="http://schemas.openxmlformats.org/spreadsheetml/2006/main">
  <numFmts count="4">
    <numFmt numFmtId="59" formatCode="0.0"/>
    <numFmt numFmtId="60" formatCode="0.000"/>
    <numFmt numFmtId="61" formatCode="0.00000"/>
    <numFmt numFmtId="62" formatCode="#,##0.0"/>
  </numFmts>
  <fonts count="8">
    <font>
      <sz val="11"/>
      <color indexed="8"/>
      <name val="Helvetica Neue"/>
      <family val="0"/>
    </font>
    <font>
      <sz val="10"/>
      <color indexed="9"/>
      <name val="Helvetica"/>
      <family val="0"/>
    </font>
    <font>
      <sz val="9"/>
      <color indexed="9"/>
      <name val="Arial Narrow Bold"/>
      <family val="0"/>
    </font>
    <font>
      <sz val="9"/>
      <color indexed="9"/>
      <name val="Arial Narrow"/>
      <family val="0"/>
    </font>
    <font>
      <sz val="10"/>
      <color indexed="9"/>
      <name val="Arial Narrow Bold"/>
      <family val="0"/>
    </font>
    <font>
      <sz val="10"/>
      <color indexed="9"/>
      <name val="Arial Narrow"/>
      <family val="0"/>
    </font>
    <font>
      <sz val="11"/>
      <color indexed="9"/>
      <name val="Arial Narrow Bold"/>
      <family val="0"/>
    </font>
    <font>
      <sz val="11"/>
      <color indexed="9"/>
      <name val="Arial Narrow"/>
      <family val="0"/>
    </font>
  </fonts>
  <fills count="6">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14"/>
        <bgColor indexed="64"/>
      </patternFill>
    </fill>
    <fill>
      <patternFill patternType="solid">
        <fgColor indexed="15"/>
        <bgColor indexed="64"/>
      </patternFill>
    </fill>
  </fills>
  <borders count="30">
    <border>
      <left/>
      <right/>
      <top/>
      <bottom/>
      <diagonal/>
    </border>
    <border>
      <left style="thin">
        <color indexed="9"/>
      </left>
      <right style="thin">
        <color indexed="11"/>
      </right>
      <top style="thin">
        <color indexed="9"/>
      </top>
      <bottom style="thin">
        <color indexed="9"/>
      </bottom>
    </border>
    <border>
      <left style="thin">
        <color indexed="11"/>
      </left>
      <right style="thin">
        <color indexed="11"/>
      </right>
      <top style="thin">
        <color indexed="9"/>
      </top>
      <bottom style="thin">
        <color indexed="9"/>
      </bottom>
    </border>
    <border>
      <left style="thin">
        <color indexed="11"/>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13"/>
      </right>
      <top style="thin">
        <color indexed="9"/>
      </top>
      <bottom>
        <color indexed="13"/>
      </bottom>
    </border>
    <border>
      <left>
        <color indexed="13"/>
      </left>
      <right>
        <color indexed="13"/>
      </right>
      <top style="thin">
        <color indexed="9"/>
      </top>
      <bottom>
        <color indexed="13"/>
      </bottom>
    </border>
    <border>
      <left>
        <color indexed="13"/>
      </left>
      <right>
        <color indexed="13"/>
      </right>
      <top style="thin">
        <color indexed="9"/>
      </top>
      <bottom>
        <color indexed="9"/>
      </bottom>
    </border>
    <border>
      <left>
        <color indexed="13"/>
      </left>
      <right style="thin">
        <color indexed="9"/>
      </right>
      <top style="thin">
        <color indexed="9"/>
      </top>
      <bottom>
        <color indexed="13"/>
      </bottom>
    </border>
    <border>
      <left style="thin">
        <color indexed="9"/>
      </left>
      <right>
        <color indexed="13"/>
      </right>
      <top>
        <color indexed="13"/>
      </top>
      <bottom style="thin">
        <color indexed="9"/>
      </bottom>
    </border>
    <border>
      <left>
        <color indexed="13"/>
      </left>
      <right>
        <color indexed="13"/>
      </right>
      <top>
        <color indexed="13"/>
      </top>
      <bottom style="thin">
        <color indexed="9"/>
      </bottom>
    </border>
    <border>
      <left>
        <color indexed="13"/>
      </left>
      <right>
        <color indexed="13"/>
      </right>
      <top>
        <color indexed="9"/>
      </top>
      <bottom style="thin">
        <color indexed="9"/>
      </bottom>
    </border>
    <border>
      <left>
        <color indexed="13"/>
      </left>
      <right>
        <color indexed="13"/>
      </right>
      <top style="thin">
        <color indexed="9"/>
      </top>
      <bottom style="thin">
        <color indexed="9"/>
      </bottom>
    </border>
    <border>
      <left>
        <color indexed="13"/>
      </left>
      <right style="thin">
        <color indexed="9"/>
      </right>
      <top>
        <color indexed="13"/>
      </top>
      <bottom style="thin">
        <color indexed="9"/>
      </bottom>
    </border>
    <border>
      <left style="thin">
        <color indexed="9"/>
      </left>
      <right>
        <color indexed="9"/>
      </right>
      <top style="thin">
        <color indexed="9"/>
      </top>
      <bottom>
        <color indexed="9"/>
      </bottom>
    </border>
    <border>
      <left>
        <color indexed="9"/>
      </left>
      <right>
        <color indexed="9"/>
      </right>
      <top style="thin">
        <color indexed="9"/>
      </top>
      <bottom>
        <color indexed="9"/>
      </bottom>
    </border>
    <border>
      <left>
        <color indexed="9"/>
      </left>
      <right style="thin">
        <color indexed="9"/>
      </right>
      <top style="thin">
        <color indexed="9"/>
      </top>
      <bottom>
        <color indexed="9"/>
      </bottom>
    </border>
    <border>
      <left style="thin">
        <color indexed="9"/>
      </left>
      <right>
        <color indexed="9"/>
      </right>
      <top>
        <color indexed="9"/>
      </top>
      <bottom style="thin">
        <color indexed="9"/>
      </bottom>
    </border>
    <border>
      <left>
        <color indexed="9"/>
      </left>
      <right>
        <color indexed="9"/>
      </right>
      <top>
        <color indexed="9"/>
      </top>
      <bottom style="thin">
        <color indexed="9"/>
      </bottom>
    </border>
    <border>
      <left>
        <color indexed="9"/>
      </left>
      <right>
        <color indexed="13"/>
      </right>
      <top>
        <color indexed="9"/>
      </top>
      <bottom style="thin">
        <color indexed="9"/>
      </bottom>
    </border>
    <border>
      <left>
        <color indexed="13"/>
      </left>
      <right>
        <color indexed="9"/>
      </right>
      <top style="thin">
        <color indexed="9"/>
      </top>
      <bottom style="thin">
        <color indexed="9"/>
      </bottom>
    </border>
    <border>
      <left>
        <color indexed="9"/>
      </left>
      <right>
        <color indexed="9"/>
      </right>
      <top style="thin">
        <color indexed="9"/>
      </top>
      <bottom style="thin">
        <color indexed="9"/>
      </bottom>
    </border>
    <border>
      <left>
        <color indexed="9"/>
      </left>
      <right>
        <color indexed="13"/>
      </right>
      <top style="thin">
        <color indexed="9"/>
      </top>
      <bottom style="thin">
        <color indexed="9"/>
      </bottom>
    </border>
    <border>
      <left>
        <color indexed="13"/>
      </left>
      <right>
        <color indexed="9"/>
      </right>
      <top>
        <color indexed="9"/>
      </top>
      <bottom style="thin">
        <color indexed="9"/>
      </bottom>
    </border>
    <border>
      <left>
        <color indexed="9"/>
      </left>
      <right style="thin">
        <color indexed="9"/>
      </right>
      <top>
        <color indexed="9"/>
      </top>
      <bottom style="thin">
        <color indexed="9"/>
      </bottom>
    </border>
    <border>
      <left>
        <color indexed="9"/>
      </left>
      <right>
        <color indexed="13"/>
      </right>
      <top style="thin">
        <color indexed="9"/>
      </top>
      <bottom>
        <color indexed="13"/>
      </bottom>
    </border>
    <border>
      <left>
        <color indexed="13"/>
      </left>
      <right>
        <color indexed="9"/>
      </right>
      <top style="thin">
        <color indexed="9"/>
      </top>
      <bottom>
        <color indexed="13"/>
      </bottom>
    </border>
    <border>
      <left style="thin">
        <color indexed="9"/>
      </left>
      <right>
        <color indexed="9"/>
      </right>
      <top>
        <color indexed="9"/>
      </top>
      <bottom>
        <color indexed="9"/>
      </bottom>
    </border>
    <border>
      <left>
        <color indexed="9"/>
      </left>
      <right style="thin">
        <color indexed="11"/>
      </right>
      <top style="thin">
        <color indexed="9"/>
      </top>
      <bottom style="thin">
        <color indexed="9"/>
      </bottom>
    </border>
    <border>
      <left>
        <color indexed="9"/>
      </left>
      <right style="thin">
        <color indexed="9"/>
      </right>
      <top style="thin">
        <color indexed="9"/>
      </top>
      <bottom style="thin">
        <color indexed="9"/>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90">
    <xf numFmtId="0" fontId="0" fillId="0" borderId="0" xfId="0" applyAlignment="1">
      <alignment/>
    </xf>
    <xf numFmtId="0" fontId="1" fillId="0" borderId="0" xfId="0" applyNumberFormat="1" applyFont="1" applyAlignment="1">
      <alignment vertical="top" wrapText="1"/>
    </xf>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3" borderId="4" xfId="0" applyNumberFormat="1" applyFont="1" applyFill="1" applyBorder="1" applyAlignment="1">
      <alignment horizontal="left" vertical="center" wrapText="1"/>
    </xf>
    <xf numFmtId="49" fontId="3" fillId="3" borderId="4"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horizontal="left" vertical="center" wrapText="1"/>
    </xf>
    <xf numFmtId="1" fontId="3" fillId="3" borderId="4"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3" fillId="3" borderId="4" xfId="0" applyNumberFormat="1" applyFont="1" applyFill="1" applyBorder="1" applyAlignment="1">
      <alignment vertical="center"/>
    </xf>
    <xf numFmtId="59" fontId="3" fillId="3" borderId="4" xfId="0" applyNumberFormat="1" applyFont="1" applyFill="1" applyBorder="1" applyAlignment="1">
      <alignment horizontal="center" vertical="center" wrapText="1"/>
    </xf>
    <xf numFmtId="60" fontId="3" fillId="3" borderId="4"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xf>
    <xf numFmtId="2" fontId="3" fillId="3" borderId="4" xfId="0" applyNumberFormat="1" applyFont="1" applyFill="1" applyBorder="1" applyAlignment="1">
      <alignment horizontal="center" vertical="center" wrapText="1"/>
    </xf>
    <xf numFmtId="59" fontId="3" fillId="3" borderId="4" xfId="0" applyNumberFormat="1" applyFont="1" applyFill="1" applyBorder="1" applyAlignment="1">
      <alignment vertical="center"/>
    </xf>
    <xf numFmtId="1" fontId="3" fillId="3" borderId="4" xfId="0" applyNumberFormat="1" applyFont="1" applyFill="1" applyBorder="1" applyAlignment="1">
      <alignment vertical="center"/>
    </xf>
    <xf numFmtId="59" fontId="3" fillId="3" borderId="4" xfId="0" applyNumberFormat="1" applyFont="1" applyFill="1" applyBorder="1" applyAlignment="1">
      <alignment horizontal="center" vertical="center"/>
    </xf>
    <xf numFmtId="0" fontId="3" fillId="3" borderId="4" xfId="0" applyNumberFormat="1" applyFont="1" applyFill="1" applyBorder="1" applyAlignment="1">
      <alignment horizontal="center" vertical="center" wrapText="1"/>
    </xf>
    <xf numFmtId="0" fontId="3" fillId="3" borderId="4" xfId="0" applyNumberFormat="1" applyFont="1" applyFill="1" applyBorder="1" applyAlignment="1">
      <alignment horizontal="left" vertical="center" wrapText="1"/>
    </xf>
    <xf numFmtId="1" fontId="3" fillId="3" borderId="4" xfId="0" applyNumberFormat="1" applyFont="1" applyFill="1" applyBorder="1" applyAlignment="1">
      <alignment vertical="center" wrapText="1"/>
    </xf>
    <xf numFmtId="0" fontId="4" fillId="2" borderId="5" xfId="0" applyNumberFormat="1" applyFont="1" applyFill="1" applyBorder="1" applyAlignment="1">
      <alignment horizontal="left" vertical="center" wrapText="1"/>
    </xf>
    <xf numFmtId="0" fontId="5" fillId="2" borderId="6" xfId="0" applyNumberFormat="1" applyFont="1" applyFill="1" applyBorder="1" applyAlignment="1">
      <alignment horizontal="center" vertical="center" wrapText="1"/>
    </xf>
    <xf numFmtId="0" fontId="4" fillId="2" borderId="7" xfId="0" applyNumberFormat="1" applyFont="1" applyFill="1" applyBorder="1" applyAlignment="1">
      <alignment vertical="center"/>
    </xf>
    <xf numFmtId="0" fontId="4" fillId="2" borderId="6" xfId="0"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xf>
    <xf numFmtId="1" fontId="4" fillId="2" borderId="6" xfId="0" applyNumberFormat="1" applyFont="1" applyFill="1" applyBorder="1" applyAlignment="1">
      <alignment horizontal="center" vertical="center" wrapText="1"/>
    </xf>
    <xf numFmtId="14" fontId="4" fillId="2" borderId="8"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left" vertical="center" wrapText="1"/>
    </xf>
    <xf numFmtId="59" fontId="5" fillId="2" borderId="6"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0" fontId="4" fillId="2" borderId="9" xfId="0" applyNumberFormat="1" applyFont="1" applyFill="1" applyBorder="1" applyAlignment="1">
      <alignment horizontal="left" vertical="center" wrapText="1"/>
    </xf>
    <xf numFmtId="0" fontId="5" fillId="2" borderId="10" xfId="0" applyNumberFormat="1" applyFont="1" applyFill="1" applyBorder="1" applyAlignment="1">
      <alignment horizontal="center" vertical="center" wrapText="1"/>
    </xf>
    <xf numFmtId="49" fontId="4" fillId="2" borderId="11" xfId="0" applyNumberFormat="1" applyFont="1" applyFill="1" applyBorder="1" applyAlignment="1">
      <alignment vertical="center"/>
    </xf>
    <xf numFmtId="0" fontId="4" fillId="2" borderId="10"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xf>
    <xf numFmtId="1" fontId="4" fillId="2" borderId="10"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1" fontId="4" fillId="2" borderId="12" xfId="0" applyNumberFormat="1" applyFont="1" applyFill="1" applyBorder="1" applyAlignment="1">
      <alignment horizontal="right" vertical="center" wrapText="1"/>
    </xf>
    <xf numFmtId="49" fontId="4" fillId="2" borderId="12" xfId="0" applyNumberFormat="1" applyFont="1" applyFill="1" applyBorder="1" applyAlignment="1">
      <alignment horizontal="left" vertical="center" wrapText="1"/>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right" vertical="center" wrapText="1"/>
    </xf>
    <xf numFmtId="49" fontId="5" fillId="2" borderId="10" xfId="0" applyNumberFormat="1" applyFont="1" applyFill="1" applyBorder="1" applyAlignment="1">
      <alignment horizontal="left" vertical="center" wrapText="1"/>
    </xf>
    <xf numFmtId="59" fontId="5" fillId="2" borderId="10"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49" fontId="3" fillId="3" borderId="4" xfId="0" applyNumberFormat="1" applyFont="1" applyFill="1" applyBorder="1" applyAlignment="1">
      <alignment vertical="center" wrapText="1"/>
    </xf>
    <xf numFmtId="59" fontId="3" fillId="4" borderId="4"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0" fontId="4" fillId="2" borderId="14" xfId="0" applyNumberFormat="1" applyFont="1" applyFill="1" applyBorder="1" applyAlignment="1">
      <alignment horizontal="left" vertical="center" wrapText="1"/>
    </xf>
    <xf numFmtId="0" fontId="5" fillId="2" borderId="15" xfId="0" applyNumberFormat="1" applyFont="1" applyFill="1" applyBorder="1" applyAlignment="1">
      <alignment horizontal="center" vertical="center" wrapText="1"/>
    </xf>
    <xf numFmtId="0" fontId="4" fillId="2" borderId="15" xfId="0" applyNumberFormat="1" applyFont="1" applyFill="1" applyBorder="1" applyAlignment="1">
      <alignment vertical="center"/>
    </xf>
    <xf numFmtId="0" fontId="4" fillId="2" borderId="15"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wrapText="1"/>
    </xf>
    <xf numFmtId="14" fontId="4" fillId="2" borderId="16"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49" fontId="5" fillId="2" borderId="14" xfId="0" applyNumberFormat="1" applyFont="1" applyFill="1" applyBorder="1" applyAlignment="1">
      <alignment horizontal="left" vertical="center" wrapText="1"/>
    </xf>
    <xf numFmtId="59" fontId="5" fillId="2" borderId="15"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4" fillId="2" borderId="17" xfId="0" applyNumberFormat="1" applyFont="1" applyFill="1" applyBorder="1" applyAlignment="1">
      <alignment horizontal="left" vertical="center" wrapText="1"/>
    </xf>
    <xf numFmtId="0" fontId="5" fillId="2" borderId="18" xfId="0" applyNumberFormat="1" applyFont="1" applyFill="1" applyBorder="1" applyAlignment="1">
      <alignment horizontal="center" vertical="center" wrapText="1"/>
    </xf>
    <xf numFmtId="49" fontId="4" fillId="2" borderId="18" xfId="0" applyNumberFormat="1" applyFont="1" applyFill="1" applyBorder="1" applyAlignment="1">
      <alignment vertical="center"/>
    </xf>
    <xf numFmtId="0" fontId="4" fillId="2" borderId="18" xfId="0" applyNumberFormat="1" applyFont="1" applyFill="1" applyBorder="1" applyAlignment="1">
      <alignment horizontal="center" vertical="center" wrapText="1"/>
    </xf>
    <xf numFmtId="1" fontId="4" fillId="2" borderId="18" xfId="0" applyNumberFormat="1" applyFont="1" applyFill="1" applyBorder="1" applyAlignment="1">
      <alignment horizontal="center" vertical="center"/>
    </xf>
    <xf numFmtId="1" fontId="4" fillId="2" borderId="18" xfId="0" applyNumberFormat="1" applyFont="1" applyFill="1" applyBorder="1" applyAlignment="1">
      <alignment horizontal="center" vertical="center" wrapText="1"/>
    </xf>
    <xf numFmtId="14" fontId="4" fillId="2" borderId="19" xfId="0" applyNumberFormat="1" applyFont="1" applyFill="1" applyBorder="1" applyAlignment="1">
      <alignment horizontal="center" vertical="center" wrapText="1"/>
    </xf>
    <xf numFmtId="3" fontId="4" fillId="2" borderId="20" xfId="0" applyNumberFormat="1" applyFont="1" applyFill="1" applyBorder="1" applyAlignment="1">
      <alignment horizontal="right" vertical="center" wrapText="1"/>
    </xf>
    <xf numFmtId="49" fontId="4" fillId="2" borderId="21" xfId="0" applyNumberFormat="1" applyFont="1" applyFill="1" applyBorder="1" applyAlignment="1">
      <alignment horizontal="left" vertical="center" wrapText="1"/>
    </xf>
    <xf numFmtId="1" fontId="4" fillId="2" borderId="21" xfId="0" applyNumberFormat="1" applyFont="1" applyFill="1" applyBorder="1" applyAlignment="1">
      <alignment horizontal="center" vertical="center" wrapText="1"/>
    </xf>
    <xf numFmtId="2" fontId="4" fillId="2" borderId="21" xfId="0" applyNumberFormat="1" applyFont="1" applyFill="1" applyBorder="1" applyAlignment="1">
      <alignment horizontal="right" vertical="center" wrapText="1"/>
    </xf>
    <xf numFmtId="49" fontId="4" fillId="2" borderId="22" xfId="0" applyNumberFormat="1" applyFont="1" applyFill="1" applyBorder="1" applyAlignment="1">
      <alignment horizontal="left" vertical="center" wrapText="1"/>
    </xf>
    <xf numFmtId="49" fontId="5" fillId="2" borderId="23" xfId="0" applyNumberFormat="1" applyFont="1" applyFill="1" applyBorder="1" applyAlignment="1">
      <alignment horizontal="left" vertical="center" wrapText="1"/>
    </xf>
    <xf numFmtId="59" fontId="5" fillId="2" borderId="18" xfId="0" applyNumberFormat="1" applyFont="1" applyFill="1" applyBorder="1" applyAlignment="1">
      <alignment horizontal="center" vertical="center" wrapText="1"/>
    </xf>
    <xf numFmtId="1" fontId="5" fillId="2" borderId="18"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left" vertical="center"/>
    </xf>
    <xf numFmtId="0" fontId="5" fillId="2" borderId="5" xfId="0" applyNumberFormat="1" applyFont="1" applyFill="1" applyBorder="1" applyAlignment="1">
      <alignment horizontal="left" vertical="center" wrapText="1"/>
    </xf>
    <xf numFmtId="0" fontId="5" fillId="2" borderId="8"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49" fontId="4" fillId="2" borderId="11" xfId="0" applyNumberFormat="1" applyFont="1" applyFill="1" applyBorder="1" applyAlignment="1">
      <alignment horizontal="left" vertical="center"/>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center" vertical="center" wrapText="1"/>
    </xf>
    <xf numFmtId="0" fontId="3" fillId="3" borderId="4" xfId="0" applyNumberFormat="1" applyFont="1" applyFill="1" applyBorder="1" applyAlignment="1">
      <alignment vertical="center" wrapText="1"/>
    </xf>
    <xf numFmtId="0" fontId="4" fillId="2" borderId="6" xfId="0" applyNumberFormat="1" applyFont="1" applyFill="1" applyBorder="1" applyAlignment="1">
      <alignment vertical="center"/>
    </xf>
    <xf numFmtId="0" fontId="4" fillId="2" borderId="6"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4" fillId="2" borderId="10" xfId="0" applyNumberFormat="1" applyFont="1" applyFill="1" applyBorder="1" applyAlignment="1">
      <alignment vertical="center"/>
    </xf>
    <xf numFmtId="0" fontId="4" fillId="2" borderId="10"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wrapText="1"/>
    </xf>
    <xf numFmtId="0" fontId="4" fillId="3" borderId="14" xfId="0" applyNumberFormat="1" applyFont="1" applyFill="1" applyBorder="1" applyAlignment="1">
      <alignment horizontal="left" vertical="center" wrapText="1"/>
    </xf>
    <xf numFmtId="0" fontId="2" fillId="3" borderId="15" xfId="0" applyNumberFormat="1"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15" xfId="0" applyNumberFormat="1" applyFont="1" applyFill="1" applyBorder="1" applyAlignment="1">
      <alignment vertical="center" wrapText="1"/>
    </xf>
    <xf numFmtId="1" fontId="4" fillId="3" borderId="15"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left" vertical="center" wrapText="1"/>
    </xf>
    <xf numFmtId="0" fontId="3" fillId="3" borderId="14" xfId="0" applyNumberFormat="1" applyFont="1" applyFill="1" applyBorder="1" applyAlignment="1">
      <alignment horizontal="left" vertical="center"/>
    </xf>
    <xf numFmtId="0" fontId="2" fillId="3" borderId="15" xfId="0" applyNumberFormat="1" applyFont="1" applyFill="1" applyBorder="1" applyAlignment="1">
      <alignment horizontal="center" vertical="center"/>
    </xf>
    <xf numFmtId="0" fontId="2" fillId="3" borderId="16" xfId="0" applyNumberFormat="1" applyFont="1" applyFill="1" applyBorder="1" applyAlignment="1">
      <alignment horizontal="center" vertical="center"/>
    </xf>
    <xf numFmtId="0" fontId="6" fillId="3" borderId="17" xfId="0" applyNumberFormat="1" applyFont="1" applyFill="1" applyBorder="1" applyAlignment="1">
      <alignment horizontal="left" vertical="center"/>
    </xf>
    <xf numFmtId="0" fontId="6" fillId="3" borderId="18" xfId="0" applyNumberFormat="1" applyFont="1" applyFill="1" applyBorder="1" applyAlignment="1">
      <alignment horizontal="left" vertical="center"/>
    </xf>
    <xf numFmtId="49" fontId="6" fillId="3" borderId="18" xfId="0" applyNumberFormat="1" applyFont="1" applyFill="1" applyBorder="1" applyAlignment="1">
      <alignment horizontal="center" vertical="center"/>
    </xf>
    <xf numFmtId="1" fontId="6" fillId="3" borderId="18" xfId="0" applyNumberFormat="1" applyFont="1" applyFill="1" applyBorder="1" applyAlignment="1">
      <alignment horizontal="left" vertical="center"/>
    </xf>
    <xf numFmtId="0" fontId="3" fillId="3" borderId="18" xfId="0" applyNumberFormat="1" applyFont="1" applyFill="1" applyBorder="1" applyAlignment="1">
      <alignment vertical="center"/>
    </xf>
    <xf numFmtId="3" fontId="6" fillId="3" borderId="21" xfId="0" applyNumberFormat="1" applyFont="1" applyFill="1" applyBorder="1" applyAlignment="1">
      <alignment horizontal="right" vertical="center"/>
    </xf>
    <xf numFmtId="49" fontId="6" fillId="3" borderId="21" xfId="0" applyNumberFormat="1" applyFont="1" applyFill="1" applyBorder="1" applyAlignment="1">
      <alignment horizontal="left" vertical="center"/>
    </xf>
    <xf numFmtId="0" fontId="6" fillId="3" borderId="21" xfId="0" applyNumberFormat="1" applyFont="1" applyFill="1" applyBorder="1" applyAlignment="1">
      <alignment horizontal="left" vertical="center"/>
    </xf>
    <xf numFmtId="2" fontId="6" fillId="3" borderId="21" xfId="0" applyNumberFormat="1" applyFont="1" applyFill="1" applyBorder="1" applyAlignment="1">
      <alignment horizontal="right" vertical="center"/>
    </xf>
    <xf numFmtId="49" fontId="4" fillId="3" borderId="18" xfId="0" applyNumberFormat="1" applyFont="1" applyFill="1" applyBorder="1" applyAlignment="1">
      <alignment horizontal="left" vertical="center" wrapText="1"/>
    </xf>
    <xf numFmtId="1" fontId="4" fillId="3" borderId="18" xfId="0" applyNumberFormat="1" applyFont="1" applyFill="1" applyBorder="1" applyAlignment="1">
      <alignment horizontal="center" vertical="center"/>
    </xf>
    <xf numFmtId="1" fontId="4" fillId="3" borderId="24" xfId="0" applyNumberFormat="1" applyFont="1" applyFill="1" applyBorder="1" applyAlignment="1">
      <alignment horizontal="center" vertical="center" wrapText="1"/>
    </xf>
    <xf numFmtId="0" fontId="6" fillId="3" borderId="25" xfId="0" applyNumberFormat="1" applyFont="1" applyFill="1" applyBorder="1" applyAlignment="1">
      <alignment horizontal="left" vertical="center"/>
    </xf>
    <xf numFmtId="49" fontId="7" fillId="3" borderId="6" xfId="0" applyNumberFormat="1" applyFont="1" applyFill="1" applyBorder="1" applyAlignment="1">
      <alignment horizontal="left" vertical="center"/>
    </xf>
    <xf numFmtId="0" fontId="6" fillId="3" borderId="6" xfId="0" applyNumberFormat="1" applyFont="1" applyFill="1" applyBorder="1" applyAlignment="1">
      <alignment horizontal="left" vertical="center"/>
    </xf>
    <xf numFmtId="49" fontId="6" fillId="3" borderId="6" xfId="0" applyNumberFormat="1" applyFont="1" applyFill="1" applyBorder="1" applyAlignment="1">
      <alignment horizontal="left" vertical="center"/>
    </xf>
    <xf numFmtId="1" fontId="6" fillId="3" borderId="6" xfId="0" applyNumberFormat="1" applyFont="1" applyFill="1" applyBorder="1" applyAlignment="1">
      <alignment horizontal="left" vertical="center"/>
    </xf>
    <xf numFmtId="0" fontId="3" fillId="3" borderId="6" xfId="0" applyNumberFormat="1" applyFont="1" applyFill="1" applyBorder="1" applyAlignment="1">
      <alignment vertical="center"/>
    </xf>
    <xf numFmtId="3" fontId="6" fillId="3" borderId="6" xfId="0" applyNumberFormat="1" applyFont="1" applyFill="1" applyBorder="1" applyAlignment="1">
      <alignment horizontal="right" vertical="center"/>
    </xf>
    <xf numFmtId="2" fontId="6" fillId="3" borderId="6" xfId="0" applyNumberFormat="1" applyFont="1" applyFill="1" applyBorder="1" applyAlignment="1">
      <alignment horizontal="right" vertical="center"/>
    </xf>
    <xf numFmtId="49" fontId="4" fillId="3" borderId="6" xfId="0" applyNumberFormat="1" applyFont="1" applyFill="1" applyBorder="1" applyAlignment="1">
      <alignment horizontal="left" vertical="center" wrapText="1"/>
    </xf>
    <xf numFmtId="1" fontId="4" fillId="3" borderId="6" xfId="0" applyNumberFormat="1" applyFont="1" applyFill="1" applyBorder="1" applyAlignment="1">
      <alignment horizontal="center" vertical="center"/>
    </xf>
    <xf numFmtId="1" fontId="4" fillId="3" borderId="26" xfId="0" applyNumberFormat="1" applyFont="1" applyFill="1" applyBorder="1" applyAlignment="1">
      <alignment horizontal="center" vertical="center" wrapText="1"/>
    </xf>
    <xf numFmtId="0" fontId="6" fillId="4" borderId="0" xfId="0" applyNumberFormat="1" applyFont="1" applyFill="1" applyBorder="1" applyAlignment="1">
      <alignment horizontal="left" vertical="center"/>
    </xf>
    <xf numFmtId="49" fontId="7"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49" fontId="6" fillId="3" borderId="0" xfId="0" applyNumberFormat="1" applyFont="1" applyFill="1" applyBorder="1" applyAlignment="1">
      <alignment horizontal="left" vertical="center"/>
    </xf>
    <xf numFmtId="1" fontId="6" fillId="3" borderId="0" xfId="0" applyNumberFormat="1" applyFont="1" applyFill="1" applyBorder="1" applyAlignment="1">
      <alignment horizontal="left" vertical="center"/>
    </xf>
    <xf numFmtId="0" fontId="3" fillId="3" borderId="0" xfId="0" applyNumberFormat="1" applyFont="1" applyFill="1" applyBorder="1" applyAlignment="1">
      <alignment vertical="center"/>
    </xf>
    <xf numFmtId="3" fontId="6" fillId="3" borderId="0" xfId="0" applyNumberFormat="1" applyFont="1" applyFill="1" applyBorder="1" applyAlignment="1">
      <alignment horizontal="right" vertical="center"/>
    </xf>
    <xf numFmtId="2" fontId="6" fillId="3" borderId="0" xfId="0" applyNumberFormat="1" applyFont="1" applyFill="1" applyBorder="1" applyAlignment="1">
      <alignment horizontal="right" vertical="center"/>
    </xf>
    <xf numFmtId="49" fontId="4" fillId="3" borderId="0" xfId="0" applyNumberFormat="1" applyFont="1" applyFill="1" applyBorder="1" applyAlignment="1">
      <alignment horizontal="left" vertical="center" wrapText="1"/>
    </xf>
    <xf numFmtId="1" fontId="4" fillId="3" borderId="0" xfId="0" applyNumberFormat="1" applyFont="1" applyFill="1" applyBorder="1" applyAlignment="1">
      <alignment horizontal="center" vertical="center"/>
    </xf>
    <xf numFmtId="1" fontId="4" fillId="3" borderId="0" xfId="0" applyNumberFormat="1" applyFont="1" applyFill="1" applyBorder="1" applyAlignment="1">
      <alignment horizontal="center" vertical="center" wrapText="1"/>
    </xf>
    <xf numFmtId="0" fontId="1" fillId="0" borderId="0" xfId="0" applyNumberFormat="1" applyFont="1" applyAlignment="1">
      <alignment vertical="top" wrapText="1"/>
    </xf>
    <xf numFmtId="49" fontId="2" fillId="5" borderId="1"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49" fontId="2" fillId="3" borderId="27" xfId="0" applyNumberFormat="1"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5" borderId="21" xfId="0" applyNumberFormat="1" applyFont="1" applyFill="1" applyBorder="1" applyAlignment="1">
      <alignment horizontal="center" vertical="center" wrapText="1"/>
    </xf>
    <xf numFmtId="49" fontId="2" fillId="5" borderId="28"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29" xfId="0" applyNumberFormat="1" applyFont="1" applyFill="1" applyBorder="1" applyAlignment="1">
      <alignment horizontal="left" vertical="center" wrapText="1"/>
    </xf>
    <xf numFmtId="49" fontId="2" fillId="3" borderId="4" xfId="0" applyNumberFormat="1" applyFont="1" applyFill="1" applyBorder="1" applyAlignment="1">
      <alignment horizontal="left" vertical="center"/>
    </xf>
    <xf numFmtId="2" fontId="3" fillId="3" borderId="4"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29" xfId="0" applyNumberFormat="1" applyFont="1" applyFill="1" applyBorder="1" applyAlignment="1">
      <alignment horizontal="left" vertical="center"/>
    </xf>
    <xf numFmtId="60" fontId="3" fillId="3" borderId="4" xfId="0" applyNumberFormat="1" applyFont="1" applyFill="1" applyBorder="1" applyAlignment="1">
      <alignment horizontal="center" vertical="center"/>
    </xf>
    <xf numFmtId="2" fontId="3" fillId="3" borderId="4" xfId="0" applyNumberFormat="1" applyFont="1" applyFill="1" applyBorder="1" applyAlignment="1">
      <alignment vertical="center"/>
    </xf>
    <xf numFmtId="61" fontId="3" fillId="3" borderId="4" xfId="0" applyNumberFormat="1" applyFont="1" applyFill="1" applyBorder="1" applyAlignment="1">
      <alignment horizontal="center" vertical="center" wrapText="1"/>
    </xf>
    <xf numFmtId="2" fontId="3" fillId="4" borderId="4" xfId="0" applyNumberFormat="1" applyFont="1" applyFill="1" applyBorder="1" applyAlignment="1">
      <alignment horizontal="center" vertical="center" wrapText="1"/>
    </xf>
    <xf numFmtId="0" fontId="3" fillId="4" borderId="4" xfId="0" applyNumberFormat="1" applyFont="1" applyFill="1" applyBorder="1" applyAlignment="1">
      <alignment horizontal="center" vertical="center" wrapText="1"/>
    </xf>
    <xf numFmtId="61" fontId="3" fillId="3" borderId="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62" fontId="3" fillId="3" borderId="4" xfId="0" applyNumberFormat="1" applyFont="1" applyFill="1" applyBorder="1" applyAlignment="1">
      <alignment horizontal="center" vertical="center"/>
    </xf>
    <xf numFmtId="59" fontId="3" fillId="4" borderId="4" xfId="0" applyNumberFormat="1" applyFont="1" applyFill="1" applyBorder="1" applyAlignment="1">
      <alignment horizontal="center" vertical="center"/>
    </xf>
    <xf numFmtId="0" fontId="2" fillId="3" borderId="15" xfId="0" applyNumberFormat="1" applyFont="1" applyFill="1" applyBorder="1" applyAlignment="1">
      <alignment horizontal="left" vertical="center"/>
    </xf>
    <xf numFmtId="49" fontId="3" fillId="3" borderId="15" xfId="0" applyNumberFormat="1" applyFont="1" applyFill="1" applyBorder="1" applyAlignment="1">
      <alignment horizontal="left" vertical="center"/>
    </xf>
    <xf numFmtId="49" fontId="3" fillId="3" borderId="15" xfId="0" applyNumberFormat="1" applyFont="1" applyFill="1" applyBorder="1" applyAlignment="1">
      <alignment horizontal="center" vertical="center" wrapText="1"/>
    </xf>
    <xf numFmtId="14" fontId="3" fillId="3" borderId="15" xfId="0" applyNumberFormat="1" applyFont="1" applyFill="1" applyBorder="1" applyAlignment="1">
      <alignment horizontal="center" vertical="center" wrapText="1"/>
    </xf>
    <xf numFmtId="59" fontId="3" fillId="3" borderId="15" xfId="0" applyNumberFormat="1" applyFont="1" applyFill="1" applyBorder="1" applyAlignment="1">
      <alignment horizontal="center" vertical="center"/>
    </xf>
    <xf numFmtId="2" fontId="3" fillId="3" borderId="15" xfId="0" applyNumberFormat="1" applyFont="1" applyFill="1" applyBorder="1" applyAlignment="1">
      <alignment horizontal="center" vertical="center" wrapText="1"/>
    </xf>
    <xf numFmtId="61" fontId="3" fillId="3" borderId="15" xfId="0" applyNumberFormat="1" applyFont="1" applyFill="1" applyBorder="1" applyAlignment="1">
      <alignment horizontal="center" vertical="center" wrapText="1"/>
    </xf>
    <xf numFmtId="59" fontId="3" fillId="3" borderId="15" xfId="0" applyNumberFormat="1" applyFont="1" applyFill="1" applyBorder="1" applyAlignment="1">
      <alignment horizontal="center" vertical="center" wrapText="1"/>
    </xf>
    <xf numFmtId="1" fontId="3" fillId="3" borderId="15" xfId="0"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60" fontId="3" fillId="3" borderId="15" xfId="0" applyNumberFormat="1" applyFont="1" applyFill="1" applyBorder="1" applyAlignment="1">
      <alignment horizontal="center" vertical="center" wrapText="1"/>
    </xf>
    <xf numFmtId="0" fontId="2" fillId="4" borderId="0"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49" fontId="3" fillId="3" borderId="0"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59" fontId="3" fillId="3" borderId="0" xfId="0" applyNumberFormat="1" applyFont="1" applyFill="1" applyBorder="1" applyAlignment="1">
      <alignment horizontal="center" vertical="center"/>
    </xf>
    <xf numFmtId="2" fontId="3" fillId="3" borderId="0" xfId="0" applyNumberFormat="1" applyFont="1" applyFill="1" applyBorder="1" applyAlignment="1">
      <alignment horizontal="center" vertical="center" wrapText="1"/>
    </xf>
    <xf numFmtId="61" fontId="3" fillId="3" borderId="0" xfId="0" applyNumberFormat="1" applyFont="1" applyFill="1" applyBorder="1" applyAlignment="1">
      <alignment horizontal="center" vertical="center" wrapText="1"/>
    </xf>
    <xf numFmtId="59" fontId="3" fillId="3" borderId="0" xfId="0" applyNumberFormat="1" applyFont="1" applyFill="1" applyBorder="1" applyAlignment="1">
      <alignment horizontal="center" vertical="center" wrapText="1"/>
    </xf>
    <xf numFmtId="1" fontId="3" fillId="3" borderId="0" xfId="0" applyNumberFormat="1" applyFont="1" applyFill="1" applyBorder="1" applyAlignment="1">
      <alignment horizontal="center" vertical="center" wrapText="1"/>
    </xf>
    <xf numFmtId="60" fontId="3" fillId="3" borderId="0" xfId="0" applyNumberFormat="1"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EAEAEA"/>
      <rgbColor rgb="007F7F7F"/>
      <rgbColor rgb="00FFFFFF"/>
      <rgbColor rgb="00C0C0C0"/>
      <rgbColor rgb="00C0EDFE"/>
      <rgbColor rgb="00CCCCCC"/>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89"/>
  <sheetViews>
    <sheetView showGridLines="0" tabSelected="1" workbookViewId="0" topLeftCell="A1">
      <selection activeCell="A1" sqref="A1"/>
    </sheetView>
  </sheetViews>
  <sheetFormatPr defaultColWidth="11.19921875" defaultRowHeight="19.5" customHeight="1"/>
  <cols>
    <col min="1" max="1" width="9.5" style="1" customWidth="1"/>
    <col min="2" max="2" width="4.296875" style="1" customWidth="1"/>
    <col min="3" max="3" width="4.69921875" style="1" customWidth="1"/>
    <col min="4" max="4" width="17.8984375" style="1" customWidth="1"/>
    <col min="5" max="5" width="5.69921875" style="1" customWidth="1"/>
    <col min="6" max="6" width="4.3984375" style="1" customWidth="1"/>
    <col min="7" max="7" width="5" style="1" customWidth="1"/>
    <col min="8" max="8" width="3.796875" style="1" customWidth="1"/>
    <col min="9" max="9" width="4.5" style="1" customWidth="1"/>
    <col min="10" max="10" width="5.796875" style="1" customWidth="1"/>
    <col min="11" max="11" width="7.09765625" style="1" customWidth="1"/>
    <col min="12" max="13" width="5.796875" style="1" customWidth="1"/>
    <col min="14" max="14" width="6" style="1" customWidth="1"/>
    <col min="15" max="15" width="30.09765625" style="1" customWidth="1"/>
    <col min="16" max="16" width="3.3984375" style="1" customWidth="1"/>
    <col min="17" max="17" width="7.5" style="1" customWidth="1"/>
    <col min="18" max="18" width="3.8984375" style="1" customWidth="1"/>
    <col min="19" max="19" width="4" style="1" customWidth="1"/>
    <col min="20" max="20" width="6" style="1" customWidth="1"/>
    <col min="21" max="21" width="6.09765625" style="1" customWidth="1"/>
    <col min="22" max="256" width="10.296875" style="1" customWidth="1"/>
  </cols>
  <sheetData>
    <row r="1" spans="1:21" ht="45.75" customHeight="1">
      <c r="A1" s="2"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4" t="s">
        <v>20</v>
      </c>
    </row>
    <row r="2" spans="1:21" ht="20.25">
      <c r="A2" s="5" t="s">
        <v>21</v>
      </c>
      <c r="B2" s="6" t="s">
        <v>22</v>
      </c>
      <c r="C2" s="7" t="s">
        <v>23</v>
      </c>
      <c r="D2" s="8" t="s">
        <v>24</v>
      </c>
      <c r="E2" s="6" t="s">
        <v>25</v>
      </c>
      <c r="F2" s="9">
        <v>437367</v>
      </c>
      <c r="G2" s="9">
        <v>4082068</v>
      </c>
      <c r="H2" s="9">
        <v>7337</v>
      </c>
      <c r="I2" s="10">
        <v>38254</v>
      </c>
      <c r="J2" s="11"/>
      <c r="K2" s="12">
        <v>0.5</v>
      </c>
      <c r="L2" s="11"/>
      <c r="M2" s="11"/>
      <c r="N2" s="13">
        <f>K2*0.00223</f>
        <v>0.001115</v>
      </c>
      <c r="O2" s="8" t="s">
        <v>26</v>
      </c>
      <c r="P2" s="12">
        <v>7.56</v>
      </c>
      <c r="Q2" s="14">
        <v>217</v>
      </c>
      <c r="R2" s="12">
        <v>11.36</v>
      </c>
      <c r="S2" s="12">
        <f>(R2*(9/5))+32</f>
        <v>52.448</v>
      </c>
      <c r="T2" s="12">
        <v>8.85</v>
      </c>
      <c r="U2" s="11"/>
    </row>
    <row r="3" spans="1:21" ht="30">
      <c r="A3" s="5" t="s">
        <v>21</v>
      </c>
      <c r="B3" s="6" t="s">
        <v>27</v>
      </c>
      <c r="C3" s="7" t="s">
        <v>23</v>
      </c>
      <c r="D3" s="8" t="s">
        <v>28</v>
      </c>
      <c r="E3" s="6" t="s">
        <v>25</v>
      </c>
      <c r="F3" s="9">
        <v>437356</v>
      </c>
      <c r="G3" s="9">
        <v>4081880</v>
      </c>
      <c r="H3" s="9">
        <v>7337</v>
      </c>
      <c r="I3" s="10">
        <v>38254</v>
      </c>
      <c r="J3" s="11"/>
      <c r="K3" s="12">
        <v>1</v>
      </c>
      <c r="L3" s="11"/>
      <c r="M3" s="11"/>
      <c r="N3" s="13">
        <f>K3*0.00223</f>
        <v>0.00223</v>
      </c>
      <c r="O3" s="8" t="s">
        <v>29</v>
      </c>
      <c r="P3" s="12">
        <v>7.77</v>
      </c>
      <c r="Q3" s="14">
        <v>248</v>
      </c>
      <c r="R3" s="12">
        <v>8.22</v>
      </c>
      <c r="S3" s="12">
        <f>(R3*(9/5))+32</f>
        <v>46.796</v>
      </c>
      <c r="T3" s="12">
        <v>4.4</v>
      </c>
      <c r="U3" s="11"/>
    </row>
    <row r="4" spans="1:21" ht="20.25">
      <c r="A4" s="5" t="s">
        <v>21</v>
      </c>
      <c r="B4" s="6" t="s">
        <v>30</v>
      </c>
      <c r="C4" s="7" t="s">
        <v>23</v>
      </c>
      <c r="D4" s="8" t="s">
        <v>24</v>
      </c>
      <c r="E4" s="6" t="s">
        <v>25</v>
      </c>
      <c r="F4" s="9">
        <v>437367</v>
      </c>
      <c r="G4" s="9">
        <v>4082068</v>
      </c>
      <c r="H4" s="9">
        <v>7337</v>
      </c>
      <c r="I4" s="10">
        <v>38254</v>
      </c>
      <c r="J4" s="15">
        <v>0.5</v>
      </c>
      <c r="K4" s="12"/>
      <c r="L4" s="11"/>
      <c r="M4" s="13">
        <f>J4*0.00223</f>
        <v>0.001115</v>
      </c>
      <c r="N4" s="11"/>
      <c r="O4" s="8" t="s">
        <v>26</v>
      </c>
      <c r="P4" s="12">
        <v>7.56</v>
      </c>
      <c r="Q4" s="14">
        <v>217</v>
      </c>
      <c r="R4" s="12">
        <v>11.36</v>
      </c>
      <c r="S4" s="12">
        <f>(R4*(9/5))+32</f>
        <v>52.448</v>
      </c>
      <c r="T4" s="12">
        <v>8.85</v>
      </c>
      <c r="U4" s="6" t="s">
        <v>31</v>
      </c>
    </row>
    <row r="5" spans="1:21" ht="20.25">
      <c r="A5" s="5" t="s">
        <v>32</v>
      </c>
      <c r="B5" s="7" t="s">
        <v>33</v>
      </c>
      <c r="C5" s="7" t="s">
        <v>34</v>
      </c>
      <c r="D5" s="8" t="s">
        <v>35</v>
      </c>
      <c r="E5" s="7" t="s">
        <v>25</v>
      </c>
      <c r="F5" s="9">
        <v>437167</v>
      </c>
      <c r="G5" s="9">
        <v>4081556</v>
      </c>
      <c r="H5" s="14">
        <v>7343</v>
      </c>
      <c r="I5" s="10">
        <v>37497</v>
      </c>
      <c r="J5" s="12"/>
      <c r="K5" s="12"/>
      <c r="L5" s="12"/>
      <c r="M5" s="16"/>
      <c r="N5" s="13"/>
      <c r="O5" s="8" t="s">
        <v>36</v>
      </c>
      <c r="P5" s="12"/>
      <c r="Q5" s="14"/>
      <c r="R5" s="12"/>
      <c r="S5" s="12"/>
      <c r="T5" s="12"/>
      <c r="U5" s="14"/>
    </row>
    <row r="6" spans="1:21" ht="30">
      <c r="A6" s="5" t="s">
        <v>32</v>
      </c>
      <c r="B6" s="7" t="s">
        <v>37</v>
      </c>
      <c r="C6" s="7" t="s">
        <v>34</v>
      </c>
      <c r="D6" s="8" t="s">
        <v>38</v>
      </c>
      <c r="E6" s="7" t="s">
        <v>25</v>
      </c>
      <c r="F6" s="9">
        <v>437135</v>
      </c>
      <c r="G6" s="9">
        <v>4081577</v>
      </c>
      <c r="H6" s="14">
        <v>7388</v>
      </c>
      <c r="I6" s="10">
        <v>37497</v>
      </c>
      <c r="J6" s="12">
        <v>4</v>
      </c>
      <c r="K6" s="12"/>
      <c r="L6" s="12"/>
      <c r="M6" s="16">
        <f>J6*0.00223</f>
        <v>0.00892</v>
      </c>
      <c r="N6" s="16"/>
      <c r="O6" s="8" t="s">
        <v>39</v>
      </c>
      <c r="P6" s="12">
        <v>7.8</v>
      </c>
      <c r="Q6" s="14">
        <v>133</v>
      </c>
      <c r="R6" s="12">
        <v>12.9</v>
      </c>
      <c r="S6" s="12">
        <f>(R6*(9/5))+32</f>
        <v>55.22</v>
      </c>
      <c r="T6" s="12">
        <v>7.3</v>
      </c>
      <c r="U6" s="7" t="s">
        <v>31</v>
      </c>
    </row>
    <row r="7" spans="1:21" ht="20.25">
      <c r="A7" s="5" t="s">
        <v>32</v>
      </c>
      <c r="B7" s="7" t="s">
        <v>37</v>
      </c>
      <c r="C7" s="7" t="s">
        <v>34</v>
      </c>
      <c r="D7" s="8" t="s">
        <v>38</v>
      </c>
      <c r="E7" s="7" t="s">
        <v>25</v>
      </c>
      <c r="F7" s="9">
        <v>437135</v>
      </c>
      <c r="G7" s="9">
        <v>4081577</v>
      </c>
      <c r="H7" s="14">
        <v>7388</v>
      </c>
      <c r="I7" s="10">
        <v>38254</v>
      </c>
      <c r="J7" s="12"/>
      <c r="K7" s="11"/>
      <c r="L7" s="11"/>
      <c r="M7" s="16"/>
      <c r="N7" s="11"/>
      <c r="O7" s="8" t="s">
        <v>40</v>
      </c>
      <c r="P7" s="12">
        <v>7.85</v>
      </c>
      <c r="Q7" s="14">
        <v>170</v>
      </c>
      <c r="R7" s="12">
        <v>12.4</v>
      </c>
      <c r="S7" s="12">
        <f>(R7*(9/5))+32</f>
        <v>54.32</v>
      </c>
      <c r="T7" s="12">
        <v>10.07</v>
      </c>
      <c r="U7" s="7" t="s">
        <v>31</v>
      </c>
    </row>
    <row r="8" spans="1:21" ht="30">
      <c r="A8" s="5" t="s">
        <v>32</v>
      </c>
      <c r="B8" s="6" t="s">
        <v>41</v>
      </c>
      <c r="C8" s="7" t="s">
        <v>34</v>
      </c>
      <c r="D8" s="8" t="s">
        <v>42</v>
      </c>
      <c r="E8" s="7" t="s">
        <v>25</v>
      </c>
      <c r="F8" s="9">
        <v>437056</v>
      </c>
      <c r="G8" s="9">
        <v>4081565</v>
      </c>
      <c r="H8" s="9">
        <v>7337</v>
      </c>
      <c r="I8" s="10">
        <v>38254</v>
      </c>
      <c r="J8" s="11"/>
      <c r="K8" s="12">
        <v>2</v>
      </c>
      <c r="L8" s="11"/>
      <c r="M8" s="11"/>
      <c r="N8" s="13">
        <f>K8*0.00223</f>
        <v>0.00446</v>
      </c>
      <c r="O8" s="8" t="s">
        <v>43</v>
      </c>
      <c r="P8" s="12">
        <v>7.93</v>
      </c>
      <c r="Q8" s="14">
        <v>177</v>
      </c>
      <c r="R8" s="12">
        <v>12.6</v>
      </c>
      <c r="S8" s="12">
        <f>(R8*(9/5))+32</f>
        <v>54.68</v>
      </c>
      <c r="T8" s="12">
        <v>9.16</v>
      </c>
      <c r="U8" s="11"/>
    </row>
    <row r="9" spans="1:21" ht="20.25">
      <c r="A9" s="5" t="s">
        <v>32</v>
      </c>
      <c r="B9" s="6" t="s">
        <v>44</v>
      </c>
      <c r="C9" s="7" t="s">
        <v>34</v>
      </c>
      <c r="D9" s="8" t="s">
        <v>45</v>
      </c>
      <c r="E9" s="7" t="s">
        <v>25</v>
      </c>
      <c r="F9" s="9">
        <v>437080</v>
      </c>
      <c r="G9" s="9">
        <v>4081230</v>
      </c>
      <c r="H9" s="9">
        <v>7318</v>
      </c>
      <c r="I9" s="10">
        <v>38254</v>
      </c>
      <c r="J9" s="11"/>
      <c r="K9" s="12">
        <v>0.5</v>
      </c>
      <c r="L9" s="11"/>
      <c r="M9" s="11"/>
      <c r="N9" s="13">
        <f>K9*0.00223</f>
        <v>0.001115</v>
      </c>
      <c r="O9" s="8" t="s">
        <v>46</v>
      </c>
      <c r="P9" s="17"/>
      <c r="Q9" s="18"/>
      <c r="R9" s="17"/>
      <c r="S9" s="17"/>
      <c r="T9" s="17"/>
      <c r="U9" s="11"/>
    </row>
    <row r="10" spans="1:21" ht="10.5">
      <c r="A10" s="5" t="s">
        <v>47</v>
      </c>
      <c r="B10" s="6" t="s">
        <v>48</v>
      </c>
      <c r="C10" s="7" t="s">
        <v>34</v>
      </c>
      <c r="D10" s="8" t="s">
        <v>49</v>
      </c>
      <c r="E10" s="7" t="s">
        <v>25</v>
      </c>
      <c r="F10" s="9">
        <v>437060</v>
      </c>
      <c r="G10" s="9">
        <v>4081027</v>
      </c>
      <c r="H10" s="9">
        <v>7298</v>
      </c>
      <c r="I10" s="10">
        <v>38254</v>
      </c>
      <c r="J10" s="11"/>
      <c r="K10" s="12">
        <v>0.5</v>
      </c>
      <c r="L10" s="11"/>
      <c r="M10" s="11"/>
      <c r="N10" s="13">
        <f>K10*0.00223</f>
        <v>0.001115</v>
      </c>
      <c r="O10" s="8" t="s">
        <v>50</v>
      </c>
      <c r="P10" s="17"/>
      <c r="Q10" s="18"/>
      <c r="R10" s="17"/>
      <c r="S10" s="17"/>
      <c r="T10" s="17"/>
      <c r="U10" s="11"/>
    </row>
    <row r="11" spans="1:21" ht="20.25">
      <c r="A11" s="5" t="s">
        <v>51</v>
      </c>
      <c r="B11" s="6" t="s">
        <v>52</v>
      </c>
      <c r="C11" s="7" t="s">
        <v>23</v>
      </c>
      <c r="D11" s="8" t="s">
        <v>53</v>
      </c>
      <c r="E11" s="7" t="s">
        <v>25</v>
      </c>
      <c r="F11" s="9">
        <v>437068</v>
      </c>
      <c r="G11" s="9">
        <v>4080973</v>
      </c>
      <c r="H11" s="9">
        <v>7308</v>
      </c>
      <c r="I11" s="10">
        <v>38254</v>
      </c>
      <c r="J11" s="11"/>
      <c r="K11" s="12">
        <v>13</v>
      </c>
      <c r="L11" s="11"/>
      <c r="M11" s="11"/>
      <c r="N11" s="16">
        <f>K11*0.00223</f>
        <v>0.028990000000000002</v>
      </c>
      <c r="O11" s="8" t="s">
        <v>54</v>
      </c>
      <c r="P11" s="12">
        <v>8.13</v>
      </c>
      <c r="Q11" s="14">
        <v>198</v>
      </c>
      <c r="R11" s="12">
        <v>13.5</v>
      </c>
      <c r="S11" s="12">
        <f>(R11*(9/5))+32</f>
        <v>56.3</v>
      </c>
      <c r="T11" s="12">
        <v>9.78</v>
      </c>
      <c r="U11" s="11"/>
    </row>
    <row r="12" spans="1:21" ht="20.25">
      <c r="A12" s="5" t="s">
        <v>51</v>
      </c>
      <c r="B12" s="6" t="s">
        <v>55</v>
      </c>
      <c r="C12" s="7" t="s">
        <v>23</v>
      </c>
      <c r="D12" s="8" t="s">
        <v>56</v>
      </c>
      <c r="E12" s="7" t="s">
        <v>25</v>
      </c>
      <c r="F12" s="9">
        <v>437051</v>
      </c>
      <c r="G12" s="9">
        <v>4080812</v>
      </c>
      <c r="H12" s="9">
        <v>7308</v>
      </c>
      <c r="I12" s="10">
        <v>38254</v>
      </c>
      <c r="J12" s="11"/>
      <c r="K12" s="12">
        <v>8</v>
      </c>
      <c r="L12" s="11"/>
      <c r="M12" s="11"/>
      <c r="N12" s="16">
        <f>K12*0.00223</f>
        <v>0.01784</v>
      </c>
      <c r="O12" s="8" t="s">
        <v>57</v>
      </c>
      <c r="P12" s="17"/>
      <c r="Q12" s="18"/>
      <c r="R12" s="17"/>
      <c r="S12" s="17"/>
      <c r="T12" s="17"/>
      <c r="U12" s="11"/>
    </row>
    <row r="13" spans="1:21" ht="30">
      <c r="A13" s="5" t="s">
        <v>58</v>
      </c>
      <c r="B13" s="6" t="s">
        <v>59</v>
      </c>
      <c r="C13" s="7" t="s">
        <v>60</v>
      </c>
      <c r="D13" s="8" t="s">
        <v>61</v>
      </c>
      <c r="E13" s="7" t="s">
        <v>25</v>
      </c>
      <c r="F13" s="9">
        <v>436996</v>
      </c>
      <c r="G13" s="9">
        <v>4080595</v>
      </c>
      <c r="H13" s="9">
        <v>7305</v>
      </c>
      <c r="I13" s="10">
        <v>38254</v>
      </c>
      <c r="J13" s="11"/>
      <c r="K13" s="11"/>
      <c r="L13" s="14">
        <v>1000</v>
      </c>
      <c r="M13" s="11"/>
      <c r="N13" s="16">
        <f>L13*0.00223</f>
        <v>2.2300000000000004</v>
      </c>
      <c r="O13" s="8" t="s">
        <v>62</v>
      </c>
      <c r="P13" s="17"/>
      <c r="Q13" s="18"/>
      <c r="R13" s="17"/>
      <c r="S13" s="17"/>
      <c r="T13" s="17"/>
      <c r="U13" s="11"/>
    </row>
    <row r="14" spans="1:21" ht="30">
      <c r="A14" s="5" t="s">
        <v>58</v>
      </c>
      <c r="B14" s="7" t="s">
        <v>63</v>
      </c>
      <c r="C14" s="7" t="s">
        <v>34</v>
      </c>
      <c r="D14" s="8" t="s">
        <v>64</v>
      </c>
      <c r="E14" s="7" t="s">
        <v>58</v>
      </c>
      <c r="F14" s="9">
        <v>436962</v>
      </c>
      <c r="G14" s="9">
        <v>4080507</v>
      </c>
      <c r="H14" s="9">
        <v>7282</v>
      </c>
      <c r="I14" s="10">
        <v>38254</v>
      </c>
      <c r="J14" s="11"/>
      <c r="K14" s="11"/>
      <c r="L14" s="14">
        <v>225</v>
      </c>
      <c r="M14" s="11"/>
      <c r="N14" s="16">
        <f>L14*0.00223</f>
        <v>0.50175</v>
      </c>
      <c r="O14" s="8" t="s">
        <v>65</v>
      </c>
      <c r="P14" s="12">
        <v>8.2</v>
      </c>
      <c r="Q14" s="14">
        <v>202</v>
      </c>
      <c r="R14" s="12">
        <v>14.85</v>
      </c>
      <c r="S14" s="12">
        <f>(R14*(9/5))+32</f>
        <v>58.730000000000004</v>
      </c>
      <c r="T14" s="12">
        <v>9.3</v>
      </c>
      <c r="U14" s="7" t="s">
        <v>31</v>
      </c>
    </row>
    <row r="15" spans="1:21" ht="20.25">
      <c r="A15" s="5" t="s">
        <v>58</v>
      </c>
      <c r="B15" s="6" t="s">
        <v>66</v>
      </c>
      <c r="C15" s="7" t="s">
        <v>23</v>
      </c>
      <c r="D15" s="8" t="s">
        <v>67</v>
      </c>
      <c r="E15" s="7" t="s">
        <v>58</v>
      </c>
      <c r="F15" s="9">
        <v>436975</v>
      </c>
      <c r="G15" s="9">
        <v>4080433</v>
      </c>
      <c r="H15" s="9">
        <v>7282</v>
      </c>
      <c r="I15" s="10">
        <v>38254</v>
      </c>
      <c r="J15" s="11"/>
      <c r="K15" s="12">
        <v>1</v>
      </c>
      <c r="L15" s="11"/>
      <c r="M15" s="11"/>
      <c r="N15" s="13">
        <f>K15*0.00223</f>
        <v>0.00223</v>
      </c>
      <c r="O15" s="8" t="s">
        <v>68</v>
      </c>
      <c r="P15" s="12">
        <v>8.12</v>
      </c>
      <c r="Q15" s="14">
        <v>210</v>
      </c>
      <c r="R15" s="12">
        <v>14.58</v>
      </c>
      <c r="S15" s="12">
        <f>(R15*(9/5))+32</f>
        <v>58.244</v>
      </c>
      <c r="T15" s="12">
        <v>9.6</v>
      </c>
      <c r="U15" s="11"/>
    </row>
    <row r="16" spans="1:21" ht="20.25">
      <c r="A16" s="5" t="s">
        <v>69</v>
      </c>
      <c r="B16" s="6" t="s">
        <v>70</v>
      </c>
      <c r="C16" s="7"/>
      <c r="D16" s="8" t="s">
        <v>71</v>
      </c>
      <c r="E16" s="7" t="s">
        <v>58</v>
      </c>
      <c r="F16" s="9">
        <v>437000</v>
      </c>
      <c r="G16" s="9">
        <v>4080300</v>
      </c>
      <c r="H16" s="9">
        <v>7285</v>
      </c>
      <c r="I16" s="10">
        <v>38596</v>
      </c>
      <c r="J16" s="11"/>
      <c r="K16" s="14"/>
      <c r="L16" s="11"/>
      <c r="M16" s="11"/>
      <c r="N16" s="16"/>
      <c r="O16" s="8" t="s">
        <v>72</v>
      </c>
      <c r="P16" s="19">
        <v>8.6</v>
      </c>
      <c r="Q16" s="9">
        <v>329</v>
      </c>
      <c r="R16" s="19">
        <v>15.9</v>
      </c>
      <c r="S16" s="19">
        <v>60.6</v>
      </c>
      <c r="T16" s="19">
        <v>7.3</v>
      </c>
      <c r="U16" s="15"/>
    </row>
    <row r="17" spans="1:21" ht="60">
      <c r="A17" s="5" t="s">
        <v>73</v>
      </c>
      <c r="B17" s="6" t="s">
        <v>74</v>
      </c>
      <c r="C17" s="7" t="s">
        <v>75</v>
      </c>
      <c r="D17" s="8" t="s">
        <v>76</v>
      </c>
      <c r="E17" s="7" t="s">
        <v>58</v>
      </c>
      <c r="F17" s="9">
        <v>437003</v>
      </c>
      <c r="G17" s="9">
        <v>4080326</v>
      </c>
      <c r="H17" s="9">
        <v>7285</v>
      </c>
      <c r="I17" s="10">
        <v>38596</v>
      </c>
      <c r="J17" s="15">
        <v>6005</v>
      </c>
      <c r="K17" s="14"/>
      <c r="L17" s="11"/>
      <c r="M17" s="15">
        <v>13.38</v>
      </c>
      <c r="N17" s="16"/>
      <c r="O17" s="8" t="s">
        <v>77</v>
      </c>
      <c r="P17" s="19">
        <v>7.95</v>
      </c>
      <c r="Q17" s="9">
        <v>214</v>
      </c>
      <c r="R17" s="19">
        <v>15.2</v>
      </c>
      <c r="S17" s="19">
        <v>59.3</v>
      </c>
      <c r="T17" s="19">
        <v>7.3</v>
      </c>
      <c r="U17" s="6" t="s">
        <v>31</v>
      </c>
    </row>
    <row r="18" spans="1:21" ht="40.5">
      <c r="A18" s="5" t="s">
        <v>78</v>
      </c>
      <c r="B18" s="7" t="s">
        <v>79</v>
      </c>
      <c r="C18" s="7" t="s">
        <v>23</v>
      </c>
      <c r="D18" s="8" t="s">
        <v>80</v>
      </c>
      <c r="E18" s="7" t="s">
        <v>58</v>
      </c>
      <c r="F18" s="9">
        <v>437865</v>
      </c>
      <c r="G18" s="9">
        <v>4077691</v>
      </c>
      <c r="H18" s="9">
        <v>7298</v>
      </c>
      <c r="I18" s="10">
        <v>38254</v>
      </c>
      <c r="J18" s="12">
        <v>2.7</v>
      </c>
      <c r="K18" s="11"/>
      <c r="L18" s="11"/>
      <c r="M18" s="16">
        <f>J18*0.00223</f>
        <v>0.006021000000000001</v>
      </c>
      <c r="N18" s="11"/>
      <c r="O18" s="8" t="s">
        <v>81</v>
      </c>
      <c r="P18" s="12">
        <v>7.7</v>
      </c>
      <c r="Q18" s="14">
        <v>204</v>
      </c>
      <c r="R18" s="12">
        <v>13.68</v>
      </c>
      <c r="S18" s="12">
        <f>(R18*(9/5))+32</f>
        <v>56.623999999999995</v>
      </c>
      <c r="T18" s="12">
        <v>7.77</v>
      </c>
      <c r="U18" s="7" t="s">
        <v>31</v>
      </c>
    </row>
    <row r="19" spans="1:21" ht="30">
      <c r="A19" s="5" t="s">
        <v>78</v>
      </c>
      <c r="B19" s="6" t="s">
        <v>82</v>
      </c>
      <c r="C19" s="7" t="s">
        <v>23</v>
      </c>
      <c r="D19" s="8" t="s">
        <v>83</v>
      </c>
      <c r="E19" s="7" t="s">
        <v>58</v>
      </c>
      <c r="F19" s="9">
        <v>438144</v>
      </c>
      <c r="G19" s="9">
        <v>4077135</v>
      </c>
      <c r="H19" s="9">
        <v>7285</v>
      </c>
      <c r="I19" s="10">
        <v>38254</v>
      </c>
      <c r="J19" s="11"/>
      <c r="K19" s="12">
        <v>1</v>
      </c>
      <c r="L19" s="11"/>
      <c r="M19" s="11"/>
      <c r="N19" s="13">
        <f>K19*0.00223</f>
        <v>0.00223</v>
      </c>
      <c r="O19" s="8" t="s">
        <v>84</v>
      </c>
      <c r="P19" s="17"/>
      <c r="Q19" s="18"/>
      <c r="R19" s="17"/>
      <c r="S19" s="17"/>
      <c r="T19" s="17"/>
      <c r="U19" s="11"/>
    </row>
    <row r="20" spans="1:21" ht="30">
      <c r="A20" s="5" t="s">
        <v>78</v>
      </c>
      <c r="B20" s="6" t="s">
        <v>85</v>
      </c>
      <c r="C20" s="7" t="s">
        <v>23</v>
      </c>
      <c r="D20" s="8" t="s">
        <v>86</v>
      </c>
      <c r="E20" s="7" t="s">
        <v>58</v>
      </c>
      <c r="F20" s="9">
        <v>438197</v>
      </c>
      <c r="G20" s="9">
        <v>4076893</v>
      </c>
      <c r="H20" s="9">
        <v>7275</v>
      </c>
      <c r="I20" s="10">
        <v>38254</v>
      </c>
      <c r="J20" s="11"/>
      <c r="K20" s="12">
        <v>2</v>
      </c>
      <c r="L20" s="11"/>
      <c r="M20" s="11"/>
      <c r="N20" s="13">
        <f>K20*0.00223</f>
        <v>0.00446</v>
      </c>
      <c r="O20" s="8" t="s">
        <v>87</v>
      </c>
      <c r="P20" s="17"/>
      <c r="Q20" s="18"/>
      <c r="R20" s="17"/>
      <c r="S20" s="17"/>
      <c r="T20" s="17"/>
      <c r="U20" s="11"/>
    </row>
    <row r="21" spans="1:21" ht="30">
      <c r="A21" s="5" t="s">
        <v>88</v>
      </c>
      <c r="B21" s="7" t="s">
        <v>89</v>
      </c>
      <c r="C21" s="7" t="s">
        <v>34</v>
      </c>
      <c r="D21" s="8" t="s">
        <v>90</v>
      </c>
      <c r="E21" s="7" t="s">
        <v>58</v>
      </c>
      <c r="F21" s="9">
        <v>438133</v>
      </c>
      <c r="G21" s="9">
        <v>4076798</v>
      </c>
      <c r="H21" s="9">
        <v>7282</v>
      </c>
      <c r="I21" s="10">
        <v>38254</v>
      </c>
      <c r="J21" s="11"/>
      <c r="K21" s="12">
        <v>0.5</v>
      </c>
      <c r="L21" s="11"/>
      <c r="M21" s="11"/>
      <c r="N21" s="13">
        <f>K21*0.00223</f>
        <v>0.001115</v>
      </c>
      <c r="O21" s="8" t="s">
        <v>91</v>
      </c>
      <c r="P21" s="12">
        <v>7.9</v>
      </c>
      <c r="Q21" s="14">
        <v>183</v>
      </c>
      <c r="R21" s="12">
        <v>12.5</v>
      </c>
      <c r="S21" s="12">
        <f>(R21*(9/5))+32</f>
        <v>54.5</v>
      </c>
      <c r="T21" s="12">
        <v>9.3</v>
      </c>
      <c r="U21" s="7" t="s">
        <v>31</v>
      </c>
    </row>
    <row r="22" spans="1:21" ht="40.5">
      <c r="A22" s="5" t="s">
        <v>78</v>
      </c>
      <c r="B22" s="7" t="s">
        <v>92</v>
      </c>
      <c r="C22" s="7" t="s">
        <v>23</v>
      </c>
      <c r="D22" s="8" t="s">
        <v>93</v>
      </c>
      <c r="E22" s="7" t="s">
        <v>58</v>
      </c>
      <c r="F22" s="9">
        <v>438044</v>
      </c>
      <c r="G22" s="9">
        <v>4077518</v>
      </c>
      <c r="H22" s="14">
        <v>7293</v>
      </c>
      <c r="I22" s="10">
        <v>37497</v>
      </c>
      <c r="J22" s="12"/>
      <c r="K22" s="12">
        <v>5</v>
      </c>
      <c r="L22" s="12"/>
      <c r="M22" s="16"/>
      <c r="N22" s="16">
        <f>K22*0.00223</f>
        <v>0.01115</v>
      </c>
      <c r="O22" s="8" t="s">
        <v>94</v>
      </c>
      <c r="P22" s="12">
        <v>8</v>
      </c>
      <c r="Q22" s="14">
        <v>207</v>
      </c>
      <c r="R22" s="12"/>
      <c r="S22" s="12"/>
      <c r="T22" s="12">
        <v>4.8</v>
      </c>
      <c r="U22" s="7" t="s">
        <v>95</v>
      </c>
    </row>
    <row r="23" spans="1:21" ht="20.25">
      <c r="A23" s="5" t="s">
        <v>78</v>
      </c>
      <c r="B23" s="7" t="s">
        <v>96</v>
      </c>
      <c r="C23" s="7" t="s">
        <v>23</v>
      </c>
      <c r="D23" s="8" t="s">
        <v>93</v>
      </c>
      <c r="E23" s="7" t="s">
        <v>58</v>
      </c>
      <c r="F23" s="9">
        <v>438037</v>
      </c>
      <c r="G23" s="9">
        <v>4077521</v>
      </c>
      <c r="H23" s="14">
        <v>7293</v>
      </c>
      <c r="I23" s="10">
        <v>37497</v>
      </c>
      <c r="J23" s="12"/>
      <c r="K23" s="12"/>
      <c r="L23" s="12"/>
      <c r="M23" s="16"/>
      <c r="N23" s="16"/>
      <c r="O23" s="8" t="s">
        <v>97</v>
      </c>
      <c r="P23" s="12"/>
      <c r="Q23" s="14"/>
      <c r="R23" s="12"/>
      <c r="S23" s="12"/>
      <c r="T23" s="12"/>
      <c r="U23" s="14"/>
    </row>
    <row r="24" spans="1:21" ht="20.25">
      <c r="A24" s="5" t="s">
        <v>78</v>
      </c>
      <c r="B24" s="7" t="s">
        <v>98</v>
      </c>
      <c r="C24" s="7" t="s">
        <v>23</v>
      </c>
      <c r="D24" s="8" t="s">
        <v>93</v>
      </c>
      <c r="E24" s="7" t="s">
        <v>58</v>
      </c>
      <c r="F24" s="9">
        <v>438005</v>
      </c>
      <c r="G24" s="9">
        <v>4077558</v>
      </c>
      <c r="H24" s="14">
        <v>7290</v>
      </c>
      <c r="I24" s="10">
        <v>37497</v>
      </c>
      <c r="J24" s="12"/>
      <c r="K24" s="20">
        <v>3</v>
      </c>
      <c r="L24" s="12"/>
      <c r="M24" s="16"/>
      <c r="N24" s="16">
        <f>K24*0.00223</f>
        <v>0.006690000000000001</v>
      </c>
      <c r="O24" s="8" t="s">
        <v>99</v>
      </c>
      <c r="P24" s="12"/>
      <c r="Q24" s="14"/>
      <c r="R24" s="12"/>
      <c r="S24" s="12"/>
      <c r="T24" s="12"/>
      <c r="U24" s="14"/>
    </row>
    <row r="25" spans="1:21" ht="30">
      <c r="A25" s="5" t="s">
        <v>78</v>
      </c>
      <c r="B25" s="7" t="s">
        <v>100</v>
      </c>
      <c r="C25" s="7" t="s">
        <v>23</v>
      </c>
      <c r="D25" s="8" t="s">
        <v>93</v>
      </c>
      <c r="E25" s="7" t="s">
        <v>58</v>
      </c>
      <c r="F25" s="9">
        <v>437977</v>
      </c>
      <c r="G25" s="9">
        <v>4077592</v>
      </c>
      <c r="H25" s="14">
        <v>7310</v>
      </c>
      <c r="I25" s="10">
        <v>37497</v>
      </c>
      <c r="J25" s="12"/>
      <c r="K25" s="12">
        <v>1</v>
      </c>
      <c r="L25" s="12"/>
      <c r="M25" s="16"/>
      <c r="N25" s="13">
        <f>K25*0.00223</f>
        <v>0.00223</v>
      </c>
      <c r="O25" s="8" t="s">
        <v>101</v>
      </c>
      <c r="P25" s="12">
        <v>7.9</v>
      </c>
      <c r="Q25" s="14">
        <v>191</v>
      </c>
      <c r="R25" s="12"/>
      <c r="S25" s="12"/>
      <c r="T25" s="12">
        <v>3.2</v>
      </c>
      <c r="U25" s="14"/>
    </row>
    <row r="26" spans="1:21" ht="20.25">
      <c r="A26" s="5" t="s">
        <v>78</v>
      </c>
      <c r="B26" s="7" t="s">
        <v>102</v>
      </c>
      <c r="C26" s="7" t="s">
        <v>23</v>
      </c>
      <c r="D26" s="8" t="s">
        <v>93</v>
      </c>
      <c r="E26" s="7" t="s">
        <v>58</v>
      </c>
      <c r="F26" s="9">
        <v>437963</v>
      </c>
      <c r="G26" s="9">
        <v>4077604</v>
      </c>
      <c r="H26" s="14">
        <v>7333</v>
      </c>
      <c r="I26" s="10">
        <v>37497</v>
      </c>
      <c r="J26" s="12"/>
      <c r="K26" s="12"/>
      <c r="L26" s="12"/>
      <c r="M26" s="16"/>
      <c r="N26" s="16"/>
      <c r="O26" s="8" t="s">
        <v>97</v>
      </c>
      <c r="P26" s="12"/>
      <c r="Q26" s="14"/>
      <c r="R26" s="12"/>
      <c r="S26" s="12"/>
      <c r="T26" s="12"/>
      <c r="U26" s="14"/>
    </row>
    <row r="27" spans="1:21" ht="20.25">
      <c r="A27" s="5" t="s">
        <v>78</v>
      </c>
      <c r="B27" s="7" t="s">
        <v>103</v>
      </c>
      <c r="C27" s="7" t="s">
        <v>23</v>
      </c>
      <c r="D27" s="8" t="s">
        <v>93</v>
      </c>
      <c r="E27" s="7" t="s">
        <v>58</v>
      </c>
      <c r="F27" s="9">
        <v>437949</v>
      </c>
      <c r="G27" s="9">
        <v>4077604</v>
      </c>
      <c r="H27" s="14">
        <v>7310</v>
      </c>
      <c r="I27" s="10">
        <v>37497</v>
      </c>
      <c r="J27" s="12"/>
      <c r="K27" s="12">
        <v>2</v>
      </c>
      <c r="L27" s="12"/>
      <c r="M27" s="16"/>
      <c r="N27" s="13">
        <f>K27*0.00223</f>
        <v>0.00446</v>
      </c>
      <c r="O27" s="8" t="s">
        <v>104</v>
      </c>
      <c r="P27" s="12">
        <v>7.8</v>
      </c>
      <c r="Q27" s="14">
        <v>212</v>
      </c>
      <c r="R27" s="12">
        <v>13.5</v>
      </c>
      <c r="S27" s="12">
        <f>(R27*(9/5))+32</f>
        <v>56.3</v>
      </c>
      <c r="T27" s="12">
        <v>4.5</v>
      </c>
      <c r="U27" s="14"/>
    </row>
    <row r="28" spans="1:21" ht="20.25">
      <c r="A28" s="5" t="s">
        <v>78</v>
      </c>
      <c r="B28" s="7" t="s">
        <v>105</v>
      </c>
      <c r="C28" s="7" t="s">
        <v>23</v>
      </c>
      <c r="D28" s="8" t="s">
        <v>93</v>
      </c>
      <c r="E28" s="7" t="s">
        <v>58</v>
      </c>
      <c r="F28" s="9">
        <v>437929</v>
      </c>
      <c r="G28" s="9">
        <v>4077610</v>
      </c>
      <c r="H28" s="14">
        <v>7287</v>
      </c>
      <c r="I28" s="10">
        <v>37497</v>
      </c>
      <c r="J28" s="12"/>
      <c r="K28" s="12">
        <v>4</v>
      </c>
      <c r="L28" s="12"/>
      <c r="M28" s="16"/>
      <c r="N28" s="16">
        <f>K28*0.00223</f>
        <v>0.00892</v>
      </c>
      <c r="O28" s="8" t="s">
        <v>106</v>
      </c>
      <c r="P28" s="12"/>
      <c r="Q28" s="14"/>
      <c r="R28" s="12"/>
      <c r="S28" s="12"/>
      <c r="T28" s="12"/>
      <c r="U28" s="14"/>
    </row>
    <row r="29" spans="1:21" ht="30">
      <c r="A29" s="5" t="s">
        <v>78</v>
      </c>
      <c r="B29" s="7" t="s">
        <v>107</v>
      </c>
      <c r="C29" s="7" t="s">
        <v>23</v>
      </c>
      <c r="D29" s="8" t="s">
        <v>93</v>
      </c>
      <c r="E29" s="7" t="s">
        <v>58</v>
      </c>
      <c r="F29" s="9">
        <v>437933</v>
      </c>
      <c r="G29" s="9">
        <v>4077640</v>
      </c>
      <c r="H29" s="14">
        <v>7346</v>
      </c>
      <c r="I29" s="10">
        <v>37497</v>
      </c>
      <c r="J29" s="12">
        <v>0.5</v>
      </c>
      <c r="K29" s="12"/>
      <c r="L29" s="12"/>
      <c r="M29" s="13">
        <f>J29*0.00223</f>
        <v>0.001115</v>
      </c>
      <c r="N29" s="16"/>
      <c r="O29" s="8" t="s">
        <v>108</v>
      </c>
      <c r="P29" s="12">
        <v>8.4</v>
      </c>
      <c r="Q29" s="14">
        <v>210</v>
      </c>
      <c r="R29" s="12">
        <v>12.5</v>
      </c>
      <c r="S29" s="12">
        <f>(R29*(9/5))+32</f>
        <v>54.5</v>
      </c>
      <c r="T29" s="12">
        <v>5.6</v>
      </c>
      <c r="U29" s="7" t="s">
        <v>31</v>
      </c>
    </row>
    <row r="30" spans="1:21" ht="20.25">
      <c r="A30" s="5" t="s">
        <v>78</v>
      </c>
      <c r="B30" s="7" t="s">
        <v>109</v>
      </c>
      <c r="C30" s="7" t="s">
        <v>23</v>
      </c>
      <c r="D30" s="8" t="s">
        <v>93</v>
      </c>
      <c r="E30" s="7" t="s">
        <v>58</v>
      </c>
      <c r="F30" s="9">
        <v>437884</v>
      </c>
      <c r="G30" s="9">
        <v>4077663</v>
      </c>
      <c r="H30" s="14">
        <v>7287</v>
      </c>
      <c r="I30" s="10">
        <v>37497</v>
      </c>
      <c r="J30" s="12"/>
      <c r="K30" s="12">
        <v>2</v>
      </c>
      <c r="L30" s="12"/>
      <c r="M30" s="16"/>
      <c r="N30" s="13">
        <f>K30*0.00223</f>
        <v>0.00446</v>
      </c>
      <c r="O30" s="8" t="s">
        <v>110</v>
      </c>
      <c r="P30" s="12"/>
      <c r="Q30" s="14"/>
      <c r="R30" s="12"/>
      <c r="S30" s="12"/>
      <c r="T30" s="12"/>
      <c r="U30" s="14"/>
    </row>
    <row r="31" spans="1:21" ht="20.25">
      <c r="A31" s="5" t="s">
        <v>78</v>
      </c>
      <c r="B31" s="7" t="s">
        <v>111</v>
      </c>
      <c r="C31" s="7" t="s">
        <v>23</v>
      </c>
      <c r="D31" s="8" t="s">
        <v>93</v>
      </c>
      <c r="E31" s="7" t="s">
        <v>58</v>
      </c>
      <c r="F31" s="9">
        <v>437859</v>
      </c>
      <c r="G31" s="9">
        <v>4077679</v>
      </c>
      <c r="H31" s="14">
        <v>7297</v>
      </c>
      <c r="I31" s="10">
        <v>37497</v>
      </c>
      <c r="J31" s="12"/>
      <c r="K31" s="12">
        <v>3</v>
      </c>
      <c r="L31" s="12"/>
      <c r="M31" s="16"/>
      <c r="N31" s="16">
        <f>K31*0.00223</f>
        <v>0.006690000000000001</v>
      </c>
      <c r="O31" s="8" t="s">
        <v>112</v>
      </c>
      <c r="P31" s="12">
        <v>8.6</v>
      </c>
      <c r="Q31" s="14">
        <v>208</v>
      </c>
      <c r="R31" s="12">
        <v>12.7</v>
      </c>
      <c r="S31" s="12">
        <f>(R31*(9/5))+32</f>
        <v>54.86</v>
      </c>
      <c r="T31" s="12">
        <v>6</v>
      </c>
      <c r="U31" s="14"/>
    </row>
    <row r="32" spans="1:21" ht="20.25">
      <c r="A32" s="5" t="s">
        <v>113</v>
      </c>
      <c r="B32" s="7" t="s">
        <v>114</v>
      </c>
      <c r="C32" s="7" t="s">
        <v>23</v>
      </c>
      <c r="D32" s="8" t="s">
        <v>115</v>
      </c>
      <c r="E32" s="7" t="s">
        <v>116</v>
      </c>
      <c r="F32" s="14">
        <v>438820</v>
      </c>
      <c r="G32" s="14">
        <v>4072483</v>
      </c>
      <c r="H32" s="9">
        <v>7241</v>
      </c>
      <c r="I32" s="10">
        <v>37560</v>
      </c>
      <c r="J32" s="14"/>
      <c r="K32" s="14"/>
      <c r="L32" s="14"/>
      <c r="M32" s="16"/>
      <c r="N32" s="16"/>
      <c r="O32" s="8" t="s">
        <v>117</v>
      </c>
      <c r="P32" s="12"/>
      <c r="Q32" s="14"/>
      <c r="R32" s="12"/>
      <c r="S32" s="12"/>
      <c r="T32" s="12"/>
      <c r="U32" s="14"/>
    </row>
    <row r="33" spans="1:21" ht="20.25">
      <c r="A33" s="5" t="s">
        <v>118</v>
      </c>
      <c r="B33" s="7" t="s">
        <v>119</v>
      </c>
      <c r="C33" s="7" t="s">
        <v>23</v>
      </c>
      <c r="D33" s="8" t="s">
        <v>120</v>
      </c>
      <c r="E33" s="7" t="s">
        <v>58</v>
      </c>
      <c r="F33" s="14">
        <v>440153</v>
      </c>
      <c r="G33" s="14">
        <v>4068794</v>
      </c>
      <c r="H33" s="9">
        <v>7146</v>
      </c>
      <c r="I33" s="10">
        <v>37560</v>
      </c>
      <c r="J33" s="14"/>
      <c r="K33" s="14">
        <v>1</v>
      </c>
      <c r="L33" s="14"/>
      <c r="M33" s="16"/>
      <c r="N33" s="13">
        <f>K33*0.00223</f>
        <v>0.00223</v>
      </c>
      <c r="O33" s="21"/>
      <c r="P33" s="12"/>
      <c r="Q33" s="14"/>
      <c r="R33" s="12"/>
      <c r="S33" s="12"/>
      <c r="T33" s="12"/>
      <c r="U33" s="14"/>
    </row>
    <row r="34" spans="1:21" ht="10.5">
      <c r="A34" s="5" t="s">
        <v>118</v>
      </c>
      <c r="B34" s="7" t="s">
        <v>121</v>
      </c>
      <c r="C34" s="7" t="s">
        <v>23</v>
      </c>
      <c r="D34" s="8" t="s">
        <v>122</v>
      </c>
      <c r="E34" s="7" t="s">
        <v>58</v>
      </c>
      <c r="F34" s="14">
        <v>440126</v>
      </c>
      <c r="G34" s="14">
        <v>4068642</v>
      </c>
      <c r="H34" s="9">
        <v>7136</v>
      </c>
      <c r="I34" s="10">
        <v>37560</v>
      </c>
      <c r="J34" s="14"/>
      <c r="K34" s="14"/>
      <c r="L34" s="14">
        <v>20</v>
      </c>
      <c r="M34" s="16"/>
      <c r="N34" s="16">
        <f>L34*0.00223</f>
        <v>0.0446</v>
      </c>
      <c r="O34" s="8" t="s">
        <v>123</v>
      </c>
      <c r="P34" s="12">
        <v>8.18</v>
      </c>
      <c r="Q34" s="14">
        <v>260</v>
      </c>
      <c r="R34" s="12">
        <v>11.7</v>
      </c>
      <c r="S34" s="12">
        <f>(R34*(9/5))+32</f>
        <v>53.06</v>
      </c>
      <c r="T34" s="12">
        <v>5.3</v>
      </c>
      <c r="U34" s="7" t="s">
        <v>31</v>
      </c>
    </row>
    <row r="35" spans="1:21" ht="10.5">
      <c r="A35" s="5" t="s">
        <v>118</v>
      </c>
      <c r="B35" s="7" t="s">
        <v>124</v>
      </c>
      <c r="C35" s="7" t="s">
        <v>23</v>
      </c>
      <c r="D35" s="8" t="s">
        <v>125</v>
      </c>
      <c r="E35" s="7" t="s">
        <v>58</v>
      </c>
      <c r="F35" s="14">
        <v>440099</v>
      </c>
      <c r="G35" s="14">
        <v>4068497</v>
      </c>
      <c r="H35" s="9">
        <v>7136</v>
      </c>
      <c r="I35" s="10">
        <v>37560</v>
      </c>
      <c r="J35" s="14"/>
      <c r="K35" s="16">
        <v>0.25</v>
      </c>
      <c r="L35" s="22"/>
      <c r="M35" s="16"/>
      <c r="N35" s="13">
        <f>K35*0.00223</f>
        <v>0.0005575</v>
      </c>
      <c r="O35" s="8" t="s">
        <v>126</v>
      </c>
      <c r="P35" s="12"/>
      <c r="Q35" s="14"/>
      <c r="R35" s="12"/>
      <c r="S35" s="12"/>
      <c r="T35" s="12"/>
      <c r="U35" s="14"/>
    </row>
    <row r="36" spans="1:21" ht="20.25">
      <c r="A36" s="5" t="s">
        <v>127</v>
      </c>
      <c r="B36" s="7" t="s">
        <v>128</v>
      </c>
      <c r="C36" s="7" t="s">
        <v>23</v>
      </c>
      <c r="D36" s="8" t="s">
        <v>129</v>
      </c>
      <c r="E36" s="7" t="s">
        <v>130</v>
      </c>
      <c r="F36" s="9">
        <v>439353</v>
      </c>
      <c r="G36" s="9">
        <v>4066997</v>
      </c>
      <c r="H36" s="14">
        <v>7159</v>
      </c>
      <c r="I36" s="10">
        <v>37495</v>
      </c>
      <c r="J36" s="12"/>
      <c r="K36" s="12">
        <v>1</v>
      </c>
      <c r="L36" s="12">
        <v>3</v>
      </c>
      <c r="M36" s="16"/>
      <c r="N36" s="16">
        <f>(K36+L36)*0.00223</f>
        <v>0.00892</v>
      </c>
      <c r="O36" s="8" t="s">
        <v>131</v>
      </c>
      <c r="P36" s="12">
        <v>6.8</v>
      </c>
      <c r="Q36" s="14">
        <v>263</v>
      </c>
      <c r="R36" s="12">
        <v>13.4</v>
      </c>
      <c r="S36" s="12">
        <f>(R36*(9/5))+32</f>
        <v>56.120000000000005</v>
      </c>
      <c r="T36" s="12">
        <v>2.57</v>
      </c>
      <c r="U36" s="14"/>
    </row>
    <row r="37" spans="1:21" ht="20.25">
      <c r="A37" s="5" t="s">
        <v>69</v>
      </c>
      <c r="B37" s="7" t="s">
        <v>132</v>
      </c>
      <c r="C37" s="7" t="s">
        <v>133</v>
      </c>
      <c r="D37" s="8" t="s">
        <v>134</v>
      </c>
      <c r="E37" s="7" t="s">
        <v>130</v>
      </c>
      <c r="F37" s="9">
        <v>439350</v>
      </c>
      <c r="G37" s="9">
        <v>4066997</v>
      </c>
      <c r="H37" s="14">
        <v>7159</v>
      </c>
      <c r="I37" s="10">
        <v>37495</v>
      </c>
      <c r="J37" s="12"/>
      <c r="K37" s="12"/>
      <c r="L37" s="12"/>
      <c r="M37" s="16"/>
      <c r="N37" s="16"/>
      <c r="O37" s="8" t="s">
        <v>135</v>
      </c>
      <c r="P37" s="12">
        <v>8.3</v>
      </c>
      <c r="Q37" s="14">
        <v>184</v>
      </c>
      <c r="R37" s="12">
        <v>19</v>
      </c>
      <c r="S37" s="12">
        <f>(R37*(9/5))+32</f>
        <v>66.2</v>
      </c>
      <c r="T37" s="12">
        <v>7.35</v>
      </c>
      <c r="U37" s="14"/>
    </row>
    <row r="38" spans="1:21" ht="20.25">
      <c r="A38" s="5" t="s">
        <v>127</v>
      </c>
      <c r="B38" s="7" t="s">
        <v>136</v>
      </c>
      <c r="C38" s="7" t="s">
        <v>23</v>
      </c>
      <c r="D38" s="8" t="s">
        <v>129</v>
      </c>
      <c r="E38" s="7" t="s">
        <v>130</v>
      </c>
      <c r="F38" s="9">
        <v>439330</v>
      </c>
      <c r="G38" s="9">
        <v>4066915</v>
      </c>
      <c r="H38" s="14">
        <v>7142</v>
      </c>
      <c r="I38" s="10">
        <v>37495</v>
      </c>
      <c r="J38" s="12"/>
      <c r="K38" s="12">
        <v>0.5</v>
      </c>
      <c r="L38" s="12"/>
      <c r="M38" s="16"/>
      <c r="N38" s="13">
        <f>K38*0.00223</f>
        <v>0.001115</v>
      </c>
      <c r="O38" s="8" t="s">
        <v>131</v>
      </c>
      <c r="P38" s="12">
        <v>7.8</v>
      </c>
      <c r="Q38" s="14">
        <v>245.4</v>
      </c>
      <c r="R38" s="12">
        <v>15.2</v>
      </c>
      <c r="S38" s="12">
        <f>(R38*(9/5))+32</f>
        <v>59.36</v>
      </c>
      <c r="T38" s="12">
        <v>6.05</v>
      </c>
      <c r="U38" s="7" t="s">
        <v>31</v>
      </c>
    </row>
    <row r="39" spans="1:21" ht="20.25">
      <c r="A39" s="5" t="s">
        <v>137</v>
      </c>
      <c r="B39" s="7" t="s">
        <v>138</v>
      </c>
      <c r="C39" s="7" t="s">
        <v>23</v>
      </c>
      <c r="D39" s="8" t="s">
        <v>139</v>
      </c>
      <c r="E39" s="7" t="s">
        <v>130</v>
      </c>
      <c r="F39" s="9">
        <v>439140</v>
      </c>
      <c r="G39" s="9">
        <v>4066604</v>
      </c>
      <c r="H39" s="14">
        <v>7093</v>
      </c>
      <c r="I39" s="10">
        <v>37495</v>
      </c>
      <c r="J39" s="14"/>
      <c r="K39" s="14">
        <v>5</v>
      </c>
      <c r="L39" s="14"/>
      <c r="M39" s="16"/>
      <c r="N39" s="16">
        <f>K39*0.00223</f>
        <v>0.01115</v>
      </c>
      <c r="O39" s="8" t="s">
        <v>140</v>
      </c>
      <c r="P39" s="12">
        <v>7.7</v>
      </c>
      <c r="Q39" s="14">
        <v>244</v>
      </c>
      <c r="R39" s="12">
        <v>15.5</v>
      </c>
      <c r="S39" s="12">
        <f>(R39*(9/5))+32</f>
        <v>59.900000000000006</v>
      </c>
      <c r="T39" s="12">
        <v>5.6</v>
      </c>
      <c r="U39" s="14"/>
    </row>
    <row r="40" spans="1:21" ht="17.25" customHeight="1">
      <c r="A40" s="23"/>
      <c r="B40" s="24"/>
      <c r="C40" s="24"/>
      <c r="D40" s="25"/>
      <c r="E40" s="26"/>
      <c r="F40" s="27"/>
      <c r="G40" s="27"/>
      <c r="H40" s="28"/>
      <c r="I40" s="29"/>
      <c r="J40" s="30">
        <f>SUM(J2:J39)</f>
        <v>6012.7</v>
      </c>
      <c r="K40" s="30">
        <f>SUM(K2:K39)</f>
        <v>57.75</v>
      </c>
      <c r="L40" s="30">
        <f>SUM(L2:L39)</f>
        <v>1248</v>
      </c>
      <c r="M40" s="31">
        <f>SUM(M2:M39)</f>
        <v>13.397171000000002</v>
      </c>
      <c r="N40" s="31">
        <f>SUM(N2:N39)</f>
        <v>2.9118225</v>
      </c>
      <c r="O40" s="32"/>
      <c r="P40" s="33"/>
      <c r="Q40" s="34"/>
      <c r="R40" s="33"/>
      <c r="S40" s="33"/>
      <c r="T40" s="33"/>
      <c r="U40" s="35"/>
    </row>
    <row r="41" spans="1:21" ht="18" customHeight="1">
      <c r="A41" s="36"/>
      <c r="B41" s="37"/>
      <c r="C41" s="37"/>
      <c r="D41" s="38" t="s">
        <v>141</v>
      </c>
      <c r="E41" s="39"/>
      <c r="F41" s="40"/>
      <c r="G41" s="40"/>
      <c r="H41" s="41"/>
      <c r="I41" s="42"/>
      <c r="J41" s="43">
        <f>SUM(J40:L40)</f>
        <v>7318.45</v>
      </c>
      <c r="K41" s="44" t="s">
        <v>142</v>
      </c>
      <c r="L41" s="45"/>
      <c r="M41" s="46">
        <f>SUM(M40:N40)</f>
        <v>16.308993500000003</v>
      </c>
      <c r="N41" s="44" t="s">
        <v>143</v>
      </c>
      <c r="O41" s="47"/>
      <c r="P41" s="48"/>
      <c r="Q41" s="49"/>
      <c r="R41" s="48"/>
      <c r="S41" s="48"/>
      <c r="T41" s="48"/>
      <c r="U41" s="50"/>
    </row>
    <row r="42" spans="1:21" ht="20.25">
      <c r="A42" s="5" t="s">
        <v>144</v>
      </c>
      <c r="B42" s="7" t="s">
        <v>145</v>
      </c>
      <c r="C42" s="7" t="s">
        <v>23</v>
      </c>
      <c r="D42" s="51" t="s">
        <v>146</v>
      </c>
      <c r="E42" s="7" t="s">
        <v>130</v>
      </c>
      <c r="F42" s="9">
        <v>438930</v>
      </c>
      <c r="G42" s="9">
        <v>4066136</v>
      </c>
      <c r="H42" s="14">
        <v>7106</v>
      </c>
      <c r="I42" s="10">
        <v>37495</v>
      </c>
      <c r="J42" s="14"/>
      <c r="K42" s="14"/>
      <c r="L42" s="14"/>
      <c r="M42" s="16"/>
      <c r="N42" s="16"/>
      <c r="O42" s="8" t="s">
        <v>147</v>
      </c>
      <c r="P42" s="12">
        <v>7.7</v>
      </c>
      <c r="Q42" s="14">
        <v>250</v>
      </c>
      <c r="R42" s="12">
        <v>15.2</v>
      </c>
      <c r="S42" s="12">
        <f>(R42*(9/5))+32</f>
        <v>59.36</v>
      </c>
      <c r="T42" s="12">
        <v>3.8</v>
      </c>
      <c r="U42" s="14"/>
    </row>
    <row r="43" spans="1:21" ht="20.25">
      <c r="A43" s="5" t="s">
        <v>148</v>
      </c>
      <c r="B43" s="7" t="s">
        <v>149</v>
      </c>
      <c r="C43" s="7" t="s">
        <v>23</v>
      </c>
      <c r="D43" s="51" t="s">
        <v>150</v>
      </c>
      <c r="E43" s="7" t="s">
        <v>130</v>
      </c>
      <c r="F43" s="9">
        <v>438906</v>
      </c>
      <c r="G43" s="9">
        <v>4066080</v>
      </c>
      <c r="H43" s="14">
        <v>7090</v>
      </c>
      <c r="I43" s="10">
        <v>37495</v>
      </c>
      <c r="J43" s="14"/>
      <c r="K43" s="14">
        <v>0.5</v>
      </c>
      <c r="L43" s="14"/>
      <c r="M43" s="16"/>
      <c r="N43" s="13">
        <f>K43*0.00223</f>
        <v>0.001115</v>
      </c>
      <c r="O43" s="8"/>
      <c r="P43" s="12">
        <v>8.04</v>
      </c>
      <c r="Q43" s="14">
        <v>202.5</v>
      </c>
      <c r="R43" s="12">
        <v>15.9</v>
      </c>
      <c r="S43" s="12">
        <f>(R43*(9/5))+32</f>
        <v>60.620000000000005</v>
      </c>
      <c r="T43" s="12">
        <v>5.5</v>
      </c>
      <c r="U43" s="7" t="s">
        <v>31</v>
      </c>
    </row>
    <row r="44" spans="1:21" ht="40.5">
      <c r="A44" s="5" t="s">
        <v>151</v>
      </c>
      <c r="B44" s="7" t="s">
        <v>152</v>
      </c>
      <c r="C44" s="7" t="s">
        <v>34</v>
      </c>
      <c r="D44" s="51" t="s">
        <v>153</v>
      </c>
      <c r="E44" s="7" t="s">
        <v>130</v>
      </c>
      <c r="F44" s="9">
        <v>438033</v>
      </c>
      <c r="G44" s="9">
        <v>4063504</v>
      </c>
      <c r="H44" s="14">
        <v>7110</v>
      </c>
      <c r="I44" s="10">
        <v>37496</v>
      </c>
      <c r="J44" s="14"/>
      <c r="K44" s="14">
        <v>50</v>
      </c>
      <c r="L44" s="14"/>
      <c r="M44" s="16"/>
      <c r="N44" s="16">
        <f>K44*0.00223</f>
        <v>0.11150000000000002</v>
      </c>
      <c r="O44" s="8"/>
      <c r="P44" s="12"/>
      <c r="Q44" s="14"/>
      <c r="R44" s="12"/>
      <c r="S44" s="12"/>
      <c r="T44" s="12"/>
      <c r="U44" s="14"/>
    </row>
    <row r="45" spans="1:21" ht="40.5">
      <c r="A45" s="5" t="s">
        <v>151</v>
      </c>
      <c r="B45" s="7" t="s">
        <v>154</v>
      </c>
      <c r="C45" s="7" t="s">
        <v>34</v>
      </c>
      <c r="D45" s="51" t="s">
        <v>153</v>
      </c>
      <c r="E45" s="7" t="s">
        <v>130</v>
      </c>
      <c r="F45" s="14">
        <v>438022</v>
      </c>
      <c r="G45" s="14">
        <v>4063486</v>
      </c>
      <c r="H45" s="14">
        <v>7129</v>
      </c>
      <c r="I45" s="10">
        <v>37496</v>
      </c>
      <c r="J45" s="14"/>
      <c r="K45" s="14">
        <v>100</v>
      </c>
      <c r="L45" s="14"/>
      <c r="M45" s="16"/>
      <c r="N45" s="16">
        <f>K45*0.00223</f>
        <v>0.22300000000000003</v>
      </c>
      <c r="O45" s="8"/>
      <c r="P45" s="12">
        <v>8.3</v>
      </c>
      <c r="Q45" s="14">
        <v>222</v>
      </c>
      <c r="R45" s="12">
        <v>16.7</v>
      </c>
      <c r="S45" s="12">
        <f>(R45*(9/5))+32</f>
        <v>62.06</v>
      </c>
      <c r="T45" s="12">
        <v>7.7</v>
      </c>
      <c r="U45" s="14"/>
    </row>
    <row r="46" spans="1:21" ht="40.5">
      <c r="A46" s="5" t="s">
        <v>151</v>
      </c>
      <c r="B46" s="7" t="s">
        <v>155</v>
      </c>
      <c r="C46" s="7" t="s">
        <v>34</v>
      </c>
      <c r="D46" s="51" t="s">
        <v>153</v>
      </c>
      <c r="E46" s="7" t="s">
        <v>130</v>
      </c>
      <c r="F46" s="9">
        <v>438022</v>
      </c>
      <c r="G46" s="9">
        <v>4063426</v>
      </c>
      <c r="H46" s="14">
        <v>7136</v>
      </c>
      <c r="I46" s="10">
        <v>37496</v>
      </c>
      <c r="J46" s="14"/>
      <c r="K46" s="14">
        <v>1200</v>
      </c>
      <c r="L46" s="14"/>
      <c r="M46" s="16"/>
      <c r="N46" s="16">
        <f>K46*0.00223</f>
        <v>2.676</v>
      </c>
      <c r="O46" s="8"/>
      <c r="P46" s="12">
        <v>8.3</v>
      </c>
      <c r="Q46" s="14">
        <v>221.6</v>
      </c>
      <c r="R46" s="12">
        <v>16.5</v>
      </c>
      <c r="S46" s="12">
        <f>(R46*(9/5))+32</f>
        <v>61.7</v>
      </c>
      <c r="T46" s="12">
        <v>7.8</v>
      </c>
      <c r="U46" s="7" t="s">
        <v>31</v>
      </c>
    </row>
    <row r="47" spans="1:21" ht="40.5">
      <c r="A47" s="5" t="s">
        <v>151</v>
      </c>
      <c r="B47" s="7" t="s">
        <v>156</v>
      </c>
      <c r="C47" s="7" t="s">
        <v>34</v>
      </c>
      <c r="D47" s="51" t="s">
        <v>153</v>
      </c>
      <c r="E47" s="7" t="s">
        <v>130</v>
      </c>
      <c r="F47" s="9">
        <v>438044</v>
      </c>
      <c r="G47" s="9">
        <v>4063330</v>
      </c>
      <c r="H47" s="14">
        <v>7110</v>
      </c>
      <c r="I47" s="10">
        <v>37496</v>
      </c>
      <c r="J47" s="14"/>
      <c r="K47" s="14">
        <v>150</v>
      </c>
      <c r="L47" s="14"/>
      <c r="M47" s="16"/>
      <c r="N47" s="16">
        <f>K47*0.00223</f>
        <v>0.3345</v>
      </c>
      <c r="O47" s="21"/>
      <c r="P47" s="12">
        <v>8.3</v>
      </c>
      <c r="Q47" s="14">
        <v>222.6</v>
      </c>
      <c r="R47" s="12">
        <v>16.7</v>
      </c>
      <c r="S47" s="12">
        <f>(R47*(9/5))+32</f>
        <v>62.06</v>
      </c>
      <c r="T47" s="12">
        <v>7.6</v>
      </c>
      <c r="U47" s="14"/>
    </row>
    <row r="48" spans="1:21" ht="40.5">
      <c r="A48" s="5" t="s">
        <v>151</v>
      </c>
      <c r="B48" s="7" t="s">
        <v>157</v>
      </c>
      <c r="C48" s="7" t="s">
        <v>34</v>
      </c>
      <c r="D48" s="51" t="s">
        <v>153</v>
      </c>
      <c r="E48" s="7" t="s">
        <v>130</v>
      </c>
      <c r="F48" s="9">
        <v>438042</v>
      </c>
      <c r="G48" s="9">
        <v>4063309</v>
      </c>
      <c r="H48" s="14">
        <v>7096</v>
      </c>
      <c r="I48" s="10">
        <v>37496</v>
      </c>
      <c r="J48" s="14"/>
      <c r="K48" s="14">
        <v>55</v>
      </c>
      <c r="L48" s="14"/>
      <c r="M48" s="16"/>
      <c r="N48" s="16">
        <f>K48*0.00223</f>
        <v>0.12265000000000001</v>
      </c>
      <c r="O48" s="21"/>
      <c r="P48" s="12">
        <v>8.3</v>
      </c>
      <c r="Q48" s="14">
        <v>219.6</v>
      </c>
      <c r="R48" s="12">
        <v>16.5</v>
      </c>
      <c r="S48" s="12">
        <f>(R48*(9/5))+32</f>
        <v>61.7</v>
      </c>
      <c r="T48" s="12">
        <v>7.6</v>
      </c>
      <c r="U48" s="14"/>
    </row>
    <row r="49" spans="1:21" ht="40.5">
      <c r="A49" s="5" t="s">
        <v>151</v>
      </c>
      <c r="B49" s="7" t="s">
        <v>158</v>
      </c>
      <c r="C49" s="7" t="s">
        <v>34</v>
      </c>
      <c r="D49" s="51" t="s">
        <v>153</v>
      </c>
      <c r="E49" s="7" t="s">
        <v>130</v>
      </c>
      <c r="F49" s="9">
        <v>437992</v>
      </c>
      <c r="G49" s="9">
        <v>4063217</v>
      </c>
      <c r="H49" s="14">
        <v>7116</v>
      </c>
      <c r="I49" s="10">
        <v>37496</v>
      </c>
      <c r="J49" s="14"/>
      <c r="K49" s="14">
        <v>30</v>
      </c>
      <c r="L49" s="14"/>
      <c r="M49" s="16"/>
      <c r="N49" s="16">
        <f>K49*0.00223</f>
        <v>0.0669</v>
      </c>
      <c r="O49" s="8"/>
      <c r="P49" s="12">
        <v>8.3</v>
      </c>
      <c r="Q49" s="14">
        <v>222.5</v>
      </c>
      <c r="R49" s="12">
        <v>16.1</v>
      </c>
      <c r="S49" s="12">
        <f>(R49*(9/5))+32</f>
        <v>60.980000000000004</v>
      </c>
      <c r="T49" s="12">
        <v>5.1</v>
      </c>
      <c r="U49" s="14"/>
    </row>
    <row r="50" spans="1:21" ht="40.5">
      <c r="A50" s="5" t="s">
        <v>151</v>
      </c>
      <c r="B50" s="7" t="s">
        <v>159</v>
      </c>
      <c r="C50" s="7" t="s">
        <v>34</v>
      </c>
      <c r="D50" s="51" t="s">
        <v>153</v>
      </c>
      <c r="E50" s="7" t="s">
        <v>130</v>
      </c>
      <c r="F50" s="14">
        <v>437933</v>
      </c>
      <c r="G50" s="14">
        <v>4063122</v>
      </c>
      <c r="H50" s="14">
        <v>7100</v>
      </c>
      <c r="I50" s="10">
        <v>37496</v>
      </c>
      <c r="J50" s="14"/>
      <c r="K50" s="14">
        <v>200</v>
      </c>
      <c r="L50" s="14"/>
      <c r="M50" s="16"/>
      <c r="N50" s="16">
        <f>K50*0.00223</f>
        <v>0.44600000000000006</v>
      </c>
      <c r="O50" s="8"/>
      <c r="P50" s="12"/>
      <c r="Q50" s="14"/>
      <c r="R50" s="12"/>
      <c r="S50" s="12"/>
      <c r="T50" s="12"/>
      <c r="U50" s="14"/>
    </row>
    <row r="51" spans="1:21" ht="40.5">
      <c r="A51" s="5" t="s">
        <v>151</v>
      </c>
      <c r="B51" s="7" t="s">
        <v>160</v>
      </c>
      <c r="C51" s="7" t="s">
        <v>34</v>
      </c>
      <c r="D51" s="51" t="s">
        <v>153</v>
      </c>
      <c r="E51" s="7" t="s">
        <v>130</v>
      </c>
      <c r="F51" s="14">
        <v>437853</v>
      </c>
      <c r="G51" s="14">
        <v>4062971</v>
      </c>
      <c r="H51" s="14">
        <v>7087</v>
      </c>
      <c r="I51" s="10">
        <v>37496</v>
      </c>
      <c r="J51" s="14"/>
      <c r="K51" s="14">
        <v>100</v>
      </c>
      <c r="L51" s="14"/>
      <c r="M51" s="16"/>
      <c r="N51" s="16">
        <f>K51*0.00223</f>
        <v>0.22300000000000003</v>
      </c>
      <c r="O51" s="8"/>
      <c r="P51" s="12"/>
      <c r="Q51" s="14"/>
      <c r="R51" s="12"/>
      <c r="S51" s="12"/>
      <c r="T51" s="12"/>
      <c r="U51" s="14"/>
    </row>
    <row r="52" spans="1:21" ht="40.5">
      <c r="A52" s="5" t="s">
        <v>151</v>
      </c>
      <c r="B52" s="7" t="s">
        <v>161</v>
      </c>
      <c r="C52" s="7" t="s">
        <v>34</v>
      </c>
      <c r="D52" s="51" t="s">
        <v>153</v>
      </c>
      <c r="E52" s="7" t="s">
        <v>130</v>
      </c>
      <c r="F52" s="14">
        <v>437820</v>
      </c>
      <c r="G52" s="14">
        <v>4062922</v>
      </c>
      <c r="H52" s="14">
        <v>7087</v>
      </c>
      <c r="I52" s="10">
        <v>37496</v>
      </c>
      <c r="J52" s="14"/>
      <c r="K52" s="14">
        <v>5</v>
      </c>
      <c r="L52" s="14"/>
      <c r="M52" s="16"/>
      <c r="N52" s="16">
        <f>K52*0.00223</f>
        <v>0.01115</v>
      </c>
      <c r="O52" s="8"/>
      <c r="P52" s="12"/>
      <c r="Q52" s="14"/>
      <c r="R52" s="12"/>
      <c r="S52" s="12"/>
      <c r="T52" s="12"/>
      <c r="U52" s="14"/>
    </row>
    <row r="53" spans="1:21" ht="30">
      <c r="A53" s="5" t="s">
        <v>162</v>
      </c>
      <c r="B53" s="7" t="s">
        <v>163</v>
      </c>
      <c r="C53" s="7" t="s">
        <v>34</v>
      </c>
      <c r="D53" s="51" t="s">
        <v>164</v>
      </c>
      <c r="E53" s="7" t="s">
        <v>130</v>
      </c>
      <c r="F53" s="14">
        <v>437667</v>
      </c>
      <c r="G53" s="14">
        <v>4062681</v>
      </c>
      <c r="H53" s="14">
        <v>7008.41</v>
      </c>
      <c r="I53" s="10"/>
      <c r="J53" s="14"/>
      <c r="K53" s="14"/>
      <c r="L53" s="14">
        <v>4000</v>
      </c>
      <c r="M53" s="16"/>
      <c r="N53" s="16">
        <f>L53*0.00223</f>
        <v>8.920000000000002</v>
      </c>
      <c r="O53" s="8" t="s">
        <v>165</v>
      </c>
      <c r="P53" s="12"/>
      <c r="Q53" s="14"/>
      <c r="R53" s="12"/>
      <c r="S53" s="12"/>
      <c r="T53" s="12"/>
      <c r="U53" s="14"/>
    </row>
    <row r="54" spans="1:21" ht="30">
      <c r="A54" s="5" t="s">
        <v>166</v>
      </c>
      <c r="B54" s="7" t="s">
        <v>167</v>
      </c>
      <c r="C54" s="7" t="s">
        <v>34</v>
      </c>
      <c r="D54" s="51" t="s">
        <v>168</v>
      </c>
      <c r="E54" s="7" t="s">
        <v>130</v>
      </c>
      <c r="F54" s="14">
        <v>437392</v>
      </c>
      <c r="G54" s="14">
        <v>4062272</v>
      </c>
      <c r="H54" s="14">
        <v>6978</v>
      </c>
      <c r="I54" s="10">
        <v>37749</v>
      </c>
      <c r="J54" s="14"/>
      <c r="K54" s="14"/>
      <c r="L54" s="14">
        <v>4000</v>
      </c>
      <c r="M54" s="16"/>
      <c r="N54" s="16">
        <f>L54*0.00223</f>
        <v>8.920000000000002</v>
      </c>
      <c r="O54" s="8" t="s">
        <v>169</v>
      </c>
      <c r="P54" s="12"/>
      <c r="Q54" s="14"/>
      <c r="R54" s="12"/>
      <c r="S54" s="12"/>
      <c r="T54" s="12"/>
      <c r="U54" s="14"/>
    </row>
    <row r="55" spans="1:21" ht="20.25">
      <c r="A55" s="5" t="s">
        <v>170</v>
      </c>
      <c r="B55" s="7" t="s">
        <v>171</v>
      </c>
      <c r="C55" s="7" t="s">
        <v>34</v>
      </c>
      <c r="D55" s="8" t="s">
        <v>172</v>
      </c>
      <c r="E55" s="7" t="s">
        <v>130</v>
      </c>
      <c r="F55" s="14">
        <v>437309</v>
      </c>
      <c r="G55" s="14">
        <v>4062267</v>
      </c>
      <c r="H55" s="14">
        <v>7057</v>
      </c>
      <c r="I55" s="10">
        <v>37749</v>
      </c>
      <c r="J55" s="14"/>
      <c r="K55" s="14">
        <v>2500</v>
      </c>
      <c r="L55" s="14"/>
      <c r="M55" s="16"/>
      <c r="N55" s="16">
        <f>K55*0.00223</f>
        <v>5.575</v>
      </c>
      <c r="O55" s="8" t="s">
        <v>173</v>
      </c>
      <c r="P55" s="12"/>
      <c r="Q55" s="14"/>
      <c r="R55" s="12">
        <v>16.8</v>
      </c>
      <c r="S55" s="12">
        <f>(R55*(9/5))+32</f>
        <v>62.24</v>
      </c>
      <c r="T55" s="12">
        <v>6.58</v>
      </c>
      <c r="U55" s="7" t="s">
        <v>31</v>
      </c>
    </row>
    <row r="56" spans="1:21" ht="30">
      <c r="A56" s="5" t="s">
        <v>174</v>
      </c>
      <c r="B56" s="7" t="s">
        <v>175</v>
      </c>
      <c r="C56" s="7" t="s">
        <v>34</v>
      </c>
      <c r="D56" s="8" t="s">
        <v>176</v>
      </c>
      <c r="E56" s="7" t="s">
        <v>130</v>
      </c>
      <c r="F56" s="14">
        <v>437250</v>
      </c>
      <c r="G56" s="14">
        <v>4062227</v>
      </c>
      <c r="H56" s="14">
        <v>7087</v>
      </c>
      <c r="I56" s="10">
        <v>37749</v>
      </c>
      <c r="J56" s="14"/>
      <c r="K56" s="14">
        <v>3200</v>
      </c>
      <c r="L56" s="14"/>
      <c r="M56" s="16"/>
      <c r="N56" s="16">
        <f>K56*0.00223</f>
        <v>7.136000000000001</v>
      </c>
      <c r="O56" s="8" t="s">
        <v>177</v>
      </c>
      <c r="P56" s="12"/>
      <c r="Q56" s="14"/>
      <c r="R56" s="12">
        <v>16.5</v>
      </c>
      <c r="S56" s="12">
        <f>(R56*(9/5))+32</f>
        <v>61.7</v>
      </c>
      <c r="T56" s="12">
        <v>7</v>
      </c>
      <c r="U56" s="14"/>
    </row>
    <row r="57" spans="1:21" ht="30">
      <c r="A57" s="5" t="s">
        <v>174</v>
      </c>
      <c r="B57" s="7" t="s">
        <v>175</v>
      </c>
      <c r="C57" s="7" t="s">
        <v>34</v>
      </c>
      <c r="D57" s="8" t="s">
        <v>176</v>
      </c>
      <c r="E57" s="7" t="s">
        <v>130</v>
      </c>
      <c r="F57" s="14">
        <v>437250</v>
      </c>
      <c r="G57" s="14">
        <v>4062227</v>
      </c>
      <c r="H57" s="14">
        <v>7087</v>
      </c>
      <c r="I57" s="10">
        <v>36650</v>
      </c>
      <c r="J57" s="14"/>
      <c r="K57" s="14"/>
      <c r="L57" s="14"/>
      <c r="M57" s="16"/>
      <c r="N57" s="16"/>
      <c r="O57" s="8" t="s">
        <v>178</v>
      </c>
      <c r="P57" s="52">
        <v>7.68</v>
      </c>
      <c r="Q57" s="53">
        <v>196</v>
      </c>
      <c r="R57" s="52">
        <v>16.3</v>
      </c>
      <c r="S57" s="52">
        <f>(R57*(9/5))+32</f>
        <v>61.34</v>
      </c>
      <c r="T57" s="12"/>
      <c r="U57" s="54" t="s">
        <v>31</v>
      </c>
    </row>
    <row r="58" spans="1:21" ht="30">
      <c r="A58" s="5" t="s">
        <v>174</v>
      </c>
      <c r="B58" s="7" t="s">
        <v>175</v>
      </c>
      <c r="C58" s="7" t="s">
        <v>34</v>
      </c>
      <c r="D58" s="8" t="s">
        <v>176</v>
      </c>
      <c r="E58" s="7" t="s">
        <v>130</v>
      </c>
      <c r="F58" s="14">
        <v>437250</v>
      </c>
      <c r="G58" s="14">
        <v>4062227</v>
      </c>
      <c r="H58" s="14">
        <v>7087</v>
      </c>
      <c r="I58" s="10">
        <v>36795</v>
      </c>
      <c r="J58" s="14"/>
      <c r="K58" s="14"/>
      <c r="L58" s="14"/>
      <c r="M58" s="16"/>
      <c r="N58" s="16"/>
      <c r="O58" s="8" t="s">
        <v>179</v>
      </c>
      <c r="P58" s="52">
        <v>7.98</v>
      </c>
      <c r="Q58" s="53">
        <v>197</v>
      </c>
      <c r="R58" s="52">
        <v>16.4</v>
      </c>
      <c r="S58" s="52">
        <f>(R58*(9/5))+32</f>
        <v>61.519999999999996</v>
      </c>
      <c r="T58" s="12"/>
      <c r="U58" s="54" t="s">
        <v>31</v>
      </c>
    </row>
    <row r="59" spans="1:21" ht="50.25">
      <c r="A59" s="5" t="s">
        <v>180</v>
      </c>
      <c r="B59" s="7" t="s">
        <v>181</v>
      </c>
      <c r="C59" s="7" t="s">
        <v>23</v>
      </c>
      <c r="D59" s="8" t="s">
        <v>182</v>
      </c>
      <c r="E59" s="7" t="s">
        <v>130</v>
      </c>
      <c r="F59" s="14">
        <v>438420</v>
      </c>
      <c r="G59" s="14">
        <v>4060083</v>
      </c>
      <c r="H59" s="14">
        <v>7039</v>
      </c>
      <c r="I59" s="10">
        <v>36609</v>
      </c>
      <c r="J59" s="14"/>
      <c r="K59" s="14"/>
      <c r="L59" s="14"/>
      <c r="M59" s="16"/>
      <c r="N59" s="16"/>
      <c r="O59" s="8" t="s">
        <v>183</v>
      </c>
      <c r="P59" s="52">
        <v>7.7</v>
      </c>
      <c r="Q59" s="53">
        <v>256</v>
      </c>
      <c r="R59" s="52">
        <v>17.2</v>
      </c>
      <c r="S59" s="52">
        <f>(R59*(9/5))+32</f>
        <v>62.96</v>
      </c>
      <c r="T59" s="12"/>
      <c r="U59" s="54" t="s">
        <v>31</v>
      </c>
    </row>
    <row r="60" spans="1:21" ht="60">
      <c r="A60" s="5" t="s">
        <v>184</v>
      </c>
      <c r="B60" s="7" t="s">
        <v>185</v>
      </c>
      <c r="C60" s="7" t="s">
        <v>23</v>
      </c>
      <c r="D60" s="8" t="s">
        <v>186</v>
      </c>
      <c r="E60" s="7" t="s">
        <v>130</v>
      </c>
      <c r="F60" s="9">
        <v>438412</v>
      </c>
      <c r="G60" s="9">
        <v>4059882</v>
      </c>
      <c r="H60" s="14">
        <v>6835.64</v>
      </c>
      <c r="I60" s="10">
        <v>37498</v>
      </c>
      <c r="J60" s="14"/>
      <c r="K60" s="14"/>
      <c r="L60" s="14">
        <v>240</v>
      </c>
      <c r="M60" s="16"/>
      <c r="N60" s="16">
        <f>L60*0.00223</f>
        <v>0.5352</v>
      </c>
      <c r="O60" s="8" t="s">
        <v>187</v>
      </c>
      <c r="P60" s="12"/>
      <c r="Q60" s="14"/>
      <c r="R60" s="12"/>
      <c r="S60" s="12"/>
      <c r="T60" s="12"/>
      <c r="U60" s="14"/>
    </row>
    <row r="61" spans="1:21" ht="60">
      <c r="A61" s="5" t="s">
        <v>188</v>
      </c>
      <c r="B61" s="7" t="s">
        <v>189</v>
      </c>
      <c r="C61" s="7" t="s">
        <v>23</v>
      </c>
      <c r="D61" s="8" t="s">
        <v>190</v>
      </c>
      <c r="E61" s="7" t="s">
        <v>130</v>
      </c>
      <c r="F61" s="9">
        <v>438367</v>
      </c>
      <c r="G61" s="9">
        <v>4059878</v>
      </c>
      <c r="H61" s="14">
        <v>6837</v>
      </c>
      <c r="I61" s="10">
        <v>37498</v>
      </c>
      <c r="J61" s="14"/>
      <c r="K61" s="14">
        <v>160</v>
      </c>
      <c r="L61" s="14"/>
      <c r="M61" s="16"/>
      <c r="N61" s="16">
        <f>K61*0.00223</f>
        <v>0.3568</v>
      </c>
      <c r="O61" s="8" t="s">
        <v>191</v>
      </c>
      <c r="P61" s="12"/>
      <c r="Q61" s="14"/>
      <c r="R61" s="12"/>
      <c r="S61" s="12"/>
      <c r="T61" s="12"/>
      <c r="U61" s="14"/>
    </row>
    <row r="62" spans="1:21" ht="20.25">
      <c r="A62" s="5" t="s">
        <v>192</v>
      </c>
      <c r="B62" s="7" t="s">
        <v>193</v>
      </c>
      <c r="C62" s="7" t="s">
        <v>23</v>
      </c>
      <c r="D62" s="8" t="s">
        <v>194</v>
      </c>
      <c r="E62" s="7" t="s">
        <v>130</v>
      </c>
      <c r="F62" s="9">
        <v>438429</v>
      </c>
      <c r="G62" s="9">
        <v>4059853</v>
      </c>
      <c r="H62" s="14">
        <v>6818</v>
      </c>
      <c r="I62" s="10">
        <v>37498</v>
      </c>
      <c r="J62" s="14"/>
      <c r="K62" s="14">
        <v>3000</v>
      </c>
      <c r="L62" s="14"/>
      <c r="M62" s="16"/>
      <c r="N62" s="16">
        <f>K62*0.00223</f>
        <v>6.69</v>
      </c>
      <c r="O62" s="8" t="s">
        <v>195</v>
      </c>
      <c r="P62" s="12">
        <v>8.2</v>
      </c>
      <c r="Q62" s="14">
        <v>249</v>
      </c>
      <c r="R62" s="12">
        <v>17.5</v>
      </c>
      <c r="S62" s="12">
        <f>(R62*(9/5))+32</f>
        <v>63.5</v>
      </c>
      <c r="T62" s="12"/>
      <c r="U62" s="7" t="s">
        <v>31</v>
      </c>
    </row>
    <row r="63" spans="1:21" ht="30">
      <c r="A63" s="5" t="s">
        <v>196</v>
      </c>
      <c r="B63" s="7" t="s">
        <v>197</v>
      </c>
      <c r="C63" s="7" t="s">
        <v>23</v>
      </c>
      <c r="D63" s="8" t="s">
        <v>198</v>
      </c>
      <c r="E63" s="7" t="s">
        <v>130</v>
      </c>
      <c r="F63" s="9">
        <v>438442</v>
      </c>
      <c r="G63" s="9">
        <v>4059852</v>
      </c>
      <c r="H63" s="14">
        <v>6824</v>
      </c>
      <c r="I63" s="10">
        <v>37498</v>
      </c>
      <c r="J63" s="14">
        <v>160</v>
      </c>
      <c r="K63" s="14"/>
      <c r="L63" s="14"/>
      <c r="M63" s="16">
        <f>J63*0.00223</f>
        <v>0.3568</v>
      </c>
      <c r="N63" s="16"/>
      <c r="O63" s="8" t="s">
        <v>199</v>
      </c>
      <c r="P63" s="12">
        <v>8.2</v>
      </c>
      <c r="Q63" s="14">
        <v>249</v>
      </c>
      <c r="R63" s="12">
        <v>17.5</v>
      </c>
      <c r="S63" s="12">
        <f>(R63*(9/5))+32</f>
        <v>63.5</v>
      </c>
      <c r="T63" s="12">
        <v>8.6</v>
      </c>
      <c r="U63" s="14"/>
    </row>
    <row r="64" spans="1:21" ht="30">
      <c r="A64" s="5" t="s">
        <v>200</v>
      </c>
      <c r="B64" s="7" t="s">
        <v>201</v>
      </c>
      <c r="C64" s="7" t="s">
        <v>23</v>
      </c>
      <c r="D64" s="8" t="s">
        <v>202</v>
      </c>
      <c r="E64" s="7" t="s">
        <v>130</v>
      </c>
      <c r="F64" s="9">
        <v>438688</v>
      </c>
      <c r="G64" s="9">
        <v>4059439</v>
      </c>
      <c r="H64" s="14">
        <v>6778</v>
      </c>
      <c r="I64" s="10">
        <v>37498</v>
      </c>
      <c r="J64" s="14">
        <v>1500</v>
      </c>
      <c r="K64" s="14"/>
      <c r="L64" s="14"/>
      <c r="M64" s="16">
        <f>J64*0.00223</f>
        <v>3.345</v>
      </c>
      <c r="N64" s="16"/>
      <c r="O64" s="8" t="s">
        <v>203</v>
      </c>
      <c r="P64" s="12">
        <v>8.3</v>
      </c>
      <c r="Q64" s="14">
        <v>247</v>
      </c>
      <c r="R64" s="12">
        <v>17.4</v>
      </c>
      <c r="S64" s="12">
        <f>(R64*(9/5))+32</f>
        <v>63.31999999999999</v>
      </c>
      <c r="T64" s="12">
        <v>7.8</v>
      </c>
      <c r="U64" s="14"/>
    </row>
    <row r="65" spans="1:21" ht="30">
      <c r="A65" s="5" t="s">
        <v>200</v>
      </c>
      <c r="B65" s="7" t="s">
        <v>201</v>
      </c>
      <c r="C65" s="7" t="s">
        <v>23</v>
      </c>
      <c r="D65" s="8" t="s">
        <v>202</v>
      </c>
      <c r="E65" s="7" t="s">
        <v>130</v>
      </c>
      <c r="F65" s="9">
        <v>438688</v>
      </c>
      <c r="G65" s="9">
        <v>4059439</v>
      </c>
      <c r="H65" s="14">
        <v>6778</v>
      </c>
      <c r="I65" s="10">
        <v>36525</v>
      </c>
      <c r="J65" s="14"/>
      <c r="K65" s="14"/>
      <c r="L65" s="14"/>
      <c r="M65" s="16"/>
      <c r="N65" s="16"/>
      <c r="O65" s="8" t="s">
        <v>204</v>
      </c>
      <c r="P65" s="12"/>
      <c r="Q65" s="14"/>
      <c r="R65" s="12"/>
      <c r="S65" s="12"/>
      <c r="T65" s="12"/>
      <c r="U65" s="54" t="s">
        <v>31</v>
      </c>
    </row>
    <row r="66" spans="1:21" ht="20.25">
      <c r="A66" s="5" t="s">
        <v>205</v>
      </c>
      <c r="B66" s="7" t="s">
        <v>206</v>
      </c>
      <c r="C66" s="7" t="s">
        <v>23</v>
      </c>
      <c r="D66" s="51" t="s">
        <v>207</v>
      </c>
      <c r="E66" s="7" t="s">
        <v>130</v>
      </c>
      <c r="F66" s="9">
        <v>438678</v>
      </c>
      <c r="G66" s="9">
        <v>4058447</v>
      </c>
      <c r="H66" s="14">
        <v>6732</v>
      </c>
      <c r="I66" s="10">
        <v>37498</v>
      </c>
      <c r="J66" s="14">
        <v>35</v>
      </c>
      <c r="K66" s="14"/>
      <c r="L66" s="14"/>
      <c r="M66" s="16">
        <f>J66*0.00223</f>
        <v>0.07805000000000001</v>
      </c>
      <c r="N66" s="16"/>
      <c r="O66" s="8" t="s">
        <v>208</v>
      </c>
      <c r="P66" s="12">
        <v>8.2</v>
      </c>
      <c r="Q66" s="14">
        <v>224</v>
      </c>
      <c r="R66" s="12">
        <v>15.4</v>
      </c>
      <c r="S66" s="12">
        <f>(R66*(9/5))+32</f>
        <v>59.72</v>
      </c>
      <c r="T66" s="12">
        <v>7</v>
      </c>
      <c r="U66" s="7" t="s">
        <v>31</v>
      </c>
    </row>
    <row r="67" spans="1:21" ht="16.5" customHeight="1">
      <c r="A67" s="55"/>
      <c r="B67" s="56"/>
      <c r="C67" s="56"/>
      <c r="D67" s="57"/>
      <c r="E67" s="58"/>
      <c r="F67" s="59"/>
      <c r="G67" s="59"/>
      <c r="H67" s="60"/>
      <c r="I67" s="61"/>
      <c r="J67" s="30">
        <f>SUM(J42:J66)</f>
        <v>1695</v>
      </c>
      <c r="K67" s="62">
        <f>SUM(K42:K66)</f>
        <v>10750.5</v>
      </c>
      <c r="L67" s="30">
        <f>SUM(L42:L66)</f>
        <v>8240</v>
      </c>
      <c r="M67" s="31">
        <f>SUM(M42:M66)</f>
        <v>3.7798500000000006</v>
      </c>
      <c r="N67" s="31">
        <f>SUM(N42:N66)</f>
        <v>42.348815</v>
      </c>
      <c r="O67" s="63"/>
      <c r="P67" s="64"/>
      <c r="Q67" s="65"/>
      <c r="R67" s="64"/>
      <c r="S67" s="64"/>
      <c r="T67" s="64"/>
      <c r="U67" s="66"/>
    </row>
    <row r="68" spans="1:21" ht="19.5" customHeight="1">
      <c r="A68" s="67"/>
      <c r="B68" s="68"/>
      <c r="C68" s="68"/>
      <c r="D68" s="69" t="s">
        <v>209</v>
      </c>
      <c r="E68" s="70"/>
      <c r="F68" s="71"/>
      <c r="G68" s="71"/>
      <c r="H68" s="72"/>
      <c r="I68" s="73"/>
      <c r="J68" s="74">
        <f>SUM(J67:L67)</f>
        <v>20685.5</v>
      </c>
      <c r="K68" s="75" t="s">
        <v>142</v>
      </c>
      <c r="L68" s="76"/>
      <c r="M68" s="77">
        <f>SUM(M67:N67)</f>
        <v>46.128665000000005</v>
      </c>
      <c r="N68" s="78" t="s">
        <v>143</v>
      </c>
      <c r="O68" s="79"/>
      <c r="P68" s="80"/>
      <c r="Q68" s="81"/>
      <c r="R68" s="80"/>
      <c r="S68" s="80"/>
      <c r="T68" s="80"/>
      <c r="U68" s="82"/>
    </row>
    <row r="69" spans="1:21" ht="20.25">
      <c r="A69" s="5" t="s">
        <v>69</v>
      </c>
      <c r="B69" s="7" t="s">
        <v>210</v>
      </c>
      <c r="C69" s="7" t="s">
        <v>133</v>
      </c>
      <c r="D69" s="51" t="s">
        <v>211</v>
      </c>
      <c r="E69" s="7" t="s">
        <v>130</v>
      </c>
      <c r="F69" s="9">
        <v>437960.0486</v>
      </c>
      <c r="G69" s="9">
        <v>4056034.112</v>
      </c>
      <c r="H69" s="14">
        <v>6566.56</v>
      </c>
      <c r="I69" s="10">
        <v>38595</v>
      </c>
      <c r="J69" s="14"/>
      <c r="K69" s="14"/>
      <c r="L69" s="14"/>
      <c r="M69" s="16"/>
      <c r="N69" s="16"/>
      <c r="O69" s="8"/>
      <c r="P69" s="12">
        <v>8.47</v>
      </c>
      <c r="Q69" s="14">
        <v>280</v>
      </c>
      <c r="R69" s="12">
        <v>17.3</v>
      </c>
      <c r="S69" s="12">
        <f>(R69*(9/5))+32</f>
        <v>63.14</v>
      </c>
      <c r="T69" s="12">
        <v>8.02</v>
      </c>
      <c r="U69" s="14"/>
    </row>
    <row r="70" spans="1:21" ht="20.25">
      <c r="A70" s="5" t="s">
        <v>69</v>
      </c>
      <c r="B70" s="7" t="s">
        <v>212</v>
      </c>
      <c r="C70" s="7" t="s">
        <v>133</v>
      </c>
      <c r="D70" s="51" t="s">
        <v>213</v>
      </c>
      <c r="E70" s="7" t="s">
        <v>130</v>
      </c>
      <c r="F70" s="9">
        <v>437974.046</v>
      </c>
      <c r="G70" s="9">
        <v>4055939.11</v>
      </c>
      <c r="H70" s="14">
        <v>6566.56</v>
      </c>
      <c r="I70" s="10">
        <v>38595</v>
      </c>
      <c r="J70" s="14"/>
      <c r="K70" s="14"/>
      <c r="L70" s="14"/>
      <c r="M70" s="16"/>
      <c r="N70" s="16"/>
      <c r="O70" s="8"/>
      <c r="P70" s="12">
        <v>8.38</v>
      </c>
      <c r="Q70" s="14">
        <v>304</v>
      </c>
      <c r="R70" s="12">
        <v>16.1</v>
      </c>
      <c r="S70" s="12">
        <f>(R70*(9/5))+32</f>
        <v>60.980000000000004</v>
      </c>
      <c r="T70" s="12">
        <v>7.74</v>
      </c>
      <c r="U70" s="14"/>
    </row>
    <row r="71" spans="1:21" ht="20.25">
      <c r="A71" s="5" t="s">
        <v>214</v>
      </c>
      <c r="B71" s="7" t="s">
        <v>215</v>
      </c>
      <c r="C71" s="7" t="s">
        <v>133</v>
      </c>
      <c r="D71" s="51" t="s">
        <v>216</v>
      </c>
      <c r="E71" s="7" t="s">
        <v>130</v>
      </c>
      <c r="F71" s="9">
        <v>437997.0484</v>
      </c>
      <c r="G71" s="9">
        <v>4056042.113</v>
      </c>
      <c r="H71" s="14">
        <v>6586.24</v>
      </c>
      <c r="I71" s="10">
        <v>38595</v>
      </c>
      <c r="J71" s="14"/>
      <c r="K71" s="14"/>
      <c r="L71" s="14"/>
      <c r="M71" s="16"/>
      <c r="N71" s="16"/>
      <c r="O71" s="8"/>
      <c r="P71" s="12">
        <v>8.29</v>
      </c>
      <c r="Q71" s="14">
        <v>344</v>
      </c>
      <c r="R71" s="12">
        <v>14.77</v>
      </c>
      <c r="S71" s="12">
        <f>(R71*(9/5))+32</f>
        <v>58.586</v>
      </c>
      <c r="T71" s="12">
        <v>7.92</v>
      </c>
      <c r="U71" s="20"/>
    </row>
    <row r="72" spans="1:21" ht="30">
      <c r="A72" s="5" t="s">
        <v>217</v>
      </c>
      <c r="B72" s="7" t="s">
        <v>218</v>
      </c>
      <c r="C72" s="7" t="s">
        <v>23</v>
      </c>
      <c r="D72" s="51" t="s">
        <v>219</v>
      </c>
      <c r="E72" s="7" t="s">
        <v>130</v>
      </c>
      <c r="F72" s="9">
        <v>437950.0387</v>
      </c>
      <c r="G72" s="9">
        <v>4055645.102</v>
      </c>
      <c r="H72" s="14">
        <v>6569.84</v>
      </c>
      <c r="I72" s="10">
        <v>38595</v>
      </c>
      <c r="J72" s="14"/>
      <c r="K72" s="14">
        <v>1</v>
      </c>
      <c r="L72" s="14"/>
      <c r="M72" s="16"/>
      <c r="N72" s="13">
        <f>K72*0.00223</f>
        <v>0.00223</v>
      </c>
      <c r="O72" s="8" t="s">
        <v>220</v>
      </c>
      <c r="P72" s="12">
        <v>6.56</v>
      </c>
      <c r="Q72" s="14">
        <v>311</v>
      </c>
      <c r="R72" s="12">
        <v>15.5</v>
      </c>
      <c r="S72" s="12">
        <f>(R72*(9/5))+32</f>
        <v>59.900000000000006</v>
      </c>
      <c r="T72" s="12">
        <v>1.24</v>
      </c>
      <c r="U72" s="20"/>
    </row>
    <row r="73" spans="1:21" ht="40.5">
      <c r="A73" s="5" t="s">
        <v>221</v>
      </c>
      <c r="B73" s="7" t="s">
        <v>222</v>
      </c>
      <c r="C73" s="7" t="s">
        <v>34</v>
      </c>
      <c r="D73" s="51" t="s">
        <v>223</v>
      </c>
      <c r="E73" s="7" t="s">
        <v>130</v>
      </c>
      <c r="F73" s="9">
        <v>437940.0384</v>
      </c>
      <c r="G73" s="9">
        <v>4055627.101</v>
      </c>
      <c r="H73" s="14">
        <v>6576.4</v>
      </c>
      <c r="I73" s="10">
        <v>38595</v>
      </c>
      <c r="J73" s="14"/>
      <c r="K73" s="14">
        <v>1</v>
      </c>
      <c r="L73" s="14"/>
      <c r="M73" s="16"/>
      <c r="N73" s="13">
        <f>K73*0.00223</f>
        <v>0.00223</v>
      </c>
      <c r="O73" s="8" t="s">
        <v>224</v>
      </c>
      <c r="P73" s="12">
        <v>6.85</v>
      </c>
      <c r="Q73" s="14">
        <v>196</v>
      </c>
      <c r="R73" s="12">
        <v>17.5</v>
      </c>
      <c r="S73" s="12">
        <f>(R73*(9/5))+32</f>
        <v>63.5</v>
      </c>
      <c r="T73" s="12">
        <v>5.4</v>
      </c>
      <c r="U73" s="20"/>
    </row>
    <row r="74" spans="1:21" ht="40.5">
      <c r="A74" s="5" t="s">
        <v>217</v>
      </c>
      <c r="B74" s="7" t="s">
        <v>225</v>
      </c>
      <c r="C74" s="7" t="s">
        <v>23</v>
      </c>
      <c r="D74" s="51" t="s">
        <v>226</v>
      </c>
      <c r="E74" s="7" t="s">
        <v>130</v>
      </c>
      <c r="F74" s="9">
        <v>437958.0372</v>
      </c>
      <c r="G74" s="9">
        <v>4055587.101</v>
      </c>
      <c r="H74" s="14">
        <v>6569.84</v>
      </c>
      <c r="I74" s="10">
        <v>38595</v>
      </c>
      <c r="J74" s="14"/>
      <c r="K74" s="14"/>
      <c r="L74" s="14">
        <v>25</v>
      </c>
      <c r="M74" s="16"/>
      <c r="N74" s="16">
        <f>L74*0.00223</f>
        <v>0.05575000000000001</v>
      </c>
      <c r="O74" s="8" t="s">
        <v>227</v>
      </c>
      <c r="P74" s="12">
        <v>6.95</v>
      </c>
      <c r="Q74" s="14">
        <v>316</v>
      </c>
      <c r="R74" s="12">
        <v>14.2</v>
      </c>
      <c r="S74" s="12">
        <f>(R74*(9/5))+32</f>
        <v>57.56</v>
      </c>
      <c r="T74" s="12">
        <v>6.64</v>
      </c>
      <c r="U74" s="20"/>
    </row>
    <row r="75" spans="1:21" ht="10.5">
      <c r="A75" s="5" t="s">
        <v>217</v>
      </c>
      <c r="B75" s="7" t="s">
        <v>228</v>
      </c>
      <c r="C75" s="7" t="s">
        <v>23</v>
      </c>
      <c r="D75" s="51" t="s">
        <v>229</v>
      </c>
      <c r="E75" s="7" t="s">
        <v>130</v>
      </c>
      <c r="F75" s="9">
        <v>437857.9994</v>
      </c>
      <c r="G75" s="9">
        <v>4054072.062</v>
      </c>
      <c r="H75" s="14">
        <v>6576.4</v>
      </c>
      <c r="I75" s="10">
        <v>38595</v>
      </c>
      <c r="J75" s="14"/>
      <c r="K75" s="14">
        <v>1</v>
      </c>
      <c r="L75" s="14"/>
      <c r="M75" s="16"/>
      <c r="N75" s="13">
        <f>K75*0.00223</f>
        <v>0.00223</v>
      </c>
      <c r="O75" s="8"/>
      <c r="P75" s="12"/>
      <c r="Q75" s="14"/>
      <c r="R75" s="12"/>
      <c r="S75" s="12"/>
      <c r="T75" s="12"/>
      <c r="U75" s="20"/>
    </row>
    <row r="76" spans="1:21" ht="40.5">
      <c r="A76" s="5" t="s">
        <v>221</v>
      </c>
      <c r="B76" s="7" t="s">
        <v>230</v>
      </c>
      <c r="C76" s="7" t="s">
        <v>34</v>
      </c>
      <c r="D76" s="51" t="s">
        <v>231</v>
      </c>
      <c r="E76" s="7" t="s">
        <v>130</v>
      </c>
      <c r="F76" s="9">
        <v>437781.9857</v>
      </c>
      <c r="G76" s="9">
        <v>4053511.047</v>
      </c>
      <c r="H76" s="14">
        <v>6582.96</v>
      </c>
      <c r="I76" s="10">
        <v>38595</v>
      </c>
      <c r="J76" s="14"/>
      <c r="K76" s="14"/>
      <c r="L76" s="14"/>
      <c r="M76" s="16"/>
      <c r="N76" s="16"/>
      <c r="O76" s="8" t="s">
        <v>232</v>
      </c>
      <c r="P76" s="12"/>
      <c r="Q76" s="14"/>
      <c r="R76" s="12"/>
      <c r="S76" s="12"/>
      <c r="T76" s="12"/>
      <c r="U76" s="20"/>
    </row>
    <row r="77" spans="1:21" ht="20.25">
      <c r="A77" s="5" t="s">
        <v>233</v>
      </c>
      <c r="B77" s="7" t="s">
        <v>234</v>
      </c>
      <c r="C77" s="7" t="s">
        <v>133</v>
      </c>
      <c r="D77" s="8" t="s">
        <v>235</v>
      </c>
      <c r="E77" s="7" t="s">
        <v>236</v>
      </c>
      <c r="F77" s="9">
        <v>437778.8697</v>
      </c>
      <c r="G77" s="9">
        <v>4048968.94</v>
      </c>
      <c r="H77" s="14">
        <v>6533.76</v>
      </c>
      <c r="I77" s="10">
        <v>38595</v>
      </c>
      <c r="J77" s="14"/>
      <c r="K77" s="14"/>
      <c r="L77" s="14"/>
      <c r="M77" s="16"/>
      <c r="N77" s="16"/>
      <c r="O77" s="7" t="s">
        <v>237</v>
      </c>
      <c r="P77" s="12">
        <v>8.33</v>
      </c>
      <c r="Q77" s="14">
        <v>328</v>
      </c>
      <c r="R77" s="12">
        <v>18.78</v>
      </c>
      <c r="S77" s="12">
        <f>(R77*(9/5))+32</f>
        <v>65.804</v>
      </c>
      <c r="T77" s="12">
        <v>7.6</v>
      </c>
      <c r="U77" s="20"/>
    </row>
    <row r="78" spans="1:21" ht="20.25">
      <c r="A78" s="5" t="s">
        <v>221</v>
      </c>
      <c r="B78" s="7" t="s">
        <v>238</v>
      </c>
      <c r="C78" s="7" t="s">
        <v>34</v>
      </c>
      <c r="D78" s="51" t="s">
        <v>239</v>
      </c>
      <c r="E78" s="7" t="s">
        <v>236</v>
      </c>
      <c r="F78" s="9">
        <v>437301.8352</v>
      </c>
      <c r="G78" s="9">
        <v>4047512.891</v>
      </c>
      <c r="H78" s="14">
        <v>6520.64</v>
      </c>
      <c r="I78" s="10">
        <v>38595</v>
      </c>
      <c r="J78" s="14"/>
      <c r="K78" s="14">
        <v>2</v>
      </c>
      <c r="L78" s="14"/>
      <c r="M78" s="16"/>
      <c r="N78" s="13">
        <f>K78*0.00223</f>
        <v>0.00446</v>
      </c>
      <c r="O78" s="8" t="s">
        <v>240</v>
      </c>
      <c r="P78" s="12">
        <v>7.67</v>
      </c>
      <c r="Q78" s="14">
        <v>287</v>
      </c>
      <c r="R78" s="12">
        <v>16.85</v>
      </c>
      <c r="S78" s="12">
        <f>(R78*(9/5))+32</f>
        <v>62.33</v>
      </c>
      <c r="T78" s="12">
        <v>7.31</v>
      </c>
      <c r="U78" s="7" t="s">
        <v>31</v>
      </c>
    </row>
    <row r="79" spans="1:21" ht="20.25">
      <c r="A79" s="5" t="s">
        <v>217</v>
      </c>
      <c r="B79" s="7" t="s">
        <v>241</v>
      </c>
      <c r="C79" s="7" t="s">
        <v>23</v>
      </c>
      <c r="D79" s="51" t="s">
        <v>242</v>
      </c>
      <c r="E79" s="7" t="s">
        <v>236</v>
      </c>
      <c r="F79" s="9">
        <v>437124.7796</v>
      </c>
      <c r="G79" s="9">
        <v>4045317.834</v>
      </c>
      <c r="H79" s="14">
        <v>6510.8</v>
      </c>
      <c r="I79" s="10">
        <v>38595</v>
      </c>
      <c r="J79" s="14"/>
      <c r="K79" s="14">
        <v>1</v>
      </c>
      <c r="L79" s="14"/>
      <c r="M79" s="16"/>
      <c r="N79" s="13">
        <f>K79*0.00223</f>
        <v>0.00223</v>
      </c>
      <c r="O79" s="8" t="s">
        <v>243</v>
      </c>
      <c r="P79" s="12"/>
      <c r="Q79" s="14"/>
      <c r="R79" s="12"/>
      <c r="S79" s="12"/>
      <c r="T79" s="12"/>
      <c r="U79" s="20"/>
    </row>
    <row r="80" spans="1:21" ht="20.25">
      <c r="A80" s="5" t="s">
        <v>217</v>
      </c>
      <c r="B80" s="7" t="s">
        <v>244</v>
      </c>
      <c r="C80" s="7" t="s">
        <v>23</v>
      </c>
      <c r="D80" s="51" t="s">
        <v>242</v>
      </c>
      <c r="E80" s="7" t="s">
        <v>236</v>
      </c>
      <c r="F80" s="9">
        <v>436859.7667</v>
      </c>
      <c r="G80" s="9">
        <v>4044773.814</v>
      </c>
      <c r="H80" s="14">
        <v>6497.68</v>
      </c>
      <c r="I80" s="10">
        <v>38595</v>
      </c>
      <c r="J80" s="14"/>
      <c r="K80" s="14">
        <v>1</v>
      </c>
      <c r="L80" s="14"/>
      <c r="M80" s="16"/>
      <c r="N80" s="13">
        <f>K80*0.00223</f>
        <v>0.00223</v>
      </c>
      <c r="O80" s="8" t="s">
        <v>243</v>
      </c>
      <c r="P80" s="12"/>
      <c r="Q80" s="14"/>
      <c r="R80" s="12"/>
      <c r="S80" s="12"/>
      <c r="T80" s="12"/>
      <c r="U80" s="20"/>
    </row>
    <row r="81" spans="1:21" ht="40.5">
      <c r="A81" s="5" t="s">
        <v>245</v>
      </c>
      <c r="B81" s="7" t="s">
        <v>246</v>
      </c>
      <c r="C81" s="7" t="s">
        <v>23</v>
      </c>
      <c r="D81" s="51" t="s">
        <v>247</v>
      </c>
      <c r="E81" s="7" t="s">
        <v>236</v>
      </c>
      <c r="F81" s="9">
        <v>436957.7613</v>
      </c>
      <c r="G81" s="9">
        <v>4044579.812</v>
      </c>
      <c r="H81" s="14">
        <v>6556.72</v>
      </c>
      <c r="I81" s="10">
        <v>38595</v>
      </c>
      <c r="J81" s="14"/>
      <c r="K81" s="14">
        <v>5</v>
      </c>
      <c r="L81" s="14"/>
      <c r="M81" s="16"/>
      <c r="N81" s="16">
        <f>K81*0.00223</f>
        <v>0.01115</v>
      </c>
      <c r="O81" s="8" t="s">
        <v>248</v>
      </c>
      <c r="P81" s="12">
        <v>7.25</v>
      </c>
      <c r="Q81" s="14">
        <v>218</v>
      </c>
      <c r="R81" s="12">
        <v>17.44</v>
      </c>
      <c r="S81" s="12"/>
      <c r="T81" s="12">
        <v>7</v>
      </c>
      <c r="U81" s="20"/>
    </row>
    <row r="82" spans="1:21" ht="30">
      <c r="A82" s="5" t="s">
        <v>245</v>
      </c>
      <c r="B82" s="7" t="s">
        <v>249</v>
      </c>
      <c r="C82" s="7" t="s">
        <v>23</v>
      </c>
      <c r="D82" s="51" t="s">
        <v>250</v>
      </c>
      <c r="E82" s="7" t="s">
        <v>236</v>
      </c>
      <c r="F82" s="9">
        <v>436979.7566</v>
      </c>
      <c r="G82" s="9">
        <v>4044403.808</v>
      </c>
      <c r="H82" s="14">
        <v>6543.6</v>
      </c>
      <c r="I82" s="10">
        <v>38595</v>
      </c>
      <c r="J82" s="14"/>
      <c r="K82" s="14">
        <v>10</v>
      </c>
      <c r="L82" s="14"/>
      <c r="M82" s="16"/>
      <c r="N82" s="16">
        <f>K82*0.00223</f>
        <v>0.0223</v>
      </c>
      <c r="O82" s="8" t="s">
        <v>251</v>
      </c>
      <c r="P82" s="12"/>
      <c r="Q82" s="14"/>
      <c r="R82" s="12"/>
      <c r="S82" s="12"/>
      <c r="T82" s="12"/>
      <c r="U82" s="20"/>
    </row>
    <row r="83" spans="1:21" ht="30">
      <c r="A83" s="5" t="s">
        <v>245</v>
      </c>
      <c r="B83" s="7" t="s">
        <v>252</v>
      </c>
      <c r="C83" s="7" t="s">
        <v>23</v>
      </c>
      <c r="D83" s="51" t="s">
        <v>250</v>
      </c>
      <c r="E83" s="7" t="s">
        <v>236</v>
      </c>
      <c r="F83" s="9">
        <v>437001.7548</v>
      </c>
      <c r="G83" s="9">
        <v>4044338.807</v>
      </c>
      <c r="H83" s="14">
        <v>6514.08</v>
      </c>
      <c r="I83" s="10">
        <v>38596</v>
      </c>
      <c r="J83" s="14"/>
      <c r="K83" s="14">
        <v>10</v>
      </c>
      <c r="L83" s="14"/>
      <c r="M83" s="16"/>
      <c r="N83" s="16">
        <f>K83*0.00223</f>
        <v>0.0223</v>
      </c>
      <c r="O83" s="8" t="s">
        <v>251</v>
      </c>
      <c r="P83" s="12"/>
      <c r="Q83" s="14"/>
      <c r="R83" s="12"/>
      <c r="S83" s="12"/>
      <c r="T83" s="12"/>
      <c r="U83" s="20"/>
    </row>
    <row r="84" spans="1:21" ht="30">
      <c r="A84" s="5" t="s">
        <v>245</v>
      </c>
      <c r="B84" s="7" t="s">
        <v>253</v>
      </c>
      <c r="C84" s="7" t="s">
        <v>23</v>
      </c>
      <c r="D84" s="51" t="s">
        <v>250</v>
      </c>
      <c r="E84" s="7" t="s">
        <v>236</v>
      </c>
      <c r="F84" s="9">
        <v>436994.754</v>
      </c>
      <c r="G84" s="9">
        <v>4044303.806</v>
      </c>
      <c r="H84" s="14">
        <v>6517.36</v>
      </c>
      <c r="I84" s="10">
        <v>38597</v>
      </c>
      <c r="J84" s="14"/>
      <c r="K84" s="14">
        <v>10</v>
      </c>
      <c r="L84" s="14"/>
      <c r="M84" s="16"/>
      <c r="N84" s="16">
        <f>K84*0.00223</f>
        <v>0.0223</v>
      </c>
      <c r="O84" s="8" t="s">
        <v>251</v>
      </c>
      <c r="P84" s="12"/>
      <c r="Q84" s="14"/>
      <c r="R84" s="12"/>
      <c r="S84" s="12"/>
      <c r="T84" s="12"/>
      <c r="U84" s="20"/>
    </row>
    <row r="85" spans="1:21" ht="30">
      <c r="A85" s="5" t="s">
        <v>245</v>
      </c>
      <c r="B85" s="7" t="s">
        <v>254</v>
      </c>
      <c r="C85" s="7" t="s">
        <v>23</v>
      </c>
      <c r="D85" s="51" t="s">
        <v>250</v>
      </c>
      <c r="E85" s="7" t="s">
        <v>236</v>
      </c>
      <c r="F85" s="9">
        <v>436983.753</v>
      </c>
      <c r="G85" s="9">
        <v>4044264.805</v>
      </c>
      <c r="H85" s="14">
        <v>6487.84</v>
      </c>
      <c r="I85" s="10">
        <v>38598</v>
      </c>
      <c r="J85" s="14"/>
      <c r="K85" s="14">
        <v>10</v>
      </c>
      <c r="L85" s="14"/>
      <c r="M85" s="16"/>
      <c r="N85" s="16">
        <f>K85*0.00223</f>
        <v>0.0223</v>
      </c>
      <c r="O85" s="8" t="s">
        <v>251</v>
      </c>
      <c r="P85" s="12"/>
      <c r="Q85" s="14"/>
      <c r="R85" s="12"/>
      <c r="S85" s="12"/>
      <c r="T85" s="12"/>
      <c r="U85" s="20"/>
    </row>
    <row r="86" spans="1:21" ht="30">
      <c r="A86" s="5" t="s">
        <v>245</v>
      </c>
      <c r="B86" s="7" t="s">
        <v>255</v>
      </c>
      <c r="C86" s="7" t="s">
        <v>23</v>
      </c>
      <c r="D86" s="51" t="s">
        <v>250</v>
      </c>
      <c r="E86" s="7" t="s">
        <v>236</v>
      </c>
      <c r="F86" s="9">
        <v>436979.7528</v>
      </c>
      <c r="G86" s="9">
        <v>4044254.805</v>
      </c>
      <c r="H86" s="14">
        <v>6484.56</v>
      </c>
      <c r="I86" s="10">
        <v>38599</v>
      </c>
      <c r="J86" s="14"/>
      <c r="K86" s="14">
        <v>10</v>
      </c>
      <c r="L86" s="14"/>
      <c r="M86" s="16"/>
      <c r="N86" s="16">
        <f>K86*0.00223</f>
        <v>0.0223</v>
      </c>
      <c r="O86" s="8" t="s">
        <v>251</v>
      </c>
      <c r="P86" s="12"/>
      <c r="Q86" s="14"/>
      <c r="R86" s="12"/>
      <c r="S86" s="12"/>
      <c r="T86" s="12"/>
      <c r="U86" s="20"/>
    </row>
    <row r="87" spans="1:21" ht="30">
      <c r="A87" s="5" t="s">
        <v>245</v>
      </c>
      <c r="B87" s="7" t="s">
        <v>256</v>
      </c>
      <c r="C87" s="7" t="s">
        <v>23</v>
      </c>
      <c r="D87" s="51" t="s">
        <v>250</v>
      </c>
      <c r="E87" s="7" t="s">
        <v>236</v>
      </c>
      <c r="F87" s="9">
        <v>436971.7524</v>
      </c>
      <c r="G87" s="9">
        <v>4044238.804</v>
      </c>
      <c r="H87" s="14">
        <v>6484.56</v>
      </c>
      <c r="I87" s="10">
        <v>38600</v>
      </c>
      <c r="J87" s="14"/>
      <c r="K87" s="14">
        <v>10</v>
      </c>
      <c r="L87" s="14"/>
      <c r="M87" s="16"/>
      <c r="N87" s="16">
        <f>K87*0.00223</f>
        <v>0.0223</v>
      </c>
      <c r="O87" s="8" t="s">
        <v>251</v>
      </c>
      <c r="P87" s="12"/>
      <c r="Q87" s="14"/>
      <c r="R87" s="12"/>
      <c r="S87" s="12"/>
      <c r="T87" s="12"/>
      <c r="U87" s="20"/>
    </row>
    <row r="88" spans="1:21" ht="30">
      <c r="A88" s="5" t="s">
        <v>245</v>
      </c>
      <c r="B88" s="7" t="s">
        <v>257</v>
      </c>
      <c r="C88" s="7" t="s">
        <v>23</v>
      </c>
      <c r="D88" s="51" t="s">
        <v>250</v>
      </c>
      <c r="E88" s="7" t="s">
        <v>236</v>
      </c>
      <c r="F88" s="9">
        <v>436939.751</v>
      </c>
      <c r="G88" s="9">
        <v>4044178.802</v>
      </c>
      <c r="H88" s="14">
        <v>6491.12</v>
      </c>
      <c r="I88" s="10">
        <v>38601</v>
      </c>
      <c r="J88" s="14"/>
      <c r="K88" s="14">
        <v>200</v>
      </c>
      <c r="L88" s="14"/>
      <c r="M88" s="16"/>
      <c r="N88" s="16">
        <f>K88*0.00223</f>
        <v>0.44600000000000006</v>
      </c>
      <c r="O88" s="8" t="s">
        <v>251</v>
      </c>
      <c r="P88" s="12"/>
      <c r="Q88" s="14"/>
      <c r="R88" s="12"/>
      <c r="S88" s="12"/>
      <c r="T88" s="12"/>
      <c r="U88" s="20"/>
    </row>
    <row r="89" spans="1:21" ht="30">
      <c r="A89" s="5" t="s">
        <v>245</v>
      </c>
      <c r="B89" s="7" t="s">
        <v>258</v>
      </c>
      <c r="C89" s="7" t="s">
        <v>23</v>
      </c>
      <c r="D89" s="51" t="s">
        <v>250</v>
      </c>
      <c r="E89" s="7" t="s">
        <v>236</v>
      </c>
      <c r="F89" s="9">
        <v>436933.7507</v>
      </c>
      <c r="G89" s="9">
        <v>4044168.801</v>
      </c>
      <c r="H89" s="14">
        <v>6514.08</v>
      </c>
      <c r="I89" s="10">
        <v>38602</v>
      </c>
      <c r="J89" s="14"/>
      <c r="K89" s="14">
        <v>200</v>
      </c>
      <c r="L89" s="14"/>
      <c r="M89" s="16"/>
      <c r="N89" s="16">
        <f>K89*0.00223</f>
        <v>0.44600000000000006</v>
      </c>
      <c r="O89" s="8" t="s">
        <v>251</v>
      </c>
      <c r="P89" s="12"/>
      <c r="Q89" s="14"/>
      <c r="R89" s="12"/>
      <c r="S89" s="12"/>
      <c r="T89" s="12"/>
      <c r="U89" s="20"/>
    </row>
    <row r="90" spans="1:21" ht="30">
      <c r="A90" s="5" t="s">
        <v>245</v>
      </c>
      <c r="B90" s="7" t="s">
        <v>259</v>
      </c>
      <c r="C90" s="7" t="s">
        <v>23</v>
      </c>
      <c r="D90" s="51" t="s">
        <v>250</v>
      </c>
      <c r="E90" s="7" t="s">
        <v>236</v>
      </c>
      <c r="F90" s="9">
        <v>436926.7502</v>
      </c>
      <c r="G90" s="9">
        <v>4044147.801</v>
      </c>
      <c r="H90" s="14">
        <v>6487.84</v>
      </c>
      <c r="I90" s="10">
        <v>38603</v>
      </c>
      <c r="J90" s="14"/>
      <c r="K90" s="14">
        <v>10</v>
      </c>
      <c r="L90" s="14"/>
      <c r="M90" s="16"/>
      <c r="N90" s="16">
        <f>K90*0.00223</f>
        <v>0.0223</v>
      </c>
      <c r="O90" s="8" t="s">
        <v>251</v>
      </c>
      <c r="P90" s="12"/>
      <c r="Q90" s="14"/>
      <c r="R90" s="12"/>
      <c r="S90" s="12"/>
      <c r="T90" s="12"/>
      <c r="U90" s="20"/>
    </row>
    <row r="91" spans="1:21" ht="30">
      <c r="A91" s="5" t="s">
        <v>245</v>
      </c>
      <c r="B91" s="7" t="s">
        <v>260</v>
      </c>
      <c r="C91" s="7" t="s">
        <v>23</v>
      </c>
      <c r="D91" s="51" t="s">
        <v>250</v>
      </c>
      <c r="E91" s="7" t="s">
        <v>236</v>
      </c>
      <c r="F91" s="9">
        <v>436897.7487</v>
      </c>
      <c r="G91" s="9">
        <v>4044083.798</v>
      </c>
      <c r="H91" s="14">
        <v>6487.84</v>
      </c>
      <c r="I91" s="10">
        <v>38604</v>
      </c>
      <c r="J91" s="14"/>
      <c r="K91" s="14">
        <v>10</v>
      </c>
      <c r="L91" s="14"/>
      <c r="M91" s="16"/>
      <c r="N91" s="16">
        <f>K91*0.00223</f>
        <v>0.0223</v>
      </c>
      <c r="O91" s="8" t="s">
        <v>251</v>
      </c>
      <c r="P91" s="12"/>
      <c r="Q91" s="14"/>
      <c r="R91" s="12"/>
      <c r="S91" s="12"/>
      <c r="T91" s="12"/>
      <c r="U91" s="20"/>
    </row>
    <row r="92" spans="1:21" ht="30">
      <c r="A92" s="5" t="s">
        <v>245</v>
      </c>
      <c r="B92" s="7" t="s">
        <v>261</v>
      </c>
      <c r="C92" s="7" t="s">
        <v>23</v>
      </c>
      <c r="D92" s="51" t="s">
        <v>250</v>
      </c>
      <c r="E92" s="7" t="s">
        <v>236</v>
      </c>
      <c r="F92" s="9">
        <v>436839.7464</v>
      </c>
      <c r="G92" s="9">
        <v>4043986.794</v>
      </c>
      <c r="H92" s="14">
        <v>6481.28</v>
      </c>
      <c r="I92" s="10">
        <v>38605</v>
      </c>
      <c r="J92" s="14"/>
      <c r="K92" s="14">
        <v>10</v>
      </c>
      <c r="L92" s="14"/>
      <c r="M92" s="16"/>
      <c r="N92" s="16">
        <f>K92*0.00223</f>
        <v>0.0223</v>
      </c>
      <c r="O92" s="8" t="s">
        <v>251</v>
      </c>
      <c r="P92" s="12"/>
      <c r="Q92" s="14"/>
      <c r="R92" s="12"/>
      <c r="S92" s="12"/>
      <c r="T92" s="12"/>
      <c r="U92" s="20"/>
    </row>
    <row r="93" spans="1:21" ht="30">
      <c r="A93" s="5" t="s">
        <v>245</v>
      </c>
      <c r="B93" s="7" t="s">
        <v>262</v>
      </c>
      <c r="C93" s="7" t="s">
        <v>23</v>
      </c>
      <c r="D93" s="51" t="s">
        <v>250</v>
      </c>
      <c r="E93" s="7" t="s">
        <v>236</v>
      </c>
      <c r="F93" s="9">
        <v>436813.7458</v>
      </c>
      <c r="G93" s="9">
        <v>4043958.793</v>
      </c>
      <c r="H93" s="14">
        <v>6451.76</v>
      </c>
      <c r="I93" s="10">
        <v>38606</v>
      </c>
      <c r="J93" s="14"/>
      <c r="K93" s="14">
        <v>10</v>
      </c>
      <c r="L93" s="14"/>
      <c r="M93" s="16"/>
      <c r="N93" s="16">
        <f>K93*0.00223</f>
        <v>0.0223</v>
      </c>
      <c r="O93" s="8" t="s">
        <v>251</v>
      </c>
      <c r="P93" s="12"/>
      <c r="Q93" s="14"/>
      <c r="R93" s="12"/>
      <c r="S93" s="12"/>
      <c r="T93" s="12"/>
      <c r="U93" s="20"/>
    </row>
    <row r="94" spans="1:21" ht="30">
      <c r="A94" s="5" t="s">
        <v>245</v>
      </c>
      <c r="B94" s="7" t="s">
        <v>263</v>
      </c>
      <c r="C94" s="7" t="s">
        <v>23</v>
      </c>
      <c r="D94" s="51" t="s">
        <v>250</v>
      </c>
      <c r="E94" s="7" t="s">
        <v>236</v>
      </c>
      <c r="F94" s="9">
        <v>436782.7435</v>
      </c>
      <c r="G94" s="9">
        <v>4043864.79</v>
      </c>
      <c r="H94" s="14">
        <v>6510.8</v>
      </c>
      <c r="I94" s="10">
        <v>38607</v>
      </c>
      <c r="J94" s="14"/>
      <c r="K94" s="14">
        <v>10</v>
      </c>
      <c r="L94" s="14"/>
      <c r="M94" s="16"/>
      <c r="N94" s="16">
        <f>K94*0.00223</f>
        <v>0.0223</v>
      </c>
      <c r="O94" s="8" t="s">
        <v>251</v>
      </c>
      <c r="P94" s="12"/>
      <c r="Q94" s="14"/>
      <c r="R94" s="12"/>
      <c r="S94" s="12"/>
      <c r="T94" s="12"/>
      <c r="U94" s="20"/>
    </row>
    <row r="95" spans="1:21" ht="30">
      <c r="A95" s="5" t="s">
        <v>245</v>
      </c>
      <c r="B95" s="7" t="s">
        <v>264</v>
      </c>
      <c r="C95" s="7" t="s">
        <v>23</v>
      </c>
      <c r="D95" s="51" t="s">
        <v>250</v>
      </c>
      <c r="E95" s="7" t="s">
        <v>236</v>
      </c>
      <c r="F95" s="9">
        <v>436730.7417</v>
      </c>
      <c r="G95" s="9">
        <v>4043785.786</v>
      </c>
      <c r="H95" s="14">
        <v>6455.04</v>
      </c>
      <c r="I95" s="10">
        <v>38608</v>
      </c>
      <c r="J95" s="14"/>
      <c r="K95" s="14">
        <v>10</v>
      </c>
      <c r="L95" s="14"/>
      <c r="M95" s="16"/>
      <c r="N95" s="16">
        <f>K95*0.00223</f>
        <v>0.0223</v>
      </c>
      <c r="O95" s="8" t="s">
        <v>251</v>
      </c>
      <c r="P95" s="12"/>
      <c r="Q95" s="14"/>
      <c r="R95" s="12"/>
      <c r="S95" s="12"/>
      <c r="T95" s="12"/>
      <c r="U95" s="20"/>
    </row>
    <row r="96" spans="1:21" ht="50.25">
      <c r="A96" s="5" t="s">
        <v>245</v>
      </c>
      <c r="B96" s="7" t="s">
        <v>265</v>
      </c>
      <c r="C96" s="7" t="s">
        <v>23</v>
      </c>
      <c r="D96" s="51" t="s">
        <v>266</v>
      </c>
      <c r="E96" s="7" t="s">
        <v>236</v>
      </c>
      <c r="F96" s="14">
        <v>436991</v>
      </c>
      <c r="G96" s="14">
        <v>4044179</v>
      </c>
      <c r="H96" s="9">
        <v>6516</v>
      </c>
      <c r="I96" s="10">
        <v>37561</v>
      </c>
      <c r="J96" s="14">
        <v>144</v>
      </c>
      <c r="K96" s="14"/>
      <c r="L96" s="14"/>
      <c r="M96" s="16">
        <f>J96*0.00223</f>
        <v>0.32112</v>
      </c>
      <c r="N96" s="16"/>
      <c r="O96" s="8" t="s">
        <v>267</v>
      </c>
      <c r="P96" s="12">
        <v>8.3</v>
      </c>
      <c r="Q96" s="14">
        <v>230.2</v>
      </c>
      <c r="R96" s="12">
        <v>15</v>
      </c>
      <c r="S96" s="12">
        <f>(R96*(9/5))+32</f>
        <v>59</v>
      </c>
      <c r="T96" s="12"/>
      <c r="U96" s="20"/>
    </row>
    <row r="97" spans="1:21" ht="50.25">
      <c r="A97" s="5" t="s">
        <v>245</v>
      </c>
      <c r="B97" s="7" t="s">
        <v>265</v>
      </c>
      <c r="C97" s="7" t="s">
        <v>23</v>
      </c>
      <c r="D97" s="51" t="s">
        <v>266</v>
      </c>
      <c r="E97" s="7" t="s">
        <v>236</v>
      </c>
      <c r="F97" s="14">
        <v>436991</v>
      </c>
      <c r="G97" s="14">
        <v>4044179</v>
      </c>
      <c r="H97" s="9">
        <v>6516</v>
      </c>
      <c r="I97" s="10">
        <v>36525</v>
      </c>
      <c r="J97" s="14"/>
      <c r="K97" s="14"/>
      <c r="L97" s="14"/>
      <c r="M97" s="16"/>
      <c r="N97" s="16"/>
      <c r="O97" s="8" t="s">
        <v>268</v>
      </c>
      <c r="P97" s="12"/>
      <c r="Q97" s="14"/>
      <c r="R97" s="12"/>
      <c r="S97" s="12"/>
      <c r="T97" s="12"/>
      <c r="U97" s="54" t="s">
        <v>31</v>
      </c>
    </row>
    <row r="98" spans="1:21" ht="30">
      <c r="A98" s="5" t="s">
        <v>245</v>
      </c>
      <c r="B98" s="7" t="s">
        <v>269</v>
      </c>
      <c r="C98" s="7" t="s">
        <v>23</v>
      </c>
      <c r="D98" s="51" t="s">
        <v>270</v>
      </c>
      <c r="E98" s="7" t="s">
        <v>236</v>
      </c>
      <c r="F98" s="14">
        <v>436962</v>
      </c>
      <c r="G98" s="14">
        <v>4044129</v>
      </c>
      <c r="H98" s="14">
        <v>6582.94</v>
      </c>
      <c r="I98" s="10">
        <v>37561</v>
      </c>
      <c r="J98" s="14"/>
      <c r="K98" s="14">
        <v>30</v>
      </c>
      <c r="L98" s="14"/>
      <c r="M98" s="16"/>
      <c r="N98" s="16">
        <f>K98*0.00223</f>
        <v>0.0669</v>
      </c>
      <c r="O98" s="8"/>
      <c r="P98" s="12"/>
      <c r="Q98" s="14"/>
      <c r="R98" s="12"/>
      <c r="S98" s="12"/>
      <c r="T98" s="12"/>
      <c r="U98" s="14"/>
    </row>
    <row r="99" spans="1:21" ht="20.25">
      <c r="A99" s="5" t="s">
        <v>271</v>
      </c>
      <c r="B99" s="7" t="s">
        <v>272</v>
      </c>
      <c r="C99" s="7" t="s">
        <v>23</v>
      </c>
      <c r="D99" s="8" t="s">
        <v>273</v>
      </c>
      <c r="E99" s="7" t="s">
        <v>236</v>
      </c>
      <c r="F99" s="14">
        <v>436738</v>
      </c>
      <c r="G99" s="14">
        <v>4043777</v>
      </c>
      <c r="H99" s="14">
        <v>6460</v>
      </c>
      <c r="I99" s="10">
        <v>37499</v>
      </c>
      <c r="J99" s="14">
        <v>7.5</v>
      </c>
      <c r="K99" s="14"/>
      <c r="L99" s="14"/>
      <c r="M99" s="16">
        <f>J99*0.00223</f>
        <v>0.016725</v>
      </c>
      <c r="N99" s="16"/>
      <c r="O99" s="8" t="s">
        <v>274</v>
      </c>
      <c r="P99" s="12">
        <v>8</v>
      </c>
      <c r="Q99" s="14">
        <v>247</v>
      </c>
      <c r="R99" s="12">
        <v>14.5</v>
      </c>
      <c r="S99" s="12">
        <f>(R99*(9/5))+32</f>
        <v>58.1</v>
      </c>
      <c r="T99" s="12">
        <v>7.4</v>
      </c>
      <c r="U99" s="7" t="s">
        <v>31</v>
      </c>
    </row>
    <row r="100" spans="1:21" ht="17.25" customHeight="1">
      <c r="A100" s="23"/>
      <c r="B100" s="24"/>
      <c r="C100" s="83"/>
      <c r="D100" s="84"/>
      <c r="E100" s="28"/>
      <c r="F100" s="28"/>
      <c r="G100" s="28"/>
      <c r="H100" s="28"/>
      <c r="I100" s="29"/>
      <c r="J100" s="30">
        <f>SUM(J69:J99)</f>
        <v>151.5</v>
      </c>
      <c r="K100" s="30">
        <f>SUM(K69:K99)</f>
        <v>562</v>
      </c>
      <c r="L100" s="30">
        <f>SUM(L69:L99)</f>
        <v>25</v>
      </c>
      <c r="M100" s="31">
        <f>SUM(M69:M99)</f>
        <v>0.337845</v>
      </c>
      <c r="N100" s="31">
        <f>SUM(N69:N99)</f>
        <v>1.3090099999999998</v>
      </c>
      <c r="O100" s="85"/>
      <c r="P100" s="33"/>
      <c r="Q100" s="34"/>
      <c r="R100" s="33"/>
      <c r="S100" s="33"/>
      <c r="T100" s="33"/>
      <c r="U100" s="86"/>
    </row>
    <row r="101" spans="1:21" ht="18" customHeight="1">
      <c r="A101" s="36"/>
      <c r="B101" s="37"/>
      <c r="C101" s="87"/>
      <c r="D101" s="88" t="s">
        <v>275</v>
      </c>
      <c r="E101" s="41"/>
      <c r="F101" s="41"/>
      <c r="G101" s="41"/>
      <c r="H101" s="41"/>
      <c r="I101" s="42"/>
      <c r="J101" s="43">
        <f>SUM(J100:L100)</f>
        <v>738.5</v>
      </c>
      <c r="K101" s="44" t="s">
        <v>142</v>
      </c>
      <c r="L101" s="45"/>
      <c r="M101" s="46">
        <f>SUM(M100:N100)</f>
        <v>1.6468549999999997</v>
      </c>
      <c r="N101" s="44" t="s">
        <v>143</v>
      </c>
      <c r="O101" s="89"/>
      <c r="P101" s="48"/>
      <c r="Q101" s="49"/>
      <c r="R101" s="48"/>
      <c r="S101" s="48"/>
      <c r="T101" s="48"/>
      <c r="U101" s="90"/>
    </row>
    <row r="102" spans="1:21" ht="30.75">
      <c r="A102" s="5" t="s">
        <v>276</v>
      </c>
      <c r="B102" s="7" t="s">
        <v>277</v>
      </c>
      <c r="C102" s="7" t="s">
        <v>23</v>
      </c>
      <c r="D102" s="51" t="s">
        <v>278</v>
      </c>
      <c r="E102" s="7" t="s">
        <v>236</v>
      </c>
      <c r="F102" s="14">
        <v>436794</v>
      </c>
      <c r="G102" s="14">
        <v>4043419</v>
      </c>
      <c r="H102" s="9">
        <v>6516</v>
      </c>
      <c r="I102" s="10">
        <v>37561</v>
      </c>
      <c r="J102" s="14"/>
      <c r="K102" s="14">
        <v>3</v>
      </c>
      <c r="L102" s="14"/>
      <c r="M102" s="16"/>
      <c r="N102" s="16">
        <f>K102*0.00223</f>
        <v>0.006690000000000001</v>
      </c>
      <c r="O102" s="8" t="s">
        <v>279</v>
      </c>
      <c r="P102" s="12"/>
      <c r="Q102" s="14"/>
      <c r="R102" s="12"/>
      <c r="S102" s="12"/>
      <c r="T102" s="12"/>
      <c r="U102" s="14"/>
    </row>
    <row r="103" spans="1:21" ht="40.5">
      <c r="A103" s="5" t="s">
        <v>276</v>
      </c>
      <c r="B103" s="7" t="s">
        <v>280</v>
      </c>
      <c r="C103" s="7" t="s">
        <v>23</v>
      </c>
      <c r="D103" s="51" t="s">
        <v>281</v>
      </c>
      <c r="E103" s="7" t="s">
        <v>236</v>
      </c>
      <c r="F103" s="14">
        <v>436809</v>
      </c>
      <c r="G103" s="14">
        <v>4043400</v>
      </c>
      <c r="H103" s="9">
        <v>6499</v>
      </c>
      <c r="I103" s="10">
        <v>37561</v>
      </c>
      <c r="J103" s="14"/>
      <c r="K103" s="14">
        <v>10</v>
      </c>
      <c r="L103" s="14"/>
      <c r="M103" s="16"/>
      <c r="N103" s="16">
        <f>K103*0.00223</f>
        <v>0.0223</v>
      </c>
      <c r="O103" s="8" t="s">
        <v>282</v>
      </c>
      <c r="P103" s="12">
        <v>8.08</v>
      </c>
      <c r="Q103" s="14">
        <v>284</v>
      </c>
      <c r="R103" s="12">
        <v>14.2</v>
      </c>
      <c r="S103" s="12">
        <f>(R103*(9/5))+32</f>
        <v>57.56</v>
      </c>
      <c r="T103" s="12">
        <v>7</v>
      </c>
      <c r="U103" s="14"/>
    </row>
    <row r="104" spans="1:21" ht="40.5">
      <c r="A104" s="5" t="s">
        <v>276</v>
      </c>
      <c r="B104" s="7" t="s">
        <v>280</v>
      </c>
      <c r="C104" s="7" t="s">
        <v>23</v>
      </c>
      <c r="D104" s="51" t="s">
        <v>281</v>
      </c>
      <c r="E104" s="7" t="s">
        <v>236</v>
      </c>
      <c r="F104" s="14">
        <v>436809</v>
      </c>
      <c r="G104" s="14">
        <v>4043400</v>
      </c>
      <c r="H104" s="9">
        <v>6499</v>
      </c>
      <c r="I104" s="10">
        <v>36525</v>
      </c>
      <c r="J104" s="14"/>
      <c r="K104" s="14"/>
      <c r="L104" s="14"/>
      <c r="M104" s="16"/>
      <c r="N104" s="16"/>
      <c r="O104" s="8" t="s">
        <v>283</v>
      </c>
      <c r="P104" s="12"/>
      <c r="Q104" s="14"/>
      <c r="R104" s="12"/>
      <c r="S104" s="12"/>
      <c r="T104" s="12"/>
      <c r="U104" s="54" t="s">
        <v>31</v>
      </c>
    </row>
    <row r="105" spans="1:21" ht="20.25">
      <c r="A105" s="5" t="s">
        <v>276</v>
      </c>
      <c r="B105" s="7" t="s">
        <v>284</v>
      </c>
      <c r="C105" s="7" t="s">
        <v>23</v>
      </c>
      <c r="D105" s="51" t="s">
        <v>285</v>
      </c>
      <c r="E105" s="7" t="s">
        <v>236</v>
      </c>
      <c r="F105" s="14">
        <v>436838</v>
      </c>
      <c r="G105" s="14">
        <v>4043387</v>
      </c>
      <c r="H105" s="9">
        <v>6503</v>
      </c>
      <c r="I105" s="10">
        <v>37561</v>
      </c>
      <c r="J105" s="14"/>
      <c r="K105" s="14"/>
      <c r="L105" s="14">
        <v>40</v>
      </c>
      <c r="M105" s="16"/>
      <c r="N105" s="16">
        <f>L105*0.00223</f>
        <v>0.0892</v>
      </c>
      <c r="O105" s="8" t="s">
        <v>286</v>
      </c>
      <c r="P105" s="12"/>
      <c r="Q105" s="14"/>
      <c r="R105" s="12"/>
      <c r="S105" s="12"/>
      <c r="T105" s="12"/>
      <c r="U105" s="14"/>
    </row>
    <row r="106" spans="1:21" ht="20.25">
      <c r="A106" s="5" t="s">
        <v>276</v>
      </c>
      <c r="B106" s="7" t="s">
        <v>287</v>
      </c>
      <c r="C106" s="7" t="s">
        <v>23</v>
      </c>
      <c r="D106" s="51" t="s">
        <v>288</v>
      </c>
      <c r="E106" s="7" t="s">
        <v>236</v>
      </c>
      <c r="F106" s="14">
        <v>436925</v>
      </c>
      <c r="G106" s="14">
        <v>4043330</v>
      </c>
      <c r="H106" s="9">
        <v>6516</v>
      </c>
      <c r="I106" s="10">
        <v>37561</v>
      </c>
      <c r="J106" s="14"/>
      <c r="K106" s="14"/>
      <c r="L106" s="14"/>
      <c r="M106" s="16"/>
      <c r="N106" s="16"/>
      <c r="O106" s="8"/>
      <c r="P106" s="12"/>
      <c r="Q106" s="14"/>
      <c r="R106" s="12"/>
      <c r="S106" s="12"/>
      <c r="T106" s="12"/>
      <c r="U106" s="14"/>
    </row>
    <row r="107" spans="1:21" ht="30">
      <c r="A107" s="5" t="s">
        <v>289</v>
      </c>
      <c r="B107" s="7" t="s">
        <v>290</v>
      </c>
      <c r="C107" s="7" t="s">
        <v>34</v>
      </c>
      <c r="D107" s="51" t="s">
        <v>291</v>
      </c>
      <c r="E107" s="7" t="s">
        <v>236</v>
      </c>
      <c r="F107" s="14">
        <v>436285</v>
      </c>
      <c r="G107" s="14">
        <v>4043206</v>
      </c>
      <c r="H107" s="9">
        <v>6465</v>
      </c>
      <c r="I107" s="10">
        <v>36599</v>
      </c>
      <c r="J107" s="14"/>
      <c r="K107" s="14"/>
      <c r="L107" s="14"/>
      <c r="M107" s="16"/>
      <c r="N107" s="16"/>
      <c r="O107" s="8" t="s">
        <v>292</v>
      </c>
      <c r="P107" s="52">
        <v>7.77</v>
      </c>
      <c r="Q107" s="53">
        <v>353</v>
      </c>
      <c r="R107" s="52">
        <v>15.9</v>
      </c>
      <c r="S107" s="52">
        <f>(R107*(9/5))+32</f>
        <v>60.620000000000005</v>
      </c>
      <c r="T107" s="12"/>
      <c r="U107" s="54" t="s">
        <v>31</v>
      </c>
    </row>
    <row r="108" spans="1:21" ht="20.25">
      <c r="A108" s="5" t="s">
        <v>293</v>
      </c>
      <c r="B108" s="7" t="s">
        <v>294</v>
      </c>
      <c r="C108" s="7" t="s">
        <v>34</v>
      </c>
      <c r="D108" s="51" t="s">
        <v>295</v>
      </c>
      <c r="E108" s="7" t="s">
        <v>236</v>
      </c>
      <c r="F108" s="14">
        <v>436247</v>
      </c>
      <c r="G108" s="14">
        <v>4043051</v>
      </c>
      <c r="H108" s="14">
        <v>6496</v>
      </c>
      <c r="I108" s="10">
        <v>37499</v>
      </c>
      <c r="J108" s="14"/>
      <c r="K108" s="14">
        <v>10</v>
      </c>
      <c r="L108" s="22"/>
      <c r="M108" s="16"/>
      <c r="N108" s="16">
        <f>K108*0.00223</f>
        <v>0.0223</v>
      </c>
      <c r="O108" s="8"/>
      <c r="P108" s="12">
        <v>7.5</v>
      </c>
      <c r="Q108" s="14">
        <v>859</v>
      </c>
      <c r="R108" s="12">
        <v>38.5</v>
      </c>
      <c r="S108" s="12">
        <f>(R108*(9/5))+32</f>
        <v>101.3</v>
      </c>
      <c r="T108" s="12">
        <v>4.2</v>
      </c>
      <c r="U108" s="7" t="s">
        <v>31</v>
      </c>
    </row>
    <row r="109" spans="1:21" ht="20.25">
      <c r="A109" s="5" t="s">
        <v>296</v>
      </c>
      <c r="B109" s="7" t="s">
        <v>297</v>
      </c>
      <c r="C109" s="7" t="s">
        <v>23</v>
      </c>
      <c r="D109" s="51" t="s">
        <v>298</v>
      </c>
      <c r="E109" s="7" t="s">
        <v>236</v>
      </c>
      <c r="F109" s="14">
        <v>436274</v>
      </c>
      <c r="G109" s="14">
        <v>4043027</v>
      </c>
      <c r="H109" s="9">
        <v>6473</v>
      </c>
      <c r="I109" s="10">
        <v>37562</v>
      </c>
      <c r="J109" s="14"/>
      <c r="K109" s="14">
        <v>0.5</v>
      </c>
      <c r="L109" s="14"/>
      <c r="M109" s="16"/>
      <c r="N109" s="13">
        <f>K109*0.00223</f>
        <v>0.001115</v>
      </c>
      <c r="O109" s="8"/>
      <c r="P109" s="12"/>
      <c r="Q109" s="14"/>
      <c r="R109" s="12"/>
      <c r="S109" s="12"/>
      <c r="T109" s="12"/>
      <c r="U109" s="14"/>
    </row>
    <row r="110" spans="1:21" ht="40.5">
      <c r="A110" s="5" t="s">
        <v>299</v>
      </c>
      <c r="B110" s="7" t="s">
        <v>300</v>
      </c>
      <c r="C110" s="7" t="s">
        <v>23</v>
      </c>
      <c r="D110" s="8" t="s">
        <v>301</v>
      </c>
      <c r="E110" s="7" t="s">
        <v>236</v>
      </c>
      <c r="F110" s="14">
        <v>436199</v>
      </c>
      <c r="G110" s="14">
        <v>4042675</v>
      </c>
      <c r="H110" s="14">
        <v>6447</v>
      </c>
      <c r="I110" s="10">
        <v>37499</v>
      </c>
      <c r="J110" s="14"/>
      <c r="K110" s="14">
        <v>4</v>
      </c>
      <c r="L110" s="14"/>
      <c r="M110" s="16"/>
      <c r="N110" s="16">
        <f>K110*0.00223</f>
        <v>0.00892</v>
      </c>
      <c r="O110" s="21"/>
      <c r="P110" s="12">
        <v>8.25</v>
      </c>
      <c r="Q110" s="14">
        <v>189</v>
      </c>
      <c r="R110" s="12">
        <v>17.4</v>
      </c>
      <c r="S110" s="12">
        <f>(R110*(9/5))+32</f>
        <v>63.31999999999999</v>
      </c>
      <c r="T110" s="12">
        <v>7.4</v>
      </c>
      <c r="U110" s="7" t="s">
        <v>31</v>
      </c>
    </row>
    <row r="111" spans="1:21" ht="40.5">
      <c r="A111" s="5" t="s">
        <v>296</v>
      </c>
      <c r="B111" s="7" t="s">
        <v>302</v>
      </c>
      <c r="C111" s="7" t="s">
        <v>23</v>
      </c>
      <c r="D111" s="51" t="s">
        <v>303</v>
      </c>
      <c r="E111" s="7" t="s">
        <v>236</v>
      </c>
      <c r="F111" s="14">
        <v>436180</v>
      </c>
      <c r="G111" s="14">
        <v>4042671</v>
      </c>
      <c r="H111" s="9">
        <v>6473</v>
      </c>
      <c r="I111" s="10">
        <v>37562</v>
      </c>
      <c r="J111" s="14"/>
      <c r="K111" s="14">
        <v>2</v>
      </c>
      <c r="L111" s="14"/>
      <c r="M111" s="16"/>
      <c r="N111" s="13">
        <f>K111*0.00223</f>
        <v>0.00446</v>
      </c>
      <c r="O111" s="8" t="s">
        <v>304</v>
      </c>
      <c r="P111" s="12"/>
      <c r="Q111" s="14"/>
      <c r="R111" s="12"/>
      <c r="S111" s="12"/>
      <c r="T111" s="12"/>
      <c r="U111" s="14"/>
    </row>
    <row r="112" spans="1:21" ht="20.25">
      <c r="A112" s="5" t="s">
        <v>305</v>
      </c>
      <c r="B112" s="7" t="s">
        <v>306</v>
      </c>
      <c r="C112" s="7" t="s">
        <v>23</v>
      </c>
      <c r="D112" s="51" t="s">
        <v>307</v>
      </c>
      <c r="E112" s="7" t="s">
        <v>236</v>
      </c>
      <c r="F112" s="14">
        <v>436194</v>
      </c>
      <c r="G112" s="14">
        <v>4042669</v>
      </c>
      <c r="H112" s="9">
        <v>6447</v>
      </c>
      <c r="I112" s="10">
        <v>37562</v>
      </c>
      <c r="J112" s="14"/>
      <c r="K112" s="14">
        <v>15</v>
      </c>
      <c r="L112" s="14"/>
      <c r="M112" s="16"/>
      <c r="N112" s="16">
        <f>K112*0.00223</f>
        <v>0.03345</v>
      </c>
      <c r="O112" s="8" t="s">
        <v>308</v>
      </c>
      <c r="P112" s="12">
        <v>8.3</v>
      </c>
      <c r="Q112" s="14">
        <v>166.3</v>
      </c>
      <c r="R112" s="12">
        <v>17.3</v>
      </c>
      <c r="S112" s="12">
        <f>(R112*(9/5))+32</f>
        <v>63.14</v>
      </c>
      <c r="T112" s="12">
        <v>6.9</v>
      </c>
      <c r="U112" s="7" t="s">
        <v>31</v>
      </c>
    </row>
    <row r="113" spans="1:21" ht="20.25">
      <c r="A113" s="5" t="s">
        <v>296</v>
      </c>
      <c r="B113" s="7" t="s">
        <v>309</v>
      </c>
      <c r="C113" s="7" t="s">
        <v>23</v>
      </c>
      <c r="D113" s="51" t="s">
        <v>310</v>
      </c>
      <c r="E113" s="7" t="s">
        <v>236</v>
      </c>
      <c r="F113" s="14">
        <v>436188</v>
      </c>
      <c r="G113" s="14">
        <v>4042670</v>
      </c>
      <c r="H113" s="9">
        <v>6463</v>
      </c>
      <c r="I113" s="10">
        <v>37562</v>
      </c>
      <c r="J113" s="14"/>
      <c r="K113" s="14">
        <v>10</v>
      </c>
      <c r="L113" s="14"/>
      <c r="M113" s="16"/>
      <c r="N113" s="16">
        <f>K113*0.00223</f>
        <v>0.0223</v>
      </c>
      <c r="O113" s="8" t="s">
        <v>311</v>
      </c>
      <c r="P113" s="12">
        <v>8.2</v>
      </c>
      <c r="Q113" s="14">
        <v>179</v>
      </c>
      <c r="R113" s="12">
        <v>18.1</v>
      </c>
      <c r="S113" s="12">
        <f>(R113*(9/5))+32</f>
        <v>64.58000000000001</v>
      </c>
      <c r="T113" s="12">
        <v>7.4</v>
      </c>
      <c r="U113" s="14"/>
    </row>
    <row r="114" spans="1:21" ht="20.25">
      <c r="A114" s="5" t="s">
        <v>296</v>
      </c>
      <c r="B114" s="7" t="s">
        <v>312</v>
      </c>
      <c r="C114" s="7" t="s">
        <v>23</v>
      </c>
      <c r="D114" s="51" t="s">
        <v>313</v>
      </c>
      <c r="E114" s="7" t="s">
        <v>236</v>
      </c>
      <c r="F114" s="14">
        <v>436185</v>
      </c>
      <c r="G114" s="14">
        <v>4042659</v>
      </c>
      <c r="H114" s="14">
        <v>6497.4</v>
      </c>
      <c r="I114" s="10">
        <v>37562</v>
      </c>
      <c r="J114" s="14"/>
      <c r="K114" s="14">
        <v>20</v>
      </c>
      <c r="L114" s="14"/>
      <c r="M114" s="16"/>
      <c r="N114" s="16">
        <f>K114*0.00223</f>
        <v>0.0446</v>
      </c>
      <c r="O114" s="8"/>
      <c r="P114" s="12">
        <v>8.2</v>
      </c>
      <c r="Q114" s="14">
        <v>185.4</v>
      </c>
      <c r="R114" s="12">
        <v>17.5</v>
      </c>
      <c r="S114" s="12">
        <f>(R114*(9/5))+32</f>
        <v>63.5</v>
      </c>
      <c r="T114" s="12">
        <v>6.5</v>
      </c>
      <c r="U114" s="14"/>
    </row>
    <row r="115" spans="1:21" ht="20.25">
      <c r="A115" s="5" t="s">
        <v>296</v>
      </c>
      <c r="B115" s="7" t="s">
        <v>314</v>
      </c>
      <c r="C115" s="7" t="s">
        <v>23</v>
      </c>
      <c r="D115" s="51" t="s">
        <v>315</v>
      </c>
      <c r="E115" s="7" t="s">
        <v>236</v>
      </c>
      <c r="F115" s="14">
        <v>436181</v>
      </c>
      <c r="G115" s="14">
        <v>4042643</v>
      </c>
      <c r="H115" s="9">
        <v>6447</v>
      </c>
      <c r="I115" s="10">
        <v>37562</v>
      </c>
      <c r="J115" s="14"/>
      <c r="K115" s="14">
        <v>7</v>
      </c>
      <c r="L115" s="14"/>
      <c r="M115" s="16"/>
      <c r="N115" s="16">
        <f>K115*0.00223</f>
        <v>0.015610000000000002</v>
      </c>
      <c r="O115" s="8" t="s">
        <v>316</v>
      </c>
      <c r="P115" s="12"/>
      <c r="Q115" s="14"/>
      <c r="R115" s="12"/>
      <c r="S115" s="12"/>
      <c r="T115" s="12"/>
      <c r="U115" s="14"/>
    </row>
    <row r="116" spans="1:21" ht="20.25">
      <c r="A116" s="5" t="s">
        <v>296</v>
      </c>
      <c r="B116" s="7" t="s">
        <v>317</v>
      </c>
      <c r="C116" s="7" t="s">
        <v>23</v>
      </c>
      <c r="D116" s="51" t="s">
        <v>315</v>
      </c>
      <c r="E116" s="7" t="s">
        <v>236</v>
      </c>
      <c r="F116" s="14">
        <v>436179</v>
      </c>
      <c r="G116" s="14">
        <v>4042634</v>
      </c>
      <c r="H116" s="14">
        <v>6487.82</v>
      </c>
      <c r="I116" s="10">
        <v>37562</v>
      </c>
      <c r="J116" s="14"/>
      <c r="K116" s="14">
        <v>2</v>
      </c>
      <c r="L116" s="14"/>
      <c r="M116" s="16"/>
      <c r="N116" s="13">
        <f>K116*0.00223</f>
        <v>0.00446</v>
      </c>
      <c r="O116" s="8"/>
      <c r="P116" s="12"/>
      <c r="Q116" s="14"/>
      <c r="R116" s="12"/>
      <c r="S116" s="12"/>
      <c r="T116" s="12"/>
      <c r="U116" s="14"/>
    </row>
    <row r="117" spans="1:21" ht="20.25">
      <c r="A117" s="5" t="s">
        <v>296</v>
      </c>
      <c r="B117" s="7" t="s">
        <v>318</v>
      </c>
      <c r="C117" s="7" t="s">
        <v>23</v>
      </c>
      <c r="D117" s="51" t="s">
        <v>315</v>
      </c>
      <c r="E117" s="7" t="s">
        <v>236</v>
      </c>
      <c r="F117" s="14">
        <v>436177</v>
      </c>
      <c r="G117" s="14">
        <v>4042623</v>
      </c>
      <c r="H117" s="14">
        <v>6490.94</v>
      </c>
      <c r="I117" s="10">
        <v>37562</v>
      </c>
      <c r="J117" s="14"/>
      <c r="K117" s="14">
        <v>7</v>
      </c>
      <c r="L117" s="14"/>
      <c r="M117" s="16"/>
      <c r="N117" s="16">
        <f>K117*0.00223</f>
        <v>0.015610000000000002</v>
      </c>
      <c r="O117" s="8"/>
      <c r="P117" s="12"/>
      <c r="Q117" s="14"/>
      <c r="R117" s="12">
        <v>18</v>
      </c>
      <c r="S117" s="12">
        <f>(R117*(9/5))+32</f>
        <v>64.4</v>
      </c>
      <c r="T117" s="12"/>
      <c r="U117" s="14"/>
    </row>
    <row r="118" spans="1:21" ht="20.25">
      <c r="A118" s="5" t="s">
        <v>296</v>
      </c>
      <c r="B118" s="7" t="s">
        <v>319</v>
      </c>
      <c r="C118" s="7" t="s">
        <v>23</v>
      </c>
      <c r="D118" s="51" t="s">
        <v>315</v>
      </c>
      <c r="E118" s="7" t="s">
        <v>236</v>
      </c>
      <c r="F118" s="14">
        <v>436174</v>
      </c>
      <c r="G118" s="14">
        <v>4042612</v>
      </c>
      <c r="H118" s="14">
        <v>6483.02</v>
      </c>
      <c r="I118" s="10">
        <v>37562</v>
      </c>
      <c r="J118" s="14"/>
      <c r="K118" s="14">
        <v>5</v>
      </c>
      <c r="L118" s="14"/>
      <c r="M118" s="16"/>
      <c r="N118" s="16">
        <f>K118*0.00223</f>
        <v>0.01115</v>
      </c>
      <c r="O118" s="8"/>
      <c r="P118" s="12"/>
      <c r="Q118" s="14"/>
      <c r="R118" s="12"/>
      <c r="S118" s="12"/>
      <c r="T118" s="12"/>
      <c r="U118" s="14"/>
    </row>
    <row r="119" spans="1:21" ht="20.25">
      <c r="A119" s="5" t="s">
        <v>296</v>
      </c>
      <c r="B119" s="7" t="s">
        <v>320</v>
      </c>
      <c r="C119" s="7" t="s">
        <v>23</v>
      </c>
      <c r="D119" s="51" t="s">
        <v>315</v>
      </c>
      <c r="E119" s="7" t="s">
        <v>236</v>
      </c>
      <c r="F119" s="14">
        <v>436170</v>
      </c>
      <c r="G119" s="14">
        <v>4042598</v>
      </c>
      <c r="H119" s="9">
        <v>6447</v>
      </c>
      <c r="I119" s="10">
        <v>37562</v>
      </c>
      <c r="J119" s="14"/>
      <c r="K119" s="14">
        <v>30</v>
      </c>
      <c r="L119" s="14"/>
      <c r="M119" s="16"/>
      <c r="N119" s="16">
        <f>K119*0.00223</f>
        <v>0.0669</v>
      </c>
      <c r="O119" s="8"/>
      <c r="P119" s="12">
        <v>8.3</v>
      </c>
      <c r="Q119" s="14">
        <v>170</v>
      </c>
      <c r="R119" s="12">
        <v>19.4</v>
      </c>
      <c r="S119" s="12">
        <f>(R119*(9/5))+32</f>
        <v>66.92</v>
      </c>
      <c r="T119" s="12">
        <v>8.2</v>
      </c>
      <c r="U119" s="14"/>
    </row>
    <row r="120" spans="1:21" ht="20.25">
      <c r="A120" s="5" t="s">
        <v>296</v>
      </c>
      <c r="B120" s="7" t="s">
        <v>321</v>
      </c>
      <c r="C120" s="7" t="s">
        <v>23</v>
      </c>
      <c r="D120" s="51" t="s">
        <v>315</v>
      </c>
      <c r="E120" s="7" t="s">
        <v>236</v>
      </c>
      <c r="F120" s="14">
        <v>436166</v>
      </c>
      <c r="G120" s="14">
        <v>4042588</v>
      </c>
      <c r="H120" s="9">
        <v>6478.79</v>
      </c>
      <c r="I120" s="10">
        <v>37562</v>
      </c>
      <c r="J120" s="14"/>
      <c r="K120" s="14">
        <v>10</v>
      </c>
      <c r="L120" s="14"/>
      <c r="M120" s="16"/>
      <c r="N120" s="16">
        <f>K120*0.00223</f>
        <v>0.0223</v>
      </c>
      <c r="O120" s="8"/>
      <c r="P120" s="12"/>
      <c r="Q120" s="14"/>
      <c r="R120" s="12"/>
      <c r="S120" s="12"/>
      <c r="T120" s="12"/>
      <c r="U120" s="14"/>
    </row>
    <row r="121" spans="1:21" ht="20.25">
      <c r="A121" s="5" t="s">
        <v>296</v>
      </c>
      <c r="B121" s="7" t="s">
        <v>322</v>
      </c>
      <c r="C121" s="7" t="s">
        <v>23</v>
      </c>
      <c r="D121" s="51" t="s">
        <v>315</v>
      </c>
      <c r="E121" s="7" t="s">
        <v>236</v>
      </c>
      <c r="F121" s="14">
        <v>436161</v>
      </c>
      <c r="G121" s="14">
        <v>4042578</v>
      </c>
      <c r="H121" s="9">
        <v>6475.14</v>
      </c>
      <c r="I121" s="10">
        <v>37562</v>
      </c>
      <c r="J121" s="14"/>
      <c r="K121" s="14">
        <v>5</v>
      </c>
      <c r="L121" s="14"/>
      <c r="M121" s="16"/>
      <c r="N121" s="16">
        <f>K121*0.00223</f>
        <v>0.01115</v>
      </c>
      <c r="O121" s="8"/>
      <c r="P121" s="12"/>
      <c r="Q121" s="14"/>
      <c r="R121" s="12"/>
      <c r="S121" s="12"/>
      <c r="T121" s="12"/>
      <c r="U121" s="14"/>
    </row>
    <row r="122" spans="1:21" ht="20.25">
      <c r="A122" s="5" t="s">
        <v>296</v>
      </c>
      <c r="B122" s="7" t="s">
        <v>323</v>
      </c>
      <c r="C122" s="7" t="s">
        <v>23</v>
      </c>
      <c r="D122" s="51" t="s">
        <v>315</v>
      </c>
      <c r="E122" s="7" t="s">
        <v>236</v>
      </c>
      <c r="F122" s="14">
        <v>436157</v>
      </c>
      <c r="G122" s="14">
        <v>4042569</v>
      </c>
      <c r="H122" s="9">
        <v>6472.52</v>
      </c>
      <c r="I122" s="10">
        <v>37562</v>
      </c>
      <c r="J122" s="14"/>
      <c r="K122" s="14">
        <v>2</v>
      </c>
      <c r="L122" s="14"/>
      <c r="M122" s="16"/>
      <c r="N122" s="13">
        <f>K122*0.00223</f>
        <v>0.00446</v>
      </c>
      <c r="O122" s="8"/>
      <c r="P122" s="12">
        <v>8.3</v>
      </c>
      <c r="Q122" s="14"/>
      <c r="R122" s="12">
        <v>18.6</v>
      </c>
      <c r="S122" s="12">
        <f>(R122*(9/5))+32</f>
        <v>65.48</v>
      </c>
      <c r="T122" s="12"/>
      <c r="U122" s="14"/>
    </row>
    <row r="123" spans="1:21" ht="20.25">
      <c r="A123" s="5" t="s">
        <v>296</v>
      </c>
      <c r="B123" s="7" t="s">
        <v>324</v>
      </c>
      <c r="C123" s="7" t="s">
        <v>23</v>
      </c>
      <c r="D123" s="51" t="s">
        <v>315</v>
      </c>
      <c r="E123" s="7" t="s">
        <v>236</v>
      </c>
      <c r="F123" s="14">
        <v>436153</v>
      </c>
      <c r="G123" s="14">
        <v>4042557</v>
      </c>
      <c r="H123" s="9">
        <v>6447</v>
      </c>
      <c r="I123" s="10">
        <v>37562</v>
      </c>
      <c r="J123" s="14"/>
      <c r="K123" s="14">
        <v>3</v>
      </c>
      <c r="L123" s="14"/>
      <c r="M123" s="16"/>
      <c r="N123" s="16">
        <f>K123*0.00223</f>
        <v>0.006690000000000001</v>
      </c>
      <c r="O123" s="8"/>
      <c r="P123" s="12"/>
      <c r="Q123" s="14"/>
      <c r="R123" s="12"/>
      <c r="S123" s="12"/>
      <c r="T123" s="12"/>
      <c r="U123" s="14"/>
    </row>
    <row r="124" spans="1:21" ht="20.25">
      <c r="A124" s="5" t="s">
        <v>325</v>
      </c>
      <c r="B124" s="7" t="s">
        <v>326</v>
      </c>
      <c r="C124" s="7" t="s">
        <v>34</v>
      </c>
      <c r="D124" s="51" t="s">
        <v>327</v>
      </c>
      <c r="E124" s="7" t="s">
        <v>236</v>
      </c>
      <c r="F124" s="14">
        <v>436022</v>
      </c>
      <c r="G124" s="14">
        <v>4042296</v>
      </c>
      <c r="H124" s="9">
        <v>6465</v>
      </c>
      <c r="I124" s="10">
        <v>36599</v>
      </c>
      <c r="J124" s="14"/>
      <c r="K124" s="14"/>
      <c r="L124" s="14"/>
      <c r="M124" s="16"/>
      <c r="N124" s="16"/>
      <c r="O124" s="8" t="s">
        <v>328</v>
      </c>
      <c r="P124" s="52">
        <v>7.71</v>
      </c>
      <c r="Q124" s="53">
        <v>474</v>
      </c>
      <c r="R124" s="52">
        <v>14.3</v>
      </c>
      <c r="S124" s="52">
        <f>(R124*(9/5))+32</f>
        <v>57.74</v>
      </c>
      <c r="T124" s="12"/>
      <c r="U124" s="54" t="s">
        <v>31</v>
      </c>
    </row>
    <row r="125" spans="1:21" ht="20.25">
      <c r="A125" s="5" t="s">
        <v>329</v>
      </c>
      <c r="B125" s="7" t="s">
        <v>330</v>
      </c>
      <c r="C125" s="7" t="s">
        <v>23</v>
      </c>
      <c r="D125" s="51" t="s">
        <v>331</v>
      </c>
      <c r="E125" s="7" t="s">
        <v>236</v>
      </c>
      <c r="F125" s="14">
        <v>435764</v>
      </c>
      <c r="G125" s="14">
        <v>4041505</v>
      </c>
      <c r="H125" s="9">
        <v>6463</v>
      </c>
      <c r="I125" s="10">
        <v>37562</v>
      </c>
      <c r="J125" s="14"/>
      <c r="K125" s="14">
        <v>5</v>
      </c>
      <c r="L125" s="14"/>
      <c r="M125" s="16"/>
      <c r="N125" s="16">
        <f>K125*0.00223</f>
        <v>0.01115</v>
      </c>
      <c r="O125" s="8" t="s">
        <v>332</v>
      </c>
      <c r="P125" s="12">
        <v>7.4</v>
      </c>
      <c r="Q125" s="14">
        <v>151</v>
      </c>
      <c r="R125" s="12">
        <v>17.2</v>
      </c>
      <c r="S125" s="12">
        <f>(R125*(9/5))+32</f>
        <v>62.96</v>
      </c>
      <c r="T125" s="12">
        <v>7.4</v>
      </c>
      <c r="U125" s="14"/>
    </row>
    <row r="126" spans="1:21" ht="20.25">
      <c r="A126" s="5" t="s">
        <v>329</v>
      </c>
      <c r="B126" s="7" t="s">
        <v>333</v>
      </c>
      <c r="C126" s="7" t="s">
        <v>23</v>
      </c>
      <c r="D126" s="51" t="s">
        <v>331</v>
      </c>
      <c r="E126" s="7" t="s">
        <v>236</v>
      </c>
      <c r="F126" s="14">
        <v>435728</v>
      </c>
      <c r="G126" s="14">
        <v>4041407</v>
      </c>
      <c r="H126" s="9">
        <v>6447</v>
      </c>
      <c r="I126" s="10">
        <v>37562</v>
      </c>
      <c r="J126" s="14"/>
      <c r="K126" s="14">
        <v>8</v>
      </c>
      <c r="L126" s="14"/>
      <c r="M126" s="16"/>
      <c r="N126" s="16">
        <f>K126*0.00223</f>
        <v>0.01784</v>
      </c>
      <c r="O126" s="8" t="s">
        <v>334</v>
      </c>
      <c r="P126" s="12">
        <v>7.6</v>
      </c>
      <c r="Q126" s="14">
        <v>163</v>
      </c>
      <c r="R126" s="12">
        <v>16.1</v>
      </c>
      <c r="S126" s="12">
        <f>(R126*(9/5))+32</f>
        <v>60.980000000000004</v>
      </c>
      <c r="T126" s="12">
        <v>8</v>
      </c>
      <c r="U126" s="14"/>
    </row>
    <row r="127" spans="1:21" ht="20.25">
      <c r="A127" s="5" t="s">
        <v>329</v>
      </c>
      <c r="B127" s="7" t="s">
        <v>335</v>
      </c>
      <c r="C127" s="7" t="s">
        <v>23</v>
      </c>
      <c r="D127" s="8" t="s">
        <v>331</v>
      </c>
      <c r="E127" s="7" t="s">
        <v>236</v>
      </c>
      <c r="F127" s="14">
        <v>435697</v>
      </c>
      <c r="G127" s="14">
        <v>4041345</v>
      </c>
      <c r="H127" s="9">
        <v>6457</v>
      </c>
      <c r="I127" s="10">
        <v>37562</v>
      </c>
      <c r="J127" s="14"/>
      <c r="K127" s="14"/>
      <c r="L127" s="14"/>
      <c r="M127" s="16"/>
      <c r="N127" s="16"/>
      <c r="O127" s="8"/>
      <c r="P127" s="12"/>
      <c r="Q127" s="14"/>
      <c r="R127" s="12"/>
      <c r="S127" s="12"/>
      <c r="T127" s="12"/>
      <c r="U127" s="14"/>
    </row>
    <row r="128" spans="1:21" ht="20.25">
      <c r="A128" s="5" t="s">
        <v>329</v>
      </c>
      <c r="B128" s="7" t="s">
        <v>336</v>
      </c>
      <c r="C128" s="7" t="s">
        <v>23</v>
      </c>
      <c r="D128" s="51" t="s">
        <v>337</v>
      </c>
      <c r="E128" s="7" t="s">
        <v>236</v>
      </c>
      <c r="F128" s="14">
        <v>435691</v>
      </c>
      <c r="G128" s="14">
        <v>4041303</v>
      </c>
      <c r="H128" s="9">
        <v>6447</v>
      </c>
      <c r="I128" s="10">
        <v>37562</v>
      </c>
      <c r="J128" s="14"/>
      <c r="K128" s="14">
        <v>3</v>
      </c>
      <c r="L128" s="14"/>
      <c r="M128" s="16"/>
      <c r="N128" s="16">
        <f>K128*0.00223</f>
        <v>0.006690000000000001</v>
      </c>
      <c r="O128" s="8" t="s">
        <v>338</v>
      </c>
      <c r="P128" s="12"/>
      <c r="Q128" s="14"/>
      <c r="R128" s="12"/>
      <c r="S128" s="12"/>
      <c r="T128" s="12"/>
      <c r="U128" s="14"/>
    </row>
    <row r="129" spans="1:21" ht="20.25">
      <c r="A129" s="5" t="s">
        <v>329</v>
      </c>
      <c r="B129" s="7" t="s">
        <v>339</v>
      </c>
      <c r="C129" s="7" t="s">
        <v>23</v>
      </c>
      <c r="D129" s="8" t="s">
        <v>331</v>
      </c>
      <c r="E129" s="7" t="s">
        <v>236</v>
      </c>
      <c r="F129" s="14">
        <v>435700</v>
      </c>
      <c r="G129" s="14">
        <v>4041249</v>
      </c>
      <c r="H129" s="9">
        <v>6463</v>
      </c>
      <c r="I129" s="10">
        <v>37562</v>
      </c>
      <c r="J129" s="14"/>
      <c r="K129" s="14">
        <v>10</v>
      </c>
      <c r="L129" s="14"/>
      <c r="M129" s="16"/>
      <c r="N129" s="16">
        <f>K129*0.00223</f>
        <v>0.0223</v>
      </c>
      <c r="O129" s="8" t="s">
        <v>340</v>
      </c>
      <c r="P129" s="12">
        <v>7.9</v>
      </c>
      <c r="Q129" s="14">
        <v>161</v>
      </c>
      <c r="R129" s="12">
        <v>19.1</v>
      </c>
      <c r="S129" s="12">
        <f>(R129*(9/5))+32</f>
        <v>66.38</v>
      </c>
      <c r="T129" s="12">
        <v>6.4</v>
      </c>
      <c r="U129" s="7" t="s">
        <v>31</v>
      </c>
    </row>
    <row r="130" spans="1:21" ht="20.25">
      <c r="A130" s="5" t="s">
        <v>329</v>
      </c>
      <c r="B130" s="7" t="s">
        <v>341</v>
      </c>
      <c r="C130" s="7" t="s">
        <v>23</v>
      </c>
      <c r="D130" s="51" t="s">
        <v>337</v>
      </c>
      <c r="E130" s="7" t="s">
        <v>236</v>
      </c>
      <c r="F130" s="14">
        <v>435676</v>
      </c>
      <c r="G130" s="14">
        <v>4041241</v>
      </c>
      <c r="H130" s="9">
        <v>6463</v>
      </c>
      <c r="I130" s="10">
        <v>37562</v>
      </c>
      <c r="J130" s="14"/>
      <c r="K130" s="14">
        <v>0.5</v>
      </c>
      <c r="L130" s="14"/>
      <c r="M130" s="16"/>
      <c r="N130" s="13">
        <f>K130*0.00223</f>
        <v>0.001115</v>
      </c>
      <c r="O130" s="8"/>
      <c r="P130" s="12"/>
      <c r="Q130" s="14"/>
      <c r="R130" s="12"/>
      <c r="S130" s="12"/>
      <c r="T130" s="12"/>
      <c r="U130" s="14"/>
    </row>
    <row r="131" spans="1:21" ht="20.25">
      <c r="A131" s="5" t="s">
        <v>329</v>
      </c>
      <c r="B131" s="7" t="s">
        <v>342</v>
      </c>
      <c r="C131" s="7" t="s">
        <v>23</v>
      </c>
      <c r="D131" s="51" t="s">
        <v>337</v>
      </c>
      <c r="E131" s="7" t="s">
        <v>236</v>
      </c>
      <c r="F131" s="14">
        <v>435675</v>
      </c>
      <c r="G131" s="14">
        <v>4041224</v>
      </c>
      <c r="H131" s="9">
        <v>6447</v>
      </c>
      <c r="I131" s="10">
        <v>37562</v>
      </c>
      <c r="J131" s="14"/>
      <c r="K131" s="14">
        <v>1</v>
      </c>
      <c r="L131" s="22"/>
      <c r="M131" s="16"/>
      <c r="N131" s="13">
        <f>K131*0.00223</f>
        <v>0.00223</v>
      </c>
      <c r="O131" s="8" t="s">
        <v>343</v>
      </c>
      <c r="P131" s="12"/>
      <c r="Q131" s="14"/>
      <c r="R131" s="12"/>
      <c r="S131" s="12"/>
      <c r="T131" s="12"/>
      <c r="U131" s="14"/>
    </row>
    <row r="132" spans="1:21" ht="20.25">
      <c r="A132" s="5" t="s">
        <v>329</v>
      </c>
      <c r="B132" s="7" t="s">
        <v>344</v>
      </c>
      <c r="C132" s="7" t="s">
        <v>23</v>
      </c>
      <c r="D132" s="51" t="s">
        <v>345</v>
      </c>
      <c r="E132" s="7" t="s">
        <v>236</v>
      </c>
      <c r="F132" s="14">
        <v>435660</v>
      </c>
      <c r="G132" s="14">
        <v>4041171</v>
      </c>
      <c r="H132" s="14">
        <v>6466.1</v>
      </c>
      <c r="I132" s="10">
        <v>37562</v>
      </c>
      <c r="J132" s="14"/>
      <c r="K132" s="14">
        <v>8</v>
      </c>
      <c r="L132" s="22"/>
      <c r="M132" s="16"/>
      <c r="N132" s="16">
        <f>K132*0.00223</f>
        <v>0.01784</v>
      </c>
      <c r="O132" s="8" t="s">
        <v>346</v>
      </c>
      <c r="P132" s="12">
        <v>7.67</v>
      </c>
      <c r="Q132" s="14">
        <v>165</v>
      </c>
      <c r="R132" s="12">
        <v>19.8</v>
      </c>
      <c r="S132" s="12">
        <f>(R132*(9/5))+32</f>
        <v>67.64</v>
      </c>
      <c r="T132" s="12">
        <v>6.3</v>
      </c>
      <c r="U132" s="14"/>
    </row>
    <row r="133" spans="1:21" ht="20.25">
      <c r="A133" s="5" t="s">
        <v>329</v>
      </c>
      <c r="B133" s="7" t="s">
        <v>347</v>
      </c>
      <c r="C133" s="7" t="s">
        <v>23</v>
      </c>
      <c r="D133" s="51" t="s">
        <v>348</v>
      </c>
      <c r="E133" s="7" t="s">
        <v>236</v>
      </c>
      <c r="F133" s="14">
        <v>435648</v>
      </c>
      <c r="G133" s="14">
        <v>4041158</v>
      </c>
      <c r="H133" s="9">
        <v>6447</v>
      </c>
      <c r="I133" s="10">
        <v>37562</v>
      </c>
      <c r="J133" s="14"/>
      <c r="K133" s="14">
        <v>2</v>
      </c>
      <c r="L133" s="22"/>
      <c r="M133" s="16"/>
      <c r="N133" s="13">
        <f>K133*0.00223</f>
        <v>0.00446</v>
      </c>
      <c r="O133" s="8" t="s">
        <v>349</v>
      </c>
      <c r="P133" s="12"/>
      <c r="Q133" s="14"/>
      <c r="R133" s="12"/>
      <c r="S133" s="12"/>
      <c r="T133" s="12"/>
      <c r="U133" s="14"/>
    </row>
    <row r="134" spans="1:21" ht="20.25">
      <c r="A134" s="5" t="s">
        <v>329</v>
      </c>
      <c r="B134" s="7" t="s">
        <v>350</v>
      </c>
      <c r="C134" s="7" t="s">
        <v>23</v>
      </c>
      <c r="D134" s="51" t="s">
        <v>351</v>
      </c>
      <c r="E134" s="7" t="s">
        <v>236</v>
      </c>
      <c r="F134" s="14">
        <v>435641</v>
      </c>
      <c r="G134" s="14">
        <v>4041134</v>
      </c>
      <c r="H134" s="9">
        <v>6457</v>
      </c>
      <c r="I134" s="10">
        <v>37562</v>
      </c>
      <c r="J134" s="14"/>
      <c r="K134" s="14">
        <v>1</v>
      </c>
      <c r="L134" s="22"/>
      <c r="M134" s="16"/>
      <c r="N134" s="13">
        <f>K134*0.00223</f>
        <v>0.00223</v>
      </c>
      <c r="O134" s="8"/>
      <c r="P134" s="12"/>
      <c r="Q134" s="14"/>
      <c r="R134" s="12"/>
      <c r="S134" s="12"/>
      <c r="T134" s="12"/>
      <c r="U134" s="14"/>
    </row>
    <row r="135" spans="1:21" ht="20.25">
      <c r="A135" s="5" t="s">
        <v>329</v>
      </c>
      <c r="B135" s="7" t="s">
        <v>352</v>
      </c>
      <c r="C135" s="7" t="s">
        <v>23</v>
      </c>
      <c r="D135" s="51" t="s">
        <v>315</v>
      </c>
      <c r="E135" s="7" t="s">
        <v>236</v>
      </c>
      <c r="F135" s="14">
        <v>435615</v>
      </c>
      <c r="G135" s="14">
        <v>4041091</v>
      </c>
      <c r="H135" s="9">
        <v>6447</v>
      </c>
      <c r="I135" s="10">
        <v>37562</v>
      </c>
      <c r="J135" s="14"/>
      <c r="K135" s="14">
        <v>1</v>
      </c>
      <c r="L135" s="22"/>
      <c r="M135" s="16"/>
      <c r="N135" s="13">
        <f>K135*0.00223</f>
        <v>0.00223</v>
      </c>
      <c r="O135" s="8"/>
      <c r="P135" s="12"/>
      <c r="Q135" s="14"/>
      <c r="R135" s="12"/>
      <c r="S135" s="12"/>
      <c r="T135" s="12"/>
      <c r="U135" s="14"/>
    </row>
    <row r="136" spans="1:21" ht="20.25">
      <c r="A136" s="5" t="s">
        <v>329</v>
      </c>
      <c r="B136" s="7" t="s">
        <v>353</v>
      </c>
      <c r="C136" s="7" t="s">
        <v>23</v>
      </c>
      <c r="D136" s="51" t="s">
        <v>354</v>
      </c>
      <c r="E136" s="7" t="s">
        <v>236</v>
      </c>
      <c r="F136" s="14">
        <v>435555</v>
      </c>
      <c r="G136" s="14">
        <v>4041014</v>
      </c>
      <c r="H136" s="9">
        <v>6447</v>
      </c>
      <c r="I136" s="10">
        <v>37562</v>
      </c>
      <c r="J136" s="14"/>
      <c r="K136" s="14">
        <v>7</v>
      </c>
      <c r="L136" s="22"/>
      <c r="M136" s="16"/>
      <c r="N136" s="16">
        <f>K136*0.00223</f>
        <v>0.015610000000000002</v>
      </c>
      <c r="O136" s="8" t="s">
        <v>355</v>
      </c>
      <c r="P136" s="12">
        <v>7.5</v>
      </c>
      <c r="Q136" s="14"/>
      <c r="R136" s="12">
        <v>18.9</v>
      </c>
      <c r="S136" s="12">
        <f>(R136*(9/5))+32</f>
        <v>66.02</v>
      </c>
      <c r="T136" s="12"/>
      <c r="U136" s="14"/>
    </row>
    <row r="137" spans="1:21" ht="20.25">
      <c r="A137" s="5" t="s">
        <v>329</v>
      </c>
      <c r="B137" s="7" t="s">
        <v>356</v>
      </c>
      <c r="C137" s="7" t="s">
        <v>23</v>
      </c>
      <c r="D137" s="51" t="s">
        <v>357</v>
      </c>
      <c r="E137" s="7" t="s">
        <v>236</v>
      </c>
      <c r="F137" s="14">
        <v>435566</v>
      </c>
      <c r="G137" s="14">
        <v>4041009</v>
      </c>
      <c r="H137" s="9">
        <v>6457</v>
      </c>
      <c r="I137" s="10">
        <v>37562</v>
      </c>
      <c r="J137" s="14"/>
      <c r="K137" s="14">
        <v>8</v>
      </c>
      <c r="L137" s="22"/>
      <c r="M137" s="16"/>
      <c r="N137" s="16">
        <f>K137*0.00223</f>
        <v>0.01784</v>
      </c>
      <c r="O137" s="8" t="s">
        <v>358</v>
      </c>
      <c r="P137" s="12"/>
      <c r="Q137" s="14"/>
      <c r="R137" s="12"/>
      <c r="S137" s="12"/>
      <c r="T137" s="12"/>
      <c r="U137" s="14"/>
    </row>
    <row r="138" spans="1:21" ht="20.25">
      <c r="A138" s="5" t="s">
        <v>329</v>
      </c>
      <c r="B138" s="7" t="s">
        <v>359</v>
      </c>
      <c r="C138" s="7" t="s">
        <v>23</v>
      </c>
      <c r="D138" s="51" t="s">
        <v>360</v>
      </c>
      <c r="E138" s="7" t="s">
        <v>236</v>
      </c>
      <c r="F138" s="14">
        <v>435544</v>
      </c>
      <c r="G138" s="14">
        <v>4040995</v>
      </c>
      <c r="H138" s="9">
        <v>6447</v>
      </c>
      <c r="I138" s="10">
        <v>37562</v>
      </c>
      <c r="J138" s="14"/>
      <c r="K138" s="14">
        <v>15</v>
      </c>
      <c r="L138" s="22"/>
      <c r="M138" s="16"/>
      <c r="N138" s="16">
        <f>K138*0.00223</f>
        <v>0.03345</v>
      </c>
      <c r="O138" s="8" t="s">
        <v>361</v>
      </c>
      <c r="P138" s="12">
        <v>7.75</v>
      </c>
      <c r="Q138" s="14">
        <v>163.3</v>
      </c>
      <c r="R138" s="12">
        <v>23.1</v>
      </c>
      <c r="S138" s="12">
        <f>(R138*(9/5))+32</f>
        <v>73.58000000000001</v>
      </c>
      <c r="T138" s="12">
        <v>5.9</v>
      </c>
      <c r="U138" s="7" t="s">
        <v>31</v>
      </c>
    </row>
    <row r="139" spans="1:21" ht="20.25">
      <c r="A139" s="5" t="s">
        <v>329</v>
      </c>
      <c r="B139" s="7" t="s">
        <v>362</v>
      </c>
      <c r="C139" s="7" t="s">
        <v>23</v>
      </c>
      <c r="D139" s="51" t="s">
        <v>360</v>
      </c>
      <c r="E139" s="7" t="s">
        <v>236</v>
      </c>
      <c r="F139" s="14">
        <v>435539</v>
      </c>
      <c r="G139" s="14">
        <v>4040977</v>
      </c>
      <c r="H139" s="9">
        <v>6447</v>
      </c>
      <c r="I139" s="10">
        <v>37562</v>
      </c>
      <c r="J139" s="14"/>
      <c r="K139" s="14">
        <v>12</v>
      </c>
      <c r="L139" s="22"/>
      <c r="M139" s="16"/>
      <c r="N139" s="16">
        <f>K139*0.00223</f>
        <v>0.026760000000000003</v>
      </c>
      <c r="O139" s="8"/>
      <c r="P139" s="12"/>
      <c r="Q139" s="14"/>
      <c r="R139" s="12"/>
      <c r="S139" s="12"/>
      <c r="T139" s="12"/>
      <c r="U139" s="14"/>
    </row>
    <row r="140" spans="1:21" ht="20.25">
      <c r="A140" s="5" t="s">
        <v>329</v>
      </c>
      <c r="B140" s="7" t="s">
        <v>363</v>
      </c>
      <c r="C140" s="7" t="s">
        <v>23</v>
      </c>
      <c r="D140" s="51" t="s">
        <v>315</v>
      </c>
      <c r="E140" s="7" t="s">
        <v>236</v>
      </c>
      <c r="F140" s="14">
        <v>435496</v>
      </c>
      <c r="G140" s="14">
        <v>4040926</v>
      </c>
      <c r="H140" s="9">
        <v>6467</v>
      </c>
      <c r="I140" s="10">
        <v>37562</v>
      </c>
      <c r="J140" s="14"/>
      <c r="K140" s="14">
        <v>30</v>
      </c>
      <c r="L140" s="14"/>
      <c r="M140" s="16"/>
      <c r="N140" s="16">
        <f>K140*0.00223</f>
        <v>0.0669</v>
      </c>
      <c r="O140" s="8"/>
      <c r="P140" s="12">
        <v>7.1</v>
      </c>
      <c r="Q140" s="14">
        <v>183</v>
      </c>
      <c r="R140" s="12">
        <v>22.3</v>
      </c>
      <c r="S140" s="12">
        <f>(R140*(9/5))+32</f>
        <v>72.14</v>
      </c>
      <c r="T140" s="12">
        <v>5.6</v>
      </c>
      <c r="U140" s="14"/>
    </row>
    <row r="141" spans="1:21" ht="30">
      <c r="A141" s="5" t="s">
        <v>364</v>
      </c>
      <c r="B141" s="7" t="s">
        <v>365</v>
      </c>
      <c r="C141" s="7" t="s">
        <v>23</v>
      </c>
      <c r="D141" s="51" t="s">
        <v>366</v>
      </c>
      <c r="E141" s="7" t="s">
        <v>236</v>
      </c>
      <c r="F141" s="9">
        <v>435150</v>
      </c>
      <c r="G141" s="9">
        <v>4040574</v>
      </c>
      <c r="H141" s="14">
        <v>6460</v>
      </c>
      <c r="I141" s="10">
        <v>37562</v>
      </c>
      <c r="J141" s="14">
        <v>38</v>
      </c>
      <c r="K141" s="91"/>
      <c r="L141" s="14"/>
      <c r="M141" s="16">
        <f>J141*0.00223</f>
        <v>0.08474000000000001</v>
      </c>
      <c r="N141" s="91"/>
      <c r="O141" s="8" t="s">
        <v>367</v>
      </c>
      <c r="P141" s="12">
        <v>6.83</v>
      </c>
      <c r="Q141" s="14">
        <v>516</v>
      </c>
      <c r="R141" s="12">
        <v>32.8</v>
      </c>
      <c r="S141" s="12">
        <f>(R141*(9/5))+32</f>
        <v>91.03999999999999</v>
      </c>
      <c r="T141" s="12">
        <v>5.25</v>
      </c>
      <c r="U141" s="7" t="s">
        <v>31</v>
      </c>
    </row>
    <row r="142" spans="1:21" ht="30">
      <c r="A142" s="5" t="s">
        <v>368</v>
      </c>
      <c r="B142" s="7" t="s">
        <v>369</v>
      </c>
      <c r="C142" s="7" t="s">
        <v>23</v>
      </c>
      <c r="D142" s="51" t="s">
        <v>370</v>
      </c>
      <c r="E142" s="7" t="s">
        <v>236</v>
      </c>
      <c r="F142" s="9">
        <v>435150</v>
      </c>
      <c r="G142" s="9">
        <v>4040574</v>
      </c>
      <c r="H142" s="14">
        <v>6460</v>
      </c>
      <c r="I142" s="10">
        <v>37562</v>
      </c>
      <c r="J142" s="14">
        <v>10</v>
      </c>
      <c r="K142" s="91"/>
      <c r="L142" s="14"/>
      <c r="M142" s="16">
        <f>J142*0.00223</f>
        <v>0.0223</v>
      </c>
      <c r="N142" s="91"/>
      <c r="O142" s="8" t="s">
        <v>371</v>
      </c>
      <c r="P142" s="12">
        <v>6.93</v>
      </c>
      <c r="Q142" s="14">
        <v>788</v>
      </c>
      <c r="R142" s="12">
        <v>38</v>
      </c>
      <c r="S142" s="12">
        <f>(R142*(9/5))+32</f>
        <v>100.4</v>
      </c>
      <c r="T142" s="12">
        <v>3.84</v>
      </c>
      <c r="U142" s="14"/>
    </row>
    <row r="143" spans="1:21" ht="30">
      <c r="A143" s="5" t="s">
        <v>372</v>
      </c>
      <c r="B143" s="7" t="s">
        <v>373</v>
      </c>
      <c r="C143" s="7" t="s">
        <v>23</v>
      </c>
      <c r="D143" s="51" t="s">
        <v>374</v>
      </c>
      <c r="E143" s="7" t="s">
        <v>236</v>
      </c>
      <c r="F143" s="9">
        <v>435150</v>
      </c>
      <c r="G143" s="9">
        <v>4040574</v>
      </c>
      <c r="H143" s="14">
        <v>6460</v>
      </c>
      <c r="I143" s="10">
        <v>37562</v>
      </c>
      <c r="J143" s="14">
        <v>16</v>
      </c>
      <c r="K143" s="91"/>
      <c r="L143" s="14"/>
      <c r="M143" s="16">
        <f>J143*0.00223</f>
        <v>0.03568</v>
      </c>
      <c r="N143" s="91"/>
      <c r="O143" s="8" t="s">
        <v>375</v>
      </c>
      <c r="P143" s="12">
        <v>6.98</v>
      </c>
      <c r="Q143" s="14">
        <v>780</v>
      </c>
      <c r="R143" s="12">
        <v>36.7</v>
      </c>
      <c r="S143" s="12">
        <f>(R143*(9/5))+32</f>
        <v>98.06</v>
      </c>
      <c r="T143" s="12">
        <v>2.5</v>
      </c>
      <c r="U143" s="14"/>
    </row>
    <row r="144" spans="1:21" ht="30.75">
      <c r="A144" s="5" t="s">
        <v>376</v>
      </c>
      <c r="B144" s="7" t="s">
        <v>377</v>
      </c>
      <c r="C144" s="7" t="s">
        <v>23</v>
      </c>
      <c r="D144" s="8" t="s">
        <v>378</v>
      </c>
      <c r="E144" s="7" t="s">
        <v>379</v>
      </c>
      <c r="F144" s="14">
        <v>434459</v>
      </c>
      <c r="G144" s="14">
        <v>4021833</v>
      </c>
      <c r="H144" s="14">
        <v>6101</v>
      </c>
      <c r="I144" s="20"/>
      <c r="J144" s="20"/>
      <c r="K144" s="20"/>
      <c r="L144" s="20"/>
      <c r="M144" s="20"/>
      <c r="N144" s="20"/>
      <c r="O144" s="8" t="s">
        <v>380</v>
      </c>
      <c r="P144" s="12"/>
      <c r="Q144" s="14"/>
      <c r="R144" s="12"/>
      <c r="S144" s="12"/>
      <c r="T144" s="12"/>
      <c r="U144" s="20"/>
    </row>
    <row r="145" spans="1:21" ht="16.5" customHeight="1">
      <c r="A145" s="23"/>
      <c r="B145" s="24"/>
      <c r="C145" s="24"/>
      <c r="D145" s="25"/>
      <c r="E145" s="26"/>
      <c r="F145" s="27"/>
      <c r="G145" s="27"/>
      <c r="H145" s="28"/>
      <c r="I145" s="29"/>
      <c r="J145" s="30">
        <f>SUM(J108:J143)</f>
        <v>64</v>
      </c>
      <c r="K145" s="30">
        <f>SUM(K108:K143)</f>
        <v>244</v>
      </c>
      <c r="L145" s="30">
        <f>SUM(L108:L143)</f>
        <v>0</v>
      </c>
      <c r="M145" s="31">
        <f>SUM(M108:M143)</f>
        <v>0.14272</v>
      </c>
      <c r="N145" s="31">
        <f>SUM(N108:N143)</f>
        <v>0.54412</v>
      </c>
      <c r="O145" s="32"/>
      <c r="P145" s="33"/>
      <c r="Q145" s="34"/>
      <c r="R145" s="33"/>
      <c r="S145" s="33"/>
      <c r="T145" s="33"/>
      <c r="U145" s="35"/>
    </row>
    <row r="146" spans="1:21" ht="18" customHeight="1">
      <c r="A146" s="36"/>
      <c r="B146" s="37"/>
      <c r="C146" s="37"/>
      <c r="D146" s="38" t="s">
        <v>381</v>
      </c>
      <c r="E146" s="39"/>
      <c r="F146" s="40"/>
      <c r="G146" s="40"/>
      <c r="H146" s="41"/>
      <c r="I146" s="42"/>
      <c r="J146" s="43">
        <f>SUM(J145:L145)</f>
        <v>308</v>
      </c>
      <c r="K146" s="44" t="s">
        <v>142</v>
      </c>
      <c r="L146" s="45"/>
      <c r="M146" s="46">
        <f>SUM(M145:N145)</f>
        <v>0.6868400000000001</v>
      </c>
      <c r="N146" s="44" t="s">
        <v>143</v>
      </c>
      <c r="O146" s="47"/>
      <c r="P146" s="48"/>
      <c r="Q146" s="49"/>
      <c r="R146" s="48"/>
      <c r="S146" s="48"/>
      <c r="T146" s="48"/>
      <c r="U146" s="50"/>
    </row>
    <row r="147" spans="1:21" ht="30.75">
      <c r="A147" s="5" t="s">
        <v>382</v>
      </c>
      <c r="B147" s="7" t="s">
        <v>383</v>
      </c>
      <c r="C147" s="7" t="s">
        <v>23</v>
      </c>
      <c r="D147" s="51" t="s">
        <v>384</v>
      </c>
      <c r="E147" s="7" t="s">
        <v>379</v>
      </c>
      <c r="F147" s="9">
        <v>435573</v>
      </c>
      <c r="G147" s="9">
        <v>4022633</v>
      </c>
      <c r="H147" s="14">
        <v>6473</v>
      </c>
      <c r="I147" s="10">
        <v>37734</v>
      </c>
      <c r="J147" s="14"/>
      <c r="K147" s="14"/>
      <c r="L147" s="14"/>
      <c r="M147" s="16"/>
      <c r="N147" s="16"/>
      <c r="O147" s="8" t="s">
        <v>385</v>
      </c>
      <c r="P147" s="12">
        <v>8.3</v>
      </c>
      <c r="Q147" s="14">
        <v>337</v>
      </c>
      <c r="R147" s="12">
        <v>9.9</v>
      </c>
      <c r="S147" s="12">
        <f>(R147*(9/5))+32</f>
        <v>49.82</v>
      </c>
      <c r="T147" s="12">
        <v>5.35</v>
      </c>
      <c r="U147" s="14"/>
    </row>
    <row r="148" spans="1:21" ht="40.5">
      <c r="A148" s="5" t="s">
        <v>386</v>
      </c>
      <c r="B148" s="7" t="s">
        <v>387</v>
      </c>
      <c r="C148" s="7" t="s">
        <v>23</v>
      </c>
      <c r="D148" s="51" t="s">
        <v>388</v>
      </c>
      <c r="E148" s="7" t="s">
        <v>379</v>
      </c>
      <c r="F148" s="9">
        <v>434401</v>
      </c>
      <c r="G148" s="9">
        <v>4021378</v>
      </c>
      <c r="H148" s="14">
        <v>6150</v>
      </c>
      <c r="I148" s="10">
        <v>37747</v>
      </c>
      <c r="J148" s="14"/>
      <c r="K148" s="14">
        <v>3</v>
      </c>
      <c r="L148" s="14"/>
      <c r="M148" s="16"/>
      <c r="N148" s="16">
        <f>K148*0.00223</f>
        <v>0.006690000000000001</v>
      </c>
      <c r="O148" s="8" t="s">
        <v>389</v>
      </c>
      <c r="P148" s="12">
        <v>8.2</v>
      </c>
      <c r="Q148" s="14"/>
      <c r="R148" s="12">
        <v>14.6</v>
      </c>
      <c r="S148" s="12">
        <f>(R148*(9/5))+32</f>
        <v>58.28</v>
      </c>
      <c r="T148" s="12">
        <v>6.02</v>
      </c>
      <c r="U148" s="14"/>
    </row>
    <row r="149" spans="1:21" ht="40.5">
      <c r="A149" s="5" t="s">
        <v>390</v>
      </c>
      <c r="B149" s="7" t="s">
        <v>391</v>
      </c>
      <c r="C149" s="7" t="s">
        <v>23</v>
      </c>
      <c r="D149" s="51" t="s">
        <v>392</v>
      </c>
      <c r="E149" s="7" t="s">
        <v>379</v>
      </c>
      <c r="F149" s="9">
        <v>433924</v>
      </c>
      <c r="G149" s="9">
        <v>4021264</v>
      </c>
      <c r="H149" s="14">
        <v>6060</v>
      </c>
      <c r="I149" s="10">
        <v>37733</v>
      </c>
      <c r="J149" s="14">
        <v>15</v>
      </c>
      <c r="K149" s="14"/>
      <c r="L149" s="14"/>
      <c r="M149" s="16">
        <f>J149*0.00223</f>
        <v>0.03345</v>
      </c>
      <c r="N149" s="16"/>
      <c r="O149" s="8" t="s">
        <v>393</v>
      </c>
      <c r="P149" s="12">
        <v>7.8</v>
      </c>
      <c r="Q149" s="14">
        <v>448</v>
      </c>
      <c r="R149" s="12">
        <v>18.6</v>
      </c>
      <c r="S149" s="12">
        <f>(R149*(9/5))+32</f>
        <v>65.48</v>
      </c>
      <c r="T149" s="12">
        <v>5.18</v>
      </c>
      <c r="U149" s="7" t="s">
        <v>31</v>
      </c>
    </row>
    <row r="150" spans="1:21" ht="40.5">
      <c r="A150" s="5" t="s">
        <v>390</v>
      </c>
      <c r="B150" s="7" t="s">
        <v>391</v>
      </c>
      <c r="C150" s="7" t="s">
        <v>23</v>
      </c>
      <c r="D150" s="51" t="s">
        <v>394</v>
      </c>
      <c r="E150" s="7" t="s">
        <v>379</v>
      </c>
      <c r="F150" s="9">
        <v>433924</v>
      </c>
      <c r="G150" s="9">
        <v>4021264</v>
      </c>
      <c r="H150" s="14">
        <v>6060</v>
      </c>
      <c r="I150" s="10">
        <v>38513</v>
      </c>
      <c r="J150" s="14">
        <v>17</v>
      </c>
      <c r="K150" s="14"/>
      <c r="L150" s="14"/>
      <c r="M150" s="16">
        <f>J150*0.00223</f>
        <v>0.037910000000000006</v>
      </c>
      <c r="N150" s="16"/>
      <c r="O150" s="8" t="s">
        <v>395</v>
      </c>
      <c r="P150" s="12">
        <v>7.73</v>
      </c>
      <c r="Q150" s="14">
        <v>457</v>
      </c>
      <c r="R150" s="12">
        <v>18.97</v>
      </c>
      <c r="S150" s="12">
        <f>(R150*(9/5))+32</f>
        <v>66.146</v>
      </c>
      <c r="T150" s="12">
        <v>7.12</v>
      </c>
      <c r="U150" s="7" t="s">
        <v>31</v>
      </c>
    </row>
    <row r="151" spans="1:21" ht="30">
      <c r="A151" s="5" t="s">
        <v>396</v>
      </c>
      <c r="B151" s="7" t="s">
        <v>397</v>
      </c>
      <c r="C151" s="7" t="s">
        <v>23</v>
      </c>
      <c r="D151" s="51" t="s">
        <v>398</v>
      </c>
      <c r="E151" s="7" t="s">
        <v>379</v>
      </c>
      <c r="F151" s="9">
        <v>433641</v>
      </c>
      <c r="G151" s="9">
        <v>4021102</v>
      </c>
      <c r="H151" s="14">
        <v>6115</v>
      </c>
      <c r="I151" s="10">
        <v>37734</v>
      </c>
      <c r="J151" s="14">
        <v>17</v>
      </c>
      <c r="K151" s="14"/>
      <c r="L151" s="14"/>
      <c r="M151" s="16">
        <f>J151*0.00223</f>
        <v>0.037910000000000006</v>
      </c>
      <c r="N151" s="16"/>
      <c r="O151" s="8" t="s">
        <v>399</v>
      </c>
      <c r="P151" s="12">
        <v>7.5</v>
      </c>
      <c r="Q151" s="14">
        <v>383</v>
      </c>
      <c r="R151" s="12">
        <v>15.7</v>
      </c>
      <c r="S151" s="12">
        <f>(R151*(9/5))+32</f>
        <v>60.26</v>
      </c>
      <c r="T151" s="12">
        <v>5.5</v>
      </c>
      <c r="U151" s="7" t="s">
        <v>31</v>
      </c>
    </row>
    <row r="152" spans="1:21" ht="50.25">
      <c r="A152" s="5" t="s">
        <v>400</v>
      </c>
      <c r="B152" s="7" t="s">
        <v>401</v>
      </c>
      <c r="C152" s="7" t="s">
        <v>34</v>
      </c>
      <c r="D152" s="51" t="s">
        <v>402</v>
      </c>
      <c r="E152" s="7" t="s">
        <v>379</v>
      </c>
      <c r="F152" s="9">
        <v>433372</v>
      </c>
      <c r="G152" s="9">
        <v>4021279</v>
      </c>
      <c r="H152" s="14">
        <v>6201.1</v>
      </c>
      <c r="I152" s="10"/>
      <c r="J152" s="14"/>
      <c r="K152" s="14"/>
      <c r="L152" s="14"/>
      <c r="M152" s="16"/>
      <c r="N152" s="16"/>
      <c r="O152" s="8" t="s">
        <v>403</v>
      </c>
      <c r="P152" s="12"/>
      <c r="Q152" s="14"/>
      <c r="R152" s="12"/>
      <c r="S152" s="12"/>
      <c r="T152" s="12"/>
      <c r="U152" s="14"/>
    </row>
    <row r="153" spans="1:21" ht="50.25">
      <c r="A153" s="5" t="s">
        <v>400</v>
      </c>
      <c r="B153" s="7" t="s">
        <v>404</v>
      </c>
      <c r="C153" s="7" t="s">
        <v>34</v>
      </c>
      <c r="D153" s="51" t="s">
        <v>402</v>
      </c>
      <c r="E153" s="7" t="s">
        <v>379</v>
      </c>
      <c r="F153" s="9">
        <v>433044</v>
      </c>
      <c r="G153" s="9">
        <v>4021101</v>
      </c>
      <c r="H153" s="14">
        <v>6227.4</v>
      </c>
      <c r="I153" s="10"/>
      <c r="J153" s="14"/>
      <c r="K153" s="14"/>
      <c r="L153" s="14"/>
      <c r="M153" s="16"/>
      <c r="N153" s="16"/>
      <c r="O153" s="8" t="s">
        <v>403</v>
      </c>
      <c r="P153" s="12"/>
      <c r="Q153" s="14"/>
      <c r="R153" s="12"/>
      <c r="S153" s="12"/>
      <c r="T153" s="12"/>
      <c r="U153" s="14"/>
    </row>
    <row r="154" spans="1:21" ht="50.25">
      <c r="A154" s="5" t="s">
        <v>400</v>
      </c>
      <c r="B154" s="7" t="s">
        <v>405</v>
      </c>
      <c r="C154" s="7" t="s">
        <v>34</v>
      </c>
      <c r="D154" s="51" t="s">
        <v>402</v>
      </c>
      <c r="E154" s="7" t="s">
        <v>379</v>
      </c>
      <c r="F154" s="9">
        <v>432944</v>
      </c>
      <c r="G154" s="9">
        <v>4020988</v>
      </c>
      <c r="H154" s="14">
        <v>6217.8</v>
      </c>
      <c r="I154" s="10"/>
      <c r="J154" s="14"/>
      <c r="K154" s="14"/>
      <c r="L154" s="14"/>
      <c r="M154" s="16"/>
      <c r="N154" s="16"/>
      <c r="O154" s="8" t="s">
        <v>403</v>
      </c>
      <c r="P154" s="12"/>
      <c r="Q154" s="14"/>
      <c r="R154" s="12"/>
      <c r="S154" s="12"/>
      <c r="T154" s="12"/>
      <c r="U154" s="14"/>
    </row>
    <row r="155" spans="1:21" ht="50.25">
      <c r="A155" s="5" t="s">
        <v>400</v>
      </c>
      <c r="B155" s="7" t="s">
        <v>406</v>
      </c>
      <c r="C155" s="7" t="s">
        <v>34</v>
      </c>
      <c r="D155" s="51" t="s">
        <v>402</v>
      </c>
      <c r="E155" s="7" t="s">
        <v>379</v>
      </c>
      <c r="F155" s="9">
        <v>432769</v>
      </c>
      <c r="G155" s="9">
        <v>4020810</v>
      </c>
      <c r="H155" s="14">
        <v>6291.3</v>
      </c>
      <c r="I155" s="10"/>
      <c r="J155" s="14"/>
      <c r="K155" s="14"/>
      <c r="L155" s="14"/>
      <c r="M155" s="16"/>
      <c r="N155" s="16"/>
      <c r="O155" s="8" t="s">
        <v>403</v>
      </c>
      <c r="P155" s="12"/>
      <c r="Q155" s="14"/>
      <c r="R155" s="12"/>
      <c r="S155" s="12"/>
      <c r="T155" s="12"/>
      <c r="U155" s="14"/>
    </row>
    <row r="156" spans="1:21" ht="50.25">
      <c r="A156" s="5" t="s">
        <v>400</v>
      </c>
      <c r="B156" s="7" t="s">
        <v>407</v>
      </c>
      <c r="C156" s="7" t="s">
        <v>34</v>
      </c>
      <c r="D156" s="51" t="s">
        <v>402</v>
      </c>
      <c r="E156" s="7" t="s">
        <v>379</v>
      </c>
      <c r="F156" s="9">
        <v>432640</v>
      </c>
      <c r="G156" s="9">
        <v>4020569</v>
      </c>
      <c r="H156" s="14">
        <v>6286.1</v>
      </c>
      <c r="I156" s="10"/>
      <c r="J156" s="14"/>
      <c r="K156" s="14"/>
      <c r="L156" s="14"/>
      <c r="M156" s="16"/>
      <c r="N156" s="16"/>
      <c r="O156" s="8" t="s">
        <v>403</v>
      </c>
      <c r="P156" s="12"/>
      <c r="Q156" s="14"/>
      <c r="R156" s="12"/>
      <c r="S156" s="12"/>
      <c r="T156" s="12"/>
      <c r="U156" s="14"/>
    </row>
    <row r="157" spans="1:21" ht="50.25">
      <c r="A157" s="5" t="s">
        <v>400</v>
      </c>
      <c r="B157" s="7" t="s">
        <v>408</v>
      </c>
      <c r="C157" s="7" t="s">
        <v>34</v>
      </c>
      <c r="D157" s="51" t="s">
        <v>402</v>
      </c>
      <c r="E157" s="7" t="s">
        <v>379</v>
      </c>
      <c r="F157" s="9">
        <v>432296</v>
      </c>
      <c r="G157" s="9">
        <v>4020034</v>
      </c>
      <c r="H157" s="14">
        <v>6339.6</v>
      </c>
      <c r="I157" s="10"/>
      <c r="J157" s="14"/>
      <c r="K157" s="14"/>
      <c r="L157" s="14"/>
      <c r="M157" s="16"/>
      <c r="N157" s="16"/>
      <c r="O157" s="8" t="s">
        <v>403</v>
      </c>
      <c r="P157" s="12"/>
      <c r="Q157" s="14"/>
      <c r="R157" s="12"/>
      <c r="S157" s="12"/>
      <c r="T157" s="12"/>
      <c r="U157" s="14"/>
    </row>
    <row r="158" spans="1:21" ht="50.25">
      <c r="A158" s="5" t="s">
        <v>400</v>
      </c>
      <c r="B158" s="7" t="s">
        <v>409</v>
      </c>
      <c r="C158" s="7" t="s">
        <v>34</v>
      </c>
      <c r="D158" s="51" t="s">
        <v>402</v>
      </c>
      <c r="E158" s="7" t="s">
        <v>379</v>
      </c>
      <c r="F158" s="9">
        <v>432090</v>
      </c>
      <c r="G158" s="9">
        <v>4019900</v>
      </c>
      <c r="H158" s="14">
        <v>6397.3</v>
      </c>
      <c r="I158" s="10"/>
      <c r="J158" s="14"/>
      <c r="K158" s="14"/>
      <c r="L158" s="14"/>
      <c r="M158" s="16"/>
      <c r="N158" s="16"/>
      <c r="O158" s="8" t="s">
        <v>403</v>
      </c>
      <c r="P158" s="12"/>
      <c r="Q158" s="14"/>
      <c r="R158" s="12"/>
      <c r="S158" s="12"/>
      <c r="T158" s="12"/>
      <c r="U158" s="14"/>
    </row>
    <row r="159" spans="1:21" ht="60">
      <c r="A159" s="5" t="s">
        <v>410</v>
      </c>
      <c r="B159" s="7" t="s">
        <v>411</v>
      </c>
      <c r="C159" s="7" t="s">
        <v>34</v>
      </c>
      <c r="D159" s="51" t="s">
        <v>412</v>
      </c>
      <c r="E159" s="7" t="s">
        <v>379</v>
      </c>
      <c r="F159" s="18">
        <v>428390</v>
      </c>
      <c r="G159" s="18">
        <v>4015777</v>
      </c>
      <c r="H159" s="14">
        <v>6370</v>
      </c>
      <c r="I159" s="10">
        <v>38513</v>
      </c>
      <c r="J159" s="14"/>
      <c r="K159" s="14"/>
      <c r="L159" s="14">
        <v>30</v>
      </c>
      <c r="M159" s="16"/>
      <c r="N159" s="16">
        <f>(L159)*0.00223</f>
        <v>0.0669</v>
      </c>
      <c r="O159" s="8" t="s">
        <v>413</v>
      </c>
      <c r="P159" s="12">
        <v>7.63</v>
      </c>
      <c r="Q159" s="14">
        <v>266</v>
      </c>
      <c r="R159" s="12">
        <v>15.71</v>
      </c>
      <c r="S159" s="12">
        <f>(R159*(9/5))+32</f>
        <v>60.278000000000006</v>
      </c>
      <c r="T159" s="12">
        <v>4.98</v>
      </c>
      <c r="U159" s="7" t="s">
        <v>31</v>
      </c>
    </row>
    <row r="160" spans="1:21" ht="40.5">
      <c r="A160" s="5" t="s">
        <v>414</v>
      </c>
      <c r="B160" s="7" t="s">
        <v>415</v>
      </c>
      <c r="C160" s="7" t="s">
        <v>34</v>
      </c>
      <c r="D160" s="51" t="s">
        <v>416</v>
      </c>
      <c r="E160" s="7" t="s">
        <v>417</v>
      </c>
      <c r="F160" s="9">
        <v>428734</v>
      </c>
      <c r="G160" s="9">
        <v>4015141</v>
      </c>
      <c r="H160" s="14">
        <v>6152</v>
      </c>
      <c r="I160" s="10">
        <v>37733</v>
      </c>
      <c r="J160" s="14"/>
      <c r="K160" s="14">
        <v>450</v>
      </c>
      <c r="L160" s="14"/>
      <c r="M160" s="16"/>
      <c r="N160" s="16">
        <f>K160*0.00223</f>
        <v>1.0035</v>
      </c>
      <c r="O160" s="8" t="s">
        <v>418</v>
      </c>
      <c r="P160" s="12">
        <v>7.1</v>
      </c>
      <c r="Q160" s="14">
        <v>277</v>
      </c>
      <c r="R160" s="12">
        <v>22.3</v>
      </c>
      <c r="S160" s="12">
        <f>(R160*(9/5))+32</f>
        <v>72.14</v>
      </c>
      <c r="T160" s="12">
        <v>6.4</v>
      </c>
      <c r="U160" s="7" t="s">
        <v>31</v>
      </c>
    </row>
    <row r="161" spans="1:21" ht="40.5">
      <c r="A161" s="5" t="s">
        <v>414</v>
      </c>
      <c r="B161" s="7" t="s">
        <v>415</v>
      </c>
      <c r="C161" s="7" t="s">
        <v>34</v>
      </c>
      <c r="D161" s="51" t="s">
        <v>416</v>
      </c>
      <c r="E161" s="7" t="s">
        <v>417</v>
      </c>
      <c r="F161" s="9">
        <v>428734</v>
      </c>
      <c r="G161" s="9">
        <v>4015141</v>
      </c>
      <c r="H161" s="14">
        <v>6152</v>
      </c>
      <c r="I161" s="10">
        <v>36674</v>
      </c>
      <c r="J161" s="14"/>
      <c r="K161" s="14"/>
      <c r="L161" s="14"/>
      <c r="M161" s="16"/>
      <c r="N161" s="16"/>
      <c r="O161" s="8" t="s">
        <v>419</v>
      </c>
      <c r="P161" s="52">
        <v>6.99</v>
      </c>
      <c r="Q161" s="53">
        <v>284</v>
      </c>
      <c r="R161" s="52">
        <v>22.5</v>
      </c>
      <c r="S161" s="52">
        <f>(R161*(9/5))+32</f>
        <v>72.5</v>
      </c>
      <c r="T161" s="12"/>
      <c r="U161" s="54" t="s">
        <v>31</v>
      </c>
    </row>
    <row r="162" spans="1:21" ht="40.5">
      <c r="A162" s="5" t="s">
        <v>414</v>
      </c>
      <c r="B162" s="7" t="s">
        <v>415</v>
      </c>
      <c r="C162" s="7" t="s">
        <v>34</v>
      </c>
      <c r="D162" s="51" t="s">
        <v>416</v>
      </c>
      <c r="E162" s="7" t="s">
        <v>417</v>
      </c>
      <c r="F162" s="9">
        <v>428734</v>
      </c>
      <c r="G162" s="9">
        <v>4015141</v>
      </c>
      <c r="H162" s="14">
        <v>6152</v>
      </c>
      <c r="I162" s="10">
        <v>36796</v>
      </c>
      <c r="J162" s="14"/>
      <c r="K162" s="14"/>
      <c r="L162" s="14"/>
      <c r="M162" s="16"/>
      <c r="N162" s="16"/>
      <c r="O162" s="8" t="s">
        <v>420</v>
      </c>
      <c r="P162" s="12"/>
      <c r="Q162" s="14"/>
      <c r="R162" s="12"/>
      <c r="S162" s="12"/>
      <c r="T162" s="12"/>
      <c r="U162" s="54" t="s">
        <v>31</v>
      </c>
    </row>
    <row r="163" spans="1:21" ht="40.5">
      <c r="A163" s="5" t="s">
        <v>421</v>
      </c>
      <c r="B163" s="7" t="s">
        <v>422</v>
      </c>
      <c r="C163" s="7" t="s">
        <v>34</v>
      </c>
      <c r="D163" s="51" t="s">
        <v>423</v>
      </c>
      <c r="E163" s="7" t="s">
        <v>417</v>
      </c>
      <c r="F163" s="9">
        <v>427467</v>
      </c>
      <c r="G163" s="9">
        <v>4013198</v>
      </c>
      <c r="H163" s="14">
        <v>6147.5</v>
      </c>
      <c r="I163" s="10"/>
      <c r="J163" s="14"/>
      <c r="K163" s="14"/>
      <c r="L163" s="14"/>
      <c r="M163" s="16"/>
      <c r="N163" s="16"/>
      <c r="O163" s="8" t="s">
        <v>424</v>
      </c>
      <c r="P163" s="12"/>
      <c r="Q163" s="14"/>
      <c r="R163" s="12"/>
      <c r="S163" s="12"/>
      <c r="T163" s="12"/>
      <c r="U163" s="14"/>
    </row>
    <row r="164" spans="1:21" ht="40.5">
      <c r="A164" s="5" t="s">
        <v>421</v>
      </c>
      <c r="B164" s="7" t="s">
        <v>425</v>
      </c>
      <c r="C164" s="7" t="s">
        <v>34</v>
      </c>
      <c r="D164" s="51" t="s">
        <v>423</v>
      </c>
      <c r="E164" s="7" t="s">
        <v>417</v>
      </c>
      <c r="F164" s="9">
        <v>427423</v>
      </c>
      <c r="G164" s="9">
        <v>4013176</v>
      </c>
      <c r="H164" s="14">
        <v>6159.11</v>
      </c>
      <c r="I164" s="10"/>
      <c r="J164" s="14"/>
      <c r="K164" s="14"/>
      <c r="L164" s="14"/>
      <c r="M164" s="16"/>
      <c r="N164" s="16"/>
      <c r="O164" s="8" t="s">
        <v>424</v>
      </c>
      <c r="P164" s="12"/>
      <c r="Q164" s="14"/>
      <c r="R164" s="12"/>
      <c r="S164" s="12"/>
      <c r="T164" s="12"/>
      <c r="U164" s="14"/>
    </row>
    <row r="165" spans="1:21" ht="40.5">
      <c r="A165" s="5" t="s">
        <v>421</v>
      </c>
      <c r="B165" s="7" t="s">
        <v>426</v>
      </c>
      <c r="C165" s="7" t="s">
        <v>34</v>
      </c>
      <c r="D165" s="51" t="s">
        <v>423</v>
      </c>
      <c r="E165" s="7" t="s">
        <v>417</v>
      </c>
      <c r="F165" s="9">
        <v>427099</v>
      </c>
      <c r="G165" s="9">
        <v>4013037</v>
      </c>
      <c r="H165" s="14">
        <v>6200.61</v>
      </c>
      <c r="I165" s="10"/>
      <c r="J165" s="14"/>
      <c r="K165" s="14"/>
      <c r="L165" s="14"/>
      <c r="M165" s="16"/>
      <c r="N165" s="16"/>
      <c r="O165" s="8" t="s">
        <v>424</v>
      </c>
      <c r="P165" s="12"/>
      <c r="Q165" s="14"/>
      <c r="R165" s="12"/>
      <c r="S165" s="12"/>
      <c r="T165" s="12"/>
      <c r="U165" s="14"/>
    </row>
    <row r="166" spans="1:21" ht="40.5">
      <c r="A166" s="5" t="s">
        <v>421</v>
      </c>
      <c r="B166" s="7" t="s">
        <v>427</v>
      </c>
      <c r="C166" s="7" t="s">
        <v>34</v>
      </c>
      <c r="D166" s="51" t="s">
        <v>423</v>
      </c>
      <c r="E166" s="7" t="s">
        <v>417</v>
      </c>
      <c r="F166" s="9">
        <v>427093</v>
      </c>
      <c r="G166" s="9">
        <v>4012893</v>
      </c>
      <c r="H166" s="14">
        <v>6128.9</v>
      </c>
      <c r="I166" s="10"/>
      <c r="J166" s="14"/>
      <c r="K166" s="14"/>
      <c r="L166" s="14"/>
      <c r="M166" s="16"/>
      <c r="N166" s="16"/>
      <c r="O166" s="8" t="s">
        <v>424</v>
      </c>
      <c r="P166" s="12"/>
      <c r="Q166" s="14"/>
      <c r="R166" s="12"/>
      <c r="S166" s="12"/>
      <c r="T166" s="12"/>
      <c r="U166" s="14"/>
    </row>
    <row r="167" spans="1:21" ht="40.5">
      <c r="A167" s="5" t="s">
        <v>421</v>
      </c>
      <c r="B167" s="7" t="s">
        <v>428</v>
      </c>
      <c r="C167" s="7" t="s">
        <v>34</v>
      </c>
      <c r="D167" s="51" t="s">
        <v>423</v>
      </c>
      <c r="E167" s="7" t="s">
        <v>417</v>
      </c>
      <c r="F167" s="9">
        <v>426758</v>
      </c>
      <c r="G167" s="9">
        <v>4012753</v>
      </c>
      <c r="H167" s="14">
        <v>6200.14</v>
      </c>
      <c r="I167" s="10"/>
      <c r="J167" s="14"/>
      <c r="K167" s="14"/>
      <c r="L167" s="14"/>
      <c r="M167" s="16"/>
      <c r="N167" s="16"/>
      <c r="O167" s="8" t="s">
        <v>424</v>
      </c>
      <c r="P167" s="12"/>
      <c r="Q167" s="14"/>
      <c r="R167" s="12"/>
      <c r="S167" s="12"/>
      <c r="T167" s="12"/>
      <c r="U167" s="14"/>
    </row>
    <row r="168" spans="1:21" ht="40.5">
      <c r="A168" s="5" t="s">
        <v>421</v>
      </c>
      <c r="B168" s="7" t="s">
        <v>429</v>
      </c>
      <c r="C168" s="7" t="s">
        <v>34</v>
      </c>
      <c r="D168" s="51" t="s">
        <v>423</v>
      </c>
      <c r="E168" s="7" t="s">
        <v>417</v>
      </c>
      <c r="F168" s="9">
        <v>426359</v>
      </c>
      <c r="G168" s="9">
        <v>4012735</v>
      </c>
      <c r="H168" s="14">
        <v>6219.24</v>
      </c>
      <c r="I168" s="10"/>
      <c r="J168" s="14"/>
      <c r="K168" s="14"/>
      <c r="L168" s="14"/>
      <c r="M168" s="16"/>
      <c r="N168" s="16"/>
      <c r="O168" s="8" t="s">
        <v>424</v>
      </c>
      <c r="P168" s="12"/>
      <c r="Q168" s="14"/>
      <c r="R168" s="12"/>
      <c r="S168" s="12"/>
      <c r="T168" s="12"/>
      <c r="U168" s="14"/>
    </row>
    <row r="169" spans="1:21" ht="40.5">
      <c r="A169" s="5" t="s">
        <v>421</v>
      </c>
      <c r="B169" s="7" t="s">
        <v>430</v>
      </c>
      <c r="C169" s="7" t="s">
        <v>34</v>
      </c>
      <c r="D169" s="51" t="s">
        <v>423</v>
      </c>
      <c r="E169" s="7" t="s">
        <v>417</v>
      </c>
      <c r="F169" s="9">
        <v>426346</v>
      </c>
      <c r="G169" s="9">
        <v>4012548</v>
      </c>
      <c r="H169" s="14">
        <v>6127.7</v>
      </c>
      <c r="I169" s="10"/>
      <c r="J169" s="14"/>
      <c r="K169" s="14"/>
      <c r="L169" s="14"/>
      <c r="M169" s="16"/>
      <c r="N169" s="16"/>
      <c r="O169" s="8" t="s">
        <v>424</v>
      </c>
      <c r="P169" s="12"/>
      <c r="Q169" s="14"/>
      <c r="R169" s="12"/>
      <c r="S169" s="12"/>
      <c r="T169" s="12"/>
      <c r="U169" s="14"/>
    </row>
    <row r="170" spans="1:21" ht="40.5">
      <c r="A170" s="5" t="s">
        <v>421</v>
      </c>
      <c r="B170" s="7" t="s">
        <v>431</v>
      </c>
      <c r="C170" s="7" t="s">
        <v>34</v>
      </c>
      <c r="D170" s="51" t="s">
        <v>423</v>
      </c>
      <c r="E170" s="7" t="s">
        <v>417</v>
      </c>
      <c r="F170" s="9">
        <v>426276</v>
      </c>
      <c r="G170" s="9">
        <v>4012533</v>
      </c>
      <c r="H170" s="14">
        <v>6157.9</v>
      </c>
      <c r="I170" s="10"/>
      <c r="J170" s="14"/>
      <c r="K170" s="14"/>
      <c r="L170" s="14"/>
      <c r="M170" s="16"/>
      <c r="N170" s="16"/>
      <c r="O170" s="8" t="s">
        <v>424</v>
      </c>
      <c r="P170" s="12"/>
      <c r="Q170" s="14"/>
      <c r="R170" s="12"/>
      <c r="S170" s="12"/>
      <c r="T170" s="12"/>
      <c r="U170" s="14"/>
    </row>
    <row r="171" spans="1:21" ht="40.5">
      <c r="A171" s="5" t="s">
        <v>421</v>
      </c>
      <c r="B171" s="7" t="s">
        <v>432</v>
      </c>
      <c r="C171" s="7" t="s">
        <v>34</v>
      </c>
      <c r="D171" s="51" t="s">
        <v>423</v>
      </c>
      <c r="E171" s="7" t="s">
        <v>417</v>
      </c>
      <c r="F171" s="9">
        <v>426219</v>
      </c>
      <c r="G171" s="9">
        <v>4012481</v>
      </c>
      <c r="H171" s="14">
        <v>6178.97</v>
      </c>
      <c r="I171" s="10"/>
      <c r="J171" s="14"/>
      <c r="K171" s="14"/>
      <c r="L171" s="14"/>
      <c r="M171" s="16"/>
      <c r="N171" s="16"/>
      <c r="O171" s="8" t="s">
        <v>424</v>
      </c>
      <c r="P171" s="12"/>
      <c r="Q171" s="14"/>
      <c r="R171" s="12"/>
      <c r="S171" s="12"/>
      <c r="T171" s="12"/>
      <c r="U171" s="14"/>
    </row>
    <row r="172" spans="1:21" ht="40.5">
      <c r="A172" s="5" t="s">
        <v>421</v>
      </c>
      <c r="B172" s="7" t="s">
        <v>433</v>
      </c>
      <c r="C172" s="7" t="s">
        <v>34</v>
      </c>
      <c r="D172" s="51" t="s">
        <v>423</v>
      </c>
      <c r="E172" s="7" t="s">
        <v>417</v>
      </c>
      <c r="F172" s="9">
        <v>425991</v>
      </c>
      <c r="G172" s="9">
        <v>4012306</v>
      </c>
      <c r="H172" s="14">
        <v>6147.25</v>
      </c>
      <c r="I172" s="10"/>
      <c r="J172" s="14"/>
      <c r="K172" s="14"/>
      <c r="L172" s="14"/>
      <c r="M172" s="16"/>
      <c r="N172" s="16"/>
      <c r="O172" s="8" t="s">
        <v>424</v>
      </c>
      <c r="P172" s="12"/>
      <c r="Q172" s="14"/>
      <c r="R172" s="12"/>
      <c r="S172" s="12"/>
      <c r="T172" s="12"/>
      <c r="U172" s="14"/>
    </row>
    <row r="173" spans="1:21" ht="40.5">
      <c r="A173" s="5" t="s">
        <v>421</v>
      </c>
      <c r="B173" s="7" t="s">
        <v>434</v>
      </c>
      <c r="C173" s="7" t="s">
        <v>34</v>
      </c>
      <c r="D173" s="51" t="s">
        <v>423</v>
      </c>
      <c r="E173" s="7" t="s">
        <v>417</v>
      </c>
      <c r="F173" s="9">
        <v>425865</v>
      </c>
      <c r="G173" s="9">
        <v>4012253</v>
      </c>
      <c r="H173" s="14">
        <v>6145.4</v>
      </c>
      <c r="I173" s="10"/>
      <c r="J173" s="14"/>
      <c r="K173" s="14"/>
      <c r="L173" s="14"/>
      <c r="M173" s="16"/>
      <c r="N173" s="16"/>
      <c r="O173" s="8" t="s">
        <v>424</v>
      </c>
      <c r="P173" s="12"/>
      <c r="Q173" s="14"/>
      <c r="R173" s="12"/>
      <c r="S173" s="12"/>
      <c r="T173" s="12"/>
      <c r="U173" s="14"/>
    </row>
    <row r="174" spans="1:21" ht="50.25">
      <c r="A174" s="5" t="s">
        <v>435</v>
      </c>
      <c r="B174" s="7" t="s">
        <v>436</v>
      </c>
      <c r="C174" s="7" t="s">
        <v>34</v>
      </c>
      <c r="D174" s="51" t="s">
        <v>437</v>
      </c>
      <c r="E174" s="7" t="s">
        <v>417</v>
      </c>
      <c r="F174" s="18">
        <v>425840</v>
      </c>
      <c r="G174" s="18">
        <v>4012169</v>
      </c>
      <c r="H174" s="14">
        <v>6091</v>
      </c>
      <c r="I174" s="10">
        <v>38514</v>
      </c>
      <c r="J174" s="14"/>
      <c r="K174" s="14">
        <v>0.5</v>
      </c>
      <c r="L174" s="14"/>
      <c r="M174" s="16"/>
      <c r="N174" s="13">
        <f>K174*0.00223</f>
        <v>0.001115</v>
      </c>
      <c r="O174" s="8" t="s">
        <v>438</v>
      </c>
      <c r="P174" s="12">
        <v>8.05</v>
      </c>
      <c r="Q174" s="14">
        <v>334</v>
      </c>
      <c r="R174" s="12">
        <v>17.74</v>
      </c>
      <c r="S174" s="12">
        <f>(R174*(9/5))+32</f>
        <v>63.932</v>
      </c>
      <c r="T174" s="12">
        <v>8.28</v>
      </c>
      <c r="U174" s="14"/>
    </row>
    <row r="175" spans="1:21" ht="40.5">
      <c r="A175" s="5" t="s">
        <v>439</v>
      </c>
      <c r="B175" s="7" t="s">
        <v>440</v>
      </c>
      <c r="C175" s="7" t="s">
        <v>34</v>
      </c>
      <c r="D175" s="51" t="s">
        <v>441</v>
      </c>
      <c r="E175" s="7" t="s">
        <v>417</v>
      </c>
      <c r="F175" s="18">
        <v>425697</v>
      </c>
      <c r="G175" s="18">
        <v>4011943</v>
      </c>
      <c r="H175" s="14">
        <v>6071</v>
      </c>
      <c r="I175" s="10">
        <v>38514</v>
      </c>
      <c r="J175" s="14"/>
      <c r="K175" s="14">
        <v>10</v>
      </c>
      <c r="L175" s="14"/>
      <c r="M175" s="16"/>
      <c r="N175" s="16">
        <f>K175*0.00223</f>
        <v>0.0223</v>
      </c>
      <c r="O175" s="8" t="s">
        <v>442</v>
      </c>
      <c r="P175" s="12">
        <v>8.45</v>
      </c>
      <c r="Q175" s="14">
        <v>405</v>
      </c>
      <c r="R175" s="12">
        <v>23.05</v>
      </c>
      <c r="S175" s="12">
        <f>(R175*(9/5))+32</f>
        <v>73.49000000000001</v>
      </c>
      <c r="T175" s="12">
        <v>7.27</v>
      </c>
      <c r="U175" s="7" t="s">
        <v>31</v>
      </c>
    </row>
    <row r="176" spans="1:21" ht="40.5">
      <c r="A176" s="5" t="s">
        <v>421</v>
      </c>
      <c r="B176" s="7" t="s">
        <v>443</v>
      </c>
      <c r="C176" s="7" t="s">
        <v>34</v>
      </c>
      <c r="D176" s="51" t="s">
        <v>423</v>
      </c>
      <c r="E176" s="7" t="s">
        <v>417</v>
      </c>
      <c r="F176" s="9">
        <v>425639</v>
      </c>
      <c r="G176" s="9">
        <v>4012046</v>
      </c>
      <c r="H176" s="14">
        <v>6140.24</v>
      </c>
      <c r="I176" s="10"/>
      <c r="J176" s="14"/>
      <c r="K176" s="14"/>
      <c r="L176" s="14"/>
      <c r="M176" s="16"/>
      <c r="N176" s="16"/>
      <c r="O176" s="8" t="s">
        <v>424</v>
      </c>
      <c r="P176" s="12"/>
      <c r="Q176" s="14"/>
      <c r="R176" s="12"/>
      <c r="S176" s="12"/>
      <c r="T176" s="12"/>
      <c r="U176" s="14"/>
    </row>
    <row r="177" spans="1:21" ht="40.5">
      <c r="A177" s="5" t="s">
        <v>421</v>
      </c>
      <c r="B177" s="7" t="s">
        <v>444</v>
      </c>
      <c r="C177" s="7" t="s">
        <v>34</v>
      </c>
      <c r="D177" s="51" t="s">
        <v>423</v>
      </c>
      <c r="E177" s="7" t="s">
        <v>445</v>
      </c>
      <c r="F177" s="9">
        <v>425614</v>
      </c>
      <c r="G177" s="9">
        <v>4011951</v>
      </c>
      <c r="H177" s="14">
        <v>6141.24</v>
      </c>
      <c r="I177" s="10"/>
      <c r="J177" s="14"/>
      <c r="K177" s="14"/>
      <c r="L177" s="14"/>
      <c r="M177" s="16"/>
      <c r="N177" s="16"/>
      <c r="O177" s="8" t="s">
        <v>424</v>
      </c>
      <c r="P177" s="12"/>
      <c r="Q177" s="14"/>
      <c r="R177" s="12"/>
      <c r="S177" s="12"/>
      <c r="T177" s="12"/>
      <c r="U177" s="14"/>
    </row>
    <row r="178" spans="1:21" ht="40.5">
      <c r="A178" s="5" t="s">
        <v>421</v>
      </c>
      <c r="B178" s="7" t="s">
        <v>446</v>
      </c>
      <c r="C178" s="7" t="s">
        <v>34</v>
      </c>
      <c r="D178" s="51" t="s">
        <v>423</v>
      </c>
      <c r="E178" s="7" t="s">
        <v>445</v>
      </c>
      <c r="F178" s="9">
        <v>424880</v>
      </c>
      <c r="G178" s="9">
        <v>4011433</v>
      </c>
      <c r="H178" s="14">
        <v>6231.11</v>
      </c>
      <c r="I178" s="10"/>
      <c r="J178" s="14"/>
      <c r="K178" s="14"/>
      <c r="L178" s="14"/>
      <c r="M178" s="16"/>
      <c r="N178" s="16"/>
      <c r="O178" s="8" t="s">
        <v>424</v>
      </c>
      <c r="P178" s="12"/>
      <c r="Q178" s="14"/>
      <c r="R178" s="12"/>
      <c r="S178" s="12"/>
      <c r="T178" s="12"/>
      <c r="U178" s="14"/>
    </row>
    <row r="179" spans="1:21" ht="20.25">
      <c r="A179" s="5" t="s">
        <v>447</v>
      </c>
      <c r="B179" s="7" t="s">
        <v>448</v>
      </c>
      <c r="C179" s="7" t="s">
        <v>34</v>
      </c>
      <c r="D179" s="51" t="s">
        <v>449</v>
      </c>
      <c r="E179" s="7" t="s">
        <v>445</v>
      </c>
      <c r="F179" s="9">
        <v>424335</v>
      </c>
      <c r="G179" s="9">
        <v>4011126</v>
      </c>
      <c r="H179" s="14">
        <v>6224</v>
      </c>
      <c r="I179" s="10">
        <v>37746</v>
      </c>
      <c r="J179" s="14"/>
      <c r="K179" s="14">
        <v>5</v>
      </c>
      <c r="L179" s="14"/>
      <c r="M179" s="16"/>
      <c r="N179" s="16">
        <f>K179*0.00223</f>
        <v>0.01115</v>
      </c>
      <c r="O179" s="51" t="s">
        <v>450</v>
      </c>
      <c r="P179" s="12">
        <v>8.9</v>
      </c>
      <c r="Q179" s="14">
        <v>242</v>
      </c>
      <c r="R179" s="12">
        <v>12.9</v>
      </c>
      <c r="S179" s="12">
        <f>(R179*(9/5))+32</f>
        <v>55.22</v>
      </c>
      <c r="T179" s="7"/>
      <c r="U179" s="7" t="s">
        <v>31</v>
      </c>
    </row>
    <row r="180" spans="1:21" ht="40.5">
      <c r="A180" s="5" t="s">
        <v>421</v>
      </c>
      <c r="B180" s="7" t="s">
        <v>451</v>
      </c>
      <c r="C180" s="7" t="s">
        <v>34</v>
      </c>
      <c r="D180" s="51" t="s">
        <v>452</v>
      </c>
      <c r="E180" s="7" t="s">
        <v>445</v>
      </c>
      <c r="F180" s="9">
        <v>424297</v>
      </c>
      <c r="G180" s="9">
        <v>4011114</v>
      </c>
      <c r="H180" s="14">
        <v>6219.35</v>
      </c>
      <c r="I180" s="10"/>
      <c r="J180" s="14"/>
      <c r="K180" s="14"/>
      <c r="L180" s="14"/>
      <c r="M180" s="16"/>
      <c r="N180" s="16"/>
      <c r="O180" s="8" t="s">
        <v>424</v>
      </c>
      <c r="P180" s="12"/>
      <c r="Q180" s="14"/>
      <c r="R180" s="12"/>
      <c r="S180" s="12"/>
      <c r="T180" s="12"/>
      <c r="U180" s="14"/>
    </row>
    <row r="181" spans="1:21" ht="40.5">
      <c r="A181" s="5" t="s">
        <v>421</v>
      </c>
      <c r="B181" s="7" t="s">
        <v>453</v>
      </c>
      <c r="C181" s="7" t="s">
        <v>34</v>
      </c>
      <c r="D181" s="51" t="s">
        <v>452</v>
      </c>
      <c r="E181" s="7" t="s">
        <v>445</v>
      </c>
      <c r="F181" s="9">
        <v>423544</v>
      </c>
      <c r="G181" s="9">
        <v>4010492</v>
      </c>
      <c r="H181" s="14">
        <v>6192.24</v>
      </c>
      <c r="I181" s="10"/>
      <c r="J181" s="14"/>
      <c r="K181" s="14"/>
      <c r="L181" s="14"/>
      <c r="M181" s="16"/>
      <c r="N181" s="16"/>
      <c r="O181" s="8" t="s">
        <v>424</v>
      </c>
      <c r="P181" s="12"/>
      <c r="Q181" s="14"/>
      <c r="R181" s="12"/>
      <c r="S181" s="12"/>
      <c r="T181" s="12"/>
      <c r="U181" s="14"/>
    </row>
    <row r="182" spans="1:21" ht="40.5">
      <c r="A182" s="5" t="s">
        <v>421</v>
      </c>
      <c r="B182" s="7" t="s">
        <v>454</v>
      </c>
      <c r="C182" s="7" t="s">
        <v>34</v>
      </c>
      <c r="D182" s="51" t="s">
        <v>455</v>
      </c>
      <c r="E182" s="7" t="s">
        <v>456</v>
      </c>
      <c r="F182" s="9">
        <v>419882</v>
      </c>
      <c r="G182" s="9">
        <v>4008797</v>
      </c>
      <c r="H182" s="14">
        <v>6016.89</v>
      </c>
      <c r="I182" s="10"/>
      <c r="J182" s="14"/>
      <c r="K182" s="14"/>
      <c r="L182" s="14"/>
      <c r="M182" s="16"/>
      <c r="N182" s="16"/>
      <c r="O182" s="8" t="s">
        <v>424</v>
      </c>
      <c r="P182" s="12"/>
      <c r="Q182" s="14"/>
      <c r="R182" s="12"/>
      <c r="S182" s="12"/>
      <c r="T182" s="12"/>
      <c r="U182" s="14"/>
    </row>
    <row r="183" spans="1:21" ht="40.5">
      <c r="A183" s="5" t="s">
        <v>421</v>
      </c>
      <c r="B183" s="7" t="s">
        <v>457</v>
      </c>
      <c r="C183" s="7" t="s">
        <v>34</v>
      </c>
      <c r="D183" s="51" t="s">
        <v>455</v>
      </c>
      <c r="E183" s="7" t="s">
        <v>456</v>
      </c>
      <c r="F183" s="9">
        <v>419882</v>
      </c>
      <c r="G183" s="9">
        <v>4008797</v>
      </c>
      <c r="H183" s="14">
        <v>6016.89</v>
      </c>
      <c r="I183" s="10"/>
      <c r="J183" s="14"/>
      <c r="K183" s="14"/>
      <c r="L183" s="14"/>
      <c r="M183" s="16"/>
      <c r="N183" s="16"/>
      <c r="O183" s="8" t="s">
        <v>424</v>
      </c>
      <c r="P183" s="12"/>
      <c r="Q183" s="14"/>
      <c r="R183" s="12"/>
      <c r="S183" s="12"/>
      <c r="T183" s="12"/>
      <c r="U183" s="14"/>
    </row>
    <row r="184" spans="1:21" ht="17.25" customHeight="1">
      <c r="A184" s="23"/>
      <c r="B184" s="24"/>
      <c r="C184" s="24"/>
      <c r="D184" s="92"/>
      <c r="E184" s="26"/>
      <c r="F184" s="93"/>
      <c r="G184" s="93"/>
      <c r="H184" s="26"/>
      <c r="I184" s="29"/>
      <c r="J184" s="30">
        <f>SUM(J148:J183)</f>
        <v>49</v>
      </c>
      <c r="K184" s="30">
        <f>SUM(K148:K183)</f>
        <v>468.5</v>
      </c>
      <c r="L184" s="30">
        <f>SUM(L148:L183)</f>
        <v>30</v>
      </c>
      <c r="M184" s="31">
        <f>SUM(M148:M183)</f>
        <v>0.10927</v>
      </c>
      <c r="N184" s="31">
        <f>SUM(N148:N183)</f>
        <v>1.111655</v>
      </c>
      <c r="O184" s="32"/>
      <c r="P184" s="94"/>
      <c r="Q184" s="94"/>
      <c r="R184" s="94"/>
      <c r="S184" s="33"/>
      <c r="T184" s="94"/>
      <c r="U184" s="35"/>
    </row>
    <row r="185" spans="1:21" ht="24" customHeight="1">
      <c r="A185" s="36"/>
      <c r="B185" s="37"/>
      <c r="C185" s="37"/>
      <c r="D185" s="95" t="s">
        <v>458</v>
      </c>
      <c r="E185" s="39"/>
      <c r="F185" s="96"/>
      <c r="G185" s="96"/>
      <c r="H185" s="39"/>
      <c r="I185" s="42"/>
      <c r="J185" s="43">
        <f>SUM(J184:L184)</f>
        <v>547.5</v>
      </c>
      <c r="K185" s="44" t="s">
        <v>142</v>
      </c>
      <c r="L185" s="45"/>
      <c r="M185" s="46">
        <f>SUM(M184:N184)</f>
        <v>1.220925</v>
      </c>
      <c r="N185" s="44" t="s">
        <v>143</v>
      </c>
      <c r="O185" s="47"/>
      <c r="P185" s="97"/>
      <c r="Q185" s="97"/>
      <c r="R185" s="97"/>
      <c r="S185" s="48"/>
      <c r="T185" s="97"/>
      <c r="U185" s="50"/>
    </row>
    <row r="186" spans="1:21" ht="18" customHeight="1">
      <c r="A186" s="98"/>
      <c r="B186" s="99"/>
      <c r="C186" s="100"/>
      <c r="D186" s="101"/>
      <c r="E186" s="100"/>
      <c r="F186" s="102"/>
      <c r="G186" s="102"/>
      <c r="H186" s="100"/>
      <c r="I186" s="103"/>
      <c r="J186" s="104">
        <f>SUM(J184,J145,J100,J67,J40)</f>
        <v>7972.2</v>
      </c>
      <c r="K186" s="105">
        <f>SUM(K184,K145,K100,K67,K40)</f>
        <v>12082.75</v>
      </c>
      <c r="L186" s="104">
        <f>SUM(L184,L145,L100,L67,L40)</f>
        <v>9543</v>
      </c>
      <c r="M186" s="106">
        <f>SUM(M184,M145,M100,M67,M40)</f>
        <v>17.766856000000004</v>
      </c>
      <c r="N186" s="106">
        <f>SUM(N184,N145,N100,N67,N40)</f>
        <v>48.2254225</v>
      </c>
      <c r="O186" s="107"/>
      <c r="P186" s="108"/>
      <c r="Q186" s="108"/>
      <c r="R186" s="108"/>
      <c r="S186" s="108"/>
      <c r="T186" s="108"/>
      <c r="U186" s="109"/>
    </row>
    <row r="187" spans="1:21" ht="23.25" customHeight="1">
      <c r="A187" s="110"/>
      <c r="B187" s="111"/>
      <c r="C187" s="111"/>
      <c r="D187" s="111"/>
      <c r="E187" s="112" t="s">
        <v>459</v>
      </c>
      <c r="F187" s="113"/>
      <c r="G187" s="114"/>
      <c r="H187" s="111"/>
      <c r="I187" s="111"/>
      <c r="J187" s="115">
        <f>SUM(J186:L186)</f>
        <v>29597.95</v>
      </c>
      <c r="K187" s="116" t="s">
        <v>142</v>
      </c>
      <c r="L187" s="117"/>
      <c r="M187" s="118">
        <f>SUM(M186:N186)</f>
        <v>65.9922785</v>
      </c>
      <c r="N187" s="116" t="s">
        <v>143</v>
      </c>
      <c r="O187" s="119"/>
      <c r="P187" s="120"/>
      <c r="Q187" s="120"/>
      <c r="R187" s="120"/>
      <c r="S187" s="120"/>
      <c r="T187" s="120"/>
      <c r="U187" s="121"/>
    </row>
    <row r="188" spans="1:21" ht="12.75" customHeight="1">
      <c r="A188" s="122"/>
      <c r="B188" s="123"/>
      <c r="C188" s="124"/>
      <c r="D188" s="124"/>
      <c r="E188" s="125"/>
      <c r="F188" s="126"/>
      <c r="G188" s="127"/>
      <c r="H188" s="124"/>
      <c r="I188" s="124"/>
      <c r="J188" s="128"/>
      <c r="K188" s="125"/>
      <c r="L188" s="124"/>
      <c r="M188" s="129"/>
      <c r="N188" s="125"/>
      <c r="O188" s="130"/>
      <c r="P188" s="131"/>
      <c r="Q188" s="131"/>
      <c r="R188" s="131"/>
      <c r="S188" s="131"/>
      <c r="T188" s="131"/>
      <c r="U188" s="132"/>
    </row>
    <row r="189" spans="1:21" ht="12.75" customHeight="1">
      <c r="A189" s="133"/>
      <c r="B189" s="134" t="s">
        <v>460</v>
      </c>
      <c r="C189" s="135"/>
      <c r="D189" s="135"/>
      <c r="E189" s="136"/>
      <c r="F189" s="137"/>
      <c r="G189" s="138"/>
      <c r="H189" s="135"/>
      <c r="I189" s="135"/>
      <c r="J189" s="139"/>
      <c r="K189" s="136"/>
      <c r="L189" s="135"/>
      <c r="M189" s="140"/>
      <c r="N189" s="136"/>
      <c r="O189" s="141"/>
      <c r="P189" s="142"/>
      <c r="Q189" s="142"/>
      <c r="R189" s="142"/>
      <c r="S189" s="142"/>
      <c r="T189" s="142"/>
      <c r="U189" s="143"/>
    </row>
  </sheetData>
  <printOptions/>
  <pageMargins left="1" right="1" top="0.75" bottom="0.75" header="0.5" footer="0.3500000238418579"/>
  <pageSetup firstPageNumber="1" useFirstPageNumber="1" orientation="landscape" paperSize="9"/>
  <headerFooter alignWithMargins="0">
    <oddHeader>&amp;L&amp;"Arial Narrow Bold,Regular"Table 1-Summary data for all inventoried springs of the Rio Grande Gorge, Taos County, New Mexico (revised Jan 2017)                                                           Page &amp;P of 10</oddHeader>
  </headerFooter>
</worksheet>
</file>

<file path=xl/worksheets/sheet2.xml><?xml version="1.0" encoding="utf-8"?>
<worksheet xmlns="http://schemas.openxmlformats.org/spreadsheetml/2006/main" xmlns:r="http://schemas.openxmlformats.org/officeDocument/2006/relationships">
  <dimension ref="A1:BG48"/>
  <sheetViews>
    <sheetView showGridLines="0" workbookViewId="0" topLeftCell="A1">
      <selection activeCell="A1" sqref="A1"/>
    </sheetView>
  </sheetViews>
  <sheetFormatPr defaultColWidth="11.19921875" defaultRowHeight="19.5" customHeight="1"/>
  <cols>
    <col min="1" max="1" width="14.796875" style="144" customWidth="1"/>
    <col min="2" max="2" width="4.8984375" style="144" customWidth="1"/>
    <col min="3" max="3" width="5.59765625" style="144" customWidth="1"/>
    <col min="4" max="5" width="5.5" style="144" customWidth="1"/>
    <col min="6" max="6" width="5.19921875" style="144" customWidth="1"/>
    <col min="7" max="7" width="4.5" style="144" customWidth="1"/>
    <col min="8" max="8" width="5.796875" style="144" customWidth="1"/>
    <col min="9" max="9" width="8.09765625" style="144" customWidth="1"/>
    <col min="10" max="10" width="5" style="144" customWidth="1"/>
    <col min="11" max="11" width="4.59765625" style="144" customWidth="1"/>
    <col min="12" max="12" width="7.59765625" style="144" customWidth="1"/>
    <col min="13" max="13" width="4.3984375" style="144" customWidth="1"/>
    <col min="14" max="14" width="7" style="144" customWidth="1"/>
    <col min="15" max="15" width="5.09765625" style="144" customWidth="1"/>
    <col min="16" max="20" width="5.5" style="144" customWidth="1"/>
    <col min="21" max="21" width="6.59765625" style="144" customWidth="1"/>
    <col min="22" max="22" width="6.19921875" style="144" customWidth="1"/>
    <col min="23" max="23" width="4.69921875" style="144" customWidth="1"/>
    <col min="24" max="24" width="4.8984375" style="144" customWidth="1"/>
    <col min="25" max="25" width="4.3984375" style="144" customWidth="1"/>
    <col min="26" max="26" width="6" style="144" customWidth="1"/>
    <col min="27" max="29" width="5" style="144" customWidth="1"/>
    <col min="30" max="30" width="6" style="144" customWidth="1"/>
    <col min="31" max="31" width="5.59765625" style="144" customWidth="1"/>
    <col min="32" max="32" width="4.59765625" style="144" customWidth="1"/>
    <col min="33" max="33" width="4.8984375" style="144" customWidth="1"/>
    <col min="34" max="34" width="5.5" style="144" customWidth="1"/>
    <col min="35" max="35" width="4.09765625" style="144" customWidth="1"/>
    <col min="36" max="36" width="5" style="144" customWidth="1"/>
    <col min="37" max="37" width="5.69921875" style="144" customWidth="1"/>
    <col min="38" max="38" width="6" style="144" customWidth="1"/>
    <col min="39" max="39" width="4.296875" style="144" customWidth="1"/>
    <col min="40" max="40" width="4.59765625" style="144" customWidth="1"/>
    <col min="41" max="41" width="4.8984375" style="144" customWidth="1"/>
    <col min="42" max="42" width="3.69921875" style="144" customWidth="1"/>
    <col min="43" max="43" width="3.796875" style="144" customWidth="1"/>
    <col min="44" max="44" width="4.69921875" style="144" customWidth="1"/>
    <col min="45" max="45" width="6.59765625" style="144" customWidth="1"/>
    <col min="46" max="46" width="7.19921875" style="144" customWidth="1"/>
    <col min="47" max="47" width="4.296875" style="144" customWidth="1"/>
    <col min="48" max="48" width="5.59765625" style="144" customWidth="1"/>
    <col min="49" max="49" width="5.796875" style="144" customWidth="1"/>
    <col min="50" max="50" width="3.8984375" style="144" customWidth="1"/>
    <col min="51" max="51" width="4.3984375" style="144" customWidth="1"/>
    <col min="52" max="52" width="4.09765625" style="144" customWidth="1"/>
    <col min="53" max="53" width="5.19921875" style="144" customWidth="1"/>
    <col min="54" max="54" width="5" style="144" customWidth="1"/>
    <col min="55" max="55" width="4.296875" style="144" customWidth="1"/>
    <col min="56" max="57" width="5.3984375" style="144" customWidth="1"/>
    <col min="58" max="58" width="5.8984375" style="144" customWidth="1"/>
    <col min="59" max="59" width="3.8984375" style="144" customWidth="1"/>
    <col min="60" max="256" width="10.296875" style="144" customWidth="1"/>
  </cols>
  <sheetData>
    <row r="1" spans="1:59" ht="22.5" customHeight="1">
      <c r="A1" s="145" t="s">
        <v>461</v>
      </c>
      <c r="B1" s="146"/>
      <c r="C1" s="146"/>
      <c r="D1" s="147"/>
      <c r="E1" s="145" t="s">
        <v>462</v>
      </c>
      <c r="F1" s="146"/>
      <c r="G1" s="146"/>
      <c r="H1" s="146"/>
      <c r="I1" s="147"/>
      <c r="J1" s="145" t="s">
        <v>463</v>
      </c>
      <c r="K1" s="146"/>
      <c r="L1" s="147"/>
      <c r="M1" s="145" t="s">
        <v>464</v>
      </c>
      <c r="N1" s="146"/>
      <c r="O1" s="146"/>
      <c r="P1" s="146"/>
      <c r="Q1" s="146"/>
      <c r="R1" s="146"/>
      <c r="S1" s="146"/>
      <c r="T1" s="146"/>
      <c r="U1" s="146"/>
      <c r="V1" s="146"/>
      <c r="W1" s="146"/>
      <c r="X1" s="146"/>
      <c r="Y1" s="146"/>
      <c r="Z1" s="147"/>
      <c r="AA1" s="148"/>
      <c r="AB1" s="149"/>
      <c r="AC1" s="150"/>
      <c r="AD1" s="151" t="s">
        <v>465</v>
      </c>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7"/>
    </row>
    <row r="2" spans="1:59" ht="41.25" customHeight="1">
      <c r="A2" s="5" t="s">
        <v>466</v>
      </c>
      <c r="B2" s="5" t="s">
        <v>1</v>
      </c>
      <c r="C2" s="152" t="s">
        <v>2</v>
      </c>
      <c r="D2" s="152" t="s">
        <v>467</v>
      </c>
      <c r="E2" s="152" t="s">
        <v>468</v>
      </c>
      <c r="F2" s="152" t="s">
        <v>469</v>
      </c>
      <c r="G2" s="152" t="s">
        <v>470</v>
      </c>
      <c r="H2" s="152" t="s">
        <v>471</v>
      </c>
      <c r="I2" s="152" t="s">
        <v>472</v>
      </c>
      <c r="J2" s="152" t="s">
        <v>17</v>
      </c>
      <c r="K2" s="152" t="s">
        <v>473</v>
      </c>
      <c r="L2" s="152" t="s">
        <v>474</v>
      </c>
      <c r="M2" s="152" t="s">
        <v>475</v>
      </c>
      <c r="N2" s="152" t="s">
        <v>476</v>
      </c>
      <c r="O2" s="152" t="s">
        <v>477</v>
      </c>
      <c r="P2" s="152" t="s">
        <v>478</v>
      </c>
      <c r="Q2" s="152" t="s">
        <v>479</v>
      </c>
      <c r="R2" s="152" t="s">
        <v>480</v>
      </c>
      <c r="S2" s="152" t="s">
        <v>481</v>
      </c>
      <c r="T2" s="152" t="s">
        <v>482</v>
      </c>
      <c r="U2" s="152" t="s">
        <v>483</v>
      </c>
      <c r="V2" s="152" t="s">
        <v>484</v>
      </c>
      <c r="W2" s="152" t="s">
        <v>485</v>
      </c>
      <c r="X2" s="152" t="s">
        <v>486</v>
      </c>
      <c r="Y2" s="152" t="s">
        <v>487</v>
      </c>
      <c r="Z2" s="152" t="s">
        <v>488</v>
      </c>
      <c r="AA2" s="148"/>
      <c r="AB2" s="149"/>
      <c r="AC2" s="153" t="s">
        <v>1</v>
      </c>
      <c r="AD2" s="152" t="s">
        <v>489</v>
      </c>
      <c r="AE2" s="152" t="s">
        <v>490</v>
      </c>
      <c r="AF2" s="152" t="s">
        <v>491</v>
      </c>
      <c r="AG2" s="152" t="s">
        <v>492</v>
      </c>
      <c r="AH2" s="152" t="s">
        <v>493</v>
      </c>
      <c r="AI2" s="152" t="s">
        <v>494</v>
      </c>
      <c r="AJ2" s="152" t="s">
        <v>495</v>
      </c>
      <c r="AK2" s="152" t="s">
        <v>496</v>
      </c>
      <c r="AL2" s="152" t="s">
        <v>497</v>
      </c>
      <c r="AM2" s="152" t="s">
        <v>498</v>
      </c>
      <c r="AN2" s="152" t="s">
        <v>499</v>
      </c>
      <c r="AO2" s="152" t="s">
        <v>500</v>
      </c>
      <c r="AP2" s="152" t="s">
        <v>501</v>
      </c>
      <c r="AQ2" s="152" t="s">
        <v>502</v>
      </c>
      <c r="AR2" s="152" t="s">
        <v>503</v>
      </c>
      <c r="AS2" s="152" t="s">
        <v>504</v>
      </c>
      <c r="AT2" s="152" t="s">
        <v>505</v>
      </c>
      <c r="AU2" s="152" t="s">
        <v>506</v>
      </c>
      <c r="AV2" s="152" t="s">
        <v>507</v>
      </c>
      <c r="AW2" s="152" t="s">
        <v>508</v>
      </c>
      <c r="AX2" s="152" t="s">
        <v>509</v>
      </c>
      <c r="AY2" s="152" t="s">
        <v>510</v>
      </c>
      <c r="AZ2" s="152" t="s">
        <v>511</v>
      </c>
      <c r="BA2" s="152" t="s">
        <v>512</v>
      </c>
      <c r="BB2" s="152" t="s">
        <v>513</v>
      </c>
      <c r="BC2" s="152" t="s">
        <v>514</v>
      </c>
      <c r="BD2" s="152" t="s">
        <v>515</v>
      </c>
      <c r="BE2" s="152" t="s">
        <v>516</v>
      </c>
      <c r="BF2" s="152" t="s">
        <v>517</v>
      </c>
      <c r="BG2" s="152" t="s">
        <v>518</v>
      </c>
    </row>
    <row r="3" spans="1:59" ht="12" customHeight="1">
      <c r="A3" s="8" t="s">
        <v>21</v>
      </c>
      <c r="B3" s="154" t="s">
        <v>30</v>
      </c>
      <c r="C3" s="7" t="s">
        <v>23</v>
      </c>
      <c r="D3" s="10">
        <v>38254</v>
      </c>
      <c r="E3" s="19">
        <v>-14.1</v>
      </c>
      <c r="F3" s="19">
        <v>-97.57</v>
      </c>
      <c r="G3" s="155">
        <v>-0.01</v>
      </c>
      <c r="H3" s="11"/>
      <c r="I3" s="11"/>
      <c r="J3" s="12">
        <v>11.36</v>
      </c>
      <c r="K3" s="19"/>
      <c r="L3" s="9"/>
      <c r="M3" s="9"/>
      <c r="N3" s="9"/>
      <c r="O3" s="19"/>
      <c r="P3" s="15"/>
      <c r="Q3" s="15"/>
      <c r="R3" s="15"/>
      <c r="S3" s="15"/>
      <c r="T3" s="15"/>
      <c r="U3" s="15"/>
      <c r="V3" s="15"/>
      <c r="W3" s="15"/>
      <c r="X3" s="15"/>
      <c r="Y3" s="15"/>
      <c r="Z3" s="20"/>
      <c r="AA3" s="156"/>
      <c r="AB3" s="157"/>
      <c r="AC3" s="158" t="s">
        <v>30</v>
      </c>
      <c r="AD3" s="159"/>
      <c r="AE3" s="159"/>
      <c r="AF3" s="159"/>
      <c r="AG3" s="159"/>
      <c r="AH3" s="159"/>
      <c r="AI3" s="159"/>
      <c r="AJ3" s="15"/>
      <c r="AK3" s="159"/>
      <c r="AL3" s="159"/>
      <c r="AM3" s="159"/>
      <c r="AN3" s="159"/>
      <c r="AO3" s="15"/>
      <c r="AP3" s="155"/>
      <c r="AQ3" s="159"/>
      <c r="AR3" s="159"/>
      <c r="AS3" s="159"/>
      <c r="AT3" s="159"/>
      <c r="AU3" s="159"/>
      <c r="AV3" s="159"/>
      <c r="AW3" s="155"/>
      <c r="AX3" s="9"/>
      <c r="AY3" s="9"/>
      <c r="AZ3" s="159"/>
      <c r="BA3" s="159"/>
      <c r="BB3" s="159"/>
      <c r="BC3" s="159"/>
      <c r="BD3" s="159"/>
      <c r="BE3" s="159"/>
      <c r="BF3" s="159"/>
      <c r="BG3" s="159"/>
    </row>
    <row r="4" spans="1:59" ht="12" customHeight="1">
      <c r="A4" s="8" t="s">
        <v>32</v>
      </c>
      <c r="B4" s="5" t="s">
        <v>37</v>
      </c>
      <c r="C4" s="7" t="s">
        <v>34</v>
      </c>
      <c r="D4" s="10">
        <v>37497</v>
      </c>
      <c r="E4" s="19">
        <v>-14.53367382</v>
      </c>
      <c r="F4" s="19">
        <v>-102.83339768</v>
      </c>
      <c r="G4" s="16">
        <v>-0.03</v>
      </c>
      <c r="H4" s="16"/>
      <c r="I4" s="16"/>
      <c r="J4" s="12">
        <v>12.9</v>
      </c>
      <c r="K4" s="19">
        <v>7.9</v>
      </c>
      <c r="L4" s="9">
        <v>170</v>
      </c>
      <c r="M4" s="9">
        <v>130</v>
      </c>
      <c r="N4" s="9">
        <v>93</v>
      </c>
      <c r="O4" s="19">
        <v>3.1</v>
      </c>
      <c r="P4" s="6" t="s">
        <v>519</v>
      </c>
      <c r="Q4" s="15">
        <v>1.6</v>
      </c>
      <c r="R4" s="6" t="s">
        <v>520</v>
      </c>
      <c r="S4" s="15">
        <v>9.9</v>
      </c>
      <c r="T4" s="15">
        <v>17</v>
      </c>
      <c r="U4" s="15">
        <v>6.5</v>
      </c>
      <c r="V4" s="15">
        <v>2.4</v>
      </c>
      <c r="W4" s="15">
        <v>10</v>
      </c>
      <c r="X4" s="15">
        <v>1.88</v>
      </c>
      <c r="Y4" s="15">
        <v>1.86</v>
      </c>
      <c r="Z4" s="20">
        <v>0.39</v>
      </c>
      <c r="AA4" s="148"/>
      <c r="AB4" s="149"/>
      <c r="AC4" s="153" t="s">
        <v>37</v>
      </c>
      <c r="AD4" s="159">
        <v>0.0345</v>
      </c>
      <c r="AE4" s="6" t="s">
        <v>521</v>
      </c>
      <c r="AF4" s="159">
        <v>0.0012</v>
      </c>
      <c r="AG4" s="159">
        <v>0.02561</v>
      </c>
      <c r="AH4" s="6" t="s">
        <v>521</v>
      </c>
      <c r="AI4" s="159">
        <v>0.01852</v>
      </c>
      <c r="AJ4" s="6" t="s">
        <v>519</v>
      </c>
      <c r="AK4" s="6" t="s">
        <v>521</v>
      </c>
      <c r="AL4" s="159">
        <v>0.002745</v>
      </c>
      <c r="AM4" s="6" t="s">
        <v>521</v>
      </c>
      <c r="AN4" s="6" t="s">
        <v>521</v>
      </c>
      <c r="AO4" s="15">
        <v>0.39</v>
      </c>
      <c r="AP4" s="155">
        <v>1.2</v>
      </c>
      <c r="AQ4" s="6" t="s">
        <v>521</v>
      </c>
      <c r="AR4" s="159">
        <v>0.00388</v>
      </c>
      <c r="AS4" s="159">
        <v>0.002303</v>
      </c>
      <c r="AT4" s="159">
        <v>0.001249</v>
      </c>
      <c r="AU4" s="6" t="s">
        <v>521</v>
      </c>
      <c r="AV4" s="6" t="s">
        <v>521</v>
      </c>
      <c r="AW4" s="155">
        <v>0.1392</v>
      </c>
      <c r="AX4" s="9">
        <f>IF(AY4="","",AY4*2.1392)</f>
        <v>32.40888</v>
      </c>
      <c r="AY4" s="9">
        <v>15.15</v>
      </c>
      <c r="AZ4" s="6" t="s">
        <v>521</v>
      </c>
      <c r="BA4" s="6" t="s">
        <v>521</v>
      </c>
      <c r="BB4" s="6" t="s">
        <v>521</v>
      </c>
      <c r="BC4" s="6" t="s">
        <v>521</v>
      </c>
      <c r="BD4" s="159">
        <v>0.001677</v>
      </c>
      <c r="BE4" s="159">
        <v>0.001775</v>
      </c>
      <c r="BF4" s="159">
        <v>0.007146</v>
      </c>
      <c r="BG4" s="6" t="s">
        <v>521</v>
      </c>
    </row>
    <row r="5" spans="1:59" ht="12" customHeight="1">
      <c r="A5" s="8" t="s">
        <v>32</v>
      </c>
      <c r="B5" s="5" t="s">
        <v>37</v>
      </c>
      <c r="C5" s="7" t="s">
        <v>34</v>
      </c>
      <c r="D5" s="10">
        <v>38254</v>
      </c>
      <c r="E5" s="19">
        <v>-14.3</v>
      </c>
      <c r="F5" s="19">
        <v>-96.9</v>
      </c>
      <c r="G5" s="160"/>
      <c r="H5" s="11"/>
      <c r="I5" s="7" t="s">
        <v>522</v>
      </c>
      <c r="J5" s="12">
        <v>12.4</v>
      </c>
      <c r="K5" s="12"/>
      <c r="L5" s="14"/>
      <c r="M5" s="14"/>
      <c r="N5" s="14"/>
      <c r="O5" s="12"/>
      <c r="P5" s="20"/>
      <c r="Q5" s="20"/>
      <c r="R5" s="20"/>
      <c r="S5" s="20"/>
      <c r="T5" s="20"/>
      <c r="U5" s="20"/>
      <c r="V5" s="20"/>
      <c r="W5" s="20"/>
      <c r="X5" s="20"/>
      <c r="Y5" s="20"/>
      <c r="Z5" s="20"/>
      <c r="AA5" s="148"/>
      <c r="AB5" s="149"/>
      <c r="AC5" s="153" t="s">
        <v>37</v>
      </c>
      <c r="AD5" s="20"/>
      <c r="AE5" s="20"/>
      <c r="AF5" s="20"/>
      <c r="AG5" s="20"/>
      <c r="AH5" s="20"/>
      <c r="AI5" s="20"/>
      <c r="AJ5" s="20"/>
      <c r="AK5" s="20"/>
      <c r="AL5" s="20"/>
      <c r="AM5" s="20"/>
      <c r="AN5" s="20"/>
      <c r="AO5" s="20"/>
      <c r="AP5" s="20"/>
      <c r="AQ5" s="20"/>
      <c r="AR5" s="20"/>
      <c r="AS5" s="20"/>
      <c r="AT5" s="20"/>
      <c r="AU5" s="20"/>
      <c r="AV5" s="20"/>
      <c r="AW5" s="16"/>
      <c r="AX5" s="20"/>
      <c r="AY5" s="20"/>
      <c r="AZ5" s="20"/>
      <c r="BA5" s="20"/>
      <c r="BB5" s="20"/>
      <c r="BC5" s="20"/>
      <c r="BD5" s="20"/>
      <c r="BE5" s="20"/>
      <c r="BF5" s="20"/>
      <c r="BG5" s="20"/>
    </row>
    <row r="6" spans="1:59" ht="12" customHeight="1">
      <c r="A6" s="8" t="s">
        <v>58</v>
      </c>
      <c r="B6" s="5" t="s">
        <v>63</v>
      </c>
      <c r="C6" s="7" t="s">
        <v>34</v>
      </c>
      <c r="D6" s="10">
        <v>38254</v>
      </c>
      <c r="E6" s="19">
        <v>-14.2</v>
      </c>
      <c r="F6" s="19">
        <v>-97.6</v>
      </c>
      <c r="G6" s="155">
        <v>0.08</v>
      </c>
      <c r="H6" s="6" t="s">
        <v>523</v>
      </c>
      <c r="I6" s="7" t="s">
        <v>524</v>
      </c>
      <c r="J6" s="12">
        <v>14.85</v>
      </c>
      <c r="K6" s="12"/>
      <c r="L6" s="14"/>
      <c r="M6" s="14"/>
      <c r="N6" s="14"/>
      <c r="O6" s="12"/>
      <c r="P6" s="20"/>
      <c r="Q6" s="20"/>
      <c r="R6" s="20"/>
      <c r="S6" s="20"/>
      <c r="T6" s="20"/>
      <c r="U6" s="20"/>
      <c r="V6" s="20"/>
      <c r="W6" s="20"/>
      <c r="X6" s="20"/>
      <c r="Y6" s="20"/>
      <c r="Z6" s="20"/>
      <c r="AA6" s="148"/>
      <c r="AB6" s="149"/>
      <c r="AC6" s="153" t="s">
        <v>63</v>
      </c>
      <c r="AD6" s="20"/>
      <c r="AE6" s="20"/>
      <c r="AF6" s="20"/>
      <c r="AG6" s="20"/>
      <c r="AH6" s="20"/>
      <c r="AI6" s="20"/>
      <c r="AJ6" s="20"/>
      <c r="AK6" s="20"/>
      <c r="AL6" s="20"/>
      <c r="AM6" s="20"/>
      <c r="AN6" s="20"/>
      <c r="AO6" s="20"/>
      <c r="AP6" s="20"/>
      <c r="AQ6" s="20"/>
      <c r="AR6" s="20"/>
      <c r="AS6" s="20"/>
      <c r="AT6" s="20"/>
      <c r="AU6" s="20"/>
      <c r="AV6" s="20"/>
      <c r="AW6" s="16"/>
      <c r="AX6" s="20"/>
      <c r="AY6" s="20"/>
      <c r="AZ6" s="20"/>
      <c r="BA6" s="20"/>
      <c r="BB6" s="20"/>
      <c r="BC6" s="20"/>
      <c r="BD6" s="20"/>
      <c r="BE6" s="20"/>
      <c r="BF6" s="20"/>
      <c r="BG6" s="20"/>
    </row>
    <row r="7" spans="1:59" ht="12" customHeight="1">
      <c r="A7" s="8" t="s">
        <v>69</v>
      </c>
      <c r="B7" s="154" t="s">
        <v>70</v>
      </c>
      <c r="C7" s="7"/>
      <c r="D7" s="10">
        <v>38596</v>
      </c>
      <c r="E7" s="19">
        <v>-12</v>
      </c>
      <c r="F7" s="19">
        <v>-89.7</v>
      </c>
      <c r="G7" s="160"/>
      <c r="H7" s="11"/>
      <c r="I7" s="11"/>
      <c r="J7" s="19">
        <v>15.9</v>
      </c>
      <c r="K7" s="12"/>
      <c r="L7" s="14"/>
      <c r="M7" s="14"/>
      <c r="N7" s="14"/>
      <c r="O7" s="12"/>
      <c r="P7" s="20"/>
      <c r="Q7" s="20"/>
      <c r="R7" s="20"/>
      <c r="S7" s="20"/>
      <c r="T7" s="20"/>
      <c r="U7" s="20"/>
      <c r="V7" s="20"/>
      <c r="W7" s="20"/>
      <c r="X7" s="20"/>
      <c r="Y7" s="20"/>
      <c r="Z7" s="20"/>
      <c r="AA7" s="156"/>
      <c r="AB7" s="157"/>
      <c r="AC7" s="158" t="s">
        <v>70</v>
      </c>
      <c r="AD7" s="20"/>
      <c r="AE7" s="20"/>
      <c r="AF7" s="20"/>
      <c r="AG7" s="20"/>
      <c r="AH7" s="20"/>
      <c r="AI7" s="20"/>
      <c r="AJ7" s="20"/>
      <c r="AK7" s="20"/>
      <c r="AL7" s="20"/>
      <c r="AM7" s="20"/>
      <c r="AN7" s="20"/>
      <c r="AO7" s="20"/>
      <c r="AP7" s="20"/>
      <c r="AQ7" s="20"/>
      <c r="AR7" s="20"/>
      <c r="AS7" s="20"/>
      <c r="AT7" s="20"/>
      <c r="AU7" s="20"/>
      <c r="AV7" s="20"/>
      <c r="AW7" s="16"/>
      <c r="AX7" s="20"/>
      <c r="AY7" s="20"/>
      <c r="AZ7" s="20"/>
      <c r="BA7" s="20"/>
      <c r="BB7" s="20"/>
      <c r="BC7" s="20"/>
      <c r="BD7" s="20"/>
      <c r="BE7" s="20"/>
      <c r="BF7" s="20"/>
      <c r="BG7" s="20"/>
    </row>
    <row r="8" spans="1:59" ht="12" customHeight="1">
      <c r="A8" s="8" t="s">
        <v>73</v>
      </c>
      <c r="B8" s="154" t="s">
        <v>74</v>
      </c>
      <c r="C8" s="7" t="s">
        <v>75</v>
      </c>
      <c r="D8" s="10">
        <v>38596</v>
      </c>
      <c r="E8" s="19">
        <v>-14.5</v>
      </c>
      <c r="F8" s="19">
        <v>-101</v>
      </c>
      <c r="G8" s="155">
        <v>0.1</v>
      </c>
      <c r="H8" s="6" t="s">
        <v>525</v>
      </c>
      <c r="I8" s="7" t="s">
        <v>526</v>
      </c>
      <c r="J8" s="19">
        <v>15.2</v>
      </c>
      <c r="K8" s="12"/>
      <c r="L8" s="14"/>
      <c r="M8" s="14"/>
      <c r="N8" s="14"/>
      <c r="O8" s="12"/>
      <c r="P8" s="20"/>
      <c r="Q8" s="20"/>
      <c r="R8" s="20"/>
      <c r="S8" s="20"/>
      <c r="T8" s="20"/>
      <c r="U8" s="20"/>
      <c r="V8" s="20"/>
      <c r="W8" s="20"/>
      <c r="X8" s="20"/>
      <c r="Y8" s="20"/>
      <c r="Z8" s="20"/>
      <c r="AA8" s="156"/>
      <c r="AB8" s="157"/>
      <c r="AC8" s="158" t="s">
        <v>74</v>
      </c>
      <c r="AD8" s="20"/>
      <c r="AE8" s="20"/>
      <c r="AF8" s="20"/>
      <c r="AG8" s="20"/>
      <c r="AH8" s="20"/>
      <c r="AI8" s="20"/>
      <c r="AJ8" s="20"/>
      <c r="AK8" s="20"/>
      <c r="AL8" s="20"/>
      <c r="AM8" s="20"/>
      <c r="AN8" s="20"/>
      <c r="AO8" s="20"/>
      <c r="AP8" s="20"/>
      <c r="AQ8" s="20"/>
      <c r="AR8" s="20"/>
      <c r="AS8" s="20"/>
      <c r="AT8" s="20"/>
      <c r="AU8" s="20"/>
      <c r="AV8" s="20"/>
      <c r="AW8" s="16"/>
      <c r="AX8" s="20"/>
      <c r="AY8" s="20"/>
      <c r="AZ8" s="20"/>
      <c r="BA8" s="20"/>
      <c r="BB8" s="20"/>
      <c r="BC8" s="20"/>
      <c r="BD8" s="20"/>
      <c r="BE8" s="20"/>
      <c r="BF8" s="20"/>
      <c r="BG8" s="20"/>
    </row>
    <row r="9" spans="1:59" ht="12" customHeight="1">
      <c r="A9" s="8" t="s">
        <v>78</v>
      </c>
      <c r="B9" s="5" t="s">
        <v>79</v>
      </c>
      <c r="C9" s="7" t="s">
        <v>23</v>
      </c>
      <c r="D9" s="10">
        <v>38254</v>
      </c>
      <c r="E9" s="17"/>
      <c r="F9" s="17"/>
      <c r="G9" s="160"/>
      <c r="H9" s="11"/>
      <c r="I9" s="7" t="s">
        <v>527</v>
      </c>
      <c r="J9" s="12">
        <v>13.68</v>
      </c>
      <c r="K9" s="12"/>
      <c r="L9" s="14"/>
      <c r="M9" s="14"/>
      <c r="N9" s="14"/>
      <c r="O9" s="12"/>
      <c r="P9" s="20"/>
      <c r="Q9" s="20"/>
      <c r="R9" s="20"/>
      <c r="S9" s="20"/>
      <c r="T9" s="20"/>
      <c r="U9" s="20"/>
      <c r="V9" s="20"/>
      <c r="W9" s="20"/>
      <c r="X9" s="20"/>
      <c r="Y9" s="20"/>
      <c r="Z9" s="20"/>
      <c r="AA9" s="148"/>
      <c r="AB9" s="149"/>
      <c r="AC9" s="153" t="s">
        <v>79</v>
      </c>
      <c r="AD9" s="20"/>
      <c r="AE9" s="20"/>
      <c r="AF9" s="20"/>
      <c r="AG9" s="20"/>
      <c r="AH9" s="20"/>
      <c r="AI9" s="20"/>
      <c r="AJ9" s="20"/>
      <c r="AK9" s="20"/>
      <c r="AL9" s="20"/>
      <c r="AM9" s="20"/>
      <c r="AN9" s="20"/>
      <c r="AO9" s="20"/>
      <c r="AP9" s="20"/>
      <c r="AQ9" s="20"/>
      <c r="AR9" s="20"/>
      <c r="AS9" s="20"/>
      <c r="AT9" s="20"/>
      <c r="AU9" s="20"/>
      <c r="AV9" s="20"/>
      <c r="AW9" s="16"/>
      <c r="AX9" s="20"/>
      <c r="AY9" s="20"/>
      <c r="AZ9" s="20"/>
      <c r="BA9" s="20"/>
      <c r="BB9" s="20"/>
      <c r="BC9" s="20"/>
      <c r="BD9" s="20"/>
      <c r="BE9" s="20"/>
      <c r="BF9" s="20"/>
      <c r="BG9" s="20"/>
    </row>
    <row r="10" spans="1:59" ht="12" customHeight="1">
      <c r="A10" s="8" t="s">
        <v>88</v>
      </c>
      <c r="B10" s="5" t="s">
        <v>89</v>
      </c>
      <c r="C10" s="7" t="s">
        <v>34</v>
      </c>
      <c r="D10" s="10">
        <v>38254</v>
      </c>
      <c r="E10" s="19">
        <v>-14.4</v>
      </c>
      <c r="F10" s="19">
        <v>-96.4</v>
      </c>
      <c r="G10" s="155">
        <v>0.02</v>
      </c>
      <c r="H10" s="11"/>
      <c r="I10" s="7" t="s">
        <v>528</v>
      </c>
      <c r="J10" s="12">
        <v>12.5</v>
      </c>
      <c r="K10" s="12"/>
      <c r="L10" s="14"/>
      <c r="M10" s="14"/>
      <c r="N10" s="14"/>
      <c r="O10" s="12"/>
      <c r="P10" s="20"/>
      <c r="Q10" s="20"/>
      <c r="R10" s="20"/>
      <c r="S10" s="20"/>
      <c r="T10" s="20"/>
      <c r="U10" s="20"/>
      <c r="V10" s="20"/>
      <c r="W10" s="20"/>
      <c r="X10" s="20"/>
      <c r="Y10" s="20"/>
      <c r="Z10" s="20"/>
      <c r="AA10" s="148"/>
      <c r="AB10" s="149"/>
      <c r="AC10" s="153" t="s">
        <v>89</v>
      </c>
      <c r="AD10" s="20"/>
      <c r="AE10" s="20"/>
      <c r="AF10" s="20"/>
      <c r="AG10" s="20"/>
      <c r="AH10" s="20"/>
      <c r="AI10" s="20"/>
      <c r="AJ10" s="20"/>
      <c r="AK10" s="20"/>
      <c r="AL10" s="20"/>
      <c r="AM10" s="20"/>
      <c r="AN10" s="20"/>
      <c r="AO10" s="20"/>
      <c r="AP10" s="20"/>
      <c r="AQ10" s="20"/>
      <c r="AR10" s="20"/>
      <c r="AS10" s="20"/>
      <c r="AT10" s="20"/>
      <c r="AU10" s="20"/>
      <c r="AV10" s="20"/>
      <c r="AW10" s="16"/>
      <c r="AX10" s="20"/>
      <c r="AY10" s="20"/>
      <c r="AZ10" s="20"/>
      <c r="BA10" s="20"/>
      <c r="BB10" s="20"/>
      <c r="BC10" s="20"/>
      <c r="BD10" s="20"/>
      <c r="BE10" s="20"/>
      <c r="BF10" s="20"/>
      <c r="BG10" s="20"/>
    </row>
    <row r="11" spans="1:59" ht="12" customHeight="1">
      <c r="A11" s="8" t="s">
        <v>78</v>
      </c>
      <c r="B11" s="5" t="s">
        <v>107</v>
      </c>
      <c r="C11" s="7" t="s">
        <v>23</v>
      </c>
      <c r="D11" s="10">
        <v>37497</v>
      </c>
      <c r="E11" s="19">
        <v>-14.22569412</v>
      </c>
      <c r="F11" s="19">
        <v>-100.8833812</v>
      </c>
      <c r="G11" s="155">
        <v>0.02</v>
      </c>
      <c r="H11" s="155"/>
      <c r="I11" s="155"/>
      <c r="J11" s="12">
        <v>12.5</v>
      </c>
      <c r="K11" s="19">
        <v>8.1</v>
      </c>
      <c r="L11" s="9">
        <v>190</v>
      </c>
      <c r="M11" s="9">
        <v>147</v>
      </c>
      <c r="N11" s="9">
        <v>100</v>
      </c>
      <c r="O11" s="19">
        <v>4.8</v>
      </c>
      <c r="P11" s="6" t="s">
        <v>519</v>
      </c>
      <c r="Q11" s="15">
        <v>3.1</v>
      </c>
      <c r="R11" s="6" t="s">
        <v>520</v>
      </c>
      <c r="S11" s="15">
        <v>15</v>
      </c>
      <c r="T11" s="15">
        <v>18</v>
      </c>
      <c r="U11" s="15">
        <v>7.3</v>
      </c>
      <c r="V11" s="15">
        <v>2.4</v>
      </c>
      <c r="W11" s="15">
        <v>14</v>
      </c>
      <c r="X11" s="15">
        <v>2.16</v>
      </c>
      <c r="Y11" s="15">
        <v>2.16</v>
      </c>
      <c r="Z11" s="20">
        <v>0.05</v>
      </c>
      <c r="AA11" s="148"/>
      <c r="AB11" s="149"/>
      <c r="AC11" s="153" t="s">
        <v>107</v>
      </c>
      <c r="AD11" s="159">
        <v>0.002223</v>
      </c>
      <c r="AE11" s="6" t="s">
        <v>521</v>
      </c>
      <c r="AF11" s="159">
        <v>0.001073</v>
      </c>
      <c r="AG11" s="159">
        <v>0.02285</v>
      </c>
      <c r="AH11" s="6" t="s">
        <v>521</v>
      </c>
      <c r="AI11" s="159">
        <v>0.02149</v>
      </c>
      <c r="AJ11" s="6" t="s">
        <v>519</v>
      </c>
      <c r="AK11" s="6" t="s">
        <v>521</v>
      </c>
      <c r="AL11" s="159">
        <v>0.002662</v>
      </c>
      <c r="AM11" s="6" t="s">
        <v>521</v>
      </c>
      <c r="AN11" s="159">
        <v>0.000517</v>
      </c>
      <c r="AO11" s="15">
        <v>0.47</v>
      </c>
      <c r="AP11" s="6" t="s">
        <v>529</v>
      </c>
      <c r="AQ11" s="6" t="s">
        <v>521</v>
      </c>
      <c r="AR11" s="159">
        <v>0.004591</v>
      </c>
      <c r="AS11" s="6" t="s">
        <v>521</v>
      </c>
      <c r="AT11" s="159">
        <v>0.001274</v>
      </c>
      <c r="AU11" s="6" t="s">
        <v>521</v>
      </c>
      <c r="AV11" s="159">
        <v>0.0007087</v>
      </c>
      <c r="AW11" s="155">
        <v>0.1451</v>
      </c>
      <c r="AX11" s="9">
        <f>IF(AY11="","",AY11*2.1392)</f>
        <v>32.023824000000005</v>
      </c>
      <c r="AY11" s="9">
        <v>14.97</v>
      </c>
      <c r="AZ11" s="6" t="s">
        <v>521</v>
      </c>
      <c r="BA11" s="6" t="s">
        <v>521</v>
      </c>
      <c r="BB11" s="6" t="s">
        <v>521</v>
      </c>
      <c r="BC11" s="6" t="s">
        <v>521</v>
      </c>
      <c r="BD11" s="159">
        <v>0.001194</v>
      </c>
      <c r="BE11" s="159">
        <v>0.00233</v>
      </c>
      <c r="BF11" s="159">
        <v>0.007698</v>
      </c>
      <c r="BG11" s="6" t="s">
        <v>521</v>
      </c>
    </row>
    <row r="12" spans="1:59" ht="12" customHeight="1">
      <c r="A12" s="8" t="s">
        <v>118</v>
      </c>
      <c r="B12" s="5" t="s">
        <v>121</v>
      </c>
      <c r="C12" s="7" t="s">
        <v>23</v>
      </c>
      <c r="D12" s="10">
        <v>37560</v>
      </c>
      <c r="E12" s="19">
        <v>-14.61126303</v>
      </c>
      <c r="F12" s="19">
        <v>-100.21094552</v>
      </c>
      <c r="G12" s="16">
        <v>4.51</v>
      </c>
      <c r="H12" s="161"/>
      <c r="I12" s="161"/>
      <c r="J12" s="12">
        <v>11.7</v>
      </c>
      <c r="K12" s="19">
        <v>7.9</v>
      </c>
      <c r="L12" s="9">
        <v>240</v>
      </c>
      <c r="M12" s="9">
        <v>176</v>
      </c>
      <c r="N12" s="9">
        <v>115</v>
      </c>
      <c r="O12" s="19">
        <v>6.4</v>
      </c>
      <c r="P12" s="6" t="s">
        <v>519</v>
      </c>
      <c r="Q12" s="15">
        <v>5.4</v>
      </c>
      <c r="R12" s="6" t="s">
        <v>520</v>
      </c>
      <c r="S12" s="15">
        <v>24</v>
      </c>
      <c r="T12" s="15">
        <v>28</v>
      </c>
      <c r="U12" s="15">
        <v>8.9</v>
      </c>
      <c r="V12" s="15">
        <v>1.9</v>
      </c>
      <c r="W12" s="15">
        <v>12</v>
      </c>
      <c r="X12" s="15">
        <v>2.69</v>
      </c>
      <c r="Y12" s="15">
        <v>2.68</v>
      </c>
      <c r="Z12" s="15">
        <v>0.35</v>
      </c>
      <c r="AA12" s="148"/>
      <c r="AB12" s="149"/>
      <c r="AC12" s="153" t="s">
        <v>121</v>
      </c>
      <c r="AD12" s="159">
        <v>0.0005239</v>
      </c>
      <c r="AE12" s="6" t="s">
        <v>521</v>
      </c>
      <c r="AF12" s="159">
        <v>0.0007421999999999999</v>
      </c>
      <c r="AG12" s="159">
        <v>0.03374</v>
      </c>
      <c r="AH12" s="6" t="s">
        <v>521</v>
      </c>
      <c r="AI12" s="159">
        <v>0.01405</v>
      </c>
      <c r="AJ12" s="15">
        <v>0.11</v>
      </c>
      <c r="AK12" s="6" t="s">
        <v>521</v>
      </c>
      <c r="AL12" s="159">
        <v>0.001701</v>
      </c>
      <c r="AM12" s="6" t="s">
        <v>521</v>
      </c>
      <c r="AN12" s="159">
        <v>0.01873</v>
      </c>
      <c r="AO12" s="15">
        <v>0.42</v>
      </c>
      <c r="AP12" s="6" t="s">
        <v>529</v>
      </c>
      <c r="AQ12" s="6" t="s">
        <v>521</v>
      </c>
      <c r="AR12" s="159">
        <v>0.007441</v>
      </c>
      <c r="AS12" s="6" t="s">
        <v>521</v>
      </c>
      <c r="AT12" s="159">
        <v>0.001127</v>
      </c>
      <c r="AU12" s="159">
        <v>0.0005286999999999999</v>
      </c>
      <c r="AV12" s="159">
        <v>0.001122</v>
      </c>
      <c r="AW12" s="155">
        <v>0.2287</v>
      </c>
      <c r="AX12" s="9">
        <f>IF(AY12="","",AY12*2.1392)</f>
        <v>30.825872000000004</v>
      </c>
      <c r="AY12" s="9">
        <v>14.41</v>
      </c>
      <c r="AZ12" s="6" t="s">
        <v>521</v>
      </c>
      <c r="BA12" s="6" t="s">
        <v>521</v>
      </c>
      <c r="BB12" s="6" t="s">
        <v>521</v>
      </c>
      <c r="BC12" s="6" t="s">
        <v>521</v>
      </c>
      <c r="BD12" s="159">
        <v>0.001452</v>
      </c>
      <c r="BE12" s="159">
        <v>0.002856</v>
      </c>
      <c r="BF12" s="159">
        <v>0.00448</v>
      </c>
      <c r="BG12" s="159">
        <v>0.0008676000000000001</v>
      </c>
    </row>
    <row r="13" spans="1:59" ht="12" customHeight="1">
      <c r="A13" s="8" t="s">
        <v>127</v>
      </c>
      <c r="B13" s="5" t="s">
        <v>136</v>
      </c>
      <c r="C13" s="7" t="s">
        <v>23</v>
      </c>
      <c r="D13" s="10">
        <v>37495</v>
      </c>
      <c r="E13" s="19">
        <v>-14.187264</v>
      </c>
      <c r="F13" s="19">
        <v>-99.75821264000001</v>
      </c>
      <c r="G13" s="16">
        <v>0.44</v>
      </c>
      <c r="H13" s="161"/>
      <c r="I13" s="161"/>
      <c r="J13" s="12">
        <v>15.2</v>
      </c>
      <c r="K13" s="19">
        <v>8</v>
      </c>
      <c r="L13" s="9">
        <v>230</v>
      </c>
      <c r="M13" s="9">
        <v>177</v>
      </c>
      <c r="N13" s="9">
        <v>105</v>
      </c>
      <c r="O13" s="19">
        <v>7.2</v>
      </c>
      <c r="P13" s="6" t="s">
        <v>519</v>
      </c>
      <c r="Q13" s="15">
        <v>3.3</v>
      </c>
      <c r="R13" s="6" t="s">
        <v>520</v>
      </c>
      <c r="S13" s="15">
        <v>23</v>
      </c>
      <c r="T13" s="15">
        <v>20</v>
      </c>
      <c r="U13" s="15">
        <v>6.5</v>
      </c>
      <c r="V13" s="15">
        <v>3.1</v>
      </c>
      <c r="W13" s="15">
        <v>21</v>
      </c>
      <c r="X13" s="15">
        <v>2.52</v>
      </c>
      <c r="Y13" s="15">
        <v>2.52</v>
      </c>
      <c r="Z13" s="20">
        <v>-0.05</v>
      </c>
      <c r="AA13" s="148"/>
      <c r="AB13" s="149"/>
      <c r="AC13" s="153" t="s">
        <v>136</v>
      </c>
      <c r="AD13" s="159">
        <v>0.0129</v>
      </c>
      <c r="AE13" s="6" t="s">
        <v>521</v>
      </c>
      <c r="AF13" s="159">
        <v>0.001273</v>
      </c>
      <c r="AG13" s="159">
        <v>0.01597</v>
      </c>
      <c r="AH13" s="6" t="s">
        <v>521</v>
      </c>
      <c r="AI13" s="159">
        <v>0.02362</v>
      </c>
      <c r="AJ13" s="6" t="s">
        <v>519</v>
      </c>
      <c r="AK13" s="6" t="s">
        <v>521</v>
      </c>
      <c r="AL13" s="159">
        <v>0.00228</v>
      </c>
      <c r="AM13" s="6" t="s">
        <v>521</v>
      </c>
      <c r="AN13" s="159">
        <v>0.000915</v>
      </c>
      <c r="AO13" s="15">
        <v>1.3</v>
      </c>
      <c r="AP13" s="155">
        <v>0.11</v>
      </c>
      <c r="AQ13" s="6" t="s">
        <v>521</v>
      </c>
      <c r="AR13" s="159">
        <v>0.02025</v>
      </c>
      <c r="AS13" s="159">
        <v>0.000855</v>
      </c>
      <c r="AT13" s="159">
        <v>0.003911</v>
      </c>
      <c r="AU13" s="6" t="s">
        <v>521</v>
      </c>
      <c r="AV13" s="159">
        <v>0.0007559</v>
      </c>
      <c r="AW13" s="155">
        <v>0.1663</v>
      </c>
      <c r="AX13" s="9">
        <f>IF(AY13="","",AY13*2.1392)</f>
        <v>38.52699200000001</v>
      </c>
      <c r="AY13" s="9">
        <v>18.01</v>
      </c>
      <c r="AZ13" s="6" t="s">
        <v>521</v>
      </c>
      <c r="BA13" s="6" t="s">
        <v>521</v>
      </c>
      <c r="BB13" s="6" t="s">
        <v>521</v>
      </c>
      <c r="BC13" s="6" t="s">
        <v>521</v>
      </c>
      <c r="BD13" s="159">
        <v>0.001762</v>
      </c>
      <c r="BE13" s="159">
        <v>0.002765</v>
      </c>
      <c r="BF13" s="159">
        <v>0.006911</v>
      </c>
      <c r="BG13" s="159">
        <v>0.001355</v>
      </c>
    </row>
    <row r="14" spans="1:59" ht="12" customHeight="1">
      <c r="A14" s="8" t="s">
        <v>148</v>
      </c>
      <c r="B14" s="5" t="s">
        <v>149</v>
      </c>
      <c r="C14" s="7" t="s">
        <v>23</v>
      </c>
      <c r="D14" s="10">
        <v>37495</v>
      </c>
      <c r="E14" s="19">
        <v>-14.25056595</v>
      </c>
      <c r="F14" s="19">
        <v>-99.29447</v>
      </c>
      <c r="G14" s="16">
        <v>0.46</v>
      </c>
      <c r="H14" s="161"/>
      <c r="I14" s="161"/>
      <c r="J14" s="12">
        <v>15.9</v>
      </c>
      <c r="K14" s="19">
        <v>8</v>
      </c>
      <c r="L14" s="9">
        <v>230</v>
      </c>
      <c r="M14" s="9">
        <v>177</v>
      </c>
      <c r="N14" s="9">
        <v>105</v>
      </c>
      <c r="O14" s="19">
        <v>7.3</v>
      </c>
      <c r="P14" s="6" t="s">
        <v>519</v>
      </c>
      <c r="Q14" s="15">
        <v>3.8</v>
      </c>
      <c r="R14" s="15">
        <v>0.59</v>
      </c>
      <c r="S14" s="15">
        <v>24</v>
      </c>
      <c r="T14" s="15">
        <v>20</v>
      </c>
      <c r="U14" s="15">
        <v>6.6</v>
      </c>
      <c r="V14" s="15">
        <v>2.9</v>
      </c>
      <c r="W14" s="15">
        <v>20</v>
      </c>
      <c r="X14" s="15">
        <v>2.48</v>
      </c>
      <c r="Y14" s="15">
        <v>2.57</v>
      </c>
      <c r="Z14" s="20">
        <v>-1.77</v>
      </c>
      <c r="AA14" s="148"/>
      <c r="AB14" s="149"/>
      <c r="AC14" s="153" t="s">
        <v>149</v>
      </c>
      <c r="AD14" s="159">
        <v>0.007173</v>
      </c>
      <c r="AE14" s="6" t="s">
        <v>521</v>
      </c>
      <c r="AF14" s="159">
        <v>0.001417</v>
      </c>
      <c r="AG14" s="159">
        <v>0.02685</v>
      </c>
      <c r="AH14" s="6" t="s">
        <v>521</v>
      </c>
      <c r="AI14" s="159">
        <v>0.02318</v>
      </c>
      <c r="AJ14" s="6" t="s">
        <v>519</v>
      </c>
      <c r="AK14" s="6" t="s">
        <v>521</v>
      </c>
      <c r="AL14" s="159">
        <v>0.002415</v>
      </c>
      <c r="AM14" s="6" t="s">
        <v>521</v>
      </c>
      <c r="AN14" s="159">
        <v>0.000816</v>
      </c>
      <c r="AO14" s="15">
        <v>1.2</v>
      </c>
      <c r="AP14" s="155">
        <v>0.046</v>
      </c>
      <c r="AQ14" s="6" t="s">
        <v>521</v>
      </c>
      <c r="AR14" s="159">
        <v>0.01935</v>
      </c>
      <c r="AS14" s="6" t="s">
        <v>521</v>
      </c>
      <c r="AT14" s="159">
        <v>0.003692</v>
      </c>
      <c r="AU14" s="6" t="s">
        <v>521</v>
      </c>
      <c r="AV14" s="159">
        <v>0.0008715000000000001</v>
      </c>
      <c r="AW14" s="155">
        <v>0.171</v>
      </c>
      <c r="AX14" s="9">
        <f>IF(AY14="","",AY14*2.1392)</f>
        <v>37.350432000000005</v>
      </c>
      <c r="AY14" s="9">
        <v>17.46</v>
      </c>
      <c r="AZ14" s="6" t="s">
        <v>521</v>
      </c>
      <c r="BA14" s="6" t="s">
        <v>521</v>
      </c>
      <c r="BB14" s="6" t="s">
        <v>521</v>
      </c>
      <c r="BC14" s="6" t="s">
        <v>521</v>
      </c>
      <c r="BD14" s="159">
        <v>0.001407</v>
      </c>
      <c r="BE14" s="159">
        <v>0.002869</v>
      </c>
      <c r="BF14" s="159">
        <v>0.007574</v>
      </c>
      <c r="BG14" s="159">
        <v>0.00078</v>
      </c>
    </row>
    <row r="15" spans="1:59" ht="12" customHeight="1">
      <c r="A15" s="8" t="s">
        <v>151</v>
      </c>
      <c r="B15" s="5" t="s">
        <v>155</v>
      </c>
      <c r="C15" s="7" t="s">
        <v>34</v>
      </c>
      <c r="D15" s="10">
        <v>37496</v>
      </c>
      <c r="E15" s="19">
        <v>-14.53214739</v>
      </c>
      <c r="F15" s="19">
        <v>-103.80141368</v>
      </c>
      <c r="G15" s="16">
        <v>0.09</v>
      </c>
      <c r="H15" s="16"/>
      <c r="I15" s="16"/>
      <c r="J15" s="12">
        <v>16.5</v>
      </c>
      <c r="K15" s="19">
        <v>8.3</v>
      </c>
      <c r="L15" s="9">
        <v>210</v>
      </c>
      <c r="M15" s="9">
        <v>173</v>
      </c>
      <c r="N15" s="9">
        <v>110</v>
      </c>
      <c r="O15" s="19">
        <v>8</v>
      </c>
      <c r="P15" s="6" t="s">
        <v>519</v>
      </c>
      <c r="Q15" s="15">
        <v>2.6</v>
      </c>
      <c r="R15" s="6" t="s">
        <v>520</v>
      </c>
      <c r="S15" s="15">
        <v>11</v>
      </c>
      <c r="T15" s="15">
        <v>17</v>
      </c>
      <c r="U15" s="15">
        <v>6.3</v>
      </c>
      <c r="V15" s="15">
        <v>3.1</v>
      </c>
      <c r="W15" s="15">
        <v>21</v>
      </c>
      <c r="X15" s="15">
        <v>2.35</v>
      </c>
      <c r="Y15" s="15">
        <v>2.34</v>
      </c>
      <c r="Z15" s="20">
        <v>0.31</v>
      </c>
      <c r="AA15" s="148"/>
      <c r="AB15" s="149"/>
      <c r="AC15" s="153" t="s">
        <v>155</v>
      </c>
      <c r="AD15" s="159">
        <v>0.002797</v>
      </c>
      <c r="AE15" s="6" t="s">
        <v>521</v>
      </c>
      <c r="AF15" s="159">
        <v>0.004275</v>
      </c>
      <c r="AG15" s="159">
        <v>0.01576</v>
      </c>
      <c r="AH15" s="6" t="s">
        <v>521</v>
      </c>
      <c r="AI15" s="159">
        <v>0.04746</v>
      </c>
      <c r="AJ15" s="6" t="s">
        <v>519</v>
      </c>
      <c r="AK15" s="6" t="s">
        <v>521</v>
      </c>
      <c r="AL15" s="159">
        <v>0.002745</v>
      </c>
      <c r="AM15" s="6" t="s">
        <v>521</v>
      </c>
      <c r="AN15" s="159">
        <v>0.0007878</v>
      </c>
      <c r="AO15" s="15">
        <v>0.77</v>
      </c>
      <c r="AP15" s="6" t="s">
        <v>529</v>
      </c>
      <c r="AQ15" s="6" t="s">
        <v>521</v>
      </c>
      <c r="AR15" s="159">
        <v>0.02927</v>
      </c>
      <c r="AS15" s="6" t="s">
        <v>521</v>
      </c>
      <c r="AT15" s="159">
        <v>0.00247</v>
      </c>
      <c r="AU15" s="6" t="s">
        <v>521</v>
      </c>
      <c r="AV15" s="6" t="s">
        <v>521</v>
      </c>
      <c r="AW15" s="155">
        <v>0.1581</v>
      </c>
      <c r="AX15" s="9">
        <f>IF(AY15="","",AY15*2.1392)</f>
        <v>48.067824</v>
      </c>
      <c r="AY15" s="9">
        <v>22.47</v>
      </c>
      <c r="AZ15" s="6" t="s">
        <v>521</v>
      </c>
      <c r="BA15" s="6" t="s">
        <v>521</v>
      </c>
      <c r="BB15" s="6" t="s">
        <v>521</v>
      </c>
      <c r="BC15" s="6" t="s">
        <v>521</v>
      </c>
      <c r="BD15" s="159">
        <v>0.001518</v>
      </c>
      <c r="BE15" s="159">
        <v>0.002133</v>
      </c>
      <c r="BF15" s="159">
        <v>0.01256</v>
      </c>
      <c r="BG15" s="6" t="s">
        <v>521</v>
      </c>
    </row>
    <row r="16" spans="1:59" ht="12" customHeight="1">
      <c r="A16" s="8" t="s">
        <v>170</v>
      </c>
      <c r="B16" s="5" t="s">
        <v>171</v>
      </c>
      <c r="C16" s="7" t="s">
        <v>34</v>
      </c>
      <c r="D16" s="10">
        <v>37749</v>
      </c>
      <c r="E16" s="12">
        <v>-15.3350656</v>
      </c>
      <c r="F16" s="12">
        <v>-106.98212024</v>
      </c>
      <c r="G16" s="16"/>
      <c r="H16" s="161"/>
      <c r="I16" s="7" t="s">
        <v>530</v>
      </c>
      <c r="J16" s="12">
        <v>16.8</v>
      </c>
      <c r="K16" s="12">
        <v>8.3</v>
      </c>
      <c r="L16" s="14">
        <v>190</v>
      </c>
      <c r="M16" s="14">
        <v>149</v>
      </c>
      <c r="N16" s="14">
        <v>100</v>
      </c>
      <c r="O16" s="12">
        <v>3.1</v>
      </c>
      <c r="P16" s="7" t="s">
        <v>519</v>
      </c>
      <c r="Q16" s="20">
        <v>2.7</v>
      </c>
      <c r="R16" s="7" t="s">
        <v>520</v>
      </c>
      <c r="S16" s="20">
        <v>8.2</v>
      </c>
      <c r="T16" s="20">
        <v>18</v>
      </c>
      <c r="U16" s="20">
        <v>6.5</v>
      </c>
      <c r="V16" s="20">
        <v>2.9</v>
      </c>
      <c r="W16" s="20">
        <v>13</v>
      </c>
      <c r="X16" s="20">
        <v>2.05</v>
      </c>
      <c r="Y16" s="20">
        <v>1.96</v>
      </c>
      <c r="Z16" s="16">
        <v>2.2</v>
      </c>
      <c r="AA16" s="148"/>
      <c r="AB16" s="149"/>
      <c r="AC16" s="153" t="s">
        <v>171</v>
      </c>
      <c r="AD16" s="13">
        <v>0.0008342</v>
      </c>
      <c r="AE16" s="7" t="s">
        <v>521</v>
      </c>
      <c r="AF16" s="13">
        <v>0.003293</v>
      </c>
      <c r="AG16" s="13">
        <v>0.01837</v>
      </c>
      <c r="AH16" s="7" t="s">
        <v>521</v>
      </c>
      <c r="AI16" s="20">
        <v>0.027</v>
      </c>
      <c r="AJ16" s="20">
        <v>0.04</v>
      </c>
      <c r="AK16" s="7" t="s">
        <v>521</v>
      </c>
      <c r="AL16" s="13">
        <v>0.001871</v>
      </c>
      <c r="AM16" s="7" t="s">
        <v>521</v>
      </c>
      <c r="AN16" s="13">
        <v>0.0007975</v>
      </c>
      <c r="AO16" s="20">
        <v>0.4</v>
      </c>
      <c r="AP16" s="7" t="s">
        <v>529</v>
      </c>
      <c r="AQ16" s="7" t="s">
        <v>521</v>
      </c>
      <c r="AR16" s="13">
        <v>0.0102</v>
      </c>
      <c r="AS16" s="7" t="s">
        <v>521</v>
      </c>
      <c r="AT16" s="13">
        <v>0.001226</v>
      </c>
      <c r="AU16" s="7" t="s">
        <v>521</v>
      </c>
      <c r="AV16" s="7" t="s">
        <v>521</v>
      </c>
      <c r="AW16" s="16">
        <v>0.16</v>
      </c>
      <c r="AX16" s="14">
        <v>20.79</v>
      </c>
      <c r="AY16" s="20">
        <v>21</v>
      </c>
      <c r="AZ16" s="13">
        <v>0.1592</v>
      </c>
      <c r="BA16" s="7" t="s">
        <v>521</v>
      </c>
      <c r="BB16" s="7" t="s">
        <v>521</v>
      </c>
      <c r="BC16" s="7" t="s">
        <v>521</v>
      </c>
      <c r="BD16" s="13">
        <v>0.002983</v>
      </c>
      <c r="BE16" s="13">
        <v>0.001899</v>
      </c>
      <c r="BF16" s="13">
        <v>0.01144</v>
      </c>
      <c r="BG16" s="7" t="s">
        <v>521</v>
      </c>
    </row>
    <row r="17" spans="1:59" ht="12" customHeight="1">
      <c r="A17" s="8" t="s">
        <v>174</v>
      </c>
      <c r="B17" s="5" t="s">
        <v>175</v>
      </c>
      <c r="C17" s="7" t="s">
        <v>34</v>
      </c>
      <c r="D17" s="10">
        <v>36650</v>
      </c>
      <c r="E17" s="52">
        <v>-14.55</v>
      </c>
      <c r="F17" s="52">
        <v>-99.76</v>
      </c>
      <c r="G17" s="162">
        <v>0.12</v>
      </c>
      <c r="H17" s="161"/>
      <c r="I17" s="161"/>
      <c r="J17" s="52">
        <v>16.3</v>
      </c>
      <c r="K17" s="52">
        <v>7.86</v>
      </c>
      <c r="L17" s="53"/>
      <c r="M17" s="53">
        <v>201.8</v>
      </c>
      <c r="N17" s="53">
        <v>104</v>
      </c>
      <c r="O17" s="52">
        <v>2.35</v>
      </c>
      <c r="P17" s="54"/>
      <c r="Q17" s="54"/>
      <c r="R17" s="54"/>
      <c r="S17" s="54" t="s">
        <v>531</v>
      </c>
      <c r="T17" s="54"/>
      <c r="U17" s="54"/>
      <c r="V17" s="54"/>
      <c r="W17" s="54"/>
      <c r="X17" s="54"/>
      <c r="Y17" s="54"/>
      <c r="Z17" s="54"/>
      <c r="AA17" s="148"/>
      <c r="AB17" s="149"/>
      <c r="AC17" s="153" t="s">
        <v>175</v>
      </c>
      <c r="AD17" s="54"/>
      <c r="AE17" s="54"/>
      <c r="AF17" s="54"/>
      <c r="AG17" s="54"/>
      <c r="AH17" s="54"/>
      <c r="AI17" s="54"/>
      <c r="AJ17" s="54" t="s">
        <v>532</v>
      </c>
      <c r="AK17" s="54"/>
      <c r="AL17" s="54"/>
      <c r="AM17" s="54"/>
      <c r="AN17" s="54"/>
      <c r="AO17" s="162">
        <v>0.34</v>
      </c>
      <c r="AP17" s="54"/>
      <c r="AQ17" s="54"/>
      <c r="AR17" s="54"/>
      <c r="AS17" s="54"/>
      <c r="AT17" s="54"/>
      <c r="AU17" s="54"/>
      <c r="AV17" s="54"/>
      <c r="AW17" s="162"/>
      <c r="AX17" s="54"/>
      <c r="AY17" s="54"/>
      <c r="AZ17" s="54"/>
      <c r="BA17" s="54"/>
      <c r="BB17" s="54"/>
      <c r="BC17" s="54"/>
      <c r="BD17" s="54"/>
      <c r="BE17" s="54"/>
      <c r="BF17" s="54"/>
      <c r="BG17" s="163"/>
    </row>
    <row r="18" spans="1:59" ht="12" customHeight="1">
      <c r="A18" s="8" t="s">
        <v>174</v>
      </c>
      <c r="B18" s="5" t="s">
        <v>175</v>
      </c>
      <c r="C18" s="7" t="s">
        <v>34</v>
      </c>
      <c r="D18" s="10">
        <v>36795</v>
      </c>
      <c r="E18" s="52">
        <v>-14.33</v>
      </c>
      <c r="F18" s="52">
        <v>-105.5</v>
      </c>
      <c r="G18" s="16"/>
      <c r="H18" s="161"/>
      <c r="I18" s="161"/>
      <c r="J18" s="52">
        <v>16.4</v>
      </c>
      <c r="K18" s="52">
        <v>7.76</v>
      </c>
      <c r="L18" s="53"/>
      <c r="M18" s="53">
        <v>203.9</v>
      </c>
      <c r="N18" s="53">
        <v>105</v>
      </c>
      <c r="O18" s="52">
        <v>2.38</v>
      </c>
      <c r="P18" s="54"/>
      <c r="Q18" s="54"/>
      <c r="R18" s="54"/>
      <c r="S18" s="52">
        <v>8.39</v>
      </c>
      <c r="T18" s="54"/>
      <c r="U18" s="54"/>
      <c r="V18" s="54"/>
      <c r="W18" s="54"/>
      <c r="X18" s="54"/>
      <c r="Y18" s="54"/>
      <c r="Z18" s="54"/>
      <c r="AA18" s="148"/>
      <c r="AB18" s="149"/>
      <c r="AC18" s="153" t="s">
        <v>175</v>
      </c>
      <c r="AD18" s="54"/>
      <c r="AE18" s="54"/>
      <c r="AF18" s="54"/>
      <c r="AG18" s="54"/>
      <c r="AH18" s="54"/>
      <c r="AI18" s="54"/>
      <c r="AJ18" s="54" t="s">
        <v>533</v>
      </c>
      <c r="AK18" s="54"/>
      <c r="AL18" s="54"/>
      <c r="AM18" s="54"/>
      <c r="AN18" s="54"/>
      <c r="AO18" s="162">
        <v>0.33</v>
      </c>
      <c r="AP18" s="54"/>
      <c r="AQ18" s="54"/>
      <c r="AR18" s="54"/>
      <c r="AS18" s="54"/>
      <c r="AT18" s="54"/>
      <c r="AU18" s="54"/>
      <c r="AV18" s="54"/>
      <c r="AW18" s="162"/>
      <c r="AX18" s="54"/>
      <c r="AY18" s="54"/>
      <c r="AZ18" s="54"/>
      <c r="BA18" s="54"/>
      <c r="BB18" s="54"/>
      <c r="BC18" s="54"/>
      <c r="BD18" s="54"/>
      <c r="BE18" s="54"/>
      <c r="BF18" s="54"/>
      <c r="BG18" s="163"/>
    </row>
    <row r="19" spans="1:59" ht="12" customHeight="1">
      <c r="A19" s="8" t="s">
        <v>180</v>
      </c>
      <c r="B19" s="5" t="s">
        <v>290</v>
      </c>
      <c r="C19" s="7" t="s">
        <v>23</v>
      </c>
      <c r="D19" s="10">
        <v>36609</v>
      </c>
      <c r="E19" s="52">
        <v>-14.07</v>
      </c>
      <c r="F19" s="52">
        <v>-95</v>
      </c>
      <c r="G19" s="162">
        <v>0.77</v>
      </c>
      <c r="H19" s="161"/>
      <c r="I19" s="161"/>
      <c r="J19" s="52">
        <v>17.2</v>
      </c>
      <c r="K19" s="12"/>
      <c r="L19" s="14"/>
      <c r="M19" s="14"/>
      <c r="N19" s="14"/>
      <c r="O19" s="12"/>
      <c r="P19" s="7"/>
      <c r="Q19" s="7"/>
      <c r="R19" s="7"/>
      <c r="S19" s="7"/>
      <c r="T19" s="7"/>
      <c r="U19" s="7"/>
      <c r="V19" s="7"/>
      <c r="W19" s="7"/>
      <c r="X19" s="7"/>
      <c r="Y19" s="7"/>
      <c r="Z19" s="7"/>
      <c r="AA19" s="148"/>
      <c r="AB19" s="149"/>
      <c r="AC19" s="153" t="s">
        <v>290</v>
      </c>
      <c r="AD19" s="7"/>
      <c r="AE19" s="7"/>
      <c r="AF19" s="7"/>
      <c r="AG19" s="7"/>
      <c r="AH19" s="7"/>
      <c r="AI19" s="7"/>
      <c r="AJ19" s="7"/>
      <c r="AK19" s="7"/>
      <c r="AL19" s="7"/>
      <c r="AM19" s="7"/>
      <c r="AN19" s="7"/>
      <c r="AO19" s="7"/>
      <c r="AP19" s="7"/>
      <c r="AQ19" s="7"/>
      <c r="AR19" s="7"/>
      <c r="AS19" s="7"/>
      <c r="AT19" s="7"/>
      <c r="AU19" s="7"/>
      <c r="AV19" s="7"/>
      <c r="AW19" s="16"/>
      <c r="AX19" s="7"/>
      <c r="AY19" s="7"/>
      <c r="AZ19" s="7"/>
      <c r="BA19" s="7"/>
      <c r="BB19" s="7"/>
      <c r="BC19" s="7"/>
      <c r="BD19" s="7"/>
      <c r="BE19" s="7"/>
      <c r="BF19" s="7"/>
      <c r="BG19" s="20"/>
    </row>
    <row r="20" spans="1:59" ht="12" customHeight="1">
      <c r="A20" s="8" t="s">
        <v>192</v>
      </c>
      <c r="B20" s="5" t="s">
        <v>193</v>
      </c>
      <c r="C20" s="7" t="s">
        <v>23</v>
      </c>
      <c r="D20" s="10">
        <v>37498</v>
      </c>
      <c r="E20" s="19">
        <v>-14.20665864</v>
      </c>
      <c r="F20" s="19">
        <v>-99.39105856000002</v>
      </c>
      <c r="G20" s="16">
        <v>0.6</v>
      </c>
      <c r="H20" s="161"/>
      <c r="I20" s="161"/>
      <c r="J20" s="12">
        <v>17.5</v>
      </c>
      <c r="K20" s="19">
        <v>8.2</v>
      </c>
      <c r="L20" s="9">
        <v>235</v>
      </c>
      <c r="M20" s="9">
        <v>175</v>
      </c>
      <c r="N20" s="9">
        <v>105</v>
      </c>
      <c r="O20" s="19">
        <v>7.9</v>
      </c>
      <c r="P20" s="6" t="s">
        <v>519</v>
      </c>
      <c r="Q20" s="15">
        <v>4.1</v>
      </c>
      <c r="R20" s="6" t="s">
        <v>520</v>
      </c>
      <c r="S20" s="15">
        <v>25</v>
      </c>
      <c r="T20" s="15">
        <v>21</v>
      </c>
      <c r="U20" s="15">
        <v>6.9</v>
      </c>
      <c r="V20" s="15">
        <v>2.4</v>
      </c>
      <c r="W20" s="15">
        <v>20</v>
      </c>
      <c r="X20" s="15">
        <v>2.54</v>
      </c>
      <c r="Y20" s="15">
        <v>2.59</v>
      </c>
      <c r="Z20" s="20">
        <v>-0.94</v>
      </c>
      <c r="AA20" s="148"/>
      <c r="AB20" s="149"/>
      <c r="AC20" s="153" t="s">
        <v>193</v>
      </c>
      <c r="AD20" s="159">
        <v>0.005048</v>
      </c>
      <c r="AE20" s="6" t="s">
        <v>521</v>
      </c>
      <c r="AF20" s="159">
        <v>0.001349</v>
      </c>
      <c r="AG20" s="159">
        <v>0.02299</v>
      </c>
      <c r="AH20" s="6" t="s">
        <v>521</v>
      </c>
      <c r="AI20" s="159">
        <v>0.02334</v>
      </c>
      <c r="AJ20" s="6" t="s">
        <v>519</v>
      </c>
      <c r="AK20" s="6" t="s">
        <v>521</v>
      </c>
      <c r="AL20" s="159">
        <v>0.002468</v>
      </c>
      <c r="AM20" s="6" t="s">
        <v>521</v>
      </c>
      <c r="AN20" s="159">
        <v>0.0007101</v>
      </c>
      <c r="AO20" s="15">
        <v>1.1</v>
      </c>
      <c r="AP20" s="155">
        <v>0.038</v>
      </c>
      <c r="AQ20" s="6" t="s">
        <v>521</v>
      </c>
      <c r="AR20" s="159">
        <v>0.0208</v>
      </c>
      <c r="AS20" s="6" t="s">
        <v>521</v>
      </c>
      <c r="AT20" s="159">
        <v>0.003413</v>
      </c>
      <c r="AU20" s="6" t="s">
        <v>521</v>
      </c>
      <c r="AV20" s="159">
        <v>0.0007515</v>
      </c>
      <c r="AW20" s="155">
        <v>0.1801</v>
      </c>
      <c r="AX20" s="9">
        <f>IF(AY20="","",AY20*2.1392)</f>
        <v>34.098848000000004</v>
      </c>
      <c r="AY20" s="9">
        <v>15.94</v>
      </c>
      <c r="AZ20" s="6" t="s">
        <v>521</v>
      </c>
      <c r="BA20" s="6" t="s">
        <v>521</v>
      </c>
      <c r="BB20" s="6" t="s">
        <v>521</v>
      </c>
      <c r="BC20" s="6" t="s">
        <v>521</v>
      </c>
      <c r="BD20" s="159">
        <v>0.001086</v>
      </c>
      <c r="BE20" s="159">
        <v>0.00291</v>
      </c>
      <c r="BF20" s="159">
        <v>0.006065</v>
      </c>
      <c r="BG20" s="6" t="s">
        <v>521</v>
      </c>
    </row>
    <row r="21" spans="1:59" ht="12" customHeight="1">
      <c r="A21" s="8" t="s">
        <v>200</v>
      </c>
      <c r="B21" s="5" t="s">
        <v>201</v>
      </c>
      <c r="C21" s="7" t="s">
        <v>23</v>
      </c>
      <c r="D21" s="10">
        <v>36525</v>
      </c>
      <c r="E21" s="52">
        <v>-13.55</v>
      </c>
      <c r="F21" s="52">
        <v>-94.36</v>
      </c>
      <c r="G21" s="162">
        <v>0.53</v>
      </c>
      <c r="H21" s="161"/>
      <c r="I21" s="161"/>
      <c r="J21" s="12"/>
      <c r="K21" s="52">
        <v>8.25</v>
      </c>
      <c r="L21" s="53"/>
      <c r="M21" s="53">
        <v>178.9</v>
      </c>
      <c r="N21" s="53">
        <v>89.3</v>
      </c>
      <c r="O21" s="52">
        <v>7.35</v>
      </c>
      <c r="P21" s="54"/>
      <c r="Q21" s="54"/>
      <c r="R21" s="163">
        <v>0.02</v>
      </c>
      <c r="S21" s="163">
        <v>25.5</v>
      </c>
      <c r="T21" s="163">
        <v>20.8</v>
      </c>
      <c r="U21" s="52">
        <v>5.78</v>
      </c>
      <c r="V21" s="52">
        <v>2.53</v>
      </c>
      <c r="W21" s="163">
        <v>22</v>
      </c>
      <c r="X21" s="54"/>
      <c r="Y21" s="54"/>
      <c r="Z21" s="54"/>
      <c r="AA21" s="148"/>
      <c r="AB21" s="149"/>
      <c r="AC21" s="153" t="s">
        <v>201</v>
      </c>
      <c r="AD21" s="54"/>
      <c r="AE21" s="54"/>
      <c r="AF21" s="54"/>
      <c r="AG21" s="54"/>
      <c r="AH21" s="54"/>
      <c r="AI21" s="54"/>
      <c r="AJ21" s="163">
        <v>0.07</v>
      </c>
      <c r="AK21" s="54"/>
      <c r="AL21" s="54"/>
      <c r="AM21" s="54"/>
      <c r="AN21" s="54"/>
      <c r="AO21" s="163">
        <v>1.18</v>
      </c>
      <c r="AP21" s="54"/>
      <c r="AQ21" s="54"/>
      <c r="AR21" s="54"/>
      <c r="AS21" s="54"/>
      <c r="AT21" s="54"/>
      <c r="AU21" s="54"/>
      <c r="AV21" s="54"/>
      <c r="AW21" s="162"/>
      <c r="AX21" s="54"/>
      <c r="AY21" s="54"/>
      <c r="AZ21" s="54"/>
      <c r="BA21" s="54"/>
      <c r="BB21" s="54"/>
      <c r="BC21" s="54"/>
      <c r="BD21" s="54"/>
      <c r="BE21" s="54"/>
      <c r="BF21" s="54"/>
      <c r="BG21" s="163"/>
    </row>
    <row r="22" spans="1:59" ht="12" customHeight="1">
      <c r="A22" s="8" t="s">
        <v>205</v>
      </c>
      <c r="B22" s="5" t="s">
        <v>206</v>
      </c>
      <c r="C22" s="7" t="s">
        <v>23</v>
      </c>
      <c r="D22" s="10">
        <v>37498</v>
      </c>
      <c r="E22" s="19">
        <v>-14.16463692</v>
      </c>
      <c r="F22" s="19">
        <v>-100.07599488</v>
      </c>
      <c r="G22" s="155">
        <v>0.02</v>
      </c>
      <c r="H22" s="164"/>
      <c r="I22" s="164"/>
      <c r="J22" s="12">
        <v>15.4</v>
      </c>
      <c r="K22" s="19">
        <v>8.2</v>
      </c>
      <c r="L22" s="9">
        <v>210</v>
      </c>
      <c r="M22" s="9">
        <v>159</v>
      </c>
      <c r="N22" s="9">
        <v>100</v>
      </c>
      <c r="O22" s="19">
        <v>6.6</v>
      </c>
      <c r="P22" s="6" t="s">
        <v>519</v>
      </c>
      <c r="Q22" s="15">
        <v>2.7</v>
      </c>
      <c r="R22" s="6" t="s">
        <v>520</v>
      </c>
      <c r="S22" s="15">
        <v>18</v>
      </c>
      <c r="T22" s="15">
        <v>17</v>
      </c>
      <c r="U22" s="15">
        <v>6</v>
      </c>
      <c r="V22" s="15">
        <v>2.5</v>
      </c>
      <c r="W22" s="15">
        <v>19</v>
      </c>
      <c r="X22" s="15">
        <v>2.23</v>
      </c>
      <c r="Y22" s="15">
        <v>2.31</v>
      </c>
      <c r="Z22" s="20">
        <v>-1.83</v>
      </c>
      <c r="AA22" s="148"/>
      <c r="AB22" s="149"/>
      <c r="AC22" s="153" t="s">
        <v>206</v>
      </c>
      <c r="AD22" s="159">
        <v>0.01202</v>
      </c>
      <c r="AE22" s="6" t="s">
        <v>521</v>
      </c>
      <c r="AF22" s="159">
        <v>0.001656</v>
      </c>
      <c r="AG22" s="159">
        <v>0.0252</v>
      </c>
      <c r="AH22" s="6" t="s">
        <v>521</v>
      </c>
      <c r="AI22" s="159">
        <v>0.02945</v>
      </c>
      <c r="AJ22" s="6" t="s">
        <v>519</v>
      </c>
      <c r="AK22" s="6" t="s">
        <v>521</v>
      </c>
      <c r="AL22" s="159">
        <v>0.002564</v>
      </c>
      <c r="AM22" s="6" t="s">
        <v>521</v>
      </c>
      <c r="AN22" s="159">
        <v>0.0007475</v>
      </c>
      <c r="AO22" s="15">
        <v>1.3</v>
      </c>
      <c r="AP22" s="6" t="s">
        <v>529</v>
      </c>
      <c r="AQ22" s="6" t="s">
        <v>521</v>
      </c>
      <c r="AR22" s="159">
        <v>0.02066</v>
      </c>
      <c r="AS22" s="6" t="s">
        <v>521</v>
      </c>
      <c r="AT22" s="159">
        <v>0.00474</v>
      </c>
      <c r="AU22" s="6" t="s">
        <v>521</v>
      </c>
      <c r="AV22" s="159">
        <v>0.0005513</v>
      </c>
      <c r="AW22" s="155">
        <v>0.154</v>
      </c>
      <c r="AX22" s="9">
        <f>IF(AY22="","",AY22*2.1392)</f>
        <v>35.788816000000004</v>
      </c>
      <c r="AY22" s="9">
        <v>16.73</v>
      </c>
      <c r="AZ22" s="6" t="s">
        <v>521</v>
      </c>
      <c r="BA22" s="6" t="s">
        <v>521</v>
      </c>
      <c r="BB22" s="6" t="s">
        <v>521</v>
      </c>
      <c r="BC22" s="6" t="s">
        <v>521</v>
      </c>
      <c r="BD22" s="159">
        <v>0.001396</v>
      </c>
      <c r="BE22" s="159">
        <v>0.002328</v>
      </c>
      <c r="BF22" s="159">
        <v>0.008234</v>
      </c>
      <c r="BG22" s="6" t="s">
        <v>521</v>
      </c>
    </row>
    <row r="23" spans="1:59" ht="12" customHeight="1">
      <c r="A23" s="8" t="s">
        <v>221</v>
      </c>
      <c r="B23" s="5" t="s">
        <v>230</v>
      </c>
      <c r="C23" s="7" t="s">
        <v>34</v>
      </c>
      <c r="D23" s="10">
        <v>38595</v>
      </c>
      <c r="E23" s="19"/>
      <c r="F23" s="19"/>
      <c r="G23" s="155"/>
      <c r="H23" s="164"/>
      <c r="I23" s="164"/>
      <c r="J23" s="19"/>
      <c r="K23" s="19">
        <v>8</v>
      </c>
      <c r="L23" s="9">
        <v>305</v>
      </c>
      <c r="M23" s="9">
        <v>225</v>
      </c>
      <c r="N23" s="165">
        <v>180</v>
      </c>
      <c r="O23" s="166">
        <v>2.5</v>
      </c>
      <c r="P23" s="6" t="s">
        <v>519</v>
      </c>
      <c r="Q23" s="165">
        <v>3.1</v>
      </c>
      <c r="R23" s="6" t="s">
        <v>520</v>
      </c>
      <c r="S23" s="165">
        <v>4.9</v>
      </c>
      <c r="T23" s="15">
        <v>28</v>
      </c>
      <c r="U23" s="9">
        <v>10</v>
      </c>
      <c r="V23" s="15">
        <v>4.2</v>
      </c>
      <c r="W23" s="15">
        <v>18</v>
      </c>
      <c r="X23" s="15">
        <v>3.16</v>
      </c>
      <c r="Y23" s="15">
        <v>3.2</v>
      </c>
      <c r="Z23" s="20">
        <v>-0.58</v>
      </c>
      <c r="AA23" s="148"/>
      <c r="AB23" s="149"/>
      <c r="AC23" s="153" t="s">
        <v>230</v>
      </c>
      <c r="AD23" s="159">
        <v>0.001</v>
      </c>
      <c r="AE23" s="6" t="s">
        <v>534</v>
      </c>
      <c r="AF23" s="159">
        <v>0.007</v>
      </c>
      <c r="AG23" s="15">
        <v>0.098</v>
      </c>
      <c r="AH23" s="6" t="s">
        <v>535</v>
      </c>
      <c r="AI23" s="15">
        <v>0.04</v>
      </c>
      <c r="AJ23" s="15">
        <v>0.033</v>
      </c>
      <c r="AK23" s="6" t="s">
        <v>535</v>
      </c>
      <c r="AL23" s="15">
        <v>0.005</v>
      </c>
      <c r="AM23" s="6" t="s">
        <v>535</v>
      </c>
      <c r="AN23" s="15">
        <v>0.019</v>
      </c>
      <c r="AO23" s="15">
        <v>0.5</v>
      </c>
      <c r="AP23" s="6" t="s">
        <v>536</v>
      </c>
      <c r="AQ23" s="6" t="s">
        <v>535</v>
      </c>
      <c r="AR23" s="15">
        <v>0.029</v>
      </c>
      <c r="AS23" s="6" t="s">
        <v>534</v>
      </c>
      <c r="AT23" s="15">
        <v>0.002</v>
      </c>
      <c r="AU23" s="6" t="s">
        <v>535</v>
      </c>
      <c r="AV23" s="6" t="s">
        <v>534</v>
      </c>
      <c r="AW23" s="155">
        <v>0.22</v>
      </c>
      <c r="AX23" s="15">
        <v>62</v>
      </c>
      <c r="AY23" s="15">
        <v>24</v>
      </c>
      <c r="AZ23" s="6" t="s">
        <v>535</v>
      </c>
      <c r="BA23" s="6" t="s">
        <v>535</v>
      </c>
      <c r="BB23" s="6" t="s">
        <v>535</v>
      </c>
      <c r="BC23" s="6" t="s">
        <v>535</v>
      </c>
      <c r="BD23" s="15">
        <v>0.003</v>
      </c>
      <c r="BE23" s="159">
        <v>0.004</v>
      </c>
      <c r="BF23" s="159">
        <v>0.02</v>
      </c>
      <c r="BG23" s="15">
        <v>0.019</v>
      </c>
    </row>
    <row r="24" spans="1:59" ht="12" customHeight="1">
      <c r="A24" s="8" t="s">
        <v>233</v>
      </c>
      <c r="B24" s="5" t="s">
        <v>234</v>
      </c>
      <c r="C24" s="7" t="s">
        <v>133</v>
      </c>
      <c r="D24" s="10">
        <v>38595</v>
      </c>
      <c r="E24" s="19"/>
      <c r="F24" s="19"/>
      <c r="G24" s="155"/>
      <c r="H24" s="164"/>
      <c r="I24" s="164"/>
      <c r="J24" s="19">
        <v>18.8</v>
      </c>
      <c r="K24" s="19">
        <v>8.3</v>
      </c>
      <c r="L24" s="9">
        <v>225</v>
      </c>
      <c r="M24" s="9">
        <v>162</v>
      </c>
      <c r="N24" s="165">
        <v>110</v>
      </c>
      <c r="O24" s="166">
        <v>4.2</v>
      </c>
      <c r="P24" s="6" t="s">
        <v>537</v>
      </c>
      <c r="Q24" s="165">
        <v>2.9</v>
      </c>
      <c r="R24" s="6" t="s">
        <v>538</v>
      </c>
      <c r="S24" s="165">
        <v>13</v>
      </c>
      <c r="T24" s="15">
        <v>19</v>
      </c>
      <c r="U24" s="9">
        <v>7.4</v>
      </c>
      <c r="V24" s="15">
        <v>2.6</v>
      </c>
      <c r="W24" s="15">
        <v>14</v>
      </c>
      <c r="X24" s="15">
        <v>2.24</v>
      </c>
      <c r="Y24" s="15">
        <v>2.26</v>
      </c>
      <c r="Z24" s="20">
        <v>-0.59</v>
      </c>
      <c r="AA24" s="148"/>
      <c r="AB24" s="149"/>
      <c r="AC24" s="153" t="s">
        <v>234</v>
      </c>
      <c r="AD24" s="159">
        <v>0.004</v>
      </c>
      <c r="AE24" s="6" t="s">
        <v>534</v>
      </c>
      <c r="AF24" s="159">
        <v>0.002</v>
      </c>
      <c r="AG24" s="15">
        <v>0.079</v>
      </c>
      <c r="AH24" s="6" t="s">
        <v>535</v>
      </c>
      <c r="AI24" s="15">
        <v>0.033</v>
      </c>
      <c r="AJ24" s="15">
        <v>0.055</v>
      </c>
      <c r="AK24" s="6" t="s">
        <v>535</v>
      </c>
      <c r="AL24" s="15">
        <v>0.003</v>
      </c>
      <c r="AM24" s="6" t="s">
        <v>535</v>
      </c>
      <c r="AN24" s="15">
        <v>0.006</v>
      </c>
      <c r="AO24" s="15">
        <v>0.48</v>
      </c>
      <c r="AP24" s="6" t="s">
        <v>536</v>
      </c>
      <c r="AQ24" s="6" t="s">
        <v>535</v>
      </c>
      <c r="AR24" s="15">
        <v>0.008</v>
      </c>
      <c r="AS24" s="6" t="s">
        <v>534</v>
      </c>
      <c r="AT24" s="15">
        <v>0.002</v>
      </c>
      <c r="AU24" s="6" t="s">
        <v>535</v>
      </c>
      <c r="AV24" s="6" t="s">
        <v>534</v>
      </c>
      <c r="AW24" s="155">
        <v>0.18</v>
      </c>
      <c r="AX24" s="15">
        <v>43</v>
      </c>
      <c r="AY24" s="15">
        <v>17</v>
      </c>
      <c r="AZ24" s="6" t="s">
        <v>535</v>
      </c>
      <c r="BA24" s="6" t="s">
        <v>535</v>
      </c>
      <c r="BB24" s="6" t="s">
        <v>535</v>
      </c>
      <c r="BC24" s="6" t="s">
        <v>535</v>
      </c>
      <c r="BD24" s="15">
        <v>0.002</v>
      </c>
      <c r="BE24" s="159">
        <v>0.002</v>
      </c>
      <c r="BF24" s="159">
        <v>0.009</v>
      </c>
      <c r="BG24" s="15">
        <v>0.015</v>
      </c>
    </row>
    <row r="25" spans="1:59" ht="12" customHeight="1">
      <c r="A25" s="8" t="s">
        <v>221</v>
      </c>
      <c r="B25" s="5" t="s">
        <v>238</v>
      </c>
      <c r="C25" s="7" t="s">
        <v>34</v>
      </c>
      <c r="D25" s="10">
        <v>38595</v>
      </c>
      <c r="E25" s="19">
        <v>-14.6</v>
      </c>
      <c r="F25" s="19">
        <v>-103</v>
      </c>
      <c r="G25" s="155">
        <v>-0.08</v>
      </c>
      <c r="H25" s="164"/>
      <c r="I25" s="7" t="s">
        <v>539</v>
      </c>
      <c r="J25" s="19">
        <v>16.9</v>
      </c>
      <c r="K25" s="19">
        <v>8.7</v>
      </c>
      <c r="L25" s="9">
        <v>345</v>
      </c>
      <c r="M25" s="9">
        <v>212</v>
      </c>
      <c r="N25" s="165">
        <v>130</v>
      </c>
      <c r="O25" s="166">
        <v>9.9</v>
      </c>
      <c r="P25" s="6" t="s">
        <v>537</v>
      </c>
      <c r="Q25" s="165">
        <v>1</v>
      </c>
      <c r="R25" s="6" t="s">
        <v>538</v>
      </c>
      <c r="S25" s="165">
        <v>36</v>
      </c>
      <c r="T25" s="15">
        <v>23</v>
      </c>
      <c r="U25" s="9">
        <v>7.4</v>
      </c>
      <c r="V25" s="15">
        <v>4.6</v>
      </c>
      <c r="W25" s="15">
        <v>33</v>
      </c>
      <c r="X25" s="15">
        <v>3.34</v>
      </c>
      <c r="Y25" s="15">
        <v>3.31</v>
      </c>
      <c r="Z25" s="20">
        <v>0.51</v>
      </c>
      <c r="AA25" s="148"/>
      <c r="AB25" s="149"/>
      <c r="AC25" s="153" t="s">
        <v>238</v>
      </c>
      <c r="AD25" s="159">
        <v>0.023</v>
      </c>
      <c r="AE25" s="6" t="s">
        <v>534</v>
      </c>
      <c r="AF25" s="159">
        <v>0.003</v>
      </c>
      <c r="AG25" s="15">
        <v>0.079</v>
      </c>
      <c r="AH25" s="6" t="s">
        <v>535</v>
      </c>
      <c r="AI25" s="15">
        <v>0.069</v>
      </c>
      <c r="AJ25" s="15">
        <v>0.089</v>
      </c>
      <c r="AK25" s="6" t="s">
        <v>535</v>
      </c>
      <c r="AL25" s="15">
        <v>0.001</v>
      </c>
      <c r="AM25" s="6" t="s">
        <v>535</v>
      </c>
      <c r="AN25" s="15">
        <v>0.006</v>
      </c>
      <c r="AO25" s="15">
        <v>0.56</v>
      </c>
      <c r="AP25" s="6" t="s">
        <v>536</v>
      </c>
      <c r="AQ25" s="6" t="s">
        <v>535</v>
      </c>
      <c r="AR25" s="15">
        <v>0.008</v>
      </c>
      <c r="AS25" s="15">
        <v>0.008</v>
      </c>
      <c r="AT25" s="15">
        <v>0.004</v>
      </c>
      <c r="AU25" s="6" t="s">
        <v>535</v>
      </c>
      <c r="AV25" s="6" t="s">
        <v>534</v>
      </c>
      <c r="AW25" s="155">
        <v>0.23</v>
      </c>
      <c r="AX25" s="15">
        <v>28</v>
      </c>
      <c r="AY25" s="15">
        <v>11</v>
      </c>
      <c r="AZ25" s="6" t="s">
        <v>535</v>
      </c>
      <c r="BA25" s="6" t="s">
        <v>535</v>
      </c>
      <c r="BB25" s="6" t="s">
        <v>535</v>
      </c>
      <c r="BC25" s="6" t="s">
        <v>535</v>
      </c>
      <c r="BD25" s="15">
        <v>0.002</v>
      </c>
      <c r="BE25" s="159">
        <v>0.002</v>
      </c>
      <c r="BF25" s="159">
        <v>0.007</v>
      </c>
      <c r="BG25" s="15">
        <v>0.01</v>
      </c>
    </row>
    <row r="26" spans="1:59" ht="12" customHeight="1">
      <c r="A26" s="8" t="s">
        <v>540</v>
      </c>
      <c r="B26" s="5" t="s">
        <v>265</v>
      </c>
      <c r="C26" s="7" t="s">
        <v>23</v>
      </c>
      <c r="D26" s="10">
        <v>37561</v>
      </c>
      <c r="E26" s="12"/>
      <c r="F26" s="12"/>
      <c r="G26" s="16"/>
      <c r="H26" s="7" t="s">
        <v>541</v>
      </c>
      <c r="I26" s="161"/>
      <c r="J26" s="12">
        <v>15</v>
      </c>
      <c r="K26" s="12"/>
      <c r="L26" s="14"/>
      <c r="M26" s="14"/>
      <c r="N26" s="14"/>
      <c r="O26" s="12"/>
      <c r="P26" s="7"/>
      <c r="Q26" s="7"/>
      <c r="R26" s="7"/>
      <c r="S26" s="20"/>
      <c r="T26" s="20"/>
      <c r="U26" s="20"/>
      <c r="V26" s="20"/>
      <c r="W26" s="20"/>
      <c r="X26" s="7"/>
      <c r="Y26" s="7"/>
      <c r="Z26" s="7"/>
      <c r="AA26" s="148"/>
      <c r="AB26" s="149"/>
      <c r="AC26" s="153" t="s">
        <v>265</v>
      </c>
      <c r="AD26" s="7"/>
      <c r="AE26" s="7"/>
      <c r="AF26" s="7"/>
      <c r="AG26" s="7"/>
      <c r="AH26" s="7"/>
      <c r="AI26" s="7"/>
      <c r="AJ26" s="20"/>
      <c r="AK26" s="7"/>
      <c r="AL26" s="7"/>
      <c r="AM26" s="7"/>
      <c r="AN26" s="7"/>
      <c r="AO26" s="20"/>
      <c r="AP26" s="7"/>
      <c r="AQ26" s="7"/>
      <c r="AR26" s="7"/>
      <c r="AS26" s="7"/>
      <c r="AT26" s="7"/>
      <c r="AU26" s="7"/>
      <c r="AV26" s="7"/>
      <c r="AW26" s="16"/>
      <c r="AX26" s="7"/>
      <c r="AY26" s="7"/>
      <c r="AZ26" s="7"/>
      <c r="BA26" s="7"/>
      <c r="BB26" s="7"/>
      <c r="BC26" s="7"/>
      <c r="BD26" s="7"/>
      <c r="BE26" s="7"/>
      <c r="BF26" s="20"/>
      <c r="BG26" s="20"/>
    </row>
    <row r="27" spans="1:59" ht="12" customHeight="1">
      <c r="A27" s="8" t="s">
        <v>540</v>
      </c>
      <c r="B27" s="5" t="s">
        <v>265</v>
      </c>
      <c r="C27" s="7" t="s">
        <v>23</v>
      </c>
      <c r="D27" s="10">
        <v>36525</v>
      </c>
      <c r="E27" s="52">
        <v>-13.99</v>
      </c>
      <c r="F27" s="52">
        <v>-94.76</v>
      </c>
      <c r="G27" s="162">
        <v>4.54</v>
      </c>
      <c r="H27" s="161"/>
      <c r="I27" s="161"/>
      <c r="J27" s="12"/>
      <c r="K27" s="52">
        <v>8.18</v>
      </c>
      <c r="L27" s="53"/>
      <c r="M27" s="53">
        <v>165.9</v>
      </c>
      <c r="N27" s="53">
        <v>97.8</v>
      </c>
      <c r="O27" s="52">
        <v>2.44</v>
      </c>
      <c r="P27" s="54"/>
      <c r="Q27" s="54"/>
      <c r="R27" s="54" t="s">
        <v>529</v>
      </c>
      <c r="S27" s="163">
        <v>23.5</v>
      </c>
      <c r="T27" s="163">
        <v>25.8</v>
      </c>
      <c r="U27" s="52">
        <v>6.63</v>
      </c>
      <c r="V27" s="52">
        <v>3.11</v>
      </c>
      <c r="W27" s="163">
        <v>10.4</v>
      </c>
      <c r="X27" s="54"/>
      <c r="Y27" s="54"/>
      <c r="Z27" s="54"/>
      <c r="AA27" s="148"/>
      <c r="AB27" s="149"/>
      <c r="AC27" s="153" t="s">
        <v>265</v>
      </c>
      <c r="AD27" s="54"/>
      <c r="AE27" s="54"/>
      <c r="AF27" s="54"/>
      <c r="AG27" s="54"/>
      <c r="AH27" s="54"/>
      <c r="AI27" s="54"/>
      <c r="AJ27" s="163">
        <v>0.03</v>
      </c>
      <c r="AK27" s="54"/>
      <c r="AL27" s="54"/>
      <c r="AM27" s="54"/>
      <c r="AN27" s="54"/>
      <c r="AO27" s="163">
        <v>0.24</v>
      </c>
      <c r="AP27" s="54"/>
      <c r="AQ27" s="54"/>
      <c r="AR27" s="54"/>
      <c r="AS27" s="54"/>
      <c r="AT27" s="54"/>
      <c r="AU27" s="54"/>
      <c r="AV27" s="54"/>
      <c r="AW27" s="162"/>
      <c r="AX27" s="54"/>
      <c r="AY27" s="54"/>
      <c r="AZ27" s="54"/>
      <c r="BA27" s="54"/>
      <c r="BB27" s="54"/>
      <c r="BC27" s="54"/>
      <c r="BD27" s="54"/>
      <c r="BE27" s="54"/>
      <c r="BF27" s="163"/>
      <c r="BG27" s="163"/>
    </row>
    <row r="28" spans="1:59" ht="12" customHeight="1">
      <c r="A28" s="8" t="s">
        <v>271</v>
      </c>
      <c r="B28" s="5" t="s">
        <v>272</v>
      </c>
      <c r="C28" s="7" t="s">
        <v>23</v>
      </c>
      <c r="D28" s="10">
        <v>37499</v>
      </c>
      <c r="E28" s="19">
        <v>-14.13401853</v>
      </c>
      <c r="F28" s="19">
        <v>-97.29079616000001</v>
      </c>
      <c r="G28" s="16">
        <v>4.03</v>
      </c>
      <c r="H28" s="161"/>
      <c r="I28" s="161"/>
      <c r="J28" s="12">
        <v>14.5</v>
      </c>
      <c r="K28" s="19">
        <v>8.1</v>
      </c>
      <c r="L28" s="9">
        <v>230</v>
      </c>
      <c r="M28" s="9">
        <v>170</v>
      </c>
      <c r="N28" s="9">
        <v>120</v>
      </c>
      <c r="O28" s="19">
        <v>3.4</v>
      </c>
      <c r="P28" s="6" t="s">
        <v>519</v>
      </c>
      <c r="Q28" s="15">
        <v>2.2</v>
      </c>
      <c r="R28" s="6" t="s">
        <v>520</v>
      </c>
      <c r="S28" s="15">
        <v>23</v>
      </c>
      <c r="T28" s="15">
        <v>28</v>
      </c>
      <c r="U28" s="15">
        <v>8.5</v>
      </c>
      <c r="V28" s="15">
        <v>3</v>
      </c>
      <c r="W28" s="15">
        <v>11</v>
      </c>
      <c r="X28" s="15">
        <v>2.64</v>
      </c>
      <c r="Y28" s="15">
        <v>2.59</v>
      </c>
      <c r="Z28" s="20">
        <v>1.01</v>
      </c>
      <c r="AA28" s="148"/>
      <c r="AB28" s="149"/>
      <c r="AC28" s="153" t="s">
        <v>272</v>
      </c>
      <c r="AD28" s="159">
        <v>0.002445</v>
      </c>
      <c r="AE28" s="6" t="s">
        <v>521</v>
      </c>
      <c r="AF28" s="6" t="s">
        <v>521</v>
      </c>
      <c r="AG28" s="159">
        <v>0.02001</v>
      </c>
      <c r="AH28" s="6" t="s">
        <v>521</v>
      </c>
      <c r="AI28" s="159">
        <v>0.008222</v>
      </c>
      <c r="AJ28" s="6" t="s">
        <v>519</v>
      </c>
      <c r="AK28" s="6" t="s">
        <v>521</v>
      </c>
      <c r="AL28" s="159">
        <v>0.001987</v>
      </c>
      <c r="AM28" s="6" t="s">
        <v>521</v>
      </c>
      <c r="AN28" s="6" t="s">
        <v>521</v>
      </c>
      <c r="AO28" s="15">
        <v>0.23</v>
      </c>
      <c r="AP28" s="6" t="s">
        <v>529</v>
      </c>
      <c r="AQ28" s="6" t="s">
        <v>521</v>
      </c>
      <c r="AR28" s="159">
        <v>0.003301</v>
      </c>
      <c r="AS28" s="6" t="s">
        <v>521</v>
      </c>
      <c r="AT28" s="159">
        <v>0.004767</v>
      </c>
      <c r="AU28" s="6" t="s">
        <v>521</v>
      </c>
      <c r="AV28" s="159">
        <v>0.0005576</v>
      </c>
      <c r="AW28" s="155">
        <v>0.223</v>
      </c>
      <c r="AX28" s="9">
        <f>IF(AY28="","",AY28*2.1392)</f>
        <v>29.991584000000003</v>
      </c>
      <c r="AY28" s="9">
        <v>14.02</v>
      </c>
      <c r="AZ28" s="6" t="s">
        <v>521</v>
      </c>
      <c r="BA28" s="6" t="s">
        <v>521</v>
      </c>
      <c r="BB28" s="6" t="s">
        <v>521</v>
      </c>
      <c r="BC28" s="6" t="s">
        <v>521</v>
      </c>
      <c r="BD28" s="159">
        <v>0.000999</v>
      </c>
      <c r="BE28" s="159">
        <v>0.004179</v>
      </c>
      <c r="BF28" s="159">
        <v>0.005065</v>
      </c>
      <c r="BG28" s="159">
        <v>0.001568</v>
      </c>
    </row>
    <row r="29" spans="1:59" ht="12" customHeight="1">
      <c r="A29" s="8" t="s">
        <v>276</v>
      </c>
      <c r="B29" s="5" t="s">
        <v>280</v>
      </c>
      <c r="C29" s="7" t="s">
        <v>23</v>
      </c>
      <c r="D29" s="10">
        <v>36525</v>
      </c>
      <c r="E29" s="52">
        <v>-13.73</v>
      </c>
      <c r="F29" s="52">
        <v>-95.84</v>
      </c>
      <c r="G29" s="162">
        <v>6.01</v>
      </c>
      <c r="H29" s="161"/>
      <c r="I29" s="161"/>
      <c r="J29" s="12"/>
      <c r="K29" s="52">
        <v>8.11</v>
      </c>
      <c r="L29" s="53"/>
      <c r="M29" s="53">
        <v>197.8</v>
      </c>
      <c r="N29" s="53">
        <v>120</v>
      </c>
      <c r="O29" s="52">
        <v>3.34</v>
      </c>
      <c r="P29" s="54"/>
      <c r="Q29" s="54"/>
      <c r="R29" s="54"/>
      <c r="S29" s="54" t="s">
        <v>542</v>
      </c>
      <c r="T29" s="54" t="s">
        <v>543</v>
      </c>
      <c r="U29" s="52">
        <v>8.43</v>
      </c>
      <c r="V29" s="52">
        <v>3.29</v>
      </c>
      <c r="W29" s="54" t="s">
        <v>544</v>
      </c>
      <c r="X29" s="54"/>
      <c r="Y29" s="54"/>
      <c r="Z29" s="54"/>
      <c r="AA29" s="148"/>
      <c r="AB29" s="149"/>
      <c r="AC29" s="153" t="s">
        <v>280</v>
      </c>
      <c r="AD29" s="54"/>
      <c r="AE29" s="54"/>
      <c r="AF29" s="54"/>
      <c r="AG29" s="54"/>
      <c r="AH29" s="54"/>
      <c r="AI29" s="54"/>
      <c r="AJ29" s="54" t="s">
        <v>545</v>
      </c>
      <c r="AK29" s="54"/>
      <c r="AL29" s="54"/>
      <c r="AM29" s="54"/>
      <c r="AN29" s="54"/>
      <c r="AO29" s="54" t="s">
        <v>546</v>
      </c>
      <c r="AP29" s="54"/>
      <c r="AQ29" s="54"/>
      <c r="AR29" s="54"/>
      <c r="AS29" s="54"/>
      <c r="AT29" s="54"/>
      <c r="AU29" s="54"/>
      <c r="AV29" s="54"/>
      <c r="AW29" s="162"/>
      <c r="AX29" s="54"/>
      <c r="AY29" s="54"/>
      <c r="AZ29" s="54"/>
      <c r="BA29" s="54"/>
      <c r="BB29" s="54"/>
      <c r="BC29" s="54"/>
      <c r="BD29" s="54"/>
      <c r="BE29" s="54"/>
      <c r="BF29" s="163"/>
      <c r="BG29" s="163"/>
    </row>
    <row r="30" spans="1:59" ht="12" customHeight="1">
      <c r="A30" s="8" t="s">
        <v>289</v>
      </c>
      <c r="B30" s="5" t="s">
        <v>290</v>
      </c>
      <c r="C30" s="7" t="s">
        <v>34</v>
      </c>
      <c r="D30" s="10">
        <v>36599</v>
      </c>
      <c r="E30" s="52">
        <v>-14.3</v>
      </c>
      <c r="F30" s="52">
        <v>-100.02</v>
      </c>
      <c r="G30" s="162">
        <v>0.16</v>
      </c>
      <c r="H30" s="161"/>
      <c r="I30" s="161"/>
      <c r="J30" s="52">
        <v>15.9</v>
      </c>
      <c r="K30" s="12"/>
      <c r="L30" s="14"/>
      <c r="M30" s="14"/>
      <c r="N30" s="14"/>
      <c r="O30" s="12"/>
      <c r="P30" s="7"/>
      <c r="Q30" s="7"/>
      <c r="R30" s="7"/>
      <c r="S30" s="7"/>
      <c r="T30" s="7"/>
      <c r="U30" s="7"/>
      <c r="V30" s="7"/>
      <c r="W30" s="7"/>
      <c r="X30" s="7"/>
      <c r="Y30" s="7"/>
      <c r="Z30" s="7"/>
      <c r="AA30" s="148"/>
      <c r="AB30" s="149"/>
      <c r="AC30" s="153" t="s">
        <v>290</v>
      </c>
      <c r="AD30" s="7"/>
      <c r="AE30" s="7"/>
      <c r="AF30" s="7"/>
      <c r="AG30" s="7"/>
      <c r="AH30" s="7"/>
      <c r="AI30" s="7"/>
      <c r="AJ30" s="7"/>
      <c r="AK30" s="7"/>
      <c r="AL30" s="7"/>
      <c r="AM30" s="7"/>
      <c r="AN30" s="7"/>
      <c r="AO30" s="7"/>
      <c r="AP30" s="7"/>
      <c r="AQ30" s="7"/>
      <c r="AR30" s="7"/>
      <c r="AS30" s="7"/>
      <c r="AT30" s="7"/>
      <c r="AU30" s="7"/>
      <c r="AV30" s="7"/>
      <c r="AW30" s="16"/>
      <c r="AX30" s="7"/>
      <c r="AY30" s="7"/>
      <c r="AZ30" s="7"/>
      <c r="BA30" s="7"/>
      <c r="BB30" s="7"/>
      <c r="BC30" s="7"/>
      <c r="BD30" s="7"/>
      <c r="BE30" s="7"/>
      <c r="BF30" s="20"/>
      <c r="BG30" s="20"/>
    </row>
    <row r="31" spans="1:59" ht="12" customHeight="1">
      <c r="A31" s="8" t="s">
        <v>293</v>
      </c>
      <c r="B31" s="5" t="s">
        <v>294</v>
      </c>
      <c r="C31" s="7" t="s">
        <v>34</v>
      </c>
      <c r="D31" s="10">
        <v>37499</v>
      </c>
      <c r="E31" s="12"/>
      <c r="F31" s="12"/>
      <c r="G31" s="16"/>
      <c r="H31" s="161"/>
      <c r="I31" s="161"/>
      <c r="J31" s="12">
        <v>38.5</v>
      </c>
      <c r="K31" s="19">
        <v>7.7</v>
      </c>
      <c r="L31" s="9">
        <v>820</v>
      </c>
      <c r="M31" s="9">
        <v>470.39</v>
      </c>
      <c r="N31" s="9">
        <v>185</v>
      </c>
      <c r="O31" s="19">
        <v>61</v>
      </c>
      <c r="P31" s="6" t="s">
        <v>519</v>
      </c>
      <c r="Q31" s="15">
        <v>1.5</v>
      </c>
      <c r="R31" s="6" t="s">
        <v>520</v>
      </c>
      <c r="S31" s="15">
        <v>135</v>
      </c>
      <c r="T31" s="15">
        <v>21</v>
      </c>
      <c r="U31" s="15">
        <v>5.5</v>
      </c>
      <c r="V31" s="15">
        <v>11</v>
      </c>
      <c r="W31" s="15">
        <v>140</v>
      </c>
      <c r="X31" s="15">
        <v>7.78</v>
      </c>
      <c r="Y31" s="15">
        <v>7.73</v>
      </c>
      <c r="Z31" s="20">
        <v>0.94</v>
      </c>
      <c r="AA31" s="148"/>
      <c r="AB31" s="149"/>
      <c r="AC31" s="153" t="s">
        <v>294</v>
      </c>
      <c r="AD31" s="159">
        <v>0.01797</v>
      </c>
      <c r="AE31" s="6" t="s">
        <v>521</v>
      </c>
      <c r="AF31" s="159">
        <v>0.01413</v>
      </c>
      <c r="AG31" s="159">
        <v>0.03892</v>
      </c>
      <c r="AH31" s="6" t="s">
        <v>521</v>
      </c>
      <c r="AI31" s="155">
        <v>0.2466</v>
      </c>
      <c r="AJ31" s="15">
        <v>0.29</v>
      </c>
      <c r="AK31" s="6" t="s">
        <v>521</v>
      </c>
      <c r="AL31" s="159">
        <v>0.001573</v>
      </c>
      <c r="AM31" s="6" t="s">
        <v>521</v>
      </c>
      <c r="AN31" s="159">
        <v>0.01193</v>
      </c>
      <c r="AO31" s="15">
        <v>2.6</v>
      </c>
      <c r="AP31" s="155">
        <v>0.014</v>
      </c>
      <c r="AQ31" s="6" t="s">
        <v>521</v>
      </c>
      <c r="AR31" s="155">
        <v>0.3193</v>
      </c>
      <c r="AS31" s="159">
        <v>0.004527</v>
      </c>
      <c r="AT31" s="159">
        <v>0.02005</v>
      </c>
      <c r="AU31" s="6" t="s">
        <v>521</v>
      </c>
      <c r="AV31" s="159">
        <v>0.0007735999999999999</v>
      </c>
      <c r="AW31" s="155">
        <v>0.3801</v>
      </c>
      <c r="AX31" s="9">
        <f>IF(AY31="","",AY31*2.1392)</f>
        <v>67.49176000000001</v>
      </c>
      <c r="AY31" s="9">
        <v>31.55</v>
      </c>
      <c r="AZ31" s="6" t="s">
        <v>521</v>
      </c>
      <c r="BA31" s="6" t="s">
        <v>521</v>
      </c>
      <c r="BB31" s="6" t="s">
        <v>521</v>
      </c>
      <c r="BC31" s="6" t="s">
        <v>521</v>
      </c>
      <c r="BD31" s="159">
        <v>0.002936</v>
      </c>
      <c r="BE31" s="159">
        <v>0.001553</v>
      </c>
      <c r="BF31" s="159">
        <v>0.03642</v>
      </c>
      <c r="BG31" s="159">
        <v>0.001613</v>
      </c>
    </row>
    <row r="32" spans="1:59" ht="12" customHeight="1">
      <c r="A32" s="8" t="s">
        <v>547</v>
      </c>
      <c r="B32" s="5" t="s">
        <v>300</v>
      </c>
      <c r="C32" s="7" t="s">
        <v>23</v>
      </c>
      <c r="D32" s="10">
        <v>37499</v>
      </c>
      <c r="E32" s="19">
        <v>-14.22991425</v>
      </c>
      <c r="F32" s="19">
        <v>-98.02412472</v>
      </c>
      <c r="G32" s="16">
        <v>0.6</v>
      </c>
      <c r="H32" s="161"/>
      <c r="I32" s="161"/>
      <c r="J32" s="12">
        <v>17.4</v>
      </c>
      <c r="K32" s="19">
        <v>8.3</v>
      </c>
      <c r="L32" s="9">
        <v>175</v>
      </c>
      <c r="M32" s="9">
        <v>138</v>
      </c>
      <c r="N32" s="9">
        <v>93</v>
      </c>
      <c r="O32" s="19">
        <v>2.4</v>
      </c>
      <c r="P32" s="6" t="s">
        <v>519</v>
      </c>
      <c r="Q32" s="15">
        <v>1.9</v>
      </c>
      <c r="R32" s="15">
        <v>0.82</v>
      </c>
      <c r="S32" s="15">
        <v>18</v>
      </c>
      <c r="T32" s="15">
        <v>19</v>
      </c>
      <c r="U32" s="15">
        <v>5.9</v>
      </c>
      <c r="V32" s="15">
        <v>2.5</v>
      </c>
      <c r="W32" s="15">
        <v>11</v>
      </c>
      <c r="X32" s="15">
        <v>1.97</v>
      </c>
      <c r="Y32" s="15">
        <v>2.04</v>
      </c>
      <c r="Z32" s="20">
        <v>-1.73</v>
      </c>
      <c r="AA32" s="148"/>
      <c r="AB32" s="149"/>
      <c r="AC32" s="153" t="s">
        <v>300</v>
      </c>
      <c r="AD32" s="159">
        <v>0.002341</v>
      </c>
      <c r="AE32" s="6" t="s">
        <v>521</v>
      </c>
      <c r="AF32" s="6" t="s">
        <v>521</v>
      </c>
      <c r="AG32" s="159">
        <v>0.006682</v>
      </c>
      <c r="AH32" s="6" t="s">
        <v>521</v>
      </c>
      <c r="AI32" s="159">
        <v>0.008743</v>
      </c>
      <c r="AJ32" s="6" t="s">
        <v>519</v>
      </c>
      <c r="AK32" s="6" t="s">
        <v>521</v>
      </c>
      <c r="AL32" s="159">
        <v>0.003042</v>
      </c>
      <c r="AM32" s="6" t="s">
        <v>521</v>
      </c>
      <c r="AN32" s="159">
        <v>0.001093</v>
      </c>
      <c r="AO32" s="15">
        <v>0.29</v>
      </c>
      <c r="AP32" s="155">
        <v>0.14</v>
      </c>
      <c r="AQ32" s="6" t="s">
        <v>521</v>
      </c>
      <c r="AR32" s="159">
        <v>0.002692</v>
      </c>
      <c r="AS32" s="6" t="s">
        <v>521</v>
      </c>
      <c r="AT32" s="159">
        <v>0.004948</v>
      </c>
      <c r="AU32" s="6" t="s">
        <v>521</v>
      </c>
      <c r="AV32" s="159">
        <v>0.0005469</v>
      </c>
      <c r="AW32" s="155">
        <v>0.1395</v>
      </c>
      <c r="AX32" s="9">
        <f>IF(AY32="","",AY32*2.1392)</f>
        <v>29.585136000000002</v>
      </c>
      <c r="AY32" s="9">
        <v>13.83</v>
      </c>
      <c r="AZ32" s="6" t="s">
        <v>521</v>
      </c>
      <c r="BA32" s="6" t="s">
        <v>521</v>
      </c>
      <c r="BB32" s="6" t="s">
        <v>521</v>
      </c>
      <c r="BC32" s="6" t="s">
        <v>521</v>
      </c>
      <c r="BD32" s="159">
        <v>0.0009179</v>
      </c>
      <c r="BE32" s="159">
        <v>0.002177</v>
      </c>
      <c r="BF32" s="159">
        <v>0.005902</v>
      </c>
      <c r="BG32" s="6" t="s">
        <v>521</v>
      </c>
    </row>
    <row r="33" spans="1:59" ht="12" customHeight="1">
      <c r="A33" s="8" t="s">
        <v>548</v>
      </c>
      <c r="B33" s="5" t="s">
        <v>306</v>
      </c>
      <c r="C33" s="7" t="s">
        <v>23</v>
      </c>
      <c r="D33" s="10">
        <v>37562</v>
      </c>
      <c r="E33" s="19">
        <v>-14.65528338</v>
      </c>
      <c r="F33" s="19">
        <v>-99.7259124</v>
      </c>
      <c r="G33" s="16"/>
      <c r="H33" s="7" t="s">
        <v>549</v>
      </c>
      <c r="I33" s="161"/>
      <c r="J33" s="12">
        <v>17.3</v>
      </c>
      <c r="K33" s="19">
        <v>8.2</v>
      </c>
      <c r="L33" s="9">
        <v>180</v>
      </c>
      <c r="M33" s="9">
        <v>139</v>
      </c>
      <c r="N33" s="9">
        <v>92</v>
      </c>
      <c r="O33" s="19">
        <v>2.4</v>
      </c>
      <c r="P33" s="6" t="s">
        <v>519</v>
      </c>
      <c r="Q33" s="15">
        <v>1.9</v>
      </c>
      <c r="R33" s="6" t="s">
        <v>520</v>
      </c>
      <c r="S33" s="15">
        <v>19</v>
      </c>
      <c r="T33" s="15">
        <v>19</v>
      </c>
      <c r="U33" s="15">
        <v>5.7</v>
      </c>
      <c r="V33" s="15">
        <v>2.4</v>
      </c>
      <c r="W33" s="15">
        <v>11</v>
      </c>
      <c r="X33" s="20">
        <v>1.95</v>
      </c>
      <c r="Y33" s="20">
        <v>2.02</v>
      </c>
      <c r="Z33" s="20">
        <v>-1.63</v>
      </c>
      <c r="AA33" s="148"/>
      <c r="AB33" s="149"/>
      <c r="AC33" s="153" t="s">
        <v>306</v>
      </c>
      <c r="AD33" s="159">
        <v>0.001799</v>
      </c>
      <c r="AE33" s="6" t="s">
        <v>521</v>
      </c>
      <c r="AF33" s="6" t="s">
        <v>521</v>
      </c>
      <c r="AG33" s="159">
        <v>0.006715</v>
      </c>
      <c r="AH33" s="6" t="s">
        <v>521</v>
      </c>
      <c r="AI33" s="159">
        <v>0.008041</v>
      </c>
      <c r="AJ33" s="6" t="s">
        <v>519</v>
      </c>
      <c r="AK33" s="6" t="s">
        <v>521</v>
      </c>
      <c r="AL33" s="159">
        <v>0.002649</v>
      </c>
      <c r="AM33" s="6" t="s">
        <v>521</v>
      </c>
      <c r="AN33" s="159">
        <v>0.02584</v>
      </c>
      <c r="AO33" s="15">
        <v>0.29</v>
      </c>
      <c r="AP33" s="155">
        <v>0.042</v>
      </c>
      <c r="AQ33" s="6" t="s">
        <v>521</v>
      </c>
      <c r="AR33" s="159">
        <v>0.002834</v>
      </c>
      <c r="AS33" s="6" t="s">
        <v>521</v>
      </c>
      <c r="AT33" s="159">
        <v>0.004863</v>
      </c>
      <c r="AU33" s="6" t="s">
        <v>521</v>
      </c>
      <c r="AV33" s="159">
        <v>0.0006069</v>
      </c>
      <c r="AW33" s="155">
        <v>0.1383</v>
      </c>
      <c r="AX33" s="9">
        <f>IF(AY33="","",AY33*2.1392)</f>
        <v>31.103968000000002</v>
      </c>
      <c r="AY33" s="9">
        <v>14.54</v>
      </c>
      <c r="AZ33" s="6" t="s">
        <v>521</v>
      </c>
      <c r="BA33" s="6" t="s">
        <v>521</v>
      </c>
      <c r="BB33" s="6" t="s">
        <v>521</v>
      </c>
      <c r="BC33" s="6" t="s">
        <v>521</v>
      </c>
      <c r="BD33" s="159">
        <v>0.001311</v>
      </c>
      <c r="BE33" s="159">
        <v>0.002139</v>
      </c>
      <c r="BF33" s="159">
        <v>0.006103</v>
      </c>
      <c r="BG33" s="6" t="s">
        <v>521</v>
      </c>
    </row>
    <row r="34" spans="1:59" ht="12" customHeight="1">
      <c r="A34" s="8" t="s">
        <v>325</v>
      </c>
      <c r="B34" s="5" t="s">
        <v>326</v>
      </c>
      <c r="C34" s="7" t="s">
        <v>34</v>
      </c>
      <c r="D34" s="10">
        <v>36599</v>
      </c>
      <c r="E34" s="52">
        <v>-14.24</v>
      </c>
      <c r="F34" s="52">
        <v>-104.66</v>
      </c>
      <c r="G34" s="162">
        <v>0.16</v>
      </c>
      <c r="H34" s="161"/>
      <c r="I34" s="161"/>
      <c r="J34" s="52">
        <v>14.3</v>
      </c>
      <c r="K34" s="12"/>
      <c r="L34" s="14"/>
      <c r="M34" s="14"/>
      <c r="N34" s="14"/>
      <c r="O34" s="12"/>
      <c r="P34" s="7"/>
      <c r="Q34" s="7"/>
      <c r="R34" s="7"/>
      <c r="S34" s="7"/>
      <c r="T34" s="7"/>
      <c r="U34" s="7"/>
      <c r="V34" s="7"/>
      <c r="W34" s="7"/>
      <c r="X34" s="7"/>
      <c r="Y34" s="7"/>
      <c r="Z34" s="7"/>
      <c r="AA34" s="148"/>
      <c r="AB34" s="149"/>
      <c r="AC34" s="153" t="s">
        <v>326</v>
      </c>
      <c r="AD34" s="7"/>
      <c r="AE34" s="7"/>
      <c r="AF34" s="7"/>
      <c r="AG34" s="7"/>
      <c r="AH34" s="7"/>
      <c r="AI34" s="7"/>
      <c r="AJ34" s="7"/>
      <c r="AK34" s="7"/>
      <c r="AL34" s="7"/>
      <c r="AM34" s="7"/>
      <c r="AN34" s="7"/>
      <c r="AO34" s="7"/>
      <c r="AP34" s="7"/>
      <c r="AQ34" s="7"/>
      <c r="AR34" s="7"/>
      <c r="AS34" s="7"/>
      <c r="AT34" s="7"/>
      <c r="AU34" s="7"/>
      <c r="AV34" s="7"/>
      <c r="AW34" s="16"/>
      <c r="AX34" s="7"/>
      <c r="AY34" s="7"/>
      <c r="AZ34" s="7"/>
      <c r="BA34" s="7"/>
      <c r="BB34" s="7"/>
      <c r="BC34" s="7"/>
      <c r="BD34" s="7"/>
      <c r="BE34" s="7"/>
      <c r="BF34" s="20"/>
      <c r="BG34" s="20"/>
    </row>
    <row r="35" spans="1:59" ht="12" customHeight="1">
      <c r="A35" s="8" t="s">
        <v>329</v>
      </c>
      <c r="B35" s="5" t="s">
        <v>339</v>
      </c>
      <c r="C35" s="7" t="s">
        <v>23</v>
      </c>
      <c r="D35" s="10">
        <v>37562</v>
      </c>
      <c r="E35" s="19">
        <v>-14.04970572</v>
      </c>
      <c r="F35" s="19">
        <v>-97.95895404000001</v>
      </c>
      <c r="G35" s="16">
        <v>0.02</v>
      </c>
      <c r="H35" s="161"/>
      <c r="I35" s="161"/>
      <c r="J35" s="12">
        <v>19.1</v>
      </c>
      <c r="K35" s="19">
        <v>7.9</v>
      </c>
      <c r="L35" s="9">
        <v>155</v>
      </c>
      <c r="M35" s="9">
        <v>123</v>
      </c>
      <c r="N35" s="9">
        <v>83</v>
      </c>
      <c r="O35" s="19">
        <v>2</v>
      </c>
      <c r="P35" s="6" t="s">
        <v>519</v>
      </c>
      <c r="Q35" s="15">
        <v>1.5</v>
      </c>
      <c r="R35" s="6" t="s">
        <v>520</v>
      </c>
      <c r="S35" s="15">
        <v>14</v>
      </c>
      <c r="T35" s="15">
        <v>14</v>
      </c>
      <c r="U35" s="15">
        <v>4.8</v>
      </c>
      <c r="V35" s="15">
        <v>2.3</v>
      </c>
      <c r="W35" s="15">
        <v>12</v>
      </c>
      <c r="X35" s="20">
        <v>1.67</v>
      </c>
      <c r="Y35" s="20">
        <v>1.75</v>
      </c>
      <c r="Z35" s="20">
        <v>-2.3</v>
      </c>
      <c r="AA35" s="148"/>
      <c r="AB35" s="149"/>
      <c r="AC35" s="153" t="s">
        <v>339</v>
      </c>
      <c r="AD35" s="159">
        <v>0.0008218</v>
      </c>
      <c r="AE35" s="6" t="s">
        <v>521</v>
      </c>
      <c r="AF35" s="159">
        <v>0.0006596</v>
      </c>
      <c r="AG35" s="159">
        <v>0.008608000000000001</v>
      </c>
      <c r="AH35" s="6" t="s">
        <v>521</v>
      </c>
      <c r="AI35" s="159">
        <v>0.008766</v>
      </c>
      <c r="AJ35" s="6" t="s">
        <v>519</v>
      </c>
      <c r="AK35" s="6" t="s">
        <v>521</v>
      </c>
      <c r="AL35" s="159">
        <v>0.004683</v>
      </c>
      <c r="AM35" s="6" t="s">
        <v>521</v>
      </c>
      <c r="AN35" s="159">
        <v>0.02513</v>
      </c>
      <c r="AO35" s="15">
        <v>0.33</v>
      </c>
      <c r="AP35" s="155">
        <v>0.011</v>
      </c>
      <c r="AQ35" s="6" t="s">
        <v>521</v>
      </c>
      <c r="AR35" s="159">
        <v>0.002975</v>
      </c>
      <c r="AS35" s="6" t="s">
        <v>521</v>
      </c>
      <c r="AT35" s="159">
        <v>0.005176999999999999</v>
      </c>
      <c r="AU35" s="6" t="s">
        <v>521</v>
      </c>
      <c r="AV35" s="159">
        <v>0.0005082999999999999</v>
      </c>
      <c r="AW35" s="155">
        <v>0.1005</v>
      </c>
      <c r="AX35" s="9">
        <f>IF(AY35="","",AY35*2.1392)</f>
        <v>29.970192</v>
      </c>
      <c r="AY35" s="9">
        <v>14.01</v>
      </c>
      <c r="AZ35" s="6" t="s">
        <v>521</v>
      </c>
      <c r="BA35" s="6" t="s">
        <v>521</v>
      </c>
      <c r="BB35" s="6" t="s">
        <v>521</v>
      </c>
      <c r="BC35" s="6" t="s">
        <v>521</v>
      </c>
      <c r="BD35" s="159">
        <v>0.001301</v>
      </c>
      <c r="BE35" s="159">
        <v>0.001353</v>
      </c>
      <c r="BF35" s="159">
        <v>0.009937</v>
      </c>
      <c r="BG35" s="6" t="s">
        <v>521</v>
      </c>
    </row>
    <row r="36" spans="1:59" ht="12" customHeight="1">
      <c r="A36" s="8" t="s">
        <v>329</v>
      </c>
      <c r="B36" s="5" t="s">
        <v>359</v>
      </c>
      <c r="C36" s="7" t="s">
        <v>23</v>
      </c>
      <c r="D36" s="10">
        <v>37562</v>
      </c>
      <c r="E36" s="19">
        <v>-14.05958262</v>
      </c>
      <c r="F36" s="19">
        <v>-99.37816172</v>
      </c>
      <c r="G36" s="16">
        <v>-0.02</v>
      </c>
      <c r="H36" s="161"/>
      <c r="I36" s="161"/>
      <c r="J36" s="12">
        <v>23.1</v>
      </c>
      <c r="K36" s="19">
        <v>7.9</v>
      </c>
      <c r="L36" s="9">
        <v>165</v>
      </c>
      <c r="M36" s="9">
        <v>140</v>
      </c>
      <c r="N36" s="9">
        <v>92</v>
      </c>
      <c r="O36" s="19">
        <v>3.3</v>
      </c>
      <c r="P36" s="6" t="s">
        <v>519</v>
      </c>
      <c r="Q36" s="15">
        <v>2.1</v>
      </c>
      <c r="R36" s="6" t="s">
        <v>520</v>
      </c>
      <c r="S36" s="15">
        <v>18</v>
      </c>
      <c r="T36" s="15">
        <v>16</v>
      </c>
      <c r="U36" s="15">
        <v>4.7</v>
      </c>
      <c r="V36" s="15">
        <v>2.3</v>
      </c>
      <c r="W36" s="15">
        <v>16</v>
      </c>
      <c r="X36" s="20">
        <v>1.94</v>
      </c>
      <c r="Y36" s="20">
        <v>2.03</v>
      </c>
      <c r="Z36" s="20">
        <v>-2.27</v>
      </c>
      <c r="AA36" s="148"/>
      <c r="AB36" s="149"/>
      <c r="AC36" s="153" t="s">
        <v>359</v>
      </c>
      <c r="AD36" s="159">
        <v>0.0005367</v>
      </c>
      <c r="AE36" s="6" t="s">
        <v>521</v>
      </c>
      <c r="AF36" s="159">
        <v>0.0007180999999999999</v>
      </c>
      <c r="AG36" s="159">
        <v>0.01266</v>
      </c>
      <c r="AH36" s="6" t="s">
        <v>521</v>
      </c>
      <c r="AI36" s="159">
        <v>0.01101</v>
      </c>
      <c r="AJ36" s="6" t="s">
        <v>519</v>
      </c>
      <c r="AK36" s="6" t="s">
        <v>521</v>
      </c>
      <c r="AL36" s="159">
        <v>0.006174000000000001</v>
      </c>
      <c r="AM36" s="6" t="s">
        <v>521</v>
      </c>
      <c r="AN36" s="159">
        <v>0.02127</v>
      </c>
      <c r="AO36" s="15">
        <v>0.32</v>
      </c>
      <c r="AP36" s="6" t="s">
        <v>529</v>
      </c>
      <c r="AQ36" s="6" t="s">
        <v>521</v>
      </c>
      <c r="AR36" s="159">
        <v>0.004584</v>
      </c>
      <c r="AS36" s="6" t="s">
        <v>521</v>
      </c>
      <c r="AT36" s="159">
        <v>0.004524</v>
      </c>
      <c r="AU36" s="6" t="s">
        <v>521</v>
      </c>
      <c r="AV36" s="159">
        <v>0.0006691000000000001</v>
      </c>
      <c r="AW36" s="155">
        <v>0.122</v>
      </c>
      <c r="AX36" s="9">
        <f>IF(AY36="","",AY36*2.1392)</f>
        <v>31.168144000000005</v>
      </c>
      <c r="AY36" s="9">
        <v>14.57</v>
      </c>
      <c r="AZ36" s="6" t="s">
        <v>521</v>
      </c>
      <c r="BA36" s="6" t="s">
        <v>521</v>
      </c>
      <c r="BB36" s="6" t="s">
        <v>521</v>
      </c>
      <c r="BC36" s="6" t="s">
        <v>521</v>
      </c>
      <c r="BD36" s="159">
        <v>0.001375</v>
      </c>
      <c r="BE36" s="159">
        <v>0.001463</v>
      </c>
      <c r="BF36" s="159">
        <v>0.00907</v>
      </c>
      <c r="BG36" s="6" t="s">
        <v>521</v>
      </c>
    </row>
    <row r="37" spans="1:59" ht="12" customHeight="1">
      <c r="A37" s="8" t="s">
        <v>364</v>
      </c>
      <c r="B37" s="5" t="s">
        <v>365</v>
      </c>
      <c r="C37" s="7" t="s">
        <v>23</v>
      </c>
      <c r="D37" s="10">
        <v>37562</v>
      </c>
      <c r="E37" s="19">
        <v>-14.52604167</v>
      </c>
      <c r="F37" s="19">
        <v>-103.65344636</v>
      </c>
      <c r="G37" s="16"/>
      <c r="H37" s="161"/>
      <c r="I37" s="161"/>
      <c r="J37" s="12">
        <v>32.8</v>
      </c>
      <c r="K37" s="19">
        <v>7.3</v>
      </c>
      <c r="L37" s="9">
        <v>510</v>
      </c>
      <c r="M37" s="9">
        <v>358</v>
      </c>
      <c r="N37" s="9">
        <v>185</v>
      </c>
      <c r="O37" s="19">
        <v>25</v>
      </c>
      <c r="P37" s="6" t="s">
        <v>519</v>
      </c>
      <c r="Q37" s="15">
        <v>2.2</v>
      </c>
      <c r="R37" s="6" t="s">
        <v>520</v>
      </c>
      <c r="S37" s="15">
        <v>63</v>
      </c>
      <c r="T37" s="15">
        <v>28</v>
      </c>
      <c r="U37" s="15">
        <v>6.2</v>
      </c>
      <c r="V37" s="15">
        <v>6.3</v>
      </c>
      <c r="W37" s="15">
        <v>67</v>
      </c>
      <c r="X37" s="15">
        <v>4.98</v>
      </c>
      <c r="Y37" s="20">
        <v>5.18</v>
      </c>
      <c r="Z37" s="20">
        <v>-1.89</v>
      </c>
      <c r="AA37" s="148"/>
      <c r="AB37" s="149"/>
      <c r="AC37" s="153" t="s">
        <v>365</v>
      </c>
      <c r="AD37" s="159">
        <v>0.001017</v>
      </c>
      <c r="AE37" s="159">
        <v>7.348000000000001E-05</v>
      </c>
      <c r="AF37" s="159">
        <v>0.01371</v>
      </c>
      <c r="AG37" s="159">
        <v>0.09736</v>
      </c>
      <c r="AH37" s="6" t="s">
        <v>521</v>
      </c>
      <c r="AI37" s="159">
        <v>0.179</v>
      </c>
      <c r="AJ37" s="15">
        <v>0.13</v>
      </c>
      <c r="AK37" s="6" t="s">
        <v>521</v>
      </c>
      <c r="AL37" s="159">
        <v>0.002266</v>
      </c>
      <c r="AM37" s="6" t="s">
        <v>521</v>
      </c>
      <c r="AN37" s="159">
        <v>0.02545</v>
      </c>
      <c r="AO37" s="155">
        <v>1.7</v>
      </c>
      <c r="AP37" s="155">
        <v>0.2351</v>
      </c>
      <c r="AQ37" s="6" t="s">
        <v>521</v>
      </c>
      <c r="AR37" s="155">
        <v>0.1608</v>
      </c>
      <c r="AS37" s="6" t="s">
        <v>521</v>
      </c>
      <c r="AT37" s="159">
        <v>0.009871000000000001</v>
      </c>
      <c r="AU37" s="159">
        <v>0.0005718</v>
      </c>
      <c r="AV37" s="159">
        <v>0.000703</v>
      </c>
      <c r="AW37" s="155">
        <v>0.4972</v>
      </c>
      <c r="AX37" s="9">
        <f>IF(AY37="","",AY37*2.1392)</f>
        <v>64.839152</v>
      </c>
      <c r="AY37" s="9">
        <v>30.31</v>
      </c>
      <c r="AZ37" s="6" t="s">
        <v>521</v>
      </c>
      <c r="BA37" s="6" t="s">
        <v>521</v>
      </c>
      <c r="BB37" s="6" t="s">
        <v>521</v>
      </c>
      <c r="BC37" s="6" t="s">
        <v>521</v>
      </c>
      <c r="BD37" s="159">
        <v>0.002739</v>
      </c>
      <c r="BE37" s="159">
        <v>0.002974</v>
      </c>
      <c r="BF37" s="159">
        <v>0.01942</v>
      </c>
      <c r="BG37" s="159">
        <v>0.001423</v>
      </c>
    </row>
    <row r="38" spans="1:59" ht="12" customHeight="1">
      <c r="A38" s="8" t="s">
        <v>390</v>
      </c>
      <c r="B38" s="5" t="s">
        <v>391</v>
      </c>
      <c r="C38" s="7" t="s">
        <v>23</v>
      </c>
      <c r="D38" s="10">
        <v>37733</v>
      </c>
      <c r="E38" s="12">
        <v>-15.0954438</v>
      </c>
      <c r="F38" s="12">
        <v>-109.30391096</v>
      </c>
      <c r="G38" s="16"/>
      <c r="H38" s="161"/>
      <c r="I38" s="7" t="s">
        <v>550</v>
      </c>
      <c r="J38" s="12">
        <v>18.6</v>
      </c>
      <c r="K38" s="12">
        <v>8.2</v>
      </c>
      <c r="L38" s="14">
        <v>440</v>
      </c>
      <c r="M38" s="14">
        <v>303</v>
      </c>
      <c r="N38" s="14">
        <v>270</v>
      </c>
      <c r="O38" s="12">
        <v>2.2</v>
      </c>
      <c r="P38" s="7" t="s">
        <v>519</v>
      </c>
      <c r="Q38" s="20">
        <v>3.1</v>
      </c>
      <c r="R38" s="7" t="s">
        <v>520</v>
      </c>
      <c r="S38" s="20">
        <v>20</v>
      </c>
      <c r="T38" s="20">
        <v>13</v>
      </c>
      <c r="U38" s="20">
        <v>1.4</v>
      </c>
      <c r="V38" s="20">
        <v>3.5</v>
      </c>
      <c r="W38" s="20">
        <v>89</v>
      </c>
      <c r="X38" s="20">
        <v>4.75</v>
      </c>
      <c r="Y38" s="20">
        <v>5.02</v>
      </c>
      <c r="Z38" s="20">
        <v>-2.82</v>
      </c>
      <c r="AA38" s="148"/>
      <c r="AB38" s="149"/>
      <c r="AC38" s="153" t="s">
        <v>391</v>
      </c>
      <c r="AD38" s="159">
        <v>0.001617</v>
      </c>
      <c r="AE38" s="7" t="s">
        <v>521</v>
      </c>
      <c r="AF38" s="13">
        <v>0.004537</v>
      </c>
      <c r="AG38" s="13">
        <v>0.0095</v>
      </c>
      <c r="AH38" s="7" t="s">
        <v>521</v>
      </c>
      <c r="AI38" s="13">
        <v>0.1433</v>
      </c>
      <c r="AJ38" s="20">
        <v>0.04</v>
      </c>
      <c r="AK38" s="7" t="s">
        <v>521</v>
      </c>
      <c r="AL38" s="13">
        <v>0.00728</v>
      </c>
      <c r="AM38" s="7" t="s">
        <v>521</v>
      </c>
      <c r="AN38" s="13">
        <v>0.007859</v>
      </c>
      <c r="AO38" s="16">
        <v>1.3</v>
      </c>
      <c r="AP38" s="16">
        <v>0.07865000000000001</v>
      </c>
      <c r="AQ38" s="7" t="s">
        <v>521</v>
      </c>
      <c r="AR38" s="16">
        <v>0.1062</v>
      </c>
      <c r="AS38" s="7" t="s">
        <v>521</v>
      </c>
      <c r="AT38" s="13">
        <v>0.001854</v>
      </c>
      <c r="AU38" s="7" t="s">
        <v>521</v>
      </c>
      <c r="AV38" s="13">
        <v>0.0005262</v>
      </c>
      <c r="AW38" s="16">
        <v>0.23</v>
      </c>
      <c r="AX38" s="20">
        <v>15.87</v>
      </c>
      <c r="AY38" s="7" t="s">
        <v>521</v>
      </c>
      <c r="AZ38" s="16">
        <v>0.2275</v>
      </c>
      <c r="BA38" s="7" t="s">
        <v>521</v>
      </c>
      <c r="BB38" s="7" t="s">
        <v>521</v>
      </c>
      <c r="BC38" s="7" t="s">
        <v>521</v>
      </c>
      <c r="BD38" s="13">
        <v>0.001266</v>
      </c>
      <c r="BE38" s="13">
        <v>0.003984</v>
      </c>
      <c r="BF38" s="13">
        <v>0.02858</v>
      </c>
      <c r="BG38" s="7" t="s">
        <v>521</v>
      </c>
    </row>
    <row r="39" spans="1:59" ht="12" customHeight="1">
      <c r="A39" s="8" t="s">
        <v>551</v>
      </c>
      <c r="B39" s="5" t="s">
        <v>391</v>
      </c>
      <c r="C39" s="7" t="s">
        <v>23</v>
      </c>
      <c r="D39" s="10">
        <v>38513</v>
      </c>
      <c r="E39" s="12">
        <v>-14.95</v>
      </c>
      <c r="F39" s="12">
        <v>-104.5</v>
      </c>
      <c r="G39" s="16">
        <v>0.08</v>
      </c>
      <c r="H39" s="7" t="s">
        <v>552</v>
      </c>
      <c r="I39" s="7" t="s">
        <v>553</v>
      </c>
      <c r="J39" s="12">
        <v>18.97</v>
      </c>
      <c r="K39" s="12">
        <v>8.1</v>
      </c>
      <c r="L39" s="14">
        <v>480</v>
      </c>
      <c r="M39" s="14">
        <v>297</v>
      </c>
      <c r="N39" s="14">
        <v>270</v>
      </c>
      <c r="O39" s="12">
        <v>2.7</v>
      </c>
      <c r="P39" s="7" t="s">
        <v>537</v>
      </c>
      <c r="Q39" s="20">
        <v>2.9</v>
      </c>
      <c r="R39" s="7" t="s">
        <v>538</v>
      </c>
      <c r="S39" s="20">
        <v>21</v>
      </c>
      <c r="T39" s="20">
        <v>13</v>
      </c>
      <c r="U39" s="20">
        <v>1.4</v>
      </c>
      <c r="V39" s="20">
        <v>3.4</v>
      </c>
      <c r="W39" s="20">
        <v>89</v>
      </c>
      <c r="X39" s="20">
        <v>4.72</v>
      </c>
      <c r="Y39" s="20">
        <v>5.04</v>
      </c>
      <c r="Z39" s="20">
        <v>-3.27</v>
      </c>
      <c r="AA39" s="148"/>
      <c r="AB39" s="149"/>
      <c r="AC39" s="153" t="s">
        <v>391</v>
      </c>
      <c r="AD39" s="15">
        <v>0.006</v>
      </c>
      <c r="AE39" s="7" t="s">
        <v>534</v>
      </c>
      <c r="AF39" s="20">
        <v>0.005</v>
      </c>
      <c r="AG39" s="20">
        <v>0.083</v>
      </c>
      <c r="AH39" s="7" t="s">
        <v>535</v>
      </c>
      <c r="AI39" s="13">
        <v>0.14</v>
      </c>
      <c r="AJ39" s="20">
        <v>0.04</v>
      </c>
      <c r="AK39" s="7" t="s">
        <v>535</v>
      </c>
      <c r="AL39" s="20">
        <v>0.008</v>
      </c>
      <c r="AM39" s="7" t="s">
        <v>535</v>
      </c>
      <c r="AN39" s="20">
        <v>0.002</v>
      </c>
      <c r="AO39" s="16">
        <v>1</v>
      </c>
      <c r="AP39" s="7" t="s">
        <v>536</v>
      </c>
      <c r="AQ39" s="7" t="s">
        <v>535</v>
      </c>
      <c r="AR39" s="16">
        <v>0.1</v>
      </c>
      <c r="AS39" s="7" t="s">
        <v>534</v>
      </c>
      <c r="AT39" s="20">
        <v>0.002</v>
      </c>
      <c r="AU39" s="7" t="s">
        <v>535</v>
      </c>
      <c r="AV39" s="7" t="s">
        <v>534</v>
      </c>
      <c r="AW39" s="16">
        <v>0.23</v>
      </c>
      <c r="AX39" s="7" t="s">
        <v>554</v>
      </c>
      <c r="AY39" s="20">
        <v>15</v>
      </c>
      <c r="AZ39" s="7" t="s">
        <v>535</v>
      </c>
      <c r="BA39" s="6" t="s">
        <v>535</v>
      </c>
      <c r="BB39" s="6" t="s">
        <v>535</v>
      </c>
      <c r="BC39" s="6" t="s">
        <v>535</v>
      </c>
      <c r="BD39" s="20">
        <v>0.002</v>
      </c>
      <c r="BE39" s="20">
        <v>0.004</v>
      </c>
      <c r="BF39" s="20">
        <v>0.028</v>
      </c>
      <c r="BG39" s="20">
        <v>0.02</v>
      </c>
    </row>
    <row r="40" spans="1:59" ht="12" customHeight="1">
      <c r="A40" s="8" t="s">
        <v>396</v>
      </c>
      <c r="B40" s="5" t="s">
        <v>397</v>
      </c>
      <c r="C40" s="7" t="s">
        <v>23</v>
      </c>
      <c r="D40" s="10">
        <v>37734</v>
      </c>
      <c r="E40" s="12">
        <v>-14.4098776</v>
      </c>
      <c r="F40" s="12">
        <v>-102.91392896</v>
      </c>
      <c r="G40" s="16">
        <v>-0.03</v>
      </c>
      <c r="H40" s="161"/>
      <c r="I40" s="7" t="s">
        <v>555</v>
      </c>
      <c r="J40" s="12">
        <v>15.7</v>
      </c>
      <c r="K40" s="12">
        <v>7.9</v>
      </c>
      <c r="L40" s="14">
        <v>375</v>
      </c>
      <c r="M40" s="14">
        <v>258</v>
      </c>
      <c r="N40" s="14">
        <v>140</v>
      </c>
      <c r="O40" s="12">
        <v>4.2</v>
      </c>
      <c r="P40" s="7" t="s">
        <v>519</v>
      </c>
      <c r="Q40" s="12">
        <v>1.6</v>
      </c>
      <c r="R40" s="7" t="s">
        <v>520</v>
      </c>
      <c r="S40" s="14">
        <v>71</v>
      </c>
      <c r="T40" s="14">
        <v>36</v>
      </c>
      <c r="U40" s="12">
        <v>6.2</v>
      </c>
      <c r="V40" s="12">
        <v>3.2</v>
      </c>
      <c r="W40" s="14">
        <v>33</v>
      </c>
      <c r="X40" s="16">
        <v>3.81</v>
      </c>
      <c r="Y40" s="16">
        <v>3.94</v>
      </c>
      <c r="Z40" s="16">
        <v>-1.59</v>
      </c>
      <c r="AA40" s="148"/>
      <c r="AB40" s="149"/>
      <c r="AC40" s="153" t="s">
        <v>397</v>
      </c>
      <c r="AD40" s="13">
        <v>0.0005966</v>
      </c>
      <c r="AE40" s="7" t="s">
        <v>521</v>
      </c>
      <c r="AF40" s="13">
        <v>0.001674</v>
      </c>
      <c r="AG40" s="13">
        <v>0.02404</v>
      </c>
      <c r="AH40" s="7" t="s">
        <v>521</v>
      </c>
      <c r="AI40" s="13">
        <v>0.04676</v>
      </c>
      <c r="AJ40" s="16">
        <v>0.05</v>
      </c>
      <c r="AK40" s="7" t="s">
        <v>521</v>
      </c>
      <c r="AL40" s="13">
        <v>0.004114</v>
      </c>
      <c r="AM40" s="7" t="s">
        <v>521</v>
      </c>
      <c r="AN40" s="13">
        <v>0.004915</v>
      </c>
      <c r="AO40" s="16">
        <v>0.35</v>
      </c>
      <c r="AP40" s="16">
        <v>0.2332</v>
      </c>
      <c r="AQ40" s="7" t="s">
        <v>521</v>
      </c>
      <c r="AR40" s="16">
        <v>0.09497</v>
      </c>
      <c r="AS40" s="7" t="s">
        <v>521</v>
      </c>
      <c r="AT40" s="13">
        <v>0.001032</v>
      </c>
      <c r="AU40" s="13">
        <v>0.0005380000000000001</v>
      </c>
      <c r="AV40" s="13">
        <v>0.0007143000000000001</v>
      </c>
      <c r="AW40" s="16">
        <v>0.34</v>
      </c>
      <c r="AX40" s="16">
        <v>14.64</v>
      </c>
      <c r="AY40" s="7" t="s">
        <v>521</v>
      </c>
      <c r="AZ40" s="16">
        <v>0.3351</v>
      </c>
      <c r="BA40" s="7" t="s">
        <v>521</v>
      </c>
      <c r="BB40" s="7" t="s">
        <v>521</v>
      </c>
      <c r="BC40" s="7" t="s">
        <v>521</v>
      </c>
      <c r="BD40" s="16">
        <v>0.001147</v>
      </c>
      <c r="BE40" s="16">
        <v>0.004496000000000001</v>
      </c>
      <c r="BF40" s="16">
        <v>0.007023</v>
      </c>
      <c r="BG40" s="16">
        <v>0.0005637999999999999</v>
      </c>
    </row>
    <row r="41" spans="1:59" ht="12" customHeight="1">
      <c r="A41" s="8" t="s">
        <v>410</v>
      </c>
      <c r="B41" s="5" t="s">
        <v>411</v>
      </c>
      <c r="C41" s="7" t="s">
        <v>34</v>
      </c>
      <c r="D41" s="10">
        <v>38513</v>
      </c>
      <c r="E41" s="12">
        <v>-13.93</v>
      </c>
      <c r="F41" s="12">
        <v>-97.4</v>
      </c>
      <c r="G41" s="16">
        <v>0.04</v>
      </c>
      <c r="H41" s="161"/>
      <c r="I41" s="7" t="s">
        <v>556</v>
      </c>
      <c r="J41" s="12">
        <v>15.71</v>
      </c>
      <c r="K41" s="12">
        <v>7.8</v>
      </c>
      <c r="L41" s="14">
        <v>290</v>
      </c>
      <c r="M41" s="14">
        <v>165</v>
      </c>
      <c r="N41" s="14">
        <v>155</v>
      </c>
      <c r="O41" s="12">
        <v>2.3</v>
      </c>
      <c r="P41" s="7" t="s">
        <v>537</v>
      </c>
      <c r="Q41" s="20">
        <v>3.8</v>
      </c>
      <c r="R41" s="7" t="s">
        <v>538</v>
      </c>
      <c r="S41" s="20">
        <v>10</v>
      </c>
      <c r="T41" s="20">
        <v>29</v>
      </c>
      <c r="U41" s="20">
        <v>3.5</v>
      </c>
      <c r="V41" s="20">
        <v>3.8</v>
      </c>
      <c r="W41" s="20">
        <v>19</v>
      </c>
      <c r="X41" s="20">
        <v>2.66</v>
      </c>
      <c r="Y41" s="20">
        <v>2.91</v>
      </c>
      <c r="Z41" s="20">
        <v>-4.4</v>
      </c>
      <c r="AA41" s="148"/>
      <c r="AB41" s="149"/>
      <c r="AC41" s="153" t="s">
        <v>411</v>
      </c>
      <c r="AD41" s="20">
        <v>0.019</v>
      </c>
      <c r="AE41" s="7" t="s">
        <v>534</v>
      </c>
      <c r="AF41" s="20">
        <v>0.002</v>
      </c>
      <c r="AG41" s="20">
        <v>0.11</v>
      </c>
      <c r="AH41" s="7" t="s">
        <v>535</v>
      </c>
      <c r="AI41" s="20">
        <v>0.04</v>
      </c>
      <c r="AJ41" s="20">
        <v>0.04</v>
      </c>
      <c r="AK41" s="7" t="s">
        <v>535</v>
      </c>
      <c r="AL41" s="20">
        <v>0.003</v>
      </c>
      <c r="AM41" s="7" t="s">
        <v>535</v>
      </c>
      <c r="AN41" s="20">
        <v>0.001</v>
      </c>
      <c r="AO41" s="20">
        <v>0.43</v>
      </c>
      <c r="AP41" s="7" t="s">
        <v>536</v>
      </c>
      <c r="AQ41" s="7" t="s">
        <v>535</v>
      </c>
      <c r="AR41" s="20">
        <v>0.043</v>
      </c>
      <c r="AS41" s="7" t="s">
        <v>534</v>
      </c>
      <c r="AT41" s="20">
        <v>0.002</v>
      </c>
      <c r="AU41" s="20">
        <v>0.001</v>
      </c>
      <c r="AV41" s="7" t="s">
        <v>534</v>
      </c>
      <c r="AW41" s="16">
        <v>0.56</v>
      </c>
      <c r="AX41" s="7" t="s">
        <v>554</v>
      </c>
      <c r="AY41" s="20">
        <v>16</v>
      </c>
      <c r="AZ41" s="7" t="s">
        <v>535</v>
      </c>
      <c r="BA41" s="6" t="s">
        <v>535</v>
      </c>
      <c r="BB41" s="6" t="s">
        <v>535</v>
      </c>
      <c r="BC41" s="6" t="s">
        <v>535</v>
      </c>
      <c r="BD41" s="20">
        <v>0.002</v>
      </c>
      <c r="BE41" s="20">
        <v>0.003</v>
      </c>
      <c r="BF41" s="20">
        <v>0.007</v>
      </c>
      <c r="BG41" s="20">
        <v>0.024</v>
      </c>
    </row>
    <row r="42" spans="1:59" ht="12" customHeight="1">
      <c r="A42" s="8" t="s">
        <v>414</v>
      </c>
      <c r="B42" s="5" t="s">
        <v>415</v>
      </c>
      <c r="C42" s="7" t="s">
        <v>34</v>
      </c>
      <c r="D42" s="10">
        <v>37733</v>
      </c>
      <c r="E42" s="19">
        <v>-14.9729368</v>
      </c>
      <c r="F42" s="19">
        <v>-107.66294024</v>
      </c>
      <c r="G42" s="16">
        <v>0.08</v>
      </c>
      <c r="H42" s="161"/>
      <c r="I42" s="7" t="s">
        <v>557</v>
      </c>
      <c r="J42" s="12">
        <v>22.3</v>
      </c>
      <c r="K42" s="12">
        <v>7.9</v>
      </c>
      <c r="L42" s="14">
        <v>295</v>
      </c>
      <c r="M42" s="14">
        <v>194</v>
      </c>
      <c r="N42" s="14">
        <v>160</v>
      </c>
      <c r="O42" s="12">
        <v>1.7</v>
      </c>
      <c r="P42" s="7" t="s">
        <v>519</v>
      </c>
      <c r="Q42" s="20">
        <v>3.5</v>
      </c>
      <c r="R42" s="7" t="s">
        <v>520</v>
      </c>
      <c r="S42" s="20">
        <v>11</v>
      </c>
      <c r="T42" s="20">
        <v>28</v>
      </c>
      <c r="U42" s="20">
        <v>1.7</v>
      </c>
      <c r="V42" s="20">
        <v>4.4</v>
      </c>
      <c r="W42" s="20">
        <v>27</v>
      </c>
      <c r="X42" s="20">
        <v>2.82</v>
      </c>
      <c r="Y42" s="20">
        <v>2.98</v>
      </c>
      <c r="Z42" s="20">
        <v>-2.88</v>
      </c>
      <c r="AA42" s="148"/>
      <c r="AB42" s="149"/>
      <c r="AC42" s="153" t="s">
        <v>415</v>
      </c>
      <c r="AD42" s="159">
        <v>0.002354</v>
      </c>
      <c r="AE42" s="6" t="s">
        <v>521</v>
      </c>
      <c r="AF42" s="159">
        <v>0.0033</v>
      </c>
      <c r="AG42" s="155">
        <v>0.1185</v>
      </c>
      <c r="AH42" s="6" t="s">
        <v>521</v>
      </c>
      <c r="AI42" s="159">
        <v>0.04453</v>
      </c>
      <c r="AJ42" s="20">
        <v>0.03</v>
      </c>
      <c r="AK42" s="6" t="s">
        <v>521</v>
      </c>
      <c r="AL42" s="159">
        <v>0.004466</v>
      </c>
      <c r="AM42" s="6" t="s">
        <v>521</v>
      </c>
      <c r="AN42" s="159">
        <v>0.004004</v>
      </c>
      <c r="AO42" s="20">
        <v>0.52</v>
      </c>
      <c r="AP42" s="6" t="s">
        <v>558</v>
      </c>
      <c r="AQ42" s="6" t="s">
        <v>521</v>
      </c>
      <c r="AR42" s="159">
        <v>0.06570999999999999</v>
      </c>
      <c r="AS42" s="6" t="s">
        <v>521</v>
      </c>
      <c r="AT42" s="159">
        <v>0.002462</v>
      </c>
      <c r="AU42" s="159">
        <v>0.0003984</v>
      </c>
      <c r="AV42" s="159">
        <v>0.0005228</v>
      </c>
      <c r="AW42" s="155">
        <v>0.7</v>
      </c>
      <c r="AX42" s="9">
        <v>16.33</v>
      </c>
      <c r="AY42" s="6" t="s">
        <v>521</v>
      </c>
      <c r="AZ42" s="155">
        <v>0.7012999999999999</v>
      </c>
      <c r="BA42" s="6" t="s">
        <v>521</v>
      </c>
      <c r="BB42" s="6" t="s">
        <v>521</v>
      </c>
      <c r="BC42" s="6" t="s">
        <v>521</v>
      </c>
      <c r="BD42" s="159">
        <v>0.001295</v>
      </c>
      <c r="BE42" s="159">
        <v>0.001795</v>
      </c>
      <c r="BF42" s="159">
        <v>0.01484</v>
      </c>
      <c r="BG42" s="6" t="s">
        <v>521</v>
      </c>
    </row>
    <row r="43" spans="1:59" ht="12" customHeight="1">
      <c r="A43" s="8" t="s">
        <v>414</v>
      </c>
      <c r="B43" s="5" t="s">
        <v>415</v>
      </c>
      <c r="C43" s="7" t="s">
        <v>34</v>
      </c>
      <c r="D43" s="10">
        <v>36674</v>
      </c>
      <c r="E43" s="167">
        <v>-14.55</v>
      </c>
      <c r="F43" s="167">
        <v>-103.87</v>
      </c>
      <c r="G43" s="162">
        <v>-0.02</v>
      </c>
      <c r="H43" s="161"/>
      <c r="I43" s="161"/>
      <c r="J43" s="52">
        <v>22.5</v>
      </c>
      <c r="K43" s="12"/>
      <c r="L43" s="14"/>
      <c r="M43" s="14"/>
      <c r="N43" s="14"/>
      <c r="O43" s="12"/>
      <c r="P43" s="16"/>
      <c r="Q43" s="20"/>
      <c r="R43" s="16"/>
      <c r="S43" s="20"/>
      <c r="T43" s="20"/>
      <c r="U43" s="20"/>
      <c r="V43" s="20"/>
      <c r="W43" s="20"/>
      <c r="X43" s="20"/>
      <c r="Y43" s="20"/>
      <c r="Z43" s="20"/>
      <c r="AA43" s="148"/>
      <c r="AB43" s="149"/>
      <c r="AC43" s="153" t="s">
        <v>415</v>
      </c>
      <c r="AD43" s="159"/>
      <c r="AE43" s="159"/>
      <c r="AF43" s="159"/>
      <c r="AG43" s="155"/>
      <c r="AH43" s="159"/>
      <c r="AI43" s="159"/>
      <c r="AJ43" s="20"/>
      <c r="AK43" s="159"/>
      <c r="AL43" s="159"/>
      <c r="AM43" s="159"/>
      <c r="AN43" s="159"/>
      <c r="AO43" s="20"/>
      <c r="AP43" s="155"/>
      <c r="AQ43" s="159"/>
      <c r="AR43" s="159"/>
      <c r="AS43" s="159"/>
      <c r="AT43" s="159"/>
      <c r="AU43" s="159"/>
      <c r="AV43" s="159"/>
      <c r="AW43" s="155"/>
      <c r="AX43" s="9"/>
      <c r="AY43" s="159"/>
      <c r="AZ43" s="155"/>
      <c r="BA43" s="159"/>
      <c r="BB43" s="159"/>
      <c r="BC43" s="159"/>
      <c r="BD43" s="159"/>
      <c r="BE43" s="159"/>
      <c r="BF43" s="159"/>
      <c r="BG43" s="159"/>
    </row>
    <row r="44" spans="1:59" ht="12" customHeight="1">
      <c r="A44" s="8" t="s">
        <v>414</v>
      </c>
      <c r="B44" s="5" t="s">
        <v>415</v>
      </c>
      <c r="C44" s="7" t="s">
        <v>34</v>
      </c>
      <c r="D44" s="10">
        <v>36796</v>
      </c>
      <c r="E44" s="167">
        <v>-14.39</v>
      </c>
      <c r="F44" s="167">
        <v>-105.3</v>
      </c>
      <c r="G44" s="16"/>
      <c r="H44" s="161"/>
      <c r="I44" s="161"/>
      <c r="J44" s="12"/>
      <c r="K44" s="12"/>
      <c r="L44" s="14"/>
      <c r="M44" s="14"/>
      <c r="N44" s="14"/>
      <c r="O44" s="12"/>
      <c r="P44" s="16"/>
      <c r="Q44" s="20"/>
      <c r="R44" s="16"/>
      <c r="S44" s="20"/>
      <c r="T44" s="20"/>
      <c r="U44" s="20"/>
      <c r="V44" s="20"/>
      <c r="W44" s="20"/>
      <c r="X44" s="20"/>
      <c r="Y44" s="20"/>
      <c r="Z44" s="20"/>
      <c r="AA44" s="148"/>
      <c r="AB44" s="149"/>
      <c r="AC44" s="153" t="s">
        <v>415</v>
      </c>
      <c r="AD44" s="159"/>
      <c r="AE44" s="159"/>
      <c r="AF44" s="159"/>
      <c r="AG44" s="155"/>
      <c r="AH44" s="159"/>
      <c r="AI44" s="159"/>
      <c r="AJ44" s="20"/>
      <c r="AK44" s="159"/>
      <c r="AL44" s="159"/>
      <c r="AM44" s="159"/>
      <c r="AN44" s="159"/>
      <c r="AO44" s="20"/>
      <c r="AP44" s="155"/>
      <c r="AQ44" s="159"/>
      <c r="AR44" s="159"/>
      <c r="AS44" s="159"/>
      <c r="AT44" s="159"/>
      <c r="AU44" s="159"/>
      <c r="AV44" s="159"/>
      <c r="AW44" s="155"/>
      <c r="AX44" s="9"/>
      <c r="AY44" s="159"/>
      <c r="AZ44" s="155"/>
      <c r="BA44" s="159"/>
      <c r="BB44" s="159"/>
      <c r="BC44" s="159"/>
      <c r="BD44" s="159"/>
      <c r="BE44" s="159"/>
      <c r="BF44" s="159"/>
      <c r="BG44" s="159"/>
    </row>
    <row r="45" spans="1:59" ht="12" customHeight="1">
      <c r="A45" s="8" t="s">
        <v>439</v>
      </c>
      <c r="B45" s="5" t="s">
        <v>440</v>
      </c>
      <c r="C45" s="7" t="s">
        <v>34</v>
      </c>
      <c r="D45" s="10">
        <v>38514</v>
      </c>
      <c r="E45" s="12">
        <v>-15.77</v>
      </c>
      <c r="F45" s="12">
        <v>-110.6</v>
      </c>
      <c r="G45" s="16"/>
      <c r="H45" s="161"/>
      <c r="I45" s="161"/>
      <c r="J45" s="12">
        <v>23.05</v>
      </c>
      <c r="K45" s="12">
        <v>8.5</v>
      </c>
      <c r="L45" s="14">
        <v>425</v>
      </c>
      <c r="M45" s="14">
        <v>252</v>
      </c>
      <c r="N45" s="14">
        <v>235</v>
      </c>
      <c r="O45" s="12">
        <v>1.7</v>
      </c>
      <c r="P45" s="7" t="s">
        <v>537</v>
      </c>
      <c r="Q45" s="20">
        <v>2.5</v>
      </c>
      <c r="R45" s="7" t="s">
        <v>538</v>
      </c>
      <c r="S45" s="20">
        <v>12</v>
      </c>
      <c r="T45" s="20">
        <v>3.6</v>
      </c>
      <c r="U45" s="20">
        <v>0.037</v>
      </c>
      <c r="V45" s="20">
        <v>0.85</v>
      </c>
      <c r="W45" s="20">
        <v>89</v>
      </c>
      <c r="X45" s="20">
        <v>4.09</v>
      </c>
      <c r="Y45" s="20">
        <v>4.3</v>
      </c>
      <c r="Z45" s="20">
        <v>-2.54</v>
      </c>
      <c r="AA45" s="148"/>
      <c r="AB45" s="149"/>
      <c r="AC45" s="153" t="s">
        <v>440</v>
      </c>
      <c r="AD45" s="20">
        <v>0.066</v>
      </c>
      <c r="AE45" s="7" t="s">
        <v>534</v>
      </c>
      <c r="AF45" s="20">
        <v>0.01</v>
      </c>
      <c r="AG45" s="20">
        <v>0.073</v>
      </c>
      <c r="AH45" s="7" t="s">
        <v>535</v>
      </c>
      <c r="AI45" s="20">
        <v>0.16</v>
      </c>
      <c r="AJ45" s="20">
        <v>0.03</v>
      </c>
      <c r="AK45" s="7" t="s">
        <v>535</v>
      </c>
      <c r="AL45" s="20">
        <v>0.009</v>
      </c>
      <c r="AM45" s="7" t="s">
        <v>535</v>
      </c>
      <c r="AN45" s="20">
        <v>0.002</v>
      </c>
      <c r="AO45" s="20">
        <v>0.89</v>
      </c>
      <c r="AP45" s="7" t="s">
        <v>536</v>
      </c>
      <c r="AQ45" s="7" t="s">
        <v>535</v>
      </c>
      <c r="AR45" s="20">
        <v>0.18</v>
      </c>
      <c r="AS45" s="7" t="s">
        <v>534</v>
      </c>
      <c r="AT45" s="20">
        <v>0.004</v>
      </c>
      <c r="AU45" s="7" t="s">
        <v>535</v>
      </c>
      <c r="AV45" s="7" t="s">
        <v>534</v>
      </c>
      <c r="AW45" s="16">
        <v>0.011</v>
      </c>
      <c r="AX45" s="7" t="s">
        <v>554</v>
      </c>
      <c r="AY45" s="20">
        <v>12</v>
      </c>
      <c r="AZ45" s="7" t="s">
        <v>535</v>
      </c>
      <c r="BA45" s="6" t="s">
        <v>535</v>
      </c>
      <c r="BB45" s="6" t="s">
        <v>535</v>
      </c>
      <c r="BC45" s="6" t="s">
        <v>535</v>
      </c>
      <c r="BD45" s="20">
        <v>0.004</v>
      </c>
      <c r="BE45" s="20">
        <v>0.006</v>
      </c>
      <c r="BF45" s="20">
        <v>0.017</v>
      </c>
      <c r="BG45" s="20">
        <v>0.013</v>
      </c>
    </row>
    <row r="46" spans="1:59" ht="12" customHeight="1">
      <c r="A46" s="8" t="s">
        <v>447</v>
      </c>
      <c r="B46" s="5" t="s">
        <v>448</v>
      </c>
      <c r="C46" s="7" t="s">
        <v>34</v>
      </c>
      <c r="D46" s="10">
        <v>37746</v>
      </c>
      <c r="E46" s="19">
        <v>-15.351526</v>
      </c>
      <c r="F46" s="19">
        <v>-110.28740408</v>
      </c>
      <c r="G46" s="16">
        <v>0.26</v>
      </c>
      <c r="H46" s="161"/>
      <c r="I46" s="7" t="s">
        <v>559</v>
      </c>
      <c r="J46" s="12">
        <v>12.9</v>
      </c>
      <c r="K46" s="12">
        <v>8</v>
      </c>
      <c r="L46" s="14">
        <v>455</v>
      </c>
      <c r="M46" s="14">
        <v>322</v>
      </c>
      <c r="N46" s="14">
        <v>265</v>
      </c>
      <c r="O46" s="12">
        <v>2.8</v>
      </c>
      <c r="P46" s="7" t="s">
        <v>519</v>
      </c>
      <c r="Q46" s="20">
        <v>2.5</v>
      </c>
      <c r="R46" s="7" t="s">
        <v>520</v>
      </c>
      <c r="S46" s="20">
        <v>26</v>
      </c>
      <c r="T46" s="20">
        <v>38</v>
      </c>
      <c r="U46" s="20">
        <v>12</v>
      </c>
      <c r="V46" s="20">
        <v>21</v>
      </c>
      <c r="W46" s="20">
        <v>38</v>
      </c>
      <c r="X46" s="20">
        <v>5.03</v>
      </c>
      <c r="Y46" s="20">
        <v>5.02</v>
      </c>
      <c r="Z46" s="20">
        <v>0.05</v>
      </c>
      <c r="AA46" s="148"/>
      <c r="AB46" s="149"/>
      <c r="AC46" s="153" t="s">
        <v>448</v>
      </c>
      <c r="AD46" s="7" t="s">
        <v>521</v>
      </c>
      <c r="AE46" s="7" t="s">
        <v>521</v>
      </c>
      <c r="AF46" s="13">
        <v>0.01895</v>
      </c>
      <c r="AG46" s="13">
        <v>0.1172</v>
      </c>
      <c r="AH46" s="7" t="s">
        <v>521</v>
      </c>
      <c r="AI46" s="16">
        <v>0.09187000000000001</v>
      </c>
      <c r="AJ46" s="20">
        <v>0.04</v>
      </c>
      <c r="AK46" s="7" t="s">
        <v>521</v>
      </c>
      <c r="AL46" s="13">
        <v>0.003564</v>
      </c>
      <c r="AM46" s="7" t="s">
        <v>521</v>
      </c>
      <c r="AN46" s="13">
        <v>0.003705</v>
      </c>
      <c r="AO46" s="20">
        <v>0.39</v>
      </c>
      <c r="AP46" s="7" t="s">
        <v>529</v>
      </c>
      <c r="AQ46" s="7" t="s">
        <v>521</v>
      </c>
      <c r="AR46" s="13">
        <v>0.06547</v>
      </c>
      <c r="AS46" s="7" t="s">
        <v>521</v>
      </c>
      <c r="AT46" s="13">
        <v>0.003412</v>
      </c>
      <c r="AU46" s="13">
        <v>0.001918</v>
      </c>
      <c r="AV46" s="13">
        <v>0.001089</v>
      </c>
      <c r="AW46" s="16">
        <v>0.57</v>
      </c>
      <c r="AX46" s="14">
        <v>22.53</v>
      </c>
      <c r="AY46" s="7" t="s">
        <v>521</v>
      </c>
      <c r="AZ46" s="13">
        <v>0.5697000000000001</v>
      </c>
      <c r="BA46" s="7" t="s">
        <v>521</v>
      </c>
      <c r="BB46" s="7" t="s">
        <v>521</v>
      </c>
      <c r="BC46" s="7" t="s">
        <v>521</v>
      </c>
      <c r="BD46" s="13">
        <v>0.003457</v>
      </c>
      <c r="BE46" s="13">
        <v>0.008175</v>
      </c>
      <c r="BF46" s="13">
        <v>0.05447</v>
      </c>
      <c r="BG46" s="7" t="s">
        <v>521</v>
      </c>
    </row>
    <row r="47" spans="1:59" ht="10.5">
      <c r="A47" s="168"/>
      <c r="B47" s="169"/>
      <c r="C47" s="170"/>
      <c r="D47" s="171"/>
      <c r="E47" s="172"/>
      <c r="F47" s="172"/>
      <c r="G47" s="173"/>
      <c r="H47" s="174"/>
      <c r="I47" s="170"/>
      <c r="J47" s="175"/>
      <c r="K47" s="175"/>
      <c r="L47" s="176"/>
      <c r="M47" s="176"/>
      <c r="N47" s="176"/>
      <c r="O47" s="175"/>
      <c r="P47" s="170"/>
      <c r="Q47" s="177"/>
      <c r="R47" s="170"/>
      <c r="S47" s="177"/>
      <c r="T47" s="177"/>
      <c r="U47" s="177"/>
      <c r="V47" s="177"/>
      <c r="W47" s="177"/>
      <c r="X47" s="177"/>
      <c r="Y47" s="177"/>
      <c r="Z47" s="177"/>
      <c r="AA47" s="178"/>
      <c r="AB47" s="178"/>
      <c r="AC47" s="177"/>
      <c r="AD47" s="170"/>
      <c r="AE47" s="170"/>
      <c r="AF47" s="179"/>
      <c r="AG47" s="179"/>
      <c r="AH47" s="170"/>
      <c r="AI47" s="173"/>
      <c r="AJ47" s="177"/>
      <c r="AK47" s="170"/>
      <c r="AL47" s="179"/>
      <c r="AM47" s="170"/>
      <c r="AN47" s="179"/>
      <c r="AO47" s="177"/>
      <c r="AP47" s="170"/>
      <c r="AQ47" s="170"/>
      <c r="AR47" s="179"/>
      <c r="AS47" s="170"/>
      <c r="AT47" s="179"/>
      <c r="AU47" s="179"/>
      <c r="AV47" s="179"/>
      <c r="AW47" s="173"/>
      <c r="AX47" s="176"/>
      <c r="AY47" s="170"/>
      <c r="AZ47" s="179"/>
      <c r="BA47" s="170"/>
      <c r="BB47" s="170"/>
      <c r="BC47" s="170"/>
      <c r="BD47" s="179"/>
      <c r="BE47" s="179"/>
      <c r="BF47" s="179"/>
      <c r="BG47" s="170"/>
    </row>
    <row r="48" spans="1:59" ht="15.75" customHeight="1">
      <c r="A48" s="180"/>
      <c r="B48" s="181" t="s">
        <v>460</v>
      </c>
      <c r="C48" s="182"/>
      <c r="D48" s="183"/>
      <c r="E48" s="184"/>
      <c r="F48" s="184"/>
      <c r="G48" s="185"/>
      <c r="H48" s="186"/>
      <c r="I48" s="182"/>
      <c r="J48" s="187"/>
      <c r="K48" s="187"/>
      <c r="L48" s="188"/>
      <c r="M48" s="188"/>
      <c r="N48" s="188"/>
      <c r="O48" s="187"/>
      <c r="P48" s="182"/>
      <c r="Q48" s="178"/>
      <c r="R48" s="182"/>
      <c r="S48" s="178"/>
      <c r="T48" s="178"/>
      <c r="U48" s="178"/>
      <c r="V48" s="178"/>
      <c r="W48" s="178"/>
      <c r="X48" s="178"/>
      <c r="Y48" s="178"/>
      <c r="Z48" s="178"/>
      <c r="AA48" s="178"/>
      <c r="AB48" s="178"/>
      <c r="AC48" s="178"/>
      <c r="AD48" s="182"/>
      <c r="AE48" s="182"/>
      <c r="AF48" s="189"/>
      <c r="AG48" s="189"/>
      <c r="AH48" s="182"/>
      <c r="AI48" s="185"/>
      <c r="AJ48" s="178"/>
      <c r="AK48" s="182"/>
      <c r="AL48" s="189"/>
      <c r="AM48" s="182"/>
      <c r="AN48" s="189"/>
      <c r="AO48" s="178"/>
      <c r="AP48" s="182"/>
      <c r="AQ48" s="182"/>
      <c r="AR48" s="189"/>
      <c r="AS48" s="182"/>
      <c r="AT48" s="189"/>
      <c r="AU48" s="189"/>
      <c r="AV48" s="189"/>
      <c r="AW48" s="185"/>
      <c r="AX48" s="188"/>
      <c r="AY48" s="182"/>
      <c r="AZ48" s="189"/>
      <c r="BA48" s="182"/>
      <c r="BB48" s="182"/>
      <c r="BC48" s="182"/>
      <c r="BD48" s="189"/>
      <c r="BE48" s="189"/>
      <c r="BF48" s="189"/>
      <c r="BG48" s="182"/>
    </row>
  </sheetData>
  <mergeCells count="5">
    <mergeCell ref="A1:D1"/>
    <mergeCell ref="E1:I1"/>
    <mergeCell ref="J1:L1"/>
    <mergeCell ref="M1:Z1"/>
    <mergeCell ref="AD1:BG1"/>
  </mergeCells>
  <printOptions/>
  <pageMargins left="1" right="0" top="1" bottom="1" header="0.75" footer="0.25"/>
  <pageSetup firstPageNumber="1" useFirstPageNumber="1" orientation="landscape" paperSize="9"/>
  <headerFooter alignWithMargins="0">
    <oddHeader>&amp;L&amp;"Helvetica,Bold"&amp;12T&amp;"Arial Narrow Bold,Regular"able 2-Rio Grande Gorge Springs Chemistry, Taos County, New Mexico (revised Jan 2017)                                                                                                          Page &amp;P of 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