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990" activeTab="2"/>
  </bookViews>
  <sheets>
    <sheet name="Table3-1" sheetId="1" r:id="rId1"/>
    <sheet name="Table 3-2" sheetId="2" r:id="rId2"/>
    <sheet name="Table 3-3" sheetId="3" r:id="rId3"/>
  </sheets>
  <calcPr calcId="145621"/>
</workbook>
</file>

<file path=xl/calcChain.xml><?xml version="1.0" encoding="utf-8"?>
<calcChain xmlns="http://schemas.openxmlformats.org/spreadsheetml/2006/main">
  <c r="P61" i="3" l="1"/>
  <c r="O61" i="3"/>
  <c r="N61" i="3"/>
  <c r="M61" i="3"/>
  <c r="L61" i="3"/>
  <c r="J61" i="3"/>
  <c r="I61" i="3"/>
  <c r="H61" i="3"/>
  <c r="G61" i="3"/>
  <c r="F61" i="3"/>
  <c r="G59" i="3"/>
  <c r="F59" i="3"/>
  <c r="P60" i="3"/>
  <c r="O60" i="3"/>
  <c r="N60" i="3"/>
  <c r="M60" i="3"/>
  <c r="L60" i="3"/>
  <c r="J60" i="3"/>
  <c r="I60" i="3"/>
  <c r="H60" i="3"/>
  <c r="G60" i="3"/>
  <c r="F60" i="3"/>
  <c r="P59" i="3"/>
  <c r="O59" i="3"/>
  <c r="N59" i="3"/>
  <c r="M59" i="3"/>
  <c r="L59" i="3"/>
  <c r="J59" i="3"/>
  <c r="I59" i="3"/>
  <c r="H59" i="3"/>
  <c r="Z112" i="2" l="1"/>
  <c r="Y112" i="2"/>
  <c r="X112" i="2"/>
  <c r="W112" i="2"/>
  <c r="V112" i="2"/>
  <c r="U112" i="2"/>
  <c r="T112" i="2"/>
  <c r="S112" i="2"/>
  <c r="R112" i="2"/>
  <c r="Q112" i="2"/>
  <c r="P112" i="2"/>
  <c r="O112" i="2"/>
  <c r="N112" i="2"/>
  <c r="K112" i="2"/>
  <c r="J112" i="2"/>
  <c r="I112" i="2"/>
  <c r="H112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K111" i="2"/>
  <c r="J111" i="2"/>
  <c r="I111" i="2"/>
  <c r="H111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K110" i="2"/>
  <c r="J110" i="2"/>
  <c r="I110" i="2"/>
  <c r="H110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K93" i="2"/>
  <c r="J93" i="2"/>
  <c r="I93" i="2"/>
  <c r="H93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K92" i="2"/>
  <c r="J92" i="2"/>
  <c r="I92" i="2"/>
  <c r="H92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K91" i="2"/>
  <c r="J91" i="2"/>
  <c r="I91" i="2"/>
  <c r="H91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AC78" i="1" l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8" i="1"/>
  <c r="P77" i="1"/>
  <c r="P76" i="1"/>
  <c r="AD78" i="1"/>
  <c r="AD77" i="1"/>
  <c r="AD76" i="1"/>
  <c r="M78" i="1"/>
  <c r="M77" i="1"/>
  <c r="M76" i="1"/>
  <c r="L78" i="1"/>
  <c r="K78" i="1"/>
  <c r="J78" i="1"/>
  <c r="L77" i="1"/>
  <c r="K77" i="1"/>
  <c r="J77" i="1"/>
  <c r="L76" i="1"/>
  <c r="K76" i="1"/>
  <c r="J76" i="1"/>
  <c r="I78" i="1"/>
  <c r="I77" i="1"/>
  <c r="I76" i="1"/>
  <c r="O78" i="1"/>
  <c r="O77" i="1"/>
  <c r="O76" i="1"/>
  <c r="H78" i="1"/>
  <c r="H77" i="1"/>
  <c r="H76" i="1"/>
  <c r="AD117" i="1"/>
  <c r="AD116" i="1"/>
  <c r="Q116" i="1"/>
  <c r="AC118" i="1"/>
  <c r="AB118" i="1"/>
  <c r="AA118" i="1"/>
  <c r="Z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X116" i="1"/>
  <c r="W116" i="1"/>
  <c r="V116" i="1"/>
  <c r="U116" i="1"/>
  <c r="T116" i="1"/>
  <c r="S116" i="1"/>
  <c r="R116" i="1"/>
  <c r="P118" i="1"/>
  <c r="O118" i="1"/>
  <c r="P117" i="1"/>
  <c r="O117" i="1"/>
  <c r="P116" i="1"/>
  <c r="O116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I118" i="1"/>
  <c r="I117" i="1"/>
  <c r="I116" i="1"/>
  <c r="H118" i="1"/>
  <c r="H117" i="1"/>
  <c r="H116" i="1"/>
  <c r="Y112" i="1" l="1"/>
  <c r="AD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M96" i="1"/>
  <c r="L96" i="1"/>
  <c r="K96" i="1"/>
  <c r="J96" i="1"/>
  <c r="H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M95" i="1"/>
  <c r="L95" i="1"/>
  <c r="K95" i="1"/>
  <c r="J95" i="1"/>
  <c r="H95" i="1"/>
  <c r="Y118" i="1" l="1"/>
  <c r="Y117" i="1"/>
  <c r="Y116" i="1"/>
</calcChain>
</file>

<file path=xl/sharedStrings.xml><?xml version="1.0" encoding="utf-8"?>
<sst xmlns="http://schemas.openxmlformats.org/spreadsheetml/2006/main" count="2482" uniqueCount="384">
  <si>
    <t>SITE INFORMATION</t>
  </si>
  <si>
    <t>FIELD PARAMETERS AND GENERAL CHEMISTRY</t>
  </si>
  <si>
    <t>MAJOR AND MINOR IONS (mg/L)</t>
  </si>
  <si>
    <t>SAMPLE INFORMATION</t>
  </si>
  <si>
    <t>Sample ID</t>
  </si>
  <si>
    <t>Site type</t>
  </si>
  <si>
    <t>Water bearing formation</t>
  </si>
  <si>
    <t>Easting</t>
  </si>
  <si>
    <t>Northing</t>
  </si>
  <si>
    <t>Well depth        (ft bls)</t>
  </si>
  <si>
    <t>SC (μS/cm)</t>
  </si>
  <si>
    <t>Field pH*</t>
  </si>
  <si>
    <t>Temperature (°C)</t>
  </si>
  <si>
    <t>DO</t>
  </si>
  <si>
    <t>ORP (mV)</t>
  </si>
  <si>
    <t>TDS</t>
  </si>
  <si>
    <t>Water type</t>
  </si>
  <si>
    <t>Ca</t>
  </si>
  <si>
    <t>Na</t>
  </si>
  <si>
    <t>Ca:Na ratio</t>
  </si>
  <si>
    <t>Mg</t>
  </si>
  <si>
    <t>K</t>
  </si>
  <si>
    <t>HCO3</t>
  </si>
  <si>
    <t>CO3</t>
  </si>
  <si>
    <t>SO4</t>
  </si>
  <si>
    <t>Cl</t>
  </si>
  <si>
    <t>Br</t>
  </si>
  <si>
    <t>Cl:Br ratio</t>
  </si>
  <si>
    <t>F</t>
  </si>
  <si>
    <t>Fe</t>
  </si>
  <si>
    <t>Mn</t>
  </si>
  <si>
    <t>NO3</t>
  </si>
  <si>
    <t>Sample date</t>
  </si>
  <si>
    <t>S H A L L O W    P I C U R I S    P I E D M O N T    A Q U I F E R</t>
  </si>
  <si>
    <t>TV-102A</t>
  </si>
  <si>
    <t>GW</t>
  </si>
  <si>
    <t>Ttc</t>
  </si>
  <si>
    <t>Ca-Na-HCO3-SO4</t>
  </si>
  <si>
    <t>&lt;0.02</t>
  </si>
  <si>
    <t>NMBGMR</t>
  </si>
  <si>
    <t>TV-103C</t>
  </si>
  <si>
    <t>Tto</t>
  </si>
  <si>
    <t>U</t>
  </si>
  <si>
    <t>Na-Ca-HCO3-SO4</t>
  </si>
  <si>
    <t>&lt;0.1</t>
  </si>
  <si>
    <t>Hall Environmental</t>
  </si>
  <si>
    <t>TV-104B</t>
  </si>
  <si>
    <t>NMBGMR for TSWCD</t>
  </si>
  <si>
    <t>TV-106A</t>
  </si>
  <si>
    <t>Ca-Mg-Na-HCO3</t>
  </si>
  <si>
    <t>TV-107C</t>
  </si>
  <si>
    <t>&lt;0.22</t>
  </si>
  <si>
    <t>Glorieta Geoscience(1989)</t>
  </si>
  <si>
    <t>TV-108A</t>
  </si>
  <si>
    <t>QTlb</t>
  </si>
  <si>
    <t>Ca-Mg-HCO3-SO4</t>
  </si>
  <si>
    <t>&lt;0.001</t>
  </si>
  <si>
    <t>TV-115A</t>
  </si>
  <si>
    <t>Tc</t>
  </si>
  <si>
    <t>TV-116C</t>
  </si>
  <si>
    <t>QTl</t>
  </si>
  <si>
    <t>&lt;0.002</t>
  </si>
  <si>
    <t>TV-118A</t>
  </si>
  <si>
    <t>Ca-Na-HCO3</t>
  </si>
  <si>
    <t>TV-121C</t>
  </si>
  <si>
    <t>QTlb, Tsb</t>
  </si>
  <si>
    <t>&lt;0.005</t>
  </si>
  <si>
    <t>Intermountain Laboratories</t>
  </si>
  <si>
    <t>TV-135A</t>
  </si>
  <si>
    <t>TV-136A</t>
  </si>
  <si>
    <t>Ca-Mg-SO4-HCO3</t>
  </si>
  <si>
    <t>TV-139A</t>
  </si>
  <si>
    <t>Ca-HCO3-SO4</t>
  </si>
  <si>
    <t>TV-140A</t>
  </si>
  <si>
    <t>QTl, Tc</t>
  </si>
  <si>
    <t>TV-142A</t>
  </si>
  <si>
    <t>Ca-HCO3</t>
  </si>
  <si>
    <t>TV-143C</t>
  </si>
  <si>
    <t>&lt;0.5</t>
  </si>
  <si>
    <t>National Testing Laboratories</t>
  </si>
  <si>
    <t>TV-152A</t>
  </si>
  <si>
    <t>Tc, Tto</t>
  </si>
  <si>
    <t>Na-HCO3-SO4</t>
  </si>
  <si>
    <t>&lt;0.05</t>
  </si>
  <si>
    <t>TV-153C</t>
  </si>
  <si>
    <t>&lt;2</t>
  </si>
  <si>
    <t>&lt;0.01</t>
  </si>
  <si>
    <t>Pinnacle Labs, Inc.</t>
  </si>
  <si>
    <t>TV-160C</t>
  </si>
  <si>
    <t>&lt;10</t>
  </si>
  <si>
    <t>Garrabrant (1993)</t>
  </si>
  <si>
    <t>TV-162A</t>
  </si>
  <si>
    <t>Na-Ca-HCO3</t>
  </si>
  <si>
    <t>TV-168A</t>
  </si>
  <si>
    <t>Tsb</t>
  </si>
  <si>
    <t>TV-179A</t>
  </si>
  <si>
    <t>TV-181A</t>
  </si>
  <si>
    <t>TV-184A</t>
  </si>
  <si>
    <t>TV-185A</t>
  </si>
  <si>
    <t>TV-186A</t>
  </si>
  <si>
    <t>TV-188A</t>
  </si>
  <si>
    <t>TV-191A</t>
  </si>
  <si>
    <t>na</t>
  </si>
  <si>
    <t>Glorieta Geoscience (1989)</t>
  </si>
  <si>
    <t>TV-194A</t>
  </si>
  <si>
    <t>TV-198A</t>
  </si>
  <si>
    <t>TV-229C</t>
  </si>
  <si>
    <t>Assagai  Analytical</t>
  </si>
  <si>
    <t>TV-232A</t>
  </si>
  <si>
    <t>TV-235A</t>
  </si>
  <si>
    <t>Na-HCO3-SO4-Cl</t>
  </si>
  <si>
    <t>TV-237B</t>
  </si>
  <si>
    <t>Ca-Mg-HCO3</t>
  </si>
  <si>
    <t>TV-238B</t>
  </si>
  <si>
    <t>TV-239B</t>
  </si>
  <si>
    <t>TV-240B</t>
  </si>
  <si>
    <t>TV-243B</t>
  </si>
  <si>
    <t>TV-244B</t>
  </si>
  <si>
    <t>TV-245B</t>
  </si>
  <si>
    <t>TV-246B</t>
  </si>
  <si>
    <t>TV-247B</t>
  </si>
  <si>
    <t>TV-248B</t>
  </si>
  <si>
    <t>TV-249B</t>
  </si>
  <si>
    <t>TV-250B</t>
  </si>
  <si>
    <t>TV-251B</t>
  </si>
  <si>
    <t>TV-252B</t>
  </si>
  <si>
    <t>TV-253B</t>
  </si>
  <si>
    <t>Na-HCO3</t>
  </si>
  <si>
    <t>TV-254B</t>
  </si>
  <si>
    <t>TV-255B</t>
  </si>
  <si>
    <t>TV-256B</t>
  </si>
  <si>
    <t>TV-257B</t>
  </si>
  <si>
    <t>TV-258B</t>
  </si>
  <si>
    <t>TV-259B</t>
  </si>
  <si>
    <t>TV-260B</t>
  </si>
  <si>
    <t>TV-261B</t>
  </si>
  <si>
    <t>TV-262B</t>
  </si>
  <si>
    <t>TV-263B</t>
  </si>
  <si>
    <t>Tsb, Tc</t>
  </si>
  <si>
    <t>TV-264B</t>
  </si>
  <si>
    <t>TV-265B</t>
  </si>
  <si>
    <t xml:space="preserve">Qal, Tp </t>
  </si>
  <si>
    <t>TV-266A</t>
  </si>
  <si>
    <t>&lt;0.0005</t>
  </si>
  <si>
    <t>TV-267A</t>
  </si>
  <si>
    <t>TV-268A</t>
  </si>
  <si>
    <t>TV-273C</t>
  </si>
  <si>
    <t>Inter-Mountain Laboratories</t>
  </si>
  <si>
    <t>TV-297A</t>
  </si>
  <si>
    <t>&lt;5</t>
  </si>
  <si>
    <t>Unknown</t>
  </si>
  <si>
    <t>TS-055A</t>
  </si>
  <si>
    <t>SP</t>
  </si>
  <si>
    <t>TV-512AB</t>
  </si>
  <si>
    <t>PS</t>
  </si>
  <si>
    <t>TV-513C</t>
  </si>
  <si>
    <t>&lt;1</t>
  </si>
  <si>
    <t>TV-514C</t>
  </si>
  <si>
    <t>MIN</t>
  </si>
  <si>
    <t>MAX</t>
  </si>
  <si>
    <t>MEDIAN</t>
  </si>
  <si>
    <t>B E D R O C K    A Q U I F E R S</t>
  </si>
  <si>
    <t>TV-100A</t>
  </si>
  <si>
    <t>Tpl</t>
  </si>
  <si>
    <t>TV-125A</t>
  </si>
  <si>
    <t>Xhu</t>
  </si>
  <si>
    <t>Na-Cl-SO4</t>
  </si>
  <si>
    <t>TV-126A</t>
  </si>
  <si>
    <t>Tp, Xmg</t>
  </si>
  <si>
    <t>TV-127A</t>
  </si>
  <si>
    <t>Xmg</t>
  </si>
  <si>
    <t>Na-SO4-Cl</t>
  </si>
  <si>
    <t>TV-128A</t>
  </si>
  <si>
    <t>Tp</t>
  </si>
  <si>
    <t>TV-132B</t>
  </si>
  <si>
    <t>TV-201A</t>
  </si>
  <si>
    <t>/Pu</t>
  </si>
  <si>
    <t>Na-SO4-Cl-HCO3</t>
  </si>
  <si>
    <t>&lt;0.25</t>
  </si>
  <si>
    <t>TV-207B</t>
  </si>
  <si>
    <t>TV-209A</t>
  </si>
  <si>
    <t>TV-214C</t>
  </si>
  <si>
    <t xml:space="preserve">Assagai  Analytical </t>
  </si>
  <si>
    <t>TV-216A</t>
  </si>
  <si>
    <t>TV-230A</t>
  </si>
  <si>
    <t>TV-503A</t>
  </si>
  <si>
    <t>TV-504A</t>
  </si>
  <si>
    <t>Qal, Tp</t>
  </si>
  <si>
    <t>Na-Ca-HCO3-Cl-SO4</t>
  </si>
  <si>
    <t>TV-170A</t>
  </si>
  <si>
    <t>Na-CO3-HCO3-SO4</t>
  </si>
  <si>
    <t>TV-171A</t>
  </si>
  <si>
    <t>Tto, Ttc</t>
  </si>
  <si>
    <t>Na-HCO3-SO4-CO3</t>
  </si>
  <si>
    <t>TV-217A1</t>
  </si>
  <si>
    <t>Na-CO3-HCO3</t>
  </si>
  <si>
    <t>TV-217A2</t>
  </si>
  <si>
    <t>TV-217A3</t>
  </si>
  <si>
    <t>TV-219A</t>
  </si>
  <si>
    <t>TV-274C</t>
  </si>
  <si>
    <t>Tc, Ttc</t>
  </si>
  <si>
    <t>Na-HCO3-CO3</t>
  </si>
  <si>
    <t>TV-275C</t>
  </si>
  <si>
    <t>Na-SO4</t>
  </si>
  <si>
    <t>&lt;0.2</t>
  </si>
  <si>
    <t>TV-292A</t>
  </si>
  <si>
    <t>TV-293A</t>
  </si>
  <si>
    <t>Na-CO3-SO4</t>
  </si>
  <si>
    <t>TV-301A</t>
  </si>
  <si>
    <t>TS-054A</t>
  </si>
  <si>
    <t>TS-056A</t>
  </si>
  <si>
    <t xml:space="preserve">U.S. E.P.A. DRINKING WATER STANDARDS </t>
  </si>
  <si>
    <t>500 s</t>
  </si>
  <si>
    <t>20 h</t>
  </si>
  <si>
    <t>250 s</t>
  </si>
  <si>
    <t>4 e</t>
  </si>
  <si>
    <t>0.3 s</t>
  </si>
  <si>
    <t>0.05 s, 1.6 h</t>
  </si>
  <si>
    <t>45 e</t>
  </si>
  <si>
    <t>Ca-Na-Cl</t>
  </si>
  <si>
    <t>Ca-Na-CO3</t>
  </si>
  <si>
    <t>Na-Ca-CO3-Cl</t>
  </si>
  <si>
    <t>nr</t>
  </si>
  <si>
    <t>8.2*</t>
  </si>
  <si>
    <t>7.8*</t>
  </si>
  <si>
    <t>7.2*</t>
  </si>
  <si>
    <t>7.6*</t>
  </si>
  <si>
    <t>7.1*</t>
  </si>
  <si>
    <t>7.7*</t>
  </si>
  <si>
    <t>TV-192AC</t>
  </si>
  <si>
    <t>7.3*</t>
  </si>
  <si>
    <t>7.4*</t>
  </si>
  <si>
    <t>8.3*</t>
  </si>
  <si>
    <t>8.0*</t>
  </si>
  <si>
    <t>7.9*</t>
  </si>
  <si>
    <t>8.5*</t>
  </si>
  <si>
    <t>12.2*</t>
  </si>
  <si>
    <t>11.4*</t>
  </si>
  <si>
    <t>9.9*</t>
  </si>
  <si>
    <t>9.0*</t>
  </si>
  <si>
    <t>8.6*</t>
  </si>
  <si>
    <t>8.1*</t>
  </si>
  <si>
    <t>Reiter (2004)</t>
  </si>
  <si>
    <t>2001</t>
  </si>
  <si>
    <r>
      <t xml:space="preserve">28 </t>
    </r>
    <r>
      <rPr>
        <sz val="10"/>
        <color rgb="FF000000"/>
        <rFont val="Calibri"/>
        <family val="2"/>
      </rPr>
      <t>†</t>
    </r>
  </si>
  <si>
    <t xml:space="preserve">bls–below land surface; *–indicates lab pH where field pH was not analyzed; nr–not reported; na–not analyzed; TSWCD–Taos Soil and Water Conservation District; </t>
  </si>
  <si>
    <t xml:space="preserve">SUMMARY STATISTICS FOR SHALLOW PICURIS PIEDMONT AQUIFER </t>
  </si>
  <si>
    <t xml:space="preserve">SUMMARY STATISTICS FOR BEDROCK AQUIFER </t>
  </si>
  <si>
    <t xml:space="preserve">SUMMARY STATISTICS FOR DEEP CONFINED AQUIFERS </t>
  </si>
  <si>
    <t>TV-218A**</t>
  </si>
  <si>
    <t>TV-295A**</t>
  </si>
  <si>
    <t>TV-296A**</t>
  </si>
  <si>
    <t>USBIA written communication</t>
  </si>
  <si>
    <t>TV-294A**</t>
  </si>
  <si>
    <r>
      <t xml:space="preserve">  –parameter not calculated; </t>
    </r>
    <r>
      <rPr>
        <i/>
        <sz val="10"/>
        <color theme="1"/>
        <rFont val="Times New Roman"/>
        <family val="1"/>
      </rPr>
      <t>TV-218A**</t>
    </r>
    <r>
      <rPr>
        <sz val="10"/>
        <color theme="1"/>
        <rFont val="Times New Roman"/>
        <family val="1"/>
      </rPr>
      <t>‒outlier sample excluded from analyses and summary statistics;</t>
    </r>
  </si>
  <si>
    <t xml:space="preserve"> † –temperature from geophysical log (Reiter, 2004); s‒secondary drinking water regulation, nonenforceable guideline regarding cosmetic or aesthetic effects;  h‒USEPA health advisory of acceptable drinking water level for a substance based on health effects information; </t>
  </si>
  <si>
    <r>
      <t>e</t>
    </r>
    <r>
      <rPr>
        <sz val="10"/>
        <color theme="1"/>
        <rFont val="Calibri"/>
        <family val="2"/>
      </rPr>
      <t>‒</t>
    </r>
    <r>
      <rPr>
        <sz val="10"/>
        <color theme="1"/>
        <rFont val="Times New Roman"/>
        <family val="1"/>
      </rPr>
      <t>maximum contaminant level (MCL), an enforceable standard for the highest level of a contaminant allowed in drinking water</t>
    </r>
  </si>
  <si>
    <t>TV-217</t>
  </si>
  <si>
    <t>TV-295A</t>
  </si>
  <si>
    <t>TV-296A</t>
  </si>
  <si>
    <t>Ion balance (% difference)</t>
  </si>
  <si>
    <t>Analyzing laboratory or data source</t>
  </si>
  <si>
    <t>DEEP  CONFINED  AQUIFERS</t>
  </si>
  <si>
    <t>D E E P   C O N F I N E D   A Q U I F E R S</t>
  </si>
  <si>
    <t>TRACE ELEMENTS (mg/L)</t>
  </si>
  <si>
    <t>Well depth   (ft bls)</t>
  </si>
  <si>
    <t>Al</t>
  </si>
  <si>
    <t>As</t>
  </si>
  <si>
    <t>B</t>
  </si>
  <si>
    <t>Ba</t>
  </si>
  <si>
    <t>Be</t>
  </si>
  <si>
    <t>Co</t>
  </si>
  <si>
    <t>Cr</t>
  </si>
  <si>
    <t>Cu</t>
  </si>
  <si>
    <t>Li</t>
  </si>
  <si>
    <t>Mo</t>
  </si>
  <si>
    <t>Ni</t>
  </si>
  <si>
    <t>Pb</t>
  </si>
  <si>
    <t>Se</t>
  </si>
  <si>
    <t>SiO2</t>
  </si>
  <si>
    <t>Sr</t>
  </si>
  <si>
    <t>Ti</t>
  </si>
  <si>
    <t>V</t>
  </si>
  <si>
    <t>Zn</t>
  </si>
  <si>
    <t>&lt;0.006</t>
  </si>
  <si>
    <t>&lt;0.003</t>
  </si>
  <si>
    <t>&lt;0.004</t>
  </si>
  <si>
    <t>&lt;0.3</t>
  </si>
  <si>
    <t>TV-192C</t>
  </si>
  <si>
    <t>TV-218A</t>
  </si>
  <si>
    <t>&lt;0.06</t>
  </si>
  <si>
    <t>&lt;0.04</t>
  </si>
  <si>
    <t>&lt;0.0001</t>
  </si>
  <si>
    <t>&lt;.001</t>
  </si>
  <si>
    <t xml:space="preserve">SUMMARY STATISTICS FOR  PICURIS PIEDMONT AQUIFER </t>
  </si>
  <si>
    <t>&lt;0.0025</t>
  </si>
  <si>
    <t>&lt;0.0032</t>
  </si>
  <si>
    <t xml:space="preserve">SUMMARY STATISTICS FOR  BEDROCK AQUIFERS </t>
  </si>
  <si>
    <t>&lt;0.025</t>
  </si>
  <si>
    <t>TV-301</t>
  </si>
  <si>
    <t xml:space="preserve">SUMMARY STATISTICS FOR DEEP CONFINED AQUIFER </t>
  </si>
  <si>
    <t>U.S. E.P.A. MAXIMUM CONTAMINANT LEVELS IN DRINKING WATER (mg/L)</t>
  </si>
  <si>
    <t>1.3 t</t>
  </si>
  <si>
    <t>0.015 t</t>
  </si>
  <si>
    <t xml:space="preserve">bls–below land surface; na–parameter not analyzed; </t>
  </si>
  <si>
    <t xml:space="preserve">  –parameter not calculated; t‒action level at the tap</t>
  </si>
  <si>
    <t>Site ID</t>
  </si>
  <si>
    <t>Well depth</t>
  </si>
  <si>
    <t>14C apparent age         (RCYBP)</t>
  </si>
  <si>
    <t>CFC12</t>
  </si>
  <si>
    <t>CFC11</t>
  </si>
  <si>
    <t>CFC113</t>
  </si>
  <si>
    <t>SF6</t>
  </si>
  <si>
    <t>TV-100</t>
  </si>
  <si>
    <t>Ss</t>
  </si>
  <si>
    <t>TV-102</t>
  </si>
  <si>
    <t>TV-106</t>
  </si>
  <si>
    <t>TV-108</t>
  </si>
  <si>
    <t>TV-115</t>
  </si>
  <si>
    <t>TV-118</t>
  </si>
  <si>
    <t>TV-125</t>
  </si>
  <si>
    <t>TV-126</t>
  </si>
  <si>
    <t>TV-127</t>
  </si>
  <si>
    <t>TV-128</t>
  </si>
  <si>
    <t>TV-135</t>
  </si>
  <si>
    <t>TV-136</t>
  </si>
  <si>
    <t>TV-139</t>
  </si>
  <si>
    <t>TV-140</t>
  </si>
  <si>
    <t>TV-142</t>
  </si>
  <si>
    <t>TV-152</t>
  </si>
  <si>
    <t>TV-162</t>
  </si>
  <si>
    <t>TV-168</t>
  </si>
  <si>
    <t>TV-170</t>
  </si>
  <si>
    <t>&lt;0.8</t>
  </si>
  <si>
    <t>TV-171</t>
  </si>
  <si>
    <t>TV-174</t>
  </si>
  <si>
    <t>TV-179</t>
  </si>
  <si>
    <t>TV-181</t>
  </si>
  <si>
    <t>TV-184</t>
  </si>
  <si>
    <t>TV-185</t>
  </si>
  <si>
    <t>TV-186</t>
  </si>
  <si>
    <t>TV-188</t>
  </si>
  <si>
    <t>TV-191</t>
  </si>
  <si>
    <t>TV-194</t>
  </si>
  <si>
    <t>TV-198</t>
  </si>
  <si>
    <t>TV-201</t>
  </si>
  <si>
    <t>TV-209</t>
  </si>
  <si>
    <t>TV-216</t>
  </si>
  <si>
    <t>TV-218</t>
  </si>
  <si>
    <t>TV-219</t>
  </si>
  <si>
    <t>TV-230</t>
  </si>
  <si>
    <t>TV-232</t>
  </si>
  <si>
    <t>TV-235</t>
  </si>
  <si>
    <t>TV-266</t>
  </si>
  <si>
    <t>TV-267</t>
  </si>
  <si>
    <t>TV-268</t>
  </si>
  <si>
    <t>TS-054</t>
  </si>
  <si>
    <t>spring</t>
  </si>
  <si>
    <t>TS-056</t>
  </si>
  <si>
    <t>TV-501</t>
  </si>
  <si>
    <t>TV-502</t>
  </si>
  <si>
    <t>TV-503</t>
  </si>
  <si>
    <t>TV-504</t>
  </si>
  <si>
    <t>TV-510</t>
  </si>
  <si>
    <t>effluent</t>
  </si>
  <si>
    <t>TV-512</t>
  </si>
  <si>
    <t>stream</t>
  </si>
  <si>
    <t>TV-513</t>
  </si>
  <si>
    <t>TV-514</t>
  </si>
  <si>
    <t>SUMMARY STATISTICS FOR GROUNDWATER</t>
  </si>
  <si>
    <t>pmC – percent modern carbon</t>
  </si>
  <si>
    <t>RCYBP – radiocarbon years before present (1950), Cambridge half-life 5,730 +/-40 yr</t>
  </si>
  <si>
    <t>SF6–sulfur hexafluoride</t>
  </si>
  <si>
    <t xml:space="preserve">Ss —"Supersaturated" means there are additional non-atmospheric sources of the CFC or SF6 that overwhelm concentrations from natural sources. </t>
  </si>
  <si>
    <r>
      <rPr>
        <sz val="10"/>
        <rFont val="Times New Roman"/>
        <family val="1"/>
      </rPr>
      <t>‰</t>
    </r>
    <r>
      <rPr>
        <b/>
        <sz val="10"/>
        <rFont val="Times New Roman"/>
        <family val="1"/>
      </rPr>
      <t xml:space="preserve"> – </t>
    </r>
    <r>
      <rPr>
        <sz val="10"/>
        <rFont val="Times New Roman"/>
        <family val="1"/>
      </rPr>
      <t>per mil (parts per thousand)</t>
    </r>
  </si>
  <si>
    <r>
      <rPr>
        <sz val="10"/>
        <rFont val="Times New Roman"/>
        <family val="1"/>
      </rPr>
      <t>TU</t>
    </r>
    <r>
      <rPr>
        <b/>
        <sz val="10"/>
        <rFont val="Times New Roman"/>
        <family val="1"/>
      </rPr>
      <t xml:space="preserve"> – </t>
    </r>
    <r>
      <rPr>
        <sz val="10"/>
        <rFont val="Times New Roman"/>
        <family val="1"/>
      </rPr>
      <t>tritum units</t>
    </r>
  </si>
  <si>
    <r>
      <t xml:space="preserve">* Standard analytical error for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H in all samples is 0.09 TU. Results less than 0.1 TU are effectively below the method detection limit. </t>
    </r>
  </si>
  <si>
    <r>
      <t xml:space="preserve"> δ</t>
    </r>
    <r>
      <rPr>
        <b/>
        <vertAlign val="superscript"/>
        <sz val="10"/>
        <color rgb="FF000000"/>
        <rFont val="Times New Roman"/>
        <family val="1"/>
      </rPr>
      <t>2</t>
    </r>
    <r>
      <rPr>
        <b/>
        <sz val="10"/>
        <color rgb="FF000000"/>
        <rFont val="Times New Roman"/>
        <family val="1"/>
      </rPr>
      <t>H     (</t>
    </r>
    <r>
      <rPr>
        <b/>
        <vertAlign val="superscript"/>
        <sz val="10"/>
        <color rgb="FF000000"/>
        <rFont val="Times New Roman"/>
        <family val="1"/>
      </rPr>
      <t>o</t>
    </r>
    <r>
      <rPr>
        <b/>
        <sz val="10"/>
        <color rgb="FF000000"/>
        <rFont val="Times New Roman"/>
        <family val="1"/>
      </rPr>
      <t>/</t>
    </r>
    <r>
      <rPr>
        <b/>
        <vertAlign val="subscript"/>
        <sz val="10"/>
        <color rgb="FF000000"/>
        <rFont val="Times New Roman"/>
        <family val="1"/>
      </rPr>
      <t>oo</t>
    </r>
    <r>
      <rPr>
        <b/>
        <sz val="10"/>
        <color rgb="FF000000"/>
        <rFont val="Times New Roman"/>
        <family val="1"/>
      </rPr>
      <t>)</t>
    </r>
  </si>
  <si>
    <r>
      <t xml:space="preserve"> δ</t>
    </r>
    <r>
      <rPr>
        <b/>
        <vertAlign val="superscript"/>
        <sz val="10"/>
        <color rgb="FF000000"/>
        <rFont val="Times New Roman"/>
        <family val="1"/>
      </rPr>
      <t>18</t>
    </r>
    <r>
      <rPr>
        <b/>
        <sz val="10"/>
        <color rgb="FF000000"/>
        <rFont val="Times New Roman"/>
        <family val="1"/>
      </rPr>
      <t>O     (</t>
    </r>
    <r>
      <rPr>
        <b/>
        <vertAlign val="superscript"/>
        <sz val="10"/>
        <color rgb="FF000000"/>
        <rFont val="Times New Roman"/>
        <family val="1"/>
      </rPr>
      <t>o</t>
    </r>
    <r>
      <rPr>
        <b/>
        <sz val="10"/>
        <color rgb="FF000000"/>
        <rFont val="Times New Roman"/>
        <family val="1"/>
      </rPr>
      <t>/</t>
    </r>
    <r>
      <rPr>
        <b/>
        <vertAlign val="subscript"/>
        <sz val="10"/>
        <color rgb="FF000000"/>
        <rFont val="Times New Roman"/>
        <family val="1"/>
      </rPr>
      <t>oo</t>
    </r>
    <r>
      <rPr>
        <b/>
        <sz val="10"/>
        <color rgb="FF000000"/>
        <rFont val="Times New Roman"/>
        <family val="1"/>
      </rPr>
      <t>)</t>
    </r>
  </si>
  <si>
    <r>
      <rPr>
        <b/>
        <vertAlign val="superscript"/>
        <sz val="10"/>
        <color rgb="FF000000"/>
        <rFont val="Times New Roman"/>
        <family val="1"/>
      </rPr>
      <t>3</t>
    </r>
    <r>
      <rPr>
        <b/>
        <sz val="10"/>
        <color rgb="FF000000"/>
        <rFont val="Times New Roman"/>
        <family val="1"/>
      </rPr>
      <t>H       (TU)*</t>
    </r>
  </si>
  <si>
    <r>
      <t xml:space="preserve"> δ</t>
    </r>
    <r>
      <rPr>
        <b/>
        <vertAlign val="superscript"/>
        <sz val="10"/>
        <color rgb="FF000000"/>
        <rFont val="Times New Roman"/>
        <family val="1"/>
      </rPr>
      <t>13</t>
    </r>
    <r>
      <rPr>
        <b/>
        <sz val="10"/>
        <color rgb="FF000000"/>
        <rFont val="Times New Roman"/>
        <family val="1"/>
      </rPr>
      <t>C     (</t>
    </r>
    <r>
      <rPr>
        <b/>
        <vertAlign val="superscript"/>
        <sz val="10"/>
        <color rgb="FF000000"/>
        <rFont val="Times New Roman"/>
        <family val="1"/>
      </rPr>
      <t>o</t>
    </r>
    <r>
      <rPr>
        <b/>
        <sz val="10"/>
        <color rgb="FF000000"/>
        <rFont val="Times New Roman"/>
        <family val="1"/>
      </rPr>
      <t>/</t>
    </r>
    <r>
      <rPr>
        <b/>
        <vertAlign val="subscript"/>
        <sz val="10"/>
        <color rgb="FF000000"/>
        <rFont val="Times New Roman"/>
        <family val="1"/>
      </rPr>
      <t>oo</t>
    </r>
    <r>
      <rPr>
        <b/>
        <sz val="10"/>
        <color rgb="FF000000"/>
        <rFont val="Times New Roman"/>
        <family val="1"/>
      </rPr>
      <t>)</t>
    </r>
  </si>
  <si>
    <r>
      <rPr>
        <b/>
        <vertAlign val="superscript"/>
        <sz val="10"/>
        <color rgb="FF000000"/>
        <rFont val="Times New Roman"/>
        <family val="1"/>
      </rPr>
      <t>14</t>
    </r>
    <r>
      <rPr>
        <b/>
        <sz val="10"/>
        <color rgb="FF000000"/>
        <rFont val="Times New Roman"/>
        <family val="1"/>
      </rPr>
      <t>C activity   (pmC)</t>
    </r>
  </si>
  <si>
    <r>
      <rPr>
        <b/>
        <vertAlign val="superscript"/>
        <sz val="10"/>
        <color rgb="FF000000"/>
        <rFont val="Times New Roman"/>
        <family val="1"/>
      </rPr>
      <t>14</t>
    </r>
    <r>
      <rPr>
        <b/>
        <sz val="10"/>
        <color rgb="FF000000"/>
        <rFont val="Times New Roman"/>
        <family val="1"/>
      </rPr>
      <t>C error   (±pmC)</t>
    </r>
  </si>
  <si>
    <t>CFC–chlorofluorocarbon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</si>
</sst>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m/d/yy;@"/>
    <numFmt numFmtId="166" formatCode="0.000"/>
    <numFmt numFmtId="167" formatCode="0.0000"/>
  </numFmts>
  <fonts count="26" x14ac:knownFonts="1">
    <font>
      <sz val="11"/>
      <color theme="1"/>
      <name val="Calibri"/>
      <family val="2"/>
      <scheme val="minor"/>
    </font>
    <font>
      <b/>
      <sz val="10"/>
      <color theme="0" tint="-4.9989318521683403E-2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Calibri"/>
      <family val="2"/>
    </font>
    <font>
      <i/>
      <sz val="9"/>
      <name val="Times New Roman"/>
      <family val="1"/>
    </font>
    <font>
      <i/>
      <sz val="9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0"/>
      <name val="Times New Roman"/>
      <family val="1"/>
    </font>
    <font>
      <b/>
      <vertAlign val="superscript"/>
      <sz val="10"/>
      <color rgb="FF000000"/>
      <name val="Times New Roman"/>
      <family val="1"/>
    </font>
    <font>
      <b/>
      <vertAlign val="subscript"/>
      <sz val="10"/>
      <color rgb="FF000000"/>
      <name val="Times New Roman"/>
      <family val="1"/>
    </font>
    <font>
      <strike/>
      <sz val="10"/>
      <color indexed="8"/>
      <name val="Times New Roman"/>
      <family val="1"/>
    </font>
    <font>
      <strike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rgb="FF000000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indexed="64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/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indexed="64"/>
      </bottom>
      <diagonal/>
    </border>
    <border>
      <left/>
      <right style="thin">
        <color indexed="64"/>
      </right>
      <top style="thin">
        <color rgb="FFD0D7E5"/>
      </top>
      <bottom style="thin">
        <color auto="1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rgb="FFD0D7E5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D0D7E5"/>
      </right>
      <top style="thin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auto="1"/>
      </top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rgb="FFD0D7E5"/>
      </left>
      <right/>
      <top style="thin">
        <color indexed="64"/>
      </top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0D7E5"/>
      </right>
      <top/>
      <bottom style="thin">
        <color indexed="64"/>
      </bottom>
      <diagonal/>
    </border>
    <border>
      <left/>
      <right style="thin">
        <color rgb="FFD0D7E5"/>
      </right>
      <top/>
      <bottom style="thin">
        <color indexed="64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indexed="64"/>
      </right>
      <top style="thin">
        <color rgb="FFD0D7E5"/>
      </top>
      <bottom/>
      <diagonal/>
    </border>
    <border>
      <left style="thin">
        <color rgb="FFD0D7E5"/>
      </left>
      <right style="thin">
        <color indexed="64"/>
      </right>
      <top/>
      <bottom/>
      <diagonal/>
    </border>
    <border>
      <left style="thin">
        <color rgb="FFD0D7E5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indexed="64"/>
      </right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/>
      <right/>
      <top style="thin">
        <color rgb="FFD0D7E5"/>
      </top>
      <bottom style="thin">
        <color auto="1"/>
      </bottom>
      <diagonal/>
    </border>
    <border>
      <left style="thin">
        <color indexed="64"/>
      </left>
      <right/>
      <top style="thin">
        <color rgb="FFD0D7E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D0D7E5"/>
      </bottom>
      <diagonal/>
    </border>
    <border>
      <left style="thin">
        <color indexed="64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480">
    <xf numFmtId="0" fontId="0" fillId="0" borderId="0" xfId="0"/>
    <xf numFmtId="0" fontId="5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right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1" fontId="5" fillId="0" borderId="7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" fontId="5" fillId="5" borderId="7" xfId="0" applyNumberFormat="1" applyFont="1" applyFill="1" applyBorder="1" applyAlignment="1" applyProtection="1">
      <alignment horizontal="center" wrapText="1"/>
    </xf>
    <xf numFmtId="166" fontId="5" fillId="0" borderId="7" xfId="0" applyNumberFormat="1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1" fontId="5" fillId="0" borderId="8" xfId="0" applyNumberFormat="1" applyFont="1" applyFill="1" applyBorder="1" applyAlignment="1" applyProtection="1">
      <alignment horizontal="center" wrapText="1"/>
    </xf>
    <xf numFmtId="2" fontId="5" fillId="0" borderId="7" xfId="0" applyNumberFormat="1" applyFont="1" applyFill="1" applyBorder="1" applyAlignment="1" applyProtection="1">
      <alignment horizont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1" fontId="5" fillId="5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wrapText="1"/>
    </xf>
    <xf numFmtId="1" fontId="5" fillId="5" borderId="7" xfId="0" quotePrefix="1" applyNumberFormat="1" applyFont="1" applyFill="1" applyBorder="1" applyAlignment="1" applyProtection="1">
      <alignment horizontal="center" wrapText="1"/>
    </xf>
    <xf numFmtId="0" fontId="7" fillId="5" borderId="9" xfId="0" applyFont="1" applyFill="1" applyBorder="1" applyAlignment="1" applyProtection="1">
      <alignment horizontal="center" wrapText="1"/>
    </xf>
    <xf numFmtId="1" fontId="5" fillId="5" borderId="7" xfId="0" quotePrefix="1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/>
    </xf>
    <xf numFmtId="164" fontId="5" fillId="0" borderId="9" xfId="0" applyNumberFormat="1" applyFont="1" applyFill="1" applyBorder="1" applyAlignment="1" applyProtection="1">
      <alignment horizontal="center" wrapText="1"/>
    </xf>
    <xf numFmtId="1" fontId="5" fillId="0" borderId="9" xfId="0" applyNumberFormat="1" applyFont="1" applyFill="1" applyBorder="1" applyAlignment="1" applyProtection="1">
      <alignment horizontal="center" wrapText="1"/>
    </xf>
    <xf numFmtId="1" fontId="2" fillId="0" borderId="1" xfId="0" applyNumberFormat="1" applyFont="1" applyBorder="1" applyAlignment="1">
      <alignment horizontal="center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12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right" vertical="center" wrapText="1"/>
    </xf>
    <xf numFmtId="0" fontId="5" fillId="0" borderId="16" xfId="0" applyFont="1" applyFill="1" applyBorder="1" applyAlignment="1" applyProtection="1">
      <alignment horizontal="right" vertical="center" wrapText="1"/>
    </xf>
    <xf numFmtId="1" fontId="5" fillId="0" borderId="15" xfId="0" applyNumberFormat="1" applyFont="1" applyFill="1" applyBorder="1" applyAlignment="1" applyProtection="1">
      <alignment horizontal="center" wrapText="1"/>
    </xf>
    <xf numFmtId="164" fontId="5" fillId="0" borderId="14" xfId="0" applyNumberFormat="1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wrapText="1"/>
    </xf>
    <xf numFmtId="1" fontId="5" fillId="5" borderId="16" xfId="0" quotePrefix="1" applyNumberFormat="1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vertical="center" wrapText="1"/>
    </xf>
    <xf numFmtId="165" fontId="5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 applyProtection="1">
      <alignment horizontal="center" wrapText="1"/>
    </xf>
    <xf numFmtId="164" fontId="7" fillId="0" borderId="0" xfId="0" applyNumberFormat="1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1" fontId="5" fillId="5" borderId="20" xfId="0" quotePrefix="1" applyNumberFormat="1" applyFont="1" applyFill="1" applyBorder="1" applyAlignment="1" applyProtection="1">
      <alignment horizontal="center" wrapText="1"/>
    </xf>
    <xf numFmtId="2" fontId="7" fillId="0" borderId="0" xfId="0" applyNumberFormat="1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7" fillId="0" borderId="21" xfId="0" applyFont="1" applyFill="1" applyBorder="1" applyAlignment="1" applyProtection="1">
      <alignment vertical="center"/>
    </xf>
    <xf numFmtId="0" fontId="7" fillId="0" borderId="21" xfId="0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1" fontId="5" fillId="5" borderId="23" xfId="0" quotePrefix="1" applyNumberFormat="1" applyFont="1" applyFill="1" applyBorder="1" applyAlignment="1" applyProtection="1">
      <alignment horizont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2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4" borderId="10" xfId="0" applyFont="1" applyFill="1" applyBorder="1" applyAlignment="1" applyProtection="1">
      <alignment horizontal="righ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5" borderId="2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0" fillId="0" borderId="21" xfId="0" applyBorder="1"/>
    <xf numFmtId="0" fontId="2" fillId="0" borderId="21" xfId="0" applyFont="1" applyBorder="1" applyAlignment="1"/>
    <xf numFmtId="0" fontId="2" fillId="0" borderId="21" xfId="0" applyFont="1" applyBorder="1"/>
    <xf numFmtId="0" fontId="10" fillId="0" borderId="21" xfId="0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right" vertical="center" wrapText="1"/>
    </xf>
    <xf numFmtId="164" fontId="5" fillId="0" borderId="29" xfId="0" applyNumberFormat="1" applyFont="1" applyFill="1" applyBorder="1" applyAlignment="1" applyProtection="1">
      <alignment horizontal="center" wrapText="1"/>
    </xf>
    <xf numFmtId="1" fontId="5" fillId="0" borderId="29" xfId="0" applyNumberFormat="1" applyFont="1" applyFill="1" applyBorder="1" applyAlignment="1" applyProtection="1">
      <alignment horizontal="center" wrapText="1"/>
    </xf>
    <xf numFmtId="0" fontId="5" fillId="0" borderId="29" xfId="0" applyNumberFormat="1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horizontal="center" wrapText="1"/>
    </xf>
    <xf numFmtId="2" fontId="5" fillId="0" borderId="29" xfId="0" applyNumberFormat="1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wrapText="1"/>
    </xf>
    <xf numFmtId="0" fontId="5" fillId="0" borderId="14" xfId="0" applyNumberFormat="1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2" fontId="5" fillId="0" borderId="14" xfId="0" applyNumberFormat="1" applyFont="1" applyFill="1" applyBorder="1" applyAlignment="1" applyProtection="1">
      <alignment horizontal="center" wrapText="1"/>
    </xf>
    <xf numFmtId="164" fontId="5" fillId="0" borderId="16" xfId="0" applyNumberFormat="1" applyFont="1" applyFill="1" applyBorder="1" applyAlignment="1" applyProtection="1">
      <alignment horizontal="center" wrapText="1"/>
    </xf>
    <xf numFmtId="0" fontId="5" fillId="0" borderId="16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8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7" fillId="0" borderId="8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wrapText="1"/>
    </xf>
    <xf numFmtId="1" fontId="5" fillId="0" borderId="7" xfId="0" quotePrefix="1" applyNumberFormat="1" applyFont="1" applyFill="1" applyBorder="1" applyAlignment="1" applyProtection="1">
      <alignment horizontal="center" wrapText="1"/>
    </xf>
    <xf numFmtId="1" fontId="5" fillId="0" borderId="7" xfId="0" applyNumberFormat="1" applyFont="1" applyFill="1" applyBorder="1" applyAlignment="1" applyProtection="1">
      <alignment horizontal="right" vertical="center" wrapText="1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2" fillId="5" borderId="0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right"/>
    </xf>
    <xf numFmtId="2" fontId="2" fillId="5" borderId="28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0" fillId="0" borderId="35" xfId="0" applyBorder="1"/>
    <xf numFmtId="0" fontId="2" fillId="0" borderId="33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 vertical="center"/>
    </xf>
    <xf numFmtId="0" fontId="4" fillId="4" borderId="35" xfId="0" applyFont="1" applyFill="1" applyBorder="1" applyAlignment="1" applyProtection="1">
      <alignment horizontal="right" vertical="center" wrapText="1"/>
    </xf>
    <xf numFmtId="0" fontId="10" fillId="4" borderId="34" xfId="0" applyFont="1" applyFill="1" applyBorder="1" applyAlignment="1">
      <alignment horizontal="right" vertical="center"/>
    </xf>
    <xf numFmtId="0" fontId="5" fillId="0" borderId="36" xfId="0" applyFont="1" applyFill="1" applyBorder="1" applyAlignment="1" applyProtection="1">
      <alignment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5" fillId="0" borderId="39" xfId="0" applyNumberFormat="1" applyFont="1" applyFill="1" applyBorder="1" applyAlignment="1" applyProtection="1">
      <alignment horizontal="center" wrapText="1"/>
    </xf>
    <xf numFmtId="0" fontId="5" fillId="0" borderId="38" xfId="0" applyFont="1" applyFill="1" applyBorder="1" applyAlignment="1" applyProtection="1">
      <alignment vertical="center" wrapText="1"/>
    </xf>
    <xf numFmtId="165" fontId="5" fillId="0" borderId="37" xfId="0" applyNumberFormat="1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horizontal="right" vertical="center" wrapText="1"/>
    </xf>
    <xf numFmtId="1" fontId="5" fillId="0" borderId="40" xfId="0" applyNumberFormat="1" applyFont="1" applyFill="1" applyBorder="1" applyAlignment="1" applyProtection="1">
      <alignment horizontal="center" vertical="center" wrapText="1"/>
    </xf>
    <xf numFmtId="1" fontId="5" fillId="0" borderId="36" xfId="0" applyNumberFormat="1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164" fontId="5" fillId="0" borderId="36" xfId="0" applyNumberFormat="1" applyFont="1" applyFill="1" applyBorder="1" applyAlignment="1" applyProtection="1">
      <alignment horizontal="center" wrapText="1"/>
    </xf>
    <xf numFmtId="1" fontId="11" fillId="0" borderId="41" xfId="0" applyNumberFormat="1" applyFont="1" applyFill="1" applyBorder="1" applyAlignment="1">
      <alignment horizontal="right" wrapText="1"/>
    </xf>
    <xf numFmtId="1" fontId="11" fillId="0" borderId="42" xfId="0" applyNumberFormat="1" applyFont="1" applyFill="1" applyBorder="1" applyAlignment="1">
      <alignment horizontal="right" wrapText="1"/>
    </xf>
    <xf numFmtId="0" fontId="4" fillId="4" borderId="46" xfId="0" applyFont="1" applyFill="1" applyBorder="1" applyAlignment="1" applyProtection="1">
      <alignment horizontal="right" vertical="center" wrapText="1"/>
    </xf>
    <xf numFmtId="1" fontId="2" fillId="0" borderId="4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166" fontId="2" fillId="0" borderId="44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44" xfId="0" applyFont="1" applyBorder="1"/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1" xfId="0" applyBorder="1"/>
    <xf numFmtId="0" fontId="2" fillId="2" borderId="4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1" fontId="2" fillId="5" borderId="17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165" fontId="5" fillId="0" borderId="6" xfId="0" quotePrefix="1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wrapText="1"/>
    </xf>
    <xf numFmtId="0" fontId="2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right" vertical="center" wrapText="1"/>
    </xf>
    <xf numFmtId="0" fontId="14" fillId="0" borderId="9" xfId="0" applyFont="1" applyFill="1" applyBorder="1" applyAlignment="1" applyProtection="1">
      <alignment horizontal="right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wrapText="1"/>
    </xf>
    <xf numFmtId="164" fontId="14" fillId="0" borderId="7" xfId="0" applyNumberFormat="1" applyFont="1" applyFill="1" applyBorder="1" applyAlignment="1" applyProtection="1">
      <alignment horizontal="center" wrapText="1"/>
    </xf>
    <xf numFmtId="164" fontId="14" fillId="0" borderId="5" xfId="0" applyNumberFormat="1" applyFont="1" applyFill="1" applyBorder="1" applyAlignment="1" applyProtection="1">
      <alignment horizontal="center" wrapText="1"/>
    </xf>
    <xf numFmtId="0" fontId="14" fillId="0" borderId="7" xfId="0" applyNumberFormat="1" applyFont="1" applyFill="1" applyBorder="1" applyAlignment="1" applyProtection="1">
      <alignment horizontal="center" wrapText="1"/>
    </xf>
    <xf numFmtId="0" fontId="14" fillId="0" borderId="6" xfId="0" applyFont="1" applyFill="1" applyBorder="1" applyAlignment="1" applyProtection="1">
      <alignment horizontal="center" wrapText="1"/>
    </xf>
    <xf numFmtId="1" fontId="14" fillId="0" borderId="7" xfId="0" applyNumberFormat="1" applyFont="1" applyFill="1" applyBorder="1" applyAlignment="1" applyProtection="1">
      <alignment horizontal="center" wrapText="1"/>
    </xf>
    <xf numFmtId="0" fontId="14" fillId="0" borderId="7" xfId="0" applyFont="1" applyFill="1" applyBorder="1" applyAlignment="1" applyProtection="1">
      <alignment horizontal="center" wrapText="1"/>
    </xf>
    <xf numFmtId="0" fontId="14" fillId="0" borderId="5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vertical="center" wrapText="1"/>
    </xf>
    <xf numFmtId="165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/>
    </xf>
    <xf numFmtId="1" fontId="14" fillId="0" borderId="11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/>
    </xf>
    <xf numFmtId="1" fontId="14" fillId="5" borderId="7" xfId="0" quotePrefix="1" applyNumberFormat="1" applyFont="1" applyFill="1" applyBorder="1" applyAlignment="1" applyProtection="1">
      <alignment horizontal="center" wrapText="1"/>
    </xf>
    <xf numFmtId="0" fontId="13" fillId="0" borderId="6" xfId="0" applyFont="1" applyFill="1" applyBorder="1" applyAlignment="1" applyProtection="1">
      <alignment horizontal="center" wrapText="1"/>
    </xf>
    <xf numFmtId="164" fontId="16" fillId="0" borderId="0" xfId="0" applyNumberFormat="1" applyFont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/>
    <xf numFmtId="2" fontId="16" fillId="0" borderId="0" xfId="0" applyNumberFormat="1" applyFont="1" applyFill="1" applyAlignment="1">
      <alignment horizontal="center" vertical="center"/>
    </xf>
    <xf numFmtId="2" fontId="13" fillId="0" borderId="6" xfId="0" applyNumberFormat="1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19" fillId="0" borderId="1" xfId="0" applyFont="1" applyBorder="1"/>
    <xf numFmtId="0" fontId="19" fillId="0" borderId="0" xfId="0" applyFont="1"/>
    <xf numFmtId="0" fontId="4" fillId="3" borderId="46" xfId="0" applyFont="1" applyFill="1" applyBorder="1" applyAlignment="1" applyProtection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1" fontId="5" fillId="0" borderId="49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 wrapText="1"/>
    </xf>
    <xf numFmtId="0" fontId="5" fillId="0" borderId="5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 wrapText="1"/>
    </xf>
    <xf numFmtId="0" fontId="18" fillId="0" borderId="35" xfId="0" applyFont="1" applyFill="1" applyBorder="1" applyAlignment="1">
      <alignment vertical="center" textRotation="90"/>
    </xf>
    <xf numFmtId="0" fontId="5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>
      <alignment vertical="center" textRotation="90"/>
    </xf>
    <xf numFmtId="0" fontId="7" fillId="0" borderId="5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vertical="center" textRotation="90"/>
    </xf>
    <xf numFmtId="0" fontId="5" fillId="0" borderId="56" xfId="0" applyFont="1" applyFill="1" applyBorder="1" applyAlignment="1" applyProtection="1">
      <alignment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center" wrapText="1"/>
    </xf>
    <xf numFmtId="166" fontId="5" fillId="0" borderId="57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19" fillId="0" borderId="59" xfId="0" applyFont="1" applyBorder="1"/>
    <xf numFmtId="0" fontId="2" fillId="0" borderId="60" xfId="0" applyFont="1" applyBorder="1"/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Border="1"/>
    <xf numFmtId="0" fontId="19" fillId="0" borderId="2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167" fontId="2" fillId="5" borderId="0" xfId="0" applyNumberFormat="1" applyFont="1" applyFill="1" applyAlignment="1">
      <alignment horizontal="center" vertical="center"/>
    </xf>
    <xf numFmtId="167" fontId="2" fillId="0" borderId="61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166" fontId="2" fillId="5" borderId="2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right" vertical="center" wrapText="1"/>
    </xf>
    <xf numFmtId="1" fontId="5" fillId="0" borderId="40" xfId="0" applyNumberFormat="1" applyFont="1" applyFill="1" applyBorder="1" applyAlignment="1" applyProtection="1">
      <alignment horizontal="right" vertical="center" wrapText="1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 wrapText="1"/>
    </xf>
    <xf numFmtId="1" fontId="5" fillId="0" borderId="11" xfId="0" applyNumberFormat="1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7" fillId="0" borderId="6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right" vertical="center" wrapText="1"/>
    </xf>
    <xf numFmtId="0" fontId="5" fillId="0" borderId="54" xfId="0" applyNumberFormat="1" applyFont="1" applyFill="1" applyBorder="1" applyAlignment="1" applyProtection="1">
      <alignment horizontal="center" vertical="center" wrapText="1"/>
    </xf>
    <xf numFmtId="1" fontId="11" fillId="0" borderId="64" xfId="0" applyNumberFormat="1" applyFont="1" applyFill="1" applyBorder="1" applyAlignment="1">
      <alignment horizontal="right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19" fillId="5" borderId="1" xfId="0" applyFont="1" applyFill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right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2" fillId="0" borderId="59" xfId="0" applyFont="1" applyBorder="1"/>
    <xf numFmtId="0" fontId="2" fillId="5" borderId="60" xfId="0" applyFont="1" applyFill="1" applyBorder="1"/>
    <xf numFmtId="0" fontId="2" fillId="0" borderId="61" xfId="0" applyFont="1" applyBorder="1"/>
    <xf numFmtId="0" fontId="2" fillId="5" borderId="0" xfId="0" applyFont="1" applyFill="1" applyBorder="1"/>
    <xf numFmtId="166" fontId="2" fillId="0" borderId="0" xfId="0" applyNumberFormat="1" applyFont="1" applyBorder="1"/>
    <xf numFmtId="0" fontId="2" fillId="0" borderId="1" xfId="0" applyFont="1" applyBorder="1"/>
    <xf numFmtId="0" fontId="2" fillId="0" borderId="25" xfId="0" applyFont="1" applyBorder="1"/>
    <xf numFmtId="0" fontId="2" fillId="5" borderId="21" xfId="0" applyFont="1" applyFill="1" applyBorder="1"/>
    <xf numFmtId="0" fontId="2" fillId="0" borderId="4" xfId="0" applyFont="1" applyBorder="1"/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 textRotation="90"/>
    </xf>
    <xf numFmtId="0" fontId="18" fillId="4" borderId="10" xfId="0" applyFont="1" applyFill="1" applyBorder="1" applyAlignment="1">
      <alignment horizontal="center" vertical="center" textRotation="90"/>
    </xf>
    <xf numFmtId="0" fontId="18" fillId="4" borderId="3" xfId="0" applyFont="1" applyFill="1" applyBorder="1" applyAlignment="1">
      <alignment horizontal="center" vertical="center" textRotation="90"/>
    </xf>
    <xf numFmtId="0" fontId="9" fillId="4" borderId="43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 wrapText="1"/>
    </xf>
    <xf numFmtId="0" fontId="5" fillId="0" borderId="23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68" xfId="0" applyNumberFormat="1" applyFont="1" applyFill="1" applyBorder="1" applyAlignment="1">
      <alignment vertical="center" wrapText="1"/>
    </xf>
    <xf numFmtId="0" fontId="7" fillId="0" borderId="69" xfId="0" applyNumberFormat="1" applyFont="1" applyFill="1" applyBorder="1" applyAlignment="1">
      <alignment vertical="center" wrapText="1"/>
    </xf>
    <xf numFmtId="0" fontId="7" fillId="0" borderId="70" xfId="0" applyNumberFormat="1" applyFont="1" applyFill="1" applyBorder="1" applyAlignment="1">
      <alignment vertical="center" wrapText="1"/>
    </xf>
    <xf numFmtId="0" fontId="4" fillId="6" borderId="65" xfId="0" applyFont="1" applyFill="1" applyBorder="1" applyAlignment="1" applyProtection="1">
      <alignment horizontal="center" vertical="center" wrapText="1"/>
    </xf>
    <xf numFmtId="0" fontId="4" fillId="6" borderId="6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3" fontId="5" fillId="0" borderId="7" xfId="0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1" fontId="5" fillId="8" borderId="7" xfId="0" applyNumberFormat="1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56" xfId="0" applyFont="1" applyFill="1" applyBorder="1" applyAlignment="1" applyProtection="1">
      <alignment horizontal="center" vertical="center"/>
    </xf>
    <xf numFmtId="0" fontId="7" fillId="8" borderId="56" xfId="0" applyNumberFormat="1" applyFont="1" applyFill="1" applyBorder="1" applyAlignment="1">
      <alignment horizontal="center" vertical="center"/>
    </xf>
    <xf numFmtId="2" fontId="5" fillId="0" borderId="56" xfId="0" applyNumberFormat="1" applyFont="1" applyFill="1" applyBorder="1" applyAlignment="1" applyProtection="1">
      <alignment horizontal="center" wrapText="1"/>
    </xf>
    <xf numFmtId="0" fontId="5" fillId="0" borderId="56" xfId="0" applyNumberFormat="1" applyFont="1" applyFill="1" applyBorder="1" applyAlignment="1" applyProtection="1">
      <alignment horizontal="center" wrapText="1"/>
    </xf>
    <xf numFmtId="2" fontId="5" fillId="0" borderId="50" xfId="0" applyNumberFormat="1" applyFont="1" applyFill="1" applyBorder="1" applyAlignment="1" applyProtection="1">
      <alignment horizontal="center" wrapText="1"/>
    </xf>
    <xf numFmtId="0" fontId="7" fillId="8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 wrapText="1"/>
    </xf>
    <xf numFmtId="0" fontId="7" fillId="0" borderId="21" xfId="0" applyFont="1" applyFill="1" applyBorder="1" applyAlignment="1" applyProtection="1">
      <alignment vertical="center" wrapText="1"/>
    </xf>
    <xf numFmtId="0" fontId="5" fillId="0" borderId="57" xfId="0" applyFont="1" applyFill="1" applyBorder="1" applyAlignment="1" applyProtection="1">
      <alignment horizontal="center" vertical="center"/>
    </xf>
    <xf numFmtId="0" fontId="11" fillId="8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 applyProtection="1">
      <alignment horizontal="center" wrapText="1"/>
    </xf>
    <xf numFmtId="164" fontId="5" fillId="0" borderId="21" xfId="0" applyNumberFormat="1" applyFont="1" applyFill="1" applyBorder="1" applyAlignment="1" applyProtection="1">
      <alignment horizontal="center" wrapText="1"/>
    </xf>
    <xf numFmtId="2" fontId="5" fillId="0" borderId="57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5" fillId="0" borderId="0" xfId="0" applyFont="1" applyFill="1"/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7" borderId="65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</xf>
    <xf numFmtId="1" fontId="11" fillId="0" borderId="66" xfId="0" applyNumberFormat="1" applyFont="1" applyFill="1" applyBorder="1" applyAlignment="1">
      <alignment horizontal="right" vertical="center"/>
    </xf>
    <xf numFmtId="1" fontId="11" fillId="0" borderId="67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7" fillId="0" borderId="56" xfId="0" applyNumberFormat="1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right" vertical="center"/>
    </xf>
    <xf numFmtId="2" fontId="7" fillId="0" borderId="59" xfId="0" applyNumberFormat="1" applyFont="1" applyFill="1" applyBorder="1" applyAlignment="1">
      <alignment horizontal="center"/>
    </xf>
    <xf numFmtId="2" fontId="7" fillId="0" borderId="71" xfId="0" applyNumberFormat="1" applyFont="1" applyFill="1" applyBorder="1" applyAlignment="1">
      <alignment horizontal="center"/>
    </xf>
    <xf numFmtId="164" fontId="7" fillId="0" borderId="71" xfId="0" applyNumberFormat="1" applyFont="1" applyFill="1" applyBorder="1" applyAlignment="1">
      <alignment horizontal="center"/>
    </xf>
    <xf numFmtId="1" fontId="7" fillId="0" borderId="71" xfId="0" applyNumberFormat="1" applyFont="1" applyFill="1" applyBorder="1" applyAlignment="1">
      <alignment horizontal="center"/>
    </xf>
    <xf numFmtId="1" fontId="7" fillId="0" borderId="7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9" fillId="4" borderId="46" xfId="0" applyFont="1" applyFill="1" applyBorder="1" applyAlignment="1" applyProtection="1">
      <alignment horizontal="right" vertical="center" wrapText="1"/>
    </xf>
    <xf numFmtId="0" fontId="9" fillId="4" borderId="46" xfId="0" applyFont="1" applyFill="1" applyBorder="1" applyAlignment="1">
      <alignment horizontal="right"/>
    </xf>
    <xf numFmtId="2" fontId="4" fillId="9" borderId="43" xfId="0" applyNumberFormat="1" applyFont="1" applyFill="1" applyBorder="1" applyAlignment="1" applyProtection="1">
      <alignment horizontal="center" vertical="center"/>
    </xf>
    <xf numFmtId="2" fontId="4" fillId="9" borderId="44" xfId="0" applyNumberFormat="1" applyFont="1" applyFill="1" applyBorder="1" applyAlignment="1" applyProtection="1">
      <alignment horizontal="center" vertical="center"/>
    </xf>
    <xf numFmtId="2" fontId="4" fillId="9" borderId="45" xfId="0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A80" sqref="A80:A93"/>
    </sheetView>
  </sheetViews>
  <sheetFormatPr defaultRowHeight="15" x14ac:dyDescent="0.25"/>
  <cols>
    <col min="1" max="1" width="5.7109375" customWidth="1"/>
    <col min="2" max="2" width="8.5703125" customWidth="1"/>
    <col min="3" max="3" width="7" customWidth="1"/>
    <col min="4" max="4" width="8.85546875" style="261" customWidth="1"/>
    <col min="5" max="5" width="7.5703125" customWidth="1"/>
    <col min="6" max="6" width="7.7109375" customWidth="1"/>
    <col min="7" max="7" width="7.5703125" customWidth="1"/>
    <col min="8" max="8" width="8" customWidth="1"/>
    <col min="9" max="13" width="5.7109375" customWidth="1"/>
    <col min="14" max="14" width="17" customWidth="1"/>
    <col min="15" max="26" width="5.5703125" customWidth="1"/>
    <col min="27" max="28" width="6.7109375" customWidth="1"/>
    <col min="29" max="29" width="5.7109375" customWidth="1"/>
    <col min="30" max="30" width="10.7109375" customWidth="1"/>
    <col min="31" max="31" width="24" customWidth="1"/>
    <col min="32" max="32" width="7.42578125" customWidth="1"/>
  </cols>
  <sheetData>
    <row r="1" spans="1:32" x14ac:dyDescent="0.25">
      <c r="A1" s="206"/>
      <c r="B1" s="393" t="s">
        <v>0</v>
      </c>
      <c r="C1" s="393"/>
      <c r="D1" s="393"/>
      <c r="E1" s="393"/>
      <c r="F1" s="393"/>
      <c r="G1" s="207"/>
      <c r="H1" s="392" t="s">
        <v>1</v>
      </c>
      <c r="I1" s="393"/>
      <c r="J1" s="393"/>
      <c r="K1" s="393"/>
      <c r="L1" s="393"/>
      <c r="M1" s="393"/>
      <c r="N1" s="393"/>
      <c r="O1" s="394" t="s">
        <v>2</v>
      </c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6"/>
      <c r="AE1" s="397" t="s">
        <v>3</v>
      </c>
      <c r="AF1" s="398"/>
    </row>
    <row r="2" spans="1:32" ht="51" x14ac:dyDescent="0.25">
      <c r="B2" s="252" t="s">
        <v>4</v>
      </c>
      <c r="C2" s="252" t="s">
        <v>5</v>
      </c>
      <c r="D2" s="252" t="s">
        <v>6</v>
      </c>
      <c r="E2" s="262" t="s">
        <v>7</v>
      </c>
      <c r="F2" s="262" t="s">
        <v>8</v>
      </c>
      <c r="G2" s="252" t="s">
        <v>9</v>
      </c>
      <c r="H2" s="252" t="s">
        <v>10</v>
      </c>
      <c r="I2" s="252" t="s">
        <v>11</v>
      </c>
      <c r="J2" s="252" t="s">
        <v>12</v>
      </c>
      <c r="K2" s="252" t="s">
        <v>13</v>
      </c>
      <c r="L2" s="252" t="s">
        <v>14</v>
      </c>
      <c r="M2" s="252" t="s">
        <v>15</v>
      </c>
      <c r="N2" s="252" t="s">
        <v>16</v>
      </c>
      <c r="O2" s="252" t="s">
        <v>17</v>
      </c>
      <c r="P2" s="252" t="s">
        <v>18</v>
      </c>
      <c r="Q2" s="252" t="s">
        <v>19</v>
      </c>
      <c r="R2" s="262" t="s">
        <v>20</v>
      </c>
      <c r="S2" s="262" t="s">
        <v>21</v>
      </c>
      <c r="T2" s="262" t="s">
        <v>22</v>
      </c>
      <c r="U2" s="262" t="s">
        <v>23</v>
      </c>
      <c r="V2" s="262" t="s">
        <v>24</v>
      </c>
      <c r="W2" s="262" t="s">
        <v>25</v>
      </c>
      <c r="X2" s="262" t="s">
        <v>26</v>
      </c>
      <c r="Y2" s="252" t="s">
        <v>27</v>
      </c>
      <c r="Z2" s="252" t="s">
        <v>28</v>
      </c>
      <c r="AA2" s="252" t="s">
        <v>29</v>
      </c>
      <c r="AB2" s="252" t="s">
        <v>30</v>
      </c>
      <c r="AC2" s="252" t="s">
        <v>31</v>
      </c>
      <c r="AD2" s="252" t="s">
        <v>260</v>
      </c>
      <c r="AE2" s="263" t="s">
        <v>261</v>
      </c>
      <c r="AF2" s="252" t="s">
        <v>32</v>
      </c>
    </row>
    <row r="3" spans="1:32" ht="15" customHeight="1" x14ac:dyDescent="0.25">
      <c r="A3" s="386" t="s">
        <v>33</v>
      </c>
      <c r="B3" s="1" t="s">
        <v>34</v>
      </c>
      <c r="C3" s="2" t="s">
        <v>35</v>
      </c>
      <c r="D3" s="253" t="s">
        <v>36</v>
      </c>
      <c r="E3" s="4">
        <v>442027</v>
      </c>
      <c r="F3" s="4">
        <v>4021635</v>
      </c>
      <c r="G3" s="5">
        <v>460</v>
      </c>
      <c r="H3" s="6">
        <v>495</v>
      </c>
      <c r="I3" s="7">
        <v>7.6</v>
      </c>
      <c r="J3" s="7">
        <v>15.69</v>
      </c>
      <c r="K3" s="7">
        <v>7.29</v>
      </c>
      <c r="L3" s="8">
        <v>-320.39999999999998</v>
      </c>
      <c r="M3" s="9">
        <v>322</v>
      </c>
      <c r="N3" s="10" t="s">
        <v>37</v>
      </c>
      <c r="O3" s="11">
        <v>64.8</v>
      </c>
      <c r="P3" s="8">
        <v>26.7</v>
      </c>
      <c r="Q3" s="7">
        <v>2.7840371948857037</v>
      </c>
      <c r="R3" s="8">
        <v>10.1</v>
      </c>
      <c r="S3" s="7">
        <v>2.25</v>
      </c>
      <c r="T3" s="8">
        <v>206</v>
      </c>
      <c r="U3" s="12">
        <v>0</v>
      </c>
      <c r="V3" s="8">
        <v>62.1</v>
      </c>
      <c r="W3" s="8">
        <v>20.9</v>
      </c>
      <c r="X3" s="9">
        <v>0.22</v>
      </c>
      <c r="Y3" s="8">
        <v>95</v>
      </c>
      <c r="Z3" s="7">
        <v>0.94</v>
      </c>
      <c r="AA3" s="12" t="s">
        <v>38</v>
      </c>
      <c r="AB3" s="9">
        <v>1E-3</v>
      </c>
      <c r="AC3" s="7">
        <v>3.01</v>
      </c>
      <c r="AD3" s="13">
        <v>-0.78</v>
      </c>
      <c r="AE3" s="14" t="s">
        <v>39</v>
      </c>
      <c r="AF3" s="15">
        <v>41284</v>
      </c>
    </row>
    <row r="4" spans="1:32" ht="15" customHeight="1" x14ac:dyDescent="0.25">
      <c r="A4" s="387"/>
      <c r="B4" s="1" t="s">
        <v>40</v>
      </c>
      <c r="C4" s="2" t="s">
        <v>35</v>
      </c>
      <c r="D4" s="253" t="s">
        <v>41</v>
      </c>
      <c r="E4" s="4">
        <v>439575</v>
      </c>
      <c r="F4" s="4">
        <v>4020899</v>
      </c>
      <c r="G4" s="5">
        <v>1000</v>
      </c>
      <c r="H4" s="6">
        <v>320</v>
      </c>
      <c r="I4" s="7" t="s">
        <v>223</v>
      </c>
      <c r="J4" s="16" t="s">
        <v>222</v>
      </c>
      <c r="K4" s="16" t="s">
        <v>222</v>
      </c>
      <c r="L4" s="16" t="s">
        <v>222</v>
      </c>
      <c r="M4" s="9">
        <v>240</v>
      </c>
      <c r="N4" s="10" t="s">
        <v>43</v>
      </c>
      <c r="O4" s="11">
        <v>22</v>
      </c>
      <c r="P4" s="9">
        <v>41</v>
      </c>
      <c r="Q4" s="7">
        <v>0.61553125876086345</v>
      </c>
      <c r="R4" s="7">
        <v>2.2999999999999998</v>
      </c>
      <c r="S4" s="7">
        <v>1.2</v>
      </c>
      <c r="T4" s="8">
        <v>117.31</v>
      </c>
      <c r="U4" s="9">
        <v>1.2</v>
      </c>
      <c r="V4" s="9">
        <v>42</v>
      </c>
      <c r="W4" s="9">
        <v>12</v>
      </c>
      <c r="X4" s="16" t="s">
        <v>222</v>
      </c>
      <c r="Y4" s="17"/>
      <c r="Z4" s="7">
        <v>0.77</v>
      </c>
      <c r="AA4" s="12" t="s">
        <v>38</v>
      </c>
      <c r="AB4" s="18">
        <v>4.8999999999999998E-3</v>
      </c>
      <c r="AC4" s="12" t="s">
        <v>44</v>
      </c>
      <c r="AD4" s="19">
        <v>-1.68</v>
      </c>
      <c r="AE4" s="14" t="s">
        <v>45</v>
      </c>
      <c r="AF4" s="15">
        <v>39177</v>
      </c>
    </row>
    <row r="5" spans="1:32" ht="15" customHeight="1" x14ac:dyDescent="0.25">
      <c r="A5" s="387"/>
      <c r="B5" s="1" t="s">
        <v>46</v>
      </c>
      <c r="C5" s="2" t="s">
        <v>35</v>
      </c>
      <c r="D5" s="253" t="s">
        <v>36</v>
      </c>
      <c r="E5" s="4">
        <v>440789</v>
      </c>
      <c r="F5" s="4">
        <v>4019142</v>
      </c>
      <c r="G5" s="5">
        <v>1080</v>
      </c>
      <c r="H5" s="20">
        <v>495</v>
      </c>
      <c r="I5" s="7" t="s">
        <v>224</v>
      </c>
      <c r="J5" s="16" t="s">
        <v>102</v>
      </c>
      <c r="K5" s="16" t="s">
        <v>102</v>
      </c>
      <c r="L5" s="16" t="s">
        <v>102</v>
      </c>
      <c r="M5" s="9">
        <v>345</v>
      </c>
      <c r="N5" s="10" t="s">
        <v>37</v>
      </c>
      <c r="O5" s="11">
        <v>47</v>
      </c>
      <c r="P5" s="9">
        <v>31</v>
      </c>
      <c r="Q5" s="7">
        <v>1.7391916944753432</v>
      </c>
      <c r="R5" s="8">
        <v>11</v>
      </c>
      <c r="S5" s="7">
        <v>7.3</v>
      </c>
      <c r="T5" s="8">
        <v>170</v>
      </c>
      <c r="U5" s="12">
        <v>0</v>
      </c>
      <c r="V5" s="9">
        <v>80</v>
      </c>
      <c r="W5" s="8">
        <v>9.9</v>
      </c>
      <c r="X5" s="9">
        <v>0.12</v>
      </c>
      <c r="Y5" s="8">
        <v>82.5</v>
      </c>
      <c r="Z5" s="7">
        <v>1</v>
      </c>
      <c r="AA5" s="9">
        <v>0.34</v>
      </c>
      <c r="AB5" s="9">
        <v>3.0000000000000001E-3</v>
      </c>
      <c r="AC5" s="7">
        <v>0.65</v>
      </c>
      <c r="AD5" s="13">
        <v>0.18</v>
      </c>
      <c r="AE5" s="14" t="s">
        <v>47</v>
      </c>
      <c r="AF5" s="15">
        <v>38687</v>
      </c>
    </row>
    <row r="6" spans="1:32" ht="15" customHeight="1" x14ac:dyDescent="0.25">
      <c r="A6" s="387"/>
      <c r="B6" s="1" t="s">
        <v>48</v>
      </c>
      <c r="C6" s="2" t="s">
        <v>35</v>
      </c>
      <c r="D6" s="253" t="s">
        <v>36</v>
      </c>
      <c r="E6" s="4">
        <v>440432</v>
      </c>
      <c r="F6" s="4">
        <v>4019553</v>
      </c>
      <c r="G6" s="5">
        <v>972</v>
      </c>
      <c r="H6" s="20">
        <v>245</v>
      </c>
      <c r="I6" s="7">
        <v>8.1</v>
      </c>
      <c r="J6" s="7">
        <v>18.37</v>
      </c>
      <c r="K6" s="7">
        <v>9.1999999999999993</v>
      </c>
      <c r="L6" s="8">
        <v>97.9</v>
      </c>
      <c r="M6" s="9">
        <v>206</v>
      </c>
      <c r="N6" s="10" t="s">
        <v>49</v>
      </c>
      <c r="O6" s="11">
        <v>28</v>
      </c>
      <c r="P6" s="9">
        <v>13</v>
      </c>
      <c r="Q6" s="7">
        <v>2.470733863837312</v>
      </c>
      <c r="R6" s="7">
        <v>7.4</v>
      </c>
      <c r="S6" s="7">
        <v>3.5</v>
      </c>
      <c r="T6" s="8">
        <v>125</v>
      </c>
      <c r="U6" s="12">
        <v>0</v>
      </c>
      <c r="V6" s="9">
        <v>24</v>
      </c>
      <c r="W6" s="9">
        <v>3.2</v>
      </c>
      <c r="X6" s="21">
        <v>4.2999999999999997E-2</v>
      </c>
      <c r="Y6" s="8">
        <v>74.418604651162795</v>
      </c>
      <c r="Z6" s="7">
        <v>0.77</v>
      </c>
      <c r="AA6" s="21">
        <v>8.4000000000000005E-2</v>
      </c>
      <c r="AB6" s="9">
        <v>1E-3</v>
      </c>
      <c r="AC6" s="7">
        <v>0.36</v>
      </c>
      <c r="AD6" s="13">
        <v>-0.37</v>
      </c>
      <c r="AE6" s="14" t="s">
        <v>39</v>
      </c>
      <c r="AF6" s="15">
        <v>40751</v>
      </c>
    </row>
    <row r="7" spans="1:32" ht="15" customHeight="1" x14ac:dyDescent="0.25">
      <c r="A7" s="387"/>
      <c r="B7" s="1" t="s">
        <v>50</v>
      </c>
      <c r="C7" s="2" t="s">
        <v>35</v>
      </c>
      <c r="D7" s="253" t="s">
        <v>36</v>
      </c>
      <c r="E7" s="4">
        <v>440249</v>
      </c>
      <c r="F7" s="4">
        <v>4019644</v>
      </c>
      <c r="G7" s="5">
        <v>955</v>
      </c>
      <c r="H7" s="22">
        <v>330</v>
      </c>
      <c r="I7" s="23" t="s">
        <v>225</v>
      </c>
      <c r="J7" s="16" t="s">
        <v>222</v>
      </c>
      <c r="K7" s="16" t="s">
        <v>222</v>
      </c>
      <c r="L7" s="16" t="s">
        <v>222</v>
      </c>
      <c r="M7" s="24">
        <v>199</v>
      </c>
      <c r="N7" s="25" t="s">
        <v>37</v>
      </c>
      <c r="O7" s="26">
        <v>39.5</v>
      </c>
      <c r="P7" s="5">
        <v>37.200000000000003</v>
      </c>
      <c r="Q7" s="23">
        <v>1.2180509207761709</v>
      </c>
      <c r="R7" s="23">
        <v>0.85</v>
      </c>
      <c r="S7" s="16" t="s">
        <v>42</v>
      </c>
      <c r="T7" s="5">
        <v>124.64</v>
      </c>
      <c r="U7" s="24">
        <v>0</v>
      </c>
      <c r="V7" s="5">
        <v>49.5</v>
      </c>
      <c r="W7" s="27">
        <v>7.4</v>
      </c>
      <c r="X7" s="16" t="s">
        <v>222</v>
      </c>
      <c r="Y7" s="28"/>
      <c r="Z7" s="23">
        <v>0.84</v>
      </c>
      <c r="AA7" s="24" t="s">
        <v>44</v>
      </c>
      <c r="AB7" s="24" t="s">
        <v>38</v>
      </c>
      <c r="AC7" s="24" t="s">
        <v>51</v>
      </c>
      <c r="AD7" s="29">
        <v>4.3099999999999996</v>
      </c>
      <c r="AE7" s="14" t="s">
        <v>52</v>
      </c>
      <c r="AF7" s="15">
        <v>30195</v>
      </c>
    </row>
    <row r="8" spans="1:32" ht="15" customHeight="1" x14ac:dyDescent="0.25">
      <c r="A8" s="387"/>
      <c r="B8" s="1" t="s">
        <v>53</v>
      </c>
      <c r="C8" s="2" t="s">
        <v>35</v>
      </c>
      <c r="D8" s="253" t="s">
        <v>54</v>
      </c>
      <c r="E8" s="4">
        <v>438929</v>
      </c>
      <c r="F8" s="4">
        <v>4024831</v>
      </c>
      <c r="G8" s="5">
        <v>185</v>
      </c>
      <c r="H8" s="20">
        <v>575</v>
      </c>
      <c r="I8" s="7">
        <v>7.7</v>
      </c>
      <c r="J8" s="7">
        <v>13.38</v>
      </c>
      <c r="K8" s="7">
        <v>5.55</v>
      </c>
      <c r="L8" s="8">
        <v>124.8</v>
      </c>
      <c r="M8" s="9">
        <v>370</v>
      </c>
      <c r="N8" s="10" t="s">
        <v>55</v>
      </c>
      <c r="O8" s="11">
        <v>75</v>
      </c>
      <c r="P8" s="8">
        <v>25</v>
      </c>
      <c r="Q8" s="7">
        <v>3.441379310344828</v>
      </c>
      <c r="R8" s="8">
        <v>15</v>
      </c>
      <c r="S8" s="7">
        <v>2.2000000000000002</v>
      </c>
      <c r="T8" s="8">
        <v>175</v>
      </c>
      <c r="U8" s="12">
        <v>0</v>
      </c>
      <c r="V8" s="9">
        <v>110</v>
      </c>
      <c r="W8" s="9">
        <v>23</v>
      </c>
      <c r="X8" s="9">
        <v>0.28000000000000003</v>
      </c>
      <c r="Y8" s="8">
        <v>82.142857142857139</v>
      </c>
      <c r="Z8" s="7">
        <v>0.45</v>
      </c>
      <c r="AA8" s="12" t="s">
        <v>38</v>
      </c>
      <c r="AB8" s="12" t="s">
        <v>56</v>
      </c>
      <c r="AC8" s="9">
        <v>5.8</v>
      </c>
      <c r="AD8" s="13">
        <v>1.75</v>
      </c>
      <c r="AE8" s="14" t="s">
        <v>39</v>
      </c>
      <c r="AF8" s="15">
        <v>40770</v>
      </c>
    </row>
    <row r="9" spans="1:32" ht="15" customHeight="1" x14ac:dyDescent="0.25">
      <c r="A9" s="387"/>
      <c r="B9" s="1" t="s">
        <v>57</v>
      </c>
      <c r="C9" s="2" t="s">
        <v>35</v>
      </c>
      <c r="D9" s="253" t="s">
        <v>58</v>
      </c>
      <c r="E9" s="4">
        <v>438728</v>
      </c>
      <c r="F9" s="4">
        <v>4022238</v>
      </c>
      <c r="G9" s="5">
        <v>600</v>
      </c>
      <c r="H9" s="20">
        <v>455</v>
      </c>
      <c r="I9" s="7">
        <v>7.5</v>
      </c>
      <c r="J9" s="7">
        <v>17.04</v>
      </c>
      <c r="K9" s="7">
        <v>4.79</v>
      </c>
      <c r="L9" s="8">
        <v>145.1</v>
      </c>
      <c r="M9" s="9">
        <v>292</v>
      </c>
      <c r="N9" s="10" t="s">
        <v>37</v>
      </c>
      <c r="O9" s="11">
        <v>59</v>
      </c>
      <c r="P9" s="8">
        <v>27</v>
      </c>
      <c r="Q9" s="7">
        <v>2.5066836951894427</v>
      </c>
      <c r="R9" s="7">
        <v>8.3000000000000007</v>
      </c>
      <c r="S9" s="7">
        <v>2</v>
      </c>
      <c r="T9" s="8">
        <v>190</v>
      </c>
      <c r="U9" s="12">
        <v>0</v>
      </c>
      <c r="V9" s="9">
        <v>52</v>
      </c>
      <c r="W9" s="9">
        <v>17</v>
      </c>
      <c r="X9" s="9">
        <v>0.14000000000000001</v>
      </c>
      <c r="Y9" s="8">
        <v>121.42857142857142</v>
      </c>
      <c r="Z9" s="7">
        <v>0.92</v>
      </c>
      <c r="AA9" s="12" t="s">
        <v>38</v>
      </c>
      <c r="AB9" s="12" t="s">
        <v>56</v>
      </c>
      <c r="AC9" s="9">
        <v>1.5</v>
      </c>
      <c r="AD9" s="13">
        <v>1.0900000000000001</v>
      </c>
      <c r="AE9" s="14" t="s">
        <v>39</v>
      </c>
      <c r="AF9" s="15">
        <v>40770</v>
      </c>
    </row>
    <row r="10" spans="1:32" ht="15" customHeight="1" x14ac:dyDescent="0.25">
      <c r="A10" s="387"/>
      <c r="B10" s="1" t="s">
        <v>59</v>
      </c>
      <c r="C10" s="2" t="s">
        <v>35</v>
      </c>
      <c r="D10" s="253" t="s">
        <v>60</v>
      </c>
      <c r="E10" s="4">
        <v>443986</v>
      </c>
      <c r="F10" s="4">
        <v>4024762</v>
      </c>
      <c r="G10" s="5">
        <v>260</v>
      </c>
      <c r="H10" s="20">
        <v>810</v>
      </c>
      <c r="I10" s="7" t="s">
        <v>226</v>
      </c>
      <c r="J10" s="16" t="s">
        <v>222</v>
      </c>
      <c r="K10" s="16" t="s">
        <v>222</v>
      </c>
      <c r="L10" s="16" t="s">
        <v>222</v>
      </c>
      <c r="M10" s="12">
        <v>500</v>
      </c>
      <c r="N10" s="30"/>
      <c r="O10" s="11">
        <v>130</v>
      </c>
      <c r="P10" s="8">
        <v>33</v>
      </c>
      <c r="Q10" s="7">
        <v>4.5189829327760362</v>
      </c>
      <c r="R10" s="8">
        <v>13</v>
      </c>
      <c r="S10" s="16" t="s">
        <v>222</v>
      </c>
      <c r="T10" s="8">
        <v>329.94</v>
      </c>
      <c r="U10" s="12">
        <v>0</v>
      </c>
      <c r="V10" s="16" t="s">
        <v>222</v>
      </c>
      <c r="W10" s="9">
        <v>18</v>
      </c>
      <c r="X10" s="16" t="s">
        <v>222</v>
      </c>
      <c r="Y10" s="31"/>
      <c r="Z10" s="7">
        <v>0.69</v>
      </c>
      <c r="AA10" s="21">
        <v>5.6000000000000001E-2</v>
      </c>
      <c r="AB10" s="12" t="s">
        <v>61</v>
      </c>
      <c r="AC10" s="7">
        <v>7.53</v>
      </c>
      <c r="AD10" s="32"/>
      <c r="AE10" s="14" t="s">
        <v>45</v>
      </c>
      <c r="AF10" s="15">
        <v>39598</v>
      </c>
    </row>
    <row r="11" spans="1:32" ht="15" customHeight="1" x14ac:dyDescent="0.25">
      <c r="A11" s="387"/>
      <c r="B11" s="1" t="s">
        <v>62</v>
      </c>
      <c r="C11" s="2" t="s">
        <v>35</v>
      </c>
      <c r="D11" s="253" t="s">
        <v>58</v>
      </c>
      <c r="E11" s="4">
        <v>443951</v>
      </c>
      <c r="F11" s="4">
        <v>4023035</v>
      </c>
      <c r="G11" s="16">
        <v>175</v>
      </c>
      <c r="H11" s="20">
        <v>570</v>
      </c>
      <c r="I11" s="7">
        <v>7.3</v>
      </c>
      <c r="J11" s="7">
        <v>13.18</v>
      </c>
      <c r="K11" s="7">
        <v>6.17</v>
      </c>
      <c r="L11" s="9">
        <v>58</v>
      </c>
      <c r="M11" s="9">
        <v>369</v>
      </c>
      <c r="N11" s="10" t="s">
        <v>63</v>
      </c>
      <c r="O11" s="11">
        <v>63</v>
      </c>
      <c r="P11" s="8">
        <v>55</v>
      </c>
      <c r="Q11" s="7">
        <v>1.3139811912225707</v>
      </c>
      <c r="R11" s="7">
        <v>8.8000000000000007</v>
      </c>
      <c r="S11" s="7">
        <v>2.4</v>
      </c>
      <c r="T11" s="8">
        <v>310</v>
      </c>
      <c r="U11" s="12">
        <v>0</v>
      </c>
      <c r="V11" s="9">
        <v>55</v>
      </c>
      <c r="W11" s="9">
        <v>4.2</v>
      </c>
      <c r="X11" s="21">
        <v>1.7999999999999999E-2</v>
      </c>
      <c r="Y11" s="8">
        <v>233.33333333333337</v>
      </c>
      <c r="Z11" s="9">
        <v>1.1000000000000001</v>
      </c>
      <c r="AA11" s="21">
        <v>2.4E-2</v>
      </c>
      <c r="AB11" s="9">
        <v>1E-3</v>
      </c>
      <c r="AC11" s="9">
        <v>1.3</v>
      </c>
      <c r="AD11" s="13">
        <v>-0.75</v>
      </c>
      <c r="AE11" s="14" t="s">
        <v>39</v>
      </c>
      <c r="AF11" s="15">
        <v>40771</v>
      </c>
    </row>
    <row r="12" spans="1:32" ht="15" customHeight="1" x14ac:dyDescent="0.25">
      <c r="A12" s="387"/>
      <c r="B12" s="1" t="s">
        <v>64</v>
      </c>
      <c r="C12" s="2" t="s">
        <v>35</v>
      </c>
      <c r="D12" s="253" t="s">
        <v>65</v>
      </c>
      <c r="E12" s="4">
        <v>439043</v>
      </c>
      <c r="F12" s="4">
        <v>4024718</v>
      </c>
      <c r="G12" s="16">
        <v>215</v>
      </c>
      <c r="H12" s="22">
        <v>540</v>
      </c>
      <c r="I12" s="23" t="s">
        <v>225</v>
      </c>
      <c r="J12" s="16" t="s">
        <v>222</v>
      </c>
      <c r="K12" s="16" t="s">
        <v>222</v>
      </c>
      <c r="L12" s="16" t="s">
        <v>222</v>
      </c>
      <c r="M12" s="27">
        <v>346</v>
      </c>
      <c r="N12" s="25" t="s">
        <v>37</v>
      </c>
      <c r="O12" s="26">
        <v>75.599999999999994</v>
      </c>
      <c r="P12" s="5">
        <v>29</v>
      </c>
      <c r="Q12" s="23">
        <v>2.9904399524375744</v>
      </c>
      <c r="R12" s="5">
        <v>14.3</v>
      </c>
      <c r="S12" s="23">
        <v>2.6</v>
      </c>
      <c r="T12" s="5">
        <v>175</v>
      </c>
      <c r="U12" s="24">
        <v>0</v>
      </c>
      <c r="V12" s="27">
        <v>106</v>
      </c>
      <c r="W12" s="27">
        <v>24</v>
      </c>
      <c r="X12" s="16" t="s">
        <v>222</v>
      </c>
      <c r="Y12" s="33"/>
      <c r="Z12" s="23">
        <v>0.56000000000000005</v>
      </c>
      <c r="AA12" s="24" t="s">
        <v>38</v>
      </c>
      <c r="AB12" s="24" t="s">
        <v>66</v>
      </c>
      <c r="AC12" s="24">
        <v>6.2</v>
      </c>
      <c r="AD12" s="29">
        <v>2.71</v>
      </c>
      <c r="AE12" s="14" t="s">
        <v>67</v>
      </c>
      <c r="AF12" s="15">
        <v>35775</v>
      </c>
    </row>
    <row r="13" spans="1:32" ht="15" customHeight="1" x14ac:dyDescent="0.25">
      <c r="A13" s="387"/>
      <c r="B13" s="1" t="s">
        <v>68</v>
      </c>
      <c r="C13" s="2" t="s">
        <v>35</v>
      </c>
      <c r="D13" s="253" t="s">
        <v>60</v>
      </c>
      <c r="E13" s="4">
        <v>445189</v>
      </c>
      <c r="F13" s="4">
        <v>4026137</v>
      </c>
      <c r="G13" s="5">
        <v>112</v>
      </c>
      <c r="H13" s="20">
        <v>650</v>
      </c>
      <c r="I13" s="7">
        <v>7.5</v>
      </c>
      <c r="J13" s="7">
        <v>12.14</v>
      </c>
      <c r="K13" s="7">
        <v>7.8</v>
      </c>
      <c r="L13" s="8">
        <v>80.599999999999994</v>
      </c>
      <c r="M13" s="9">
        <v>413</v>
      </c>
      <c r="N13" s="10" t="s">
        <v>37</v>
      </c>
      <c r="O13" s="11">
        <v>88</v>
      </c>
      <c r="P13" s="8">
        <v>40</v>
      </c>
      <c r="Q13" s="7">
        <v>2.5236781609195402</v>
      </c>
      <c r="R13" s="8">
        <v>17</v>
      </c>
      <c r="S13" s="7">
        <v>1</v>
      </c>
      <c r="T13" s="8">
        <v>320</v>
      </c>
      <c r="U13" s="12">
        <v>0</v>
      </c>
      <c r="V13" s="9">
        <v>71</v>
      </c>
      <c r="W13" s="9">
        <v>5.3</v>
      </c>
      <c r="X13" s="9">
        <v>0.18</v>
      </c>
      <c r="Y13" s="8">
        <v>29.444444444444443</v>
      </c>
      <c r="Z13" s="7">
        <v>0.53</v>
      </c>
      <c r="AA13" s="12" t="s">
        <v>38</v>
      </c>
      <c r="AB13" s="12" t="s">
        <v>56</v>
      </c>
      <c r="AC13" s="9">
        <v>11</v>
      </c>
      <c r="AD13" s="13">
        <v>3.35</v>
      </c>
      <c r="AE13" s="14" t="s">
        <v>39</v>
      </c>
      <c r="AF13" s="15">
        <v>40771</v>
      </c>
    </row>
    <row r="14" spans="1:32" ht="15" customHeight="1" x14ac:dyDescent="0.25">
      <c r="A14" s="387"/>
      <c r="B14" s="1" t="s">
        <v>69</v>
      </c>
      <c r="C14" s="2" t="s">
        <v>35</v>
      </c>
      <c r="D14" s="253" t="s">
        <v>54</v>
      </c>
      <c r="E14" s="4">
        <v>441717</v>
      </c>
      <c r="F14" s="34">
        <v>4026765</v>
      </c>
      <c r="G14" s="35">
        <v>122</v>
      </c>
      <c r="H14" s="11">
        <v>1100</v>
      </c>
      <c r="I14" s="7">
        <v>7.2</v>
      </c>
      <c r="J14" s="7">
        <v>11.18</v>
      </c>
      <c r="K14" s="7">
        <v>2.09</v>
      </c>
      <c r="L14" s="8">
        <v>56.1</v>
      </c>
      <c r="M14" s="9">
        <v>790</v>
      </c>
      <c r="N14" s="10" t="s">
        <v>70</v>
      </c>
      <c r="O14" s="11">
        <v>175</v>
      </c>
      <c r="P14" s="8">
        <v>35</v>
      </c>
      <c r="Q14" s="7">
        <v>5.735632183908046</v>
      </c>
      <c r="R14" s="8">
        <v>34</v>
      </c>
      <c r="S14" s="7">
        <v>0.63</v>
      </c>
      <c r="T14" s="8">
        <v>355</v>
      </c>
      <c r="U14" s="12">
        <v>0</v>
      </c>
      <c r="V14" s="9">
        <v>310</v>
      </c>
      <c r="W14" s="9">
        <v>18</v>
      </c>
      <c r="X14" s="9">
        <v>0.15</v>
      </c>
      <c r="Y14" s="8">
        <v>120</v>
      </c>
      <c r="Z14" s="9">
        <v>1.3</v>
      </c>
      <c r="AA14" s="12" t="s">
        <v>38</v>
      </c>
      <c r="AB14" s="12" t="s">
        <v>56</v>
      </c>
      <c r="AC14" s="9">
        <v>1.9</v>
      </c>
      <c r="AD14" s="13">
        <v>0.82</v>
      </c>
      <c r="AE14" s="14" t="s">
        <v>39</v>
      </c>
      <c r="AF14" s="15">
        <v>40772</v>
      </c>
    </row>
    <row r="15" spans="1:32" ht="15" customHeight="1" x14ac:dyDescent="0.25">
      <c r="A15" s="387"/>
      <c r="B15" s="1" t="s">
        <v>71</v>
      </c>
      <c r="C15" s="2" t="s">
        <v>35</v>
      </c>
      <c r="D15" s="253" t="s">
        <v>65</v>
      </c>
      <c r="E15" s="4">
        <v>438605</v>
      </c>
      <c r="F15" s="34">
        <v>4022824</v>
      </c>
      <c r="G15" s="35">
        <v>400</v>
      </c>
      <c r="H15" s="11">
        <v>491</v>
      </c>
      <c r="I15" s="7">
        <v>7.3</v>
      </c>
      <c r="J15" s="7">
        <v>13.54</v>
      </c>
      <c r="K15" s="7">
        <v>8</v>
      </c>
      <c r="L15" s="16" t="s">
        <v>42</v>
      </c>
      <c r="M15" s="9">
        <v>336</v>
      </c>
      <c r="N15" s="10" t="s">
        <v>72</v>
      </c>
      <c r="O15" s="11">
        <v>70</v>
      </c>
      <c r="P15" s="8">
        <v>21.7</v>
      </c>
      <c r="Q15" s="7">
        <v>3.7004078605858362</v>
      </c>
      <c r="R15" s="8">
        <v>11.1</v>
      </c>
      <c r="S15" s="7">
        <v>2.09</v>
      </c>
      <c r="T15" s="8">
        <v>181</v>
      </c>
      <c r="U15" s="12">
        <v>0</v>
      </c>
      <c r="V15" s="8">
        <v>82.5</v>
      </c>
      <c r="W15" s="8">
        <v>22.3</v>
      </c>
      <c r="X15" s="9">
        <v>0.28000000000000003</v>
      </c>
      <c r="Y15" s="8">
        <v>79.642857142857139</v>
      </c>
      <c r="Z15" s="7">
        <v>0.48</v>
      </c>
      <c r="AA15" s="21">
        <v>3.3000000000000002E-2</v>
      </c>
      <c r="AB15" s="9">
        <v>1E-3</v>
      </c>
      <c r="AC15" s="7">
        <v>6.99</v>
      </c>
      <c r="AD15" s="13">
        <v>-0.47</v>
      </c>
      <c r="AE15" s="14" t="s">
        <v>39</v>
      </c>
      <c r="AF15" s="15">
        <v>41115</v>
      </c>
    </row>
    <row r="16" spans="1:32" ht="15" customHeight="1" x14ac:dyDescent="0.25">
      <c r="A16" s="387"/>
      <c r="B16" s="1" t="s">
        <v>73</v>
      </c>
      <c r="C16" s="2" t="s">
        <v>35</v>
      </c>
      <c r="D16" s="253" t="s">
        <v>74</v>
      </c>
      <c r="E16" s="4">
        <v>437092</v>
      </c>
      <c r="F16" s="34">
        <v>4021843</v>
      </c>
      <c r="G16" s="35">
        <v>260</v>
      </c>
      <c r="H16" s="11">
        <v>410</v>
      </c>
      <c r="I16" s="7">
        <v>7.6</v>
      </c>
      <c r="J16" s="7">
        <v>13.83</v>
      </c>
      <c r="K16" s="8">
        <v>11.26</v>
      </c>
      <c r="L16" s="9">
        <v>146</v>
      </c>
      <c r="M16" s="9">
        <v>290</v>
      </c>
      <c r="N16" s="10" t="s">
        <v>72</v>
      </c>
      <c r="O16" s="11">
        <v>59</v>
      </c>
      <c r="P16" s="8">
        <v>20</v>
      </c>
      <c r="Q16" s="7">
        <v>3.3840229885057478</v>
      </c>
      <c r="R16" s="8">
        <v>9</v>
      </c>
      <c r="S16" s="7">
        <v>2.4</v>
      </c>
      <c r="T16" s="8">
        <v>150</v>
      </c>
      <c r="U16" s="12">
        <v>0</v>
      </c>
      <c r="V16" s="9">
        <v>69</v>
      </c>
      <c r="W16" s="9">
        <v>20</v>
      </c>
      <c r="X16" s="9">
        <v>0.28000000000000003</v>
      </c>
      <c r="Y16" s="8">
        <v>71.428571428571416</v>
      </c>
      <c r="Z16" s="7">
        <v>0.31</v>
      </c>
      <c r="AA16" s="12" t="s">
        <v>38</v>
      </c>
      <c r="AB16" s="12" t="s">
        <v>56</v>
      </c>
      <c r="AC16" s="9">
        <v>5.8</v>
      </c>
      <c r="AD16" s="13">
        <v>0.72</v>
      </c>
      <c r="AE16" s="14" t="s">
        <v>39</v>
      </c>
      <c r="AF16" s="15">
        <v>41066</v>
      </c>
    </row>
    <row r="17" spans="1:32" ht="15" customHeight="1" x14ac:dyDescent="0.25">
      <c r="A17" s="387"/>
      <c r="B17" s="1" t="s">
        <v>75</v>
      </c>
      <c r="C17" s="2" t="s">
        <v>35</v>
      </c>
      <c r="D17" s="253" t="s">
        <v>74</v>
      </c>
      <c r="E17" s="4">
        <v>445074</v>
      </c>
      <c r="F17" s="34">
        <v>4024612</v>
      </c>
      <c r="G17" s="35">
        <v>65</v>
      </c>
      <c r="H17" s="11">
        <v>705</v>
      </c>
      <c r="I17" s="7">
        <v>7.3</v>
      </c>
      <c r="J17" s="7">
        <v>13.14</v>
      </c>
      <c r="K17" s="7">
        <v>6.09</v>
      </c>
      <c r="L17" s="8">
        <v>97.8</v>
      </c>
      <c r="M17" s="9">
        <v>456</v>
      </c>
      <c r="N17" s="10" t="s">
        <v>76</v>
      </c>
      <c r="O17" s="11">
        <v>115</v>
      </c>
      <c r="P17" s="8">
        <v>24</v>
      </c>
      <c r="Q17" s="7">
        <v>5.4966475095785441</v>
      </c>
      <c r="R17" s="8">
        <v>17</v>
      </c>
      <c r="S17" s="7">
        <v>0.76</v>
      </c>
      <c r="T17" s="8">
        <v>400</v>
      </c>
      <c r="U17" s="12">
        <v>0</v>
      </c>
      <c r="V17" s="9">
        <v>54</v>
      </c>
      <c r="W17" s="8">
        <v>9.5</v>
      </c>
      <c r="X17" s="21">
        <v>3.6999999999999998E-2</v>
      </c>
      <c r="Y17" s="8">
        <v>256.75675675675677</v>
      </c>
      <c r="Z17" s="7">
        <v>0.71</v>
      </c>
      <c r="AA17" s="12" t="s">
        <v>38</v>
      </c>
      <c r="AB17" s="12" t="s">
        <v>56</v>
      </c>
      <c r="AC17" s="9">
        <v>14</v>
      </c>
      <c r="AD17" s="13">
        <v>-0.01</v>
      </c>
      <c r="AE17" s="14" t="s">
        <v>39</v>
      </c>
      <c r="AF17" s="15">
        <v>40771</v>
      </c>
    </row>
    <row r="18" spans="1:32" ht="15" customHeight="1" x14ac:dyDescent="0.25">
      <c r="A18" s="387"/>
      <c r="B18" s="1" t="s">
        <v>77</v>
      </c>
      <c r="C18" s="2" t="s">
        <v>35</v>
      </c>
      <c r="D18" s="253" t="s">
        <v>65</v>
      </c>
      <c r="E18" s="4">
        <v>439606</v>
      </c>
      <c r="F18" s="34">
        <v>4025327</v>
      </c>
      <c r="G18" s="35">
        <v>300</v>
      </c>
      <c r="H18" s="16" t="s">
        <v>222</v>
      </c>
      <c r="I18" s="7" t="s">
        <v>227</v>
      </c>
      <c r="J18" s="16" t="s">
        <v>222</v>
      </c>
      <c r="K18" s="16" t="s">
        <v>222</v>
      </c>
      <c r="L18" s="16" t="s">
        <v>222</v>
      </c>
      <c r="M18" s="9">
        <v>343</v>
      </c>
      <c r="N18" s="10" t="s">
        <v>55</v>
      </c>
      <c r="O18" s="11">
        <v>75.5</v>
      </c>
      <c r="P18" s="8">
        <v>28</v>
      </c>
      <c r="Q18" s="7">
        <v>3.0931444991789823</v>
      </c>
      <c r="R18" s="8">
        <v>18.2</v>
      </c>
      <c r="S18" s="7">
        <v>2.8</v>
      </c>
      <c r="T18" s="8">
        <v>160</v>
      </c>
      <c r="U18" s="12">
        <v>0</v>
      </c>
      <c r="V18" s="9">
        <v>120</v>
      </c>
      <c r="W18" s="9">
        <v>22</v>
      </c>
      <c r="X18" s="16" t="s">
        <v>222</v>
      </c>
      <c r="Y18" s="31"/>
      <c r="Z18" s="12" t="s">
        <v>78</v>
      </c>
      <c r="AA18" s="12" t="s">
        <v>38</v>
      </c>
      <c r="AB18" s="9">
        <v>0.01</v>
      </c>
      <c r="AC18" s="9">
        <v>6.2</v>
      </c>
      <c r="AD18" s="19">
        <v>-1.54</v>
      </c>
      <c r="AE18" s="14" t="s">
        <v>79</v>
      </c>
      <c r="AF18" s="15">
        <v>39910</v>
      </c>
    </row>
    <row r="19" spans="1:32" ht="15" customHeight="1" x14ac:dyDescent="0.25">
      <c r="A19" s="387"/>
      <c r="B19" s="1" t="s">
        <v>84</v>
      </c>
      <c r="C19" s="2" t="s">
        <v>35</v>
      </c>
      <c r="D19" s="253" t="s">
        <v>74</v>
      </c>
      <c r="E19" s="4">
        <v>443983</v>
      </c>
      <c r="F19" s="34">
        <v>4024152</v>
      </c>
      <c r="G19" s="35">
        <v>245</v>
      </c>
      <c r="H19" s="11">
        <v>831</v>
      </c>
      <c r="I19" s="7" t="s">
        <v>226</v>
      </c>
      <c r="J19" s="7">
        <v>13</v>
      </c>
      <c r="K19" s="16" t="s">
        <v>222</v>
      </c>
      <c r="L19" s="16" t="s">
        <v>222</v>
      </c>
      <c r="M19" s="9">
        <v>494</v>
      </c>
      <c r="N19" s="10" t="s">
        <v>37</v>
      </c>
      <c r="O19" s="11">
        <v>92</v>
      </c>
      <c r="P19" s="8">
        <v>76</v>
      </c>
      <c r="Q19" s="7">
        <v>1.388626739261948</v>
      </c>
      <c r="R19" s="8">
        <v>12</v>
      </c>
      <c r="S19" s="7" t="s">
        <v>85</v>
      </c>
      <c r="T19" s="8">
        <v>399.59</v>
      </c>
      <c r="U19" s="12">
        <v>0</v>
      </c>
      <c r="V19" s="9">
        <v>100</v>
      </c>
      <c r="W19" s="9">
        <v>7</v>
      </c>
      <c r="X19" s="16" t="s">
        <v>222</v>
      </c>
      <c r="Y19" s="31"/>
      <c r="Z19" s="7">
        <v>1.88</v>
      </c>
      <c r="AA19" s="21">
        <v>6.3E-2</v>
      </c>
      <c r="AB19" s="12" t="s">
        <v>86</v>
      </c>
      <c r="AC19" s="7">
        <v>5.32</v>
      </c>
      <c r="AD19" s="19">
        <v>-1.23</v>
      </c>
      <c r="AE19" s="14" t="s">
        <v>87</v>
      </c>
      <c r="AF19" s="15">
        <v>36970</v>
      </c>
    </row>
    <row r="20" spans="1:32" ht="15" customHeight="1" x14ac:dyDescent="0.25">
      <c r="A20" s="387"/>
      <c r="B20" s="1" t="s">
        <v>88</v>
      </c>
      <c r="C20" s="2" t="s">
        <v>35</v>
      </c>
      <c r="D20" s="253" t="s">
        <v>36</v>
      </c>
      <c r="E20" s="4">
        <v>445094</v>
      </c>
      <c r="F20" s="34">
        <v>4022051</v>
      </c>
      <c r="G20" s="35">
        <v>125</v>
      </c>
      <c r="H20" s="11">
        <v>500</v>
      </c>
      <c r="I20" s="7" t="s">
        <v>228</v>
      </c>
      <c r="J20" s="16" t="s">
        <v>222</v>
      </c>
      <c r="K20" s="16" t="s">
        <v>222</v>
      </c>
      <c r="L20" s="16" t="s">
        <v>222</v>
      </c>
      <c r="M20" s="12">
        <v>305</v>
      </c>
      <c r="N20" s="10" t="s">
        <v>72</v>
      </c>
      <c r="O20" s="11">
        <v>80</v>
      </c>
      <c r="P20" s="8">
        <v>19</v>
      </c>
      <c r="Q20" s="7">
        <v>4.8300060496067765</v>
      </c>
      <c r="R20" s="8">
        <v>12</v>
      </c>
      <c r="S20" s="7">
        <v>3</v>
      </c>
      <c r="T20" s="8">
        <v>253.76</v>
      </c>
      <c r="U20" s="12">
        <v>0</v>
      </c>
      <c r="V20" s="9">
        <v>64</v>
      </c>
      <c r="W20" s="12" t="s">
        <v>89</v>
      </c>
      <c r="X20" s="16" t="s">
        <v>222</v>
      </c>
      <c r="Y20" s="31"/>
      <c r="Z20" s="16" t="s">
        <v>222</v>
      </c>
      <c r="AA20" s="16" t="s">
        <v>222</v>
      </c>
      <c r="AB20" s="16" t="s">
        <v>222</v>
      </c>
      <c r="AC20" s="16" t="s">
        <v>222</v>
      </c>
      <c r="AD20" s="19">
        <v>2.79</v>
      </c>
      <c r="AE20" s="14" t="s">
        <v>90</v>
      </c>
      <c r="AF20" s="15">
        <v>32674</v>
      </c>
    </row>
    <row r="21" spans="1:32" ht="15" customHeight="1" x14ac:dyDescent="0.25">
      <c r="A21" s="387"/>
      <c r="B21" s="1" t="s">
        <v>91</v>
      </c>
      <c r="C21" s="2" t="s">
        <v>35</v>
      </c>
      <c r="D21" s="253" t="s">
        <v>60</v>
      </c>
      <c r="E21" s="4">
        <v>442680</v>
      </c>
      <c r="F21" s="34">
        <v>4024140</v>
      </c>
      <c r="G21" s="37">
        <v>160</v>
      </c>
      <c r="H21" s="11">
        <v>703</v>
      </c>
      <c r="I21" s="7">
        <v>7.6</v>
      </c>
      <c r="J21" s="7">
        <v>11.73</v>
      </c>
      <c r="K21" s="7">
        <v>8.74</v>
      </c>
      <c r="L21" s="8">
        <v>-307.3</v>
      </c>
      <c r="M21" s="9">
        <v>459</v>
      </c>
      <c r="N21" s="10" t="s">
        <v>92</v>
      </c>
      <c r="O21" s="11">
        <v>44.8</v>
      </c>
      <c r="P21" s="8">
        <v>117</v>
      </c>
      <c r="Q21" s="7">
        <v>0.43924157579329992</v>
      </c>
      <c r="R21" s="7">
        <v>7.33</v>
      </c>
      <c r="S21" s="7">
        <v>2.17</v>
      </c>
      <c r="T21" s="8">
        <v>369</v>
      </c>
      <c r="U21" s="12">
        <v>0</v>
      </c>
      <c r="V21" s="8">
        <v>73.8</v>
      </c>
      <c r="W21" s="7">
        <v>3.42</v>
      </c>
      <c r="X21" s="12" t="s">
        <v>44</v>
      </c>
      <c r="Y21" s="31"/>
      <c r="Z21" s="7">
        <v>1.37</v>
      </c>
      <c r="AA21" s="12" t="s">
        <v>38</v>
      </c>
      <c r="AB21" s="12" t="s">
        <v>56</v>
      </c>
      <c r="AC21" s="7">
        <v>7.44</v>
      </c>
      <c r="AD21" s="38">
        <v>0.5</v>
      </c>
      <c r="AE21" s="14" t="s">
        <v>39</v>
      </c>
      <c r="AF21" s="15">
        <v>41284</v>
      </c>
    </row>
    <row r="22" spans="1:32" ht="15" customHeight="1" x14ac:dyDescent="0.25">
      <c r="A22" s="387"/>
      <c r="B22" s="1" t="s">
        <v>93</v>
      </c>
      <c r="C22" s="2" t="s">
        <v>35</v>
      </c>
      <c r="D22" s="253" t="s">
        <v>94</v>
      </c>
      <c r="E22" s="4">
        <v>443597</v>
      </c>
      <c r="F22" s="34">
        <v>4027664</v>
      </c>
      <c r="G22" s="37">
        <v>50</v>
      </c>
      <c r="H22" s="11">
        <v>385</v>
      </c>
      <c r="I22" s="7">
        <v>7.6</v>
      </c>
      <c r="J22" s="7">
        <v>14.07</v>
      </c>
      <c r="K22" s="7">
        <v>5.97</v>
      </c>
      <c r="L22" s="9">
        <v>57</v>
      </c>
      <c r="M22" s="9">
        <v>256</v>
      </c>
      <c r="N22" s="10" t="s">
        <v>37</v>
      </c>
      <c r="O22" s="11">
        <v>41</v>
      </c>
      <c r="P22" s="8">
        <v>29</v>
      </c>
      <c r="Q22" s="7">
        <v>1.6217994451050339</v>
      </c>
      <c r="R22" s="7">
        <v>7.4</v>
      </c>
      <c r="S22" s="7">
        <v>1.9</v>
      </c>
      <c r="T22" s="8">
        <v>140</v>
      </c>
      <c r="U22" s="12">
        <v>0</v>
      </c>
      <c r="V22" s="9">
        <v>61</v>
      </c>
      <c r="W22" s="9">
        <v>14</v>
      </c>
      <c r="X22" s="9">
        <v>0.15</v>
      </c>
      <c r="Y22" s="8">
        <v>93.333333333333343</v>
      </c>
      <c r="Z22" s="7">
        <v>0.23</v>
      </c>
      <c r="AA22" s="21">
        <v>6.4000000000000001E-2</v>
      </c>
      <c r="AB22" s="9">
        <v>7.0000000000000001E-3</v>
      </c>
      <c r="AC22" s="9">
        <v>3.3</v>
      </c>
      <c r="AD22" s="13">
        <v>-1.04</v>
      </c>
      <c r="AE22" s="14" t="s">
        <v>39</v>
      </c>
      <c r="AF22" s="15">
        <v>40772</v>
      </c>
    </row>
    <row r="23" spans="1:32" ht="15" customHeight="1" x14ac:dyDescent="0.25">
      <c r="A23" s="387"/>
      <c r="B23" s="1" t="s">
        <v>95</v>
      </c>
      <c r="C23" s="2" t="s">
        <v>35</v>
      </c>
      <c r="D23" s="253" t="s">
        <v>60</v>
      </c>
      <c r="E23" s="4">
        <v>442102</v>
      </c>
      <c r="F23" s="34">
        <v>4025079</v>
      </c>
      <c r="G23" s="37">
        <v>180</v>
      </c>
      <c r="H23" s="11">
        <v>780</v>
      </c>
      <c r="I23" s="7">
        <v>7.3</v>
      </c>
      <c r="J23" s="7">
        <v>12.87</v>
      </c>
      <c r="K23" s="8">
        <v>11.86</v>
      </c>
      <c r="L23" s="8">
        <v>104.7</v>
      </c>
      <c r="M23" s="9">
        <v>512</v>
      </c>
      <c r="N23" s="10" t="s">
        <v>72</v>
      </c>
      <c r="O23" s="11">
        <v>130</v>
      </c>
      <c r="P23" s="8">
        <v>28</v>
      </c>
      <c r="Q23" s="7">
        <v>5.3259441707717574</v>
      </c>
      <c r="R23" s="8">
        <v>13</v>
      </c>
      <c r="S23" s="7">
        <v>1.3</v>
      </c>
      <c r="T23" s="8">
        <v>380</v>
      </c>
      <c r="U23" s="12">
        <v>0</v>
      </c>
      <c r="V23" s="9">
        <v>115</v>
      </c>
      <c r="W23" s="8">
        <v>8.6999999999999993</v>
      </c>
      <c r="X23" s="9">
        <v>0.11</v>
      </c>
      <c r="Y23" s="8">
        <v>79.090909090909079</v>
      </c>
      <c r="Z23" s="7">
        <v>0.54</v>
      </c>
      <c r="AA23" s="12" t="s">
        <v>38</v>
      </c>
      <c r="AB23" s="12" t="s">
        <v>56</v>
      </c>
      <c r="AC23" s="9">
        <v>6.2</v>
      </c>
      <c r="AD23" s="13">
        <v>-0.99</v>
      </c>
      <c r="AE23" s="14" t="s">
        <v>39</v>
      </c>
      <c r="AF23" s="15">
        <v>40772</v>
      </c>
    </row>
    <row r="24" spans="1:32" ht="15" customHeight="1" x14ac:dyDescent="0.25">
      <c r="A24" s="387"/>
      <c r="B24" s="1" t="s">
        <v>96</v>
      </c>
      <c r="C24" s="2" t="s">
        <v>35</v>
      </c>
      <c r="D24" s="253" t="s">
        <v>60</v>
      </c>
      <c r="E24" s="4">
        <v>443750</v>
      </c>
      <c r="F24" s="34">
        <v>4025324</v>
      </c>
      <c r="G24" s="37">
        <v>150</v>
      </c>
      <c r="H24" s="11">
        <v>750</v>
      </c>
      <c r="I24" s="7">
        <v>7.4</v>
      </c>
      <c r="J24" s="7">
        <v>12.09</v>
      </c>
      <c r="K24" s="7">
        <v>5.54</v>
      </c>
      <c r="L24" s="8">
        <v>55.7</v>
      </c>
      <c r="M24" s="9">
        <v>475</v>
      </c>
      <c r="N24" s="10" t="s">
        <v>72</v>
      </c>
      <c r="O24" s="11">
        <v>115</v>
      </c>
      <c r="P24" s="8">
        <v>33</v>
      </c>
      <c r="Q24" s="7">
        <v>3.9975618251480323</v>
      </c>
      <c r="R24" s="8">
        <v>16</v>
      </c>
      <c r="S24" s="7">
        <v>0.7</v>
      </c>
      <c r="T24" s="8">
        <v>355</v>
      </c>
      <c r="U24" s="12">
        <v>0</v>
      </c>
      <c r="V24" s="9">
        <v>84</v>
      </c>
      <c r="W24" s="9">
        <v>23</v>
      </c>
      <c r="X24" s="9">
        <v>0.13</v>
      </c>
      <c r="Y24" s="8">
        <v>176.92307692307691</v>
      </c>
      <c r="Z24" s="9">
        <v>0.4</v>
      </c>
      <c r="AA24" s="12" t="s">
        <v>38</v>
      </c>
      <c r="AB24" s="12" t="s">
        <v>56</v>
      </c>
      <c r="AC24" s="9">
        <v>9.8000000000000007</v>
      </c>
      <c r="AD24" s="13">
        <v>0.65</v>
      </c>
      <c r="AE24" s="14" t="s">
        <v>39</v>
      </c>
      <c r="AF24" s="15">
        <v>40773</v>
      </c>
    </row>
    <row r="25" spans="1:32" ht="15" customHeight="1" x14ac:dyDescent="0.25">
      <c r="A25" s="387"/>
      <c r="B25" s="1" t="s">
        <v>97</v>
      </c>
      <c r="C25" s="2" t="s">
        <v>35</v>
      </c>
      <c r="D25" s="253" t="s">
        <v>36</v>
      </c>
      <c r="E25" s="4">
        <v>444810</v>
      </c>
      <c r="F25" s="34">
        <v>4022151</v>
      </c>
      <c r="G25" s="35">
        <v>255</v>
      </c>
      <c r="H25" s="11">
        <v>510</v>
      </c>
      <c r="I25" s="7">
        <v>7.2</v>
      </c>
      <c r="J25" s="7">
        <v>11.82</v>
      </c>
      <c r="K25" s="7">
        <v>4.79</v>
      </c>
      <c r="L25" s="8">
        <v>165.5</v>
      </c>
      <c r="M25" s="9">
        <v>321</v>
      </c>
      <c r="N25" s="10" t="s">
        <v>63</v>
      </c>
      <c r="O25" s="11">
        <v>70</v>
      </c>
      <c r="P25" s="8">
        <v>31</v>
      </c>
      <c r="Q25" s="7">
        <v>2.5902855024100857</v>
      </c>
      <c r="R25" s="7">
        <v>8.1</v>
      </c>
      <c r="S25" s="7">
        <v>1.4</v>
      </c>
      <c r="T25" s="8">
        <v>250</v>
      </c>
      <c r="U25" s="12">
        <v>0</v>
      </c>
      <c r="V25" s="9">
        <v>51</v>
      </c>
      <c r="W25" s="9">
        <v>6.5</v>
      </c>
      <c r="X25" s="9">
        <v>0.05</v>
      </c>
      <c r="Y25" s="8">
        <v>130</v>
      </c>
      <c r="Z25" s="9">
        <v>2.6</v>
      </c>
      <c r="AA25" s="12" t="s">
        <v>38</v>
      </c>
      <c r="AB25" s="12" t="s">
        <v>56</v>
      </c>
      <c r="AC25" s="9">
        <v>3.3</v>
      </c>
      <c r="AD25" s="13">
        <v>0.45</v>
      </c>
      <c r="AE25" s="14" t="s">
        <v>39</v>
      </c>
      <c r="AF25" s="15">
        <v>41051</v>
      </c>
    </row>
    <row r="26" spans="1:32" ht="15" customHeight="1" x14ac:dyDescent="0.25">
      <c r="A26" s="387"/>
      <c r="B26" s="1" t="s">
        <v>98</v>
      </c>
      <c r="C26" s="2" t="s">
        <v>35</v>
      </c>
      <c r="D26" s="253" t="s">
        <v>54</v>
      </c>
      <c r="E26" s="4">
        <v>443531</v>
      </c>
      <c r="F26" s="34">
        <v>4027603</v>
      </c>
      <c r="G26" s="35">
        <v>180</v>
      </c>
      <c r="H26" s="11">
        <v>275</v>
      </c>
      <c r="I26" s="7">
        <v>7.6</v>
      </c>
      <c r="J26" s="7">
        <v>13.18</v>
      </c>
      <c r="K26" s="7">
        <v>7.89</v>
      </c>
      <c r="L26" s="8">
        <v>90.1</v>
      </c>
      <c r="M26" s="9">
        <v>176</v>
      </c>
      <c r="N26" s="10" t="s">
        <v>63</v>
      </c>
      <c r="O26" s="11">
        <v>31</v>
      </c>
      <c r="P26" s="8">
        <v>18</v>
      </c>
      <c r="Q26" s="7">
        <v>1.9756066411238826</v>
      </c>
      <c r="R26" s="8">
        <v>4</v>
      </c>
      <c r="S26" s="7">
        <v>1.7</v>
      </c>
      <c r="T26" s="8">
        <v>130</v>
      </c>
      <c r="U26" s="12">
        <v>0</v>
      </c>
      <c r="V26" s="9">
        <v>22</v>
      </c>
      <c r="W26" s="9">
        <v>7.5</v>
      </c>
      <c r="X26" s="21">
        <v>9.4E-2</v>
      </c>
      <c r="Y26" s="8">
        <v>79.787234042553195</v>
      </c>
      <c r="Z26" s="7">
        <v>0.27</v>
      </c>
      <c r="AA26" s="12" t="s">
        <v>38</v>
      </c>
      <c r="AB26" s="12" t="s">
        <v>56</v>
      </c>
      <c r="AC26" s="9">
        <v>1.7</v>
      </c>
      <c r="AD26" s="13">
        <v>-1.92</v>
      </c>
      <c r="AE26" s="14" t="s">
        <v>39</v>
      </c>
      <c r="AF26" s="15">
        <v>40772</v>
      </c>
    </row>
    <row r="27" spans="1:32" ht="15" customHeight="1" x14ac:dyDescent="0.25">
      <c r="A27" s="387"/>
      <c r="B27" s="1" t="s">
        <v>99</v>
      </c>
      <c r="C27" s="2" t="s">
        <v>35</v>
      </c>
      <c r="D27" s="253" t="s">
        <v>60</v>
      </c>
      <c r="E27" s="4">
        <v>440972</v>
      </c>
      <c r="F27" s="34">
        <v>4023357</v>
      </c>
      <c r="G27" s="35">
        <v>280</v>
      </c>
      <c r="H27" s="11">
        <v>465</v>
      </c>
      <c r="I27" s="7">
        <v>7.5</v>
      </c>
      <c r="J27" s="7">
        <v>15.38</v>
      </c>
      <c r="K27" s="7">
        <v>4.7300000000000004</v>
      </c>
      <c r="L27" s="8">
        <v>105.8</v>
      </c>
      <c r="M27" s="9">
        <v>295</v>
      </c>
      <c r="N27" s="10" t="s">
        <v>37</v>
      </c>
      <c r="O27" s="11">
        <v>65</v>
      </c>
      <c r="P27" s="8">
        <v>24</v>
      </c>
      <c r="Q27" s="7">
        <v>3.1068007662835249</v>
      </c>
      <c r="R27" s="7">
        <v>8.5</v>
      </c>
      <c r="S27" s="7">
        <v>1.5</v>
      </c>
      <c r="T27" s="8">
        <v>215</v>
      </c>
      <c r="U27" s="12">
        <v>0</v>
      </c>
      <c r="V27" s="9">
        <v>50</v>
      </c>
      <c r="W27" s="9">
        <v>12</v>
      </c>
      <c r="X27" s="9">
        <v>0.12</v>
      </c>
      <c r="Y27" s="8">
        <v>100</v>
      </c>
      <c r="Z27" s="7">
        <v>0.83</v>
      </c>
      <c r="AA27" s="12" t="s">
        <v>38</v>
      </c>
      <c r="AB27" s="12" t="s">
        <v>56</v>
      </c>
      <c r="AC27" s="9">
        <v>1.5</v>
      </c>
      <c r="AD27" s="13">
        <v>0.45</v>
      </c>
      <c r="AE27" s="14" t="s">
        <v>39</v>
      </c>
      <c r="AF27" s="15">
        <v>41051</v>
      </c>
    </row>
    <row r="28" spans="1:32" ht="15" customHeight="1" x14ac:dyDescent="0.25">
      <c r="A28" s="387"/>
      <c r="B28" s="1" t="s">
        <v>100</v>
      </c>
      <c r="C28" s="2" t="s">
        <v>35</v>
      </c>
      <c r="D28" s="253" t="s">
        <v>58</v>
      </c>
      <c r="E28" s="4">
        <v>438841</v>
      </c>
      <c r="F28" s="34">
        <v>4023087</v>
      </c>
      <c r="G28" s="37">
        <v>395</v>
      </c>
      <c r="H28" s="11">
        <v>315</v>
      </c>
      <c r="I28" s="7">
        <v>7.9</v>
      </c>
      <c r="J28" s="7">
        <v>16.510000000000002</v>
      </c>
      <c r="K28" s="7">
        <v>0.51</v>
      </c>
      <c r="L28" s="8">
        <v>116.6</v>
      </c>
      <c r="M28" s="9">
        <v>205</v>
      </c>
      <c r="N28" s="10" t="s">
        <v>43</v>
      </c>
      <c r="O28" s="11">
        <v>24</v>
      </c>
      <c r="P28" s="8">
        <v>41</v>
      </c>
      <c r="Q28" s="7">
        <v>0.67148864592094204</v>
      </c>
      <c r="R28" s="7">
        <v>3.3</v>
      </c>
      <c r="S28" s="7">
        <v>1.9</v>
      </c>
      <c r="T28" s="8">
        <v>135</v>
      </c>
      <c r="U28" s="12">
        <v>0</v>
      </c>
      <c r="V28" s="9">
        <v>34</v>
      </c>
      <c r="W28" s="8">
        <v>9.1999999999999993</v>
      </c>
      <c r="X28" s="21">
        <v>7.2999999999999995E-2</v>
      </c>
      <c r="Y28" s="8">
        <v>126.02739726027397</v>
      </c>
      <c r="Z28" s="9">
        <v>1.4</v>
      </c>
      <c r="AA28" s="12" t="s">
        <v>38</v>
      </c>
      <c r="AB28" s="12" t="s">
        <v>56</v>
      </c>
      <c r="AC28" s="7">
        <v>0.76</v>
      </c>
      <c r="AD28" s="38">
        <v>0</v>
      </c>
      <c r="AE28" s="14" t="s">
        <v>39</v>
      </c>
      <c r="AF28" s="15">
        <v>40773</v>
      </c>
    </row>
    <row r="29" spans="1:32" ht="15" customHeight="1" x14ac:dyDescent="0.25">
      <c r="A29" s="387"/>
      <c r="B29" s="1" t="s">
        <v>101</v>
      </c>
      <c r="C29" s="2" t="s">
        <v>35</v>
      </c>
      <c r="D29" s="253" t="s">
        <v>41</v>
      </c>
      <c r="E29" s="4">
        <v>439911</v>
      </c>
      <c r="F29" s="34">
        <v>4020631</v>
      </c>
      <c r="G29" s="35">
        <v>1002</v>
      </c>
      <c r="H29" s="11">
        <v>345</v>
      </c>
      <c r="I29" s="7">
        <v>7.8</v>
      </c>
      <c r="J29" s="7">
        <v>19.62</v>
      </c>
      <c r="K29" s="7">
        <v>2.4</v>
      </c>
      <c r="L29" s="16" t="s">
        <v>102</v>
      </c>
      <c r="M29" s="9">
        <v>254</v>
      </c>
      <c r="N29" s="10" t="s">
        <v>37</v>
      </c>
      <c r="O29" s="11">
        <v>36</v>
      </c>
      <c r="P29" s="8">
        <v>25</v>
      </c>
      <c r="Q29" s="7">
        <v>1.6518620689655175</v>
      </c>
      <c r="R29" s="7">
        <v>5.3</v>
      </c>
      <c r="S29" s="7">
        <v>2.5</v>
      </c>
      <c r="T29" s="8">
        <v>125</v>
      </c>
      <c r="U29" s="12">
        <v>0</v>
      </c>
      <c r="V29" s="9">
        <v>43</v>
      </c>
      <c r="W29" s="9">
        <v>19</v>
      </c>
      <c r="X29" s="9">
        <v>0.15</v>
      </c>
      <c r="Y29" s="8">
        <v>126.66666666666667</v>
      </c>
      <c r="Z29" s="7">
        <v>0.95</v>
      </c>
      <c r="AA29" s="12" t="s">
        <v>38</v>
      </c>
      <c r="AB29" s="9">
        <v>8.9999999999999993E-3</v>
      </c>
      <c r="AC29" s="7">
        <v>0.37</v>
      </c>
      <c r="AD29" s="38">
        <v>-1.7</v>
      </c>
      <c r="AE29" s="14" t="s">
        <v>39</v>
      </c>
      <c r="AF29" s="15">
        <v>40653</v>
      </c>
    </row>
    <row r="30" spans="1:32" ht="15" customHeight="1" x14ac:dyDescent="0.25">
      <c r="A30" s="387"/>
      <c r="B30" s="1" t="s">
        <v>229</v>
      </c>
      <c r="C30" s="2" t="s">
        <v>35</v>
      </c>
      <c r="D30" s="253" t="s">
        <v>65</v>
      </c>
      <c r="E30" s="4">
        <v>440787</v>
      </c>
      <c r="F30" s="34">
        <v>4023808</v>
      </c>
      <c r="G30" s="35">
        <v>240</v>
      </c>
      <c r="H30" s="26">
        <v>485</v>
      </c>
      <c r="I30" s="23">
        <v>7.47</v>
      </c>
      <c r="J30" s="23">
        <v>18.41</v>
      </c>
      <c r="K30" s="23">
        <v>1.3</v>
      </c>
      <c r="L30" s="27">
        <v>105</v>
      </c>
      <c r="M30" s="27">
        <v>270</v>
      </c>
      <c r="N30" s="25" t="s">
        <v>72</v>
      </c>
      <c r="O30" s="26">
        <v>77.599999999999994</v>
      </c>
      <c r="P30" s="5">
        <v>20.2</v>
      </c>
      <c r="Q30" s="23">
        <v>4.406782747240241</v>
      </c>
      <c r="R30" s="16" t="s">
        <v>222</v>
      </c>
      <c r="S30" s="23">
        <v>2.7</v>
      </c>
      <c r="T30" s="5">
        <v>151</v>
      </c>
      <c r="U30" s="27">
        <v>16</v>
      </c>
      <c r="V30" s="27">
        <v>82</v>
      </c>
      <c r="W30" s="27">
        <v>27</v>
      </c>
      <c r="X30" s="16" t="s">
        <v>222</v>
      </c>
      <c r="Y30" s="33"/>
      <c r="Z30" s="23">
        <v>0.77</v>
      </c>
      <c r="AA30" s="24" t="s">
        <v>78</v>
      </c>
      <c r="AB30" s="16" t="s">
        <v>222</v>
      </c>
      <c r="AC30" s="23">
        <v>1.44</v>
      </c>
      <c r="AD30" s="39">
        <v>-1.86</v>
      </c>
      <c r="AE30" s="14" t="s">
        <v>103</v>
      </c>
      <c r="AF30" s="15">
        <v>32587</v>
      </c>
    </row>
    <row r="31" spans="1:32" ht="15" customHeight="1" x14ac:dyDescent="0.25">
      <c r="A31" s="387"/>
      <c r="B31" s="1" t="s">
        <v>104</v>
      </c>
      <c r="C31" s="2" t="s">
        <v>35</v>
      </c>
      <c r="D31" s="253" t="s">
        <v>60</v>
      </c>
      <c r="E31" s="4">
        <v>442432</v>
      </c>
      <c r="F31" s="34">
        <v>4026017</v>
      </c>
      <c r="G31" s="37">
        <v>100</v>
      </c>
      <c r="H31" s="11">
        <v>702</v>
      </c>
      <c r="I31" s="7">
        <v>7.6</v>
      </c>
      <c r="J31" s="7">
        <v>11.63</v>
      </c>
      <c r="K31" s="8">
        <v>10.029999999999999</v>
      </c>
      <c r="L31" s="16" t="s">
        <v>102</v>
      </c>
      <c r="M31" s="9">
        <v>460</v>
      </c>
      <c r="N31" s="10" t="s">
        <v>72</v>
      </c>
      <c r="O31" s="11">
        <v>113</v>
      </c>
      <c r="P31" s="8">
        <v>30.4</v>
      </c>
      <c r="Q31" s="7">
        <v>4.2639897156684823</v>
      </c>
      <c r="R31" s="8">
        <v>13.3</v>
      </c>
      <c r="S31" s="7">
        <v>1.1000000000000001</v>
      </c>
      <c r="T31" s="8">
        <v>308</v>
      </c>
      <c r="U31" s="12">
        <v>0</v>
      </c>
      <c r="V31" s="9">
        <v>111</v>
      </c>
      <c r="W31" s="8">
        <v>13.3</v>
      </c>
      <c r="X31" s="21">
        <v>0.2</v>
      </c>
      <c r="Y31" s="8">
        <v>66.5</v>
      </c>
      <c r="Z31" s="7">
        <v>0.63</v>
      </c>
      <c r="AA31" s="21">
        <v>2.4E-2</v>
      </c>
      <c r="AB31" s="12" t="s">
        <v>56</v>
      </c>
      <c r="AC31" s="7">
        <v>7.85</v>
      </c>
      <c r="AD31" s="13">
        <v>1.02</v>
      </c>
      <c r="AE31" s="14" t="s">
        <v>39</v>
      </c>
      <c r="AF31" s="15">
        <v>41284</v>
      </c>
    </row>
    <row r="32" spans="1:32" ht="15" customHeight="1" x14ac:dyDescent="0.25">
      <c r="A32" s="387"/>
      <c r="B32" s="1" t="s">
        <v>105</v>
      </c>
      <c r="C32" s="2" t="s">
        <v>35</v>
      </c>
      <c r="D32" s="253" t="s">
        <v>65</v>
      </c>
      <c r="E32" s="4">
        <v>436937</v>
      </c>
      <c r="F32" s="34">
        <v>4023381</v>
      </c>
      <c r="G32" s="37">
        <v>480</v>
      </c>
      <c r="H32" s="11">
        <v>275</v>
      </c>
      <c r="I32" s="7">
        <v>8.1999999999999993</v>
      </c>
      <c r="J32" s="7">
        <v>16.760000000000002</v>
      </c>
      <c r="K32" s="7">
        <v>1.02</v>
      </c>
      <c r="L32" s="8">
        <v>61.4</v>
      </c>
      <c r="M32" s="9">
        <v>176</v>
      </c>
      <c r="N32" s="10" t="s">
        <v>43</v>
      </c>
      <c r="O32" s="11">
        <v>20</v>
      </c>
      <c r="P32" s="8">
        <v>36</v>
      </c>
      <c r="Q32" s="7">
        <v>0.63729246487867186</v>
      </c>
      <c r="R32" s="7">
        <v>2.1</v>
      </c>
      <c r="S32" s="7">
        <v>2.1</v>
      </c>
      <c r="T32" s="8">
        <v>115</v>
      </c>
      <c r="U32" s="12">
        <v>0</v>
      </c>
      <c r="V32" s="9">
        <v>29</v>
      </c>
      <c r="W32" s="9">
        <v>6.9</v>
      </c>
      <c r="X32" s="9">
        <v>0.06</v>
      </c>
      <c r="Y32" s="8">
        <v>115.00000000000001</v>
      </c>
      <c r="Z32" s="7">
        <v>1.2</v>
      </c>
      <c r="AA32" s="12" t="s">
        <v>38</v>
      </c>
      <c r="AB32" s="12" t="s">
        <v>56</v>
      </c>
      <c r="AC32" s="9">
        <v>1.1000000000000001</v>
      </c>
      <c r="AD32" s="13">
        <v>-0.01</v>
      </c>
      <c r="AE32" s="14" t="s">
        <v>39</v>
      </c>
      <c r="AF32" s="15">
        <v>40770</v>
      </c>
    </row>
    <row r="33" spans="1:32" ht="15" customHeight="1" x14ac:dyDescent="0.25">
      <c r="A33" s="387"/>
      <c r="B33" s="220" t="s">
        <v>249</v>
      </c>
      <c r="C33" s="221" t="s">
        <v>35</v>
      </c>
      <c r="D33" s="254" t="s">
        <v>58</v>
      </c>
      <c r="E33" s="222">
        <v>442074</v>
      </c>
      <c r="F33" s="223">
        <v>4022809</v>
      </c>
      <c r="G33" s="224">
        <v>460</v>
      </c>
      <c r="H33" s="225">
        <v>6536</v>
      </c>
      <c r="I33" s="226">
        <v>12.3</v>
      </c>
      <c r="J33" s="227">
        <v>16.8</v>
      </c>
      <c r="K33" s="227" t="s">
        <v>102</v>
      </c>
      <c r="L33" s="225" t="s">
        <v>102</v>
      </c>
      <c r="M33" s="228">
        <v>1049</v>
      </c>
      <c r="N33" s="229" t="s">
        <v>219</v>
      </c>
      <c r="O33" s="225">
        <v>630</v>
      </c>
      <c r="P33" s="230">
        <v>110</v>
      </c>
      <c r="Q33" s="226">
        <v>6.6</v>
      </c>
      <c r="R33" s="226" t="s">
        <v>178</v>
      </c>
      <c r="S33" s="226">
        <v>61</v>
      </c>
      <c r="T33" s="230">
        <v>0</v>
      </c>
      <c r="U33" s="231">
        <v>63</v>
      </c>
      <c r="V33" s="228">
        <v>7</v>
      </c>
      <c r="W33" s="228">
        <v>170</v>
      </c>
      <c r="X33" s="232">
        <v>0.6</v>
      </c>
      <c r="Y33" s="230">
        <v>283</v>
      </c>
      <c r="Z33" s="226" t="s">
        <v>44</v>
      </c>
      <c r="AA33" s="226" t="s">
        <v>44</v>
      </c>
      <c r="AB33" s="231" t="s">
        <v>86</v>
      </c>
      <c r="AC33" s="228">
        <v>0.33</v>
      </c>
      <c r="AD33" s="233">
        <v>26.87</v>
      </c>
      <c r="AE33" s="234" t="s">
        <v>39</v>
      </c>
      <c r="AF33" s="235">
        <v>41051</v>
      </c>
    </row>
    <row r="34" spans="1:32" ht="15" customHeight="1" x14ac:dyDescent="0.25">
      <c r="A34" s="387"/>
      <c r="B34" s="1" t="s">
        <v>106</v>
      </c>
      <c r="C34" s="2" t="s">
        <v>35</v>
      </c>
      <c r="D34" s="253" t="s">
        <v>41</v>
      </c>
      <c r="E34" s="4">
        <v>439009</v>
      </c>
      <c r="F34" s="34">
        <v>4020576</v>
      </c>
      <c r="G34" s="35">
        <v>1070</v>
      </c>
      <c r="H34" s="26">
        <v>351</v>
      </c>
      <c r="I34" s="23" t="s">
        <v>228</v>
      </c>
      <c r="J34" s="16" t="s">
        <v>222</v>
      </c>
      <c r="K34" s="16" t="s">
        <v>222</v>
      </c>
      <c r="L34" s="16" t="s">
        <v>222</v>
      </c>
      <c r="M34" s="27">
        <v>189</v>
      </c>
      <c r="N34" s="25" t="s">
        <v>43</v>
      </c>
      <c r="O34" s="26">
        <v>15.2</v>
      </c>
      <c r="P34" s="5">
        <v>53.6</v>
      </c>
      <c r="Q34" s="23">
        <v>0.32530451192314291</v>
      </c>
      <c r="R34" s="23">
        <v>1.3</v>
      </c>
      <c r="S34" s="23">
        <v>0.4</v>
      </c>
      <c r="T34" s="5">
        <v>101</v>
      </c>
      <c r="U34" s="24">
        <v>0</v>
      </c>
      <c r="V34" s="27">
        <v>59</v>
      </c>
      <c r="W34" s="5">
        <v>16.2</v>
      </c>
      <c r="X34" s="16" t="s">
        <v>222</v>
      </c>
      <c r="Y34" s="33"/>
      <c r="Z34" s="27">
        <v>0.9</v>
      </c>
      <c r="AA34" s="27">
        <v>0.09</v>
      </c>
      <c r="AB34" s="24" t="s">
        <v>66</v>
      </c>
      <c r="AC34" s="23">
        <v>7.09</v>
      </c>
      <c r="AD34" s="39">
        <v>-4.42</v>
      </c>
      <c r="AE34" s="40" t="s">
        <v>107</v>
      </c>
      <c r="AF34" s="15">
        <v>35188</v>
      </c>
    </row>
    <row r="35" spans="1:32" ht="15" customHeight="1" x14ac:dyDescent="0.25">
      <c r="A35" s="387"/>
      <c r="B35" s="1" t="s">
        <v>108</v>
      </c>
      <c r="C35" s="2" t="s">
        <v>35</v>
      </c>
      <c r="D35" s="253" t="s">
        <v>60</v>
      </c>
      <c r="E35" s="4">
        <v>441479</v>
      </c>
      <c r="F35" s="34">
        <v>4025438</v>
      </c>
      <c r="G35" s="37">
        <v>120</v>
      </c>
      <c r="H35" s="11">
        <v>880</v>
      </c>
      <c r="I35" s="7">
        <v>7.4</v>
      </c>
      <c r="J35" s="7">
        <v>12.2</v>
      </c>
      <c r="K35" s="7">
        <v>9.36</v>
      </c>
      <c r="L35" s="8">
        <v>87.8</v>
      </c>
      <c r="M35" s="9">
        <v>592</v>
      </c>
      <c r="N35" s="10" t="s">
        <v>72</v>
      </c>
      <c r="O35" s="11">
        <v>125</v>
      </c>
      <c r="P35" s="8">
        <v>45</v>
      </c>
      <c r="Q35" s="7">
        <v>3.186462324393359</v>
      </c>
      <c r="R35" s="8">
        <v>20</v>
      </c>
      <c r="S35" s="7">
        <v>2.2000000000000002</v>
      </c>
      <c r="T35" s="8">
        <v>275</v>
      </c>
      <c r="U35" s="12">
        <v>0</v>
      </c>
      <c r="V35" s="9">
        <v>205</v>
      </c>
      <c r="W35" s="9">
        <v>26</v>
      </c>
      <c r="X35" s="9">
        <v>0.33</v>
      </c>
      <c r="Y35" s="8">
        <v>78.787878787878782</v>
      </c>
      <c r="Z35" s="7">
        <v>0.69</v>
      </c>
      <c r="AA35" s="12" t="s">
        <v>38</v>
      </c>
      <c r="AB35" s="12" t="s">
        <v>56</v>
      </c>
      <c r="AC35" s="9">
        <v>9.6999999999999993</v>
      </c>
      <c r="AD35" s="13">
        <v>0.95</v>
      </c>
      <c r="AE35" s="14" t="s">
        <v>39</v>
      </c>
      <c r="AF35" s="15">
        <v>40773</v>
      </c>
    </row>
    <row r="36" spans="1:32" ht="15" customHeight="1" x14ac:dyDescent="0.25">
      <c r="A36" s="387"/>
      <c r="B36" s="1" t="s">
        <v>109</v>
      </c>
      <c r="C36" s="2" t="s">
        <v>35</v>
      </c>
      <c r="D36" s="253" t="s">
        <v>36</v>
      </c>
      <c r="E36" s="4">
        <v>445894</v>
      </c>
      <c r="F36" s="34">
        <v>4021455</v>
      </c>
      <c r="G36" s="37">
        <v>220</v>
      </c>
      <c r="H36" s="11">
        <v>767</v>
      </c>
      <c r="I36" s="7">
        <v>7.1</v>
      </c>
      <c r="J36" s="7">
        <v>13.38</v>
      </c>
      <c r="K36" s="7">
        <v>0.17</v>
      </c>
      <c r="L36" s="16" t="s">
        <v>222</v>
      </c>
      <c r="M36" s="9">
        <v>505</v>
      </c>
      <c r="N36" s="10" t="s">
        <v>110</v>
      </c>
      <c r="O36" s="11">
        <v>27.9</v>
      </c>
      <c r="P36" s="8">
        <v>143</v>
      </c>
      <c r="Q36" s="7">
        <v>0.22380998312032796</v>
      </c>
      <c r="R36" s="7">
        <v>4.05</v>
      </c>
      <c r="S36" s="7">
        <v>2.2799999999999998</v>
      </c>
      <c r="T36" s="8">
        <v>173</v>
      </c>
      <c r="U36" s="12">
        <v>0</v>
      </c>
      <c r="V36" s="9">
        <v>120</v>
      </c>
      <c r="W36" s="8">
        <v>66.7</v>
      </c>
      <c r="X36" s="9">
        <v>0.45</v>
      </c>
      <c r="Y36" s="8">
        <v>148.22222222222223</v>
      </c>
      <c r="Z36" s="9">
        <v>15</v>
      </c>
      <c r="AA36" s="7">
        <v>1.62</v>
      </c>
      <c r="AB36" s="9">
        <v>2.1800000000000002</v>
      </c>
      <c r="AC36" s="7">
        <v>0.4</v>
      </c>
      <c r="AD36" s="13">
        <v>-0.15</v>
      </c>
      <c r="AE36" s="14" t="s">
        <v>39</v>
      </c>
      <c r="AF36" s="15">
        <v>41113</v>
      </c>
    </row>
    <row r="37" spans="1:32" ht="15" customHeight="1" x14ac:dyDescent="0.25">
      <c r="A37" s="387"/>
      <c r="B37" s="1" t="s">
        <v>111</v>
      </c>
      <c r="C37" s="2" t="s">
        <v>35</v>
      </c>
      <c r="D37" s="253" t="s">
        <v>36</v>
      </c>
      <c r="E37" s="4">
        <v>439727</v>
      </c>
      <c r="F37" s="34">
        <v>4018783</v>
      </c>
      <c r="G37" s="35">
        <v>1290</v>
      </c>
      <c r="H37" s="11">
        <v>364</v>
      </c>
      <c r="I37" s="7" t="s">
        <v>224</v>
      </c>
      <c r="J37" s="16" t="s">
        <v>102</v>
      </c>
      <c r="K37" s="16" t="s">
        <v>102</v>
      </c>
      <c r="L37" s="16" t="s">
        <v>102</v>
      </c>
      <c r="M37" s="9">
        <v>260</v>
      </c>
      <c r="N37" s="10" t="s">
        <v>112</v>
      </c>
      <c r="O37" s="11">
        <v>41</v>
      </c>
      <c r="P37" s="8">
        <v>14</v>
      </c>
      <c r="Q37" s="7">
        <v>3.3594417077175698</v>
      </c>
      <c r="R37" s="8">
        <v>11</v>
      </c>
      <c r="S37" s="7">
        <v>3.8</v>
      </c>
      <c r="T37" s="8">
        <v>190</v>
      </c>
      <c r="U37" s="12">
        <v>0</v>
      </c>
      <c r="V37" s="9">
        <v>13</v>
      </c>
      <c r="W37" s="9">
        <v>12</v>
      </c>
      <c r="X37" s="9">
        <v>0.23</v>
      </c>
      <c r="Y37" s="8">
        <v>52.173913043478258</v>
      </c>
      <c r="Z37" s="7">
        <v>0.54</v>
      </c>
      <c r="AA37" s="21">
        <v>9.7000000000000003E-2</v>
      </c>
      <c r="AB37" s="12" t="s">
        <v>56</v>
      </c>
      <c r="AC37" s="41">
        <v>1.8</v>
      </c>
      <c r="AD37" s="13">
        <v>-1.08</v>
      </c>
      <c r="AE37" s="14" t="s">
        <v>47</v>
      </c>
      <c r="AF37" s="15">
        <v>37517</v>
      </c>
    </row>
    <row r="38" spans="1:32" ht="15" customHeight="1" x14ac:dyDescent="0.25">
      <c r="A38" s="387"/>
      <c r="B38" s="1" t="s">
        <v>113</v>
      </c>
      <c r="C38" s="2" t="s">
        <v>35</v>
      </c>
      <c r="D38" s="253" t="s">
        <v>94</v>
      </c>
      <c r="E38" s="4">
        <v>441602</v>
      </c>
      <c r="F38" s="34">
        <v>4026232</v>
      </c>
      <c r="G38" s="35">
        <v>105</v>
      </c>
      <c r="H38" s="11">
        <v>597</v>
      </c>
      <c r="I38" s="7" t="s">
        <v>230</v>
      </c>
      <c r="J38" s="16" t="s">
        <v>102</v>
      </c>
      <c r="K38" s="16" t="s">
        <v>102</v>
      </c>
      <c r="L38" s="16" t="s">
        <v>102</v>
      </c>
      <c r="M38" s="9">
        <v>390</v>
      </c>
      <c r="N38" s="10" t="s">
        <v>37</v>
      </c>
      <c r="O38" s="11">
        <v>80</v>
      </c>
      <c r="P38" s="8">
        <v>32</v>
      </c>
      <c r="Q38" s="7">
        <v>2.867816091954023</v>
      </c>
      <c r="R38" s="8">
        <v>10</v>
      </c>
      <c r="S38" s="8">
        <v>13</v>
      </c>
      <c r="T38" s="8">
        <v>280</v>
      </c>
      <c r="U38" s="12">
        <v>0</v>
      </c>
      <c r="V38" s="9">
        <v>75</v>
      </c>
      <c r="W38" s="9">
        <v>13</v>
      </c>
      <c r="X38" s="9">
        <v>0.13</v>
      </c>
      <c r="Y38" s="8">
        <v>100</v>
      </c>
      <c r="Z38" s="7">
        <v>0.85</v>
      </c>
      <c r="AA38" s="21">
        <v>0.253</v>
      </c>
      <c r="AB38" s="9">
        <v>4.0000000000000001E-3</v>
      </c>
      <c r="AC38" s="41">
        <v>5.2</v>
      </c>
      <c r="AD38" s="13">
        <v>-0.64</v>
      </c>
      <c r="AE38" s="14" t="s">
        <v>47</v>
      </c>
      <c r="AF38" s="15">
        <v>37517</v>
      </c>
    </row>
    <row r="39" spans="1:32" ht="15" customHeight="1" x14ac:dyDescent="0.25">
      <c r="A39" s="387"/>
      <c r="B39" s="1" t="s">
        <v>114</v>
      </c>
      <c r="C39" s="2" t="s">
        <v>35</v>
      </c>
      <c r="D39" s="253" t="s">
        <v>60</v>
      </c>
      <c r="E39" s="4">
        <v>441899</v>
      </c>
      <c r="F39" s="34">
        <v>4023741</v>
      </c>
      <c r="G39" s="35">
        <v>300</v>
      </c>
      <c r="H39" s="11">
        <v>641</v>
      </c>
      <c r="I39" s="7" t="s">
        <v>231</v>
      </c>
      <c r="J39" s="16" t="s">
        <v>102</v>
      </c>
      <c r="K39" s="16" t="s">
        <v>102</v>
      </c>
      <c r="L39" s="16" t="s">
        <v>102</v>
      </c>
      <c r="M39" s="9">
        <v>410</v>
      </c>
      <c r="N39" s="10" t="s">
        <v>72</v>
      </c>
      <c r="O39" s="11">
        <v>95</v>
      </c>
      <c r="P39" s="8">
        <v>21</v>
      </c>
      <c r="Q39" s="7">
        <v>5.189381499726327</v>
      </c>
      <c r="R39" s="8">
        <v>11</v>
      </c>
      <c r="S39" s="7">
        <v>2.2000000000000002</v>
      </c>
      <c r="T39" s="8">
        <v>191</v>
      </c>
      <c r="U39" s="12">
        <v>0</v>
      </c>
      <c r="V39" s="9">
        <v>120</v>
      </c>
      <c r="W39" s="9">
        <v>31</v>
      </c>
      <c r="X39" s="9">
        <v>0.41</v>
      </c>
      <c r="Y39" s="8">
        <v>75.609756097560975</v>
      </c>
      <c r="Z39" s="7">
        <v>0.33</v>
      </c>
      <c r="AA39" s="21">
        <v>0.253</v>
      </c>
      <c r="AB39" s="12" t="s">
        <v>56</v>
      </c>
      <c r="AC39" s="41">
        <v>9.1999999999999993</v>
      </c>
      <c r="AD39" s="13">
        <v>-0.34</v>
      </c>
      <c r="AE39" s="14" t="s">
        <v>47</v>
      </c>
      <c r="AF39" s="15">
        <v>37517</v>
      </c>
    </row>
    <row r="40" spans="1:32" ht="15" customHeight="1" x14ac:dyDescent="0.25">
      <c r="A40" s="387"/>
      <c r="B40" s="1" t="s">
        <v>115</v>
      </c>
      <c r="C40" s="2" t="s">
        <v>35</v>
      </c>
      <c r="D40" s="253" t="s">
        <v>65</v>
      </c>
      <c r="E40" s="4">
        <v>443993</v>
      </c>
      <c r="F40" s="34">
        <v>4027861</v>
      </c>
      <c r="G40" s="35">
        <v>200</v>
      </c>
      <c r="H40" s="11">
        <v>161</v>
      </c>
      <c r="I40" s="7" t="s">
        <v>232</v>
      </c>
      <c r="J40" s="16" t="s">
        <v>102</v>
      </c>
      <c r="K40" s="16" t="s">
        <v>102</v>
      </c>
      <c r="L40" s="16" t="s">
        <v>102</v>
      </c>
      <c r="M40" s="9">
        <v>110</v>
      </c>
      <c r="N40" s="10" t="s">
        <v>63</v>
      </c>
      <c r="O40" s="11">
        <v>17</v>
      </c>
      <c r="P40" s="8">
        <v>18</v>
      </c>
      <c r="Q40" s="7">
        <v>1.0833971902937423</v>
      </c>
      <c r="R40" s="7">
        <v>0.54</v>
      </c>
      <c r="S40" s="7">
        <v>1.3</v>
      </c>
      <c r="T40" s="8">
        <v>83</v>
      </c>
      <c r="U40" s="12">
        <v>0</v>
      </c>
      <c r="V40" s="9">
        <v>8.6999999999999993</v>
      </c>
      <c r="W40" s="7">
        <v>3</v>
      </c>
      <c r="X40" s="12" t="s">
        <v>44</v>
      </c>
      <c r="Y40" s="31"/>
      <c r="Z40" s="9">
        <v>0.2</v>
      </c>
      <c r="AA40" s="21">
        <v>1.7000000000000001E-2</v>
      </c>
      <c r="AB40" s="12" t="s">
        <v>56</v>
      </c>
      <c r="AC40" s="41">
        <v>2.1</v>
      </c>
      <c r="AD40" s="13">
        <v>1.25</v>
      </c>
      <c r="AE40" s="14" t="s">
        <v>47</v>
      </c>
      <c r="AF40" s="15">
        <v>37517</v>
      </c>
    </row>
    <row r="41" spans="1:32" ht="15" customHeight="1" x14ac:dyDescent="0.25">
      <c r="A41" s="387"/>
      <c r="B41" s="1" t="s">
        <v>116</v>
      </c>
      <c r="C41" s="2" t="s">
        <v>35</v>
      </c>
      <c r="D41" s="253" t="s">
        <v>58</v>
      </c>
      <c r="E41" s="4">
        <v>443811</v>
      </c>
      <c r="F41" s="34">
        <v>4023222</v>
      </c>
      <c r="G41" s="35">
        <v>138</v>
      </c>
      <c r="H41" s="11">
        <v>714</v>
      </c>
      <c r="I41" s="7" t="s">
        <v>231</v>
      </c>
      <c r="J41" s="16" t="s">
        <v>102</v>
      </c>
      <c r="K41" s="16" t="s">
        <v>102</v>
      </c>
      <c r="L41" s="16" t="s">
        <v>102</v>
      </c>
      <c r="M41" s="9">
        <v>470</v>
      </c>
      <c r="N41" s="10" t="s">
        <v>92</v>
      </c>
      <c r="O41" s="11">
        <v>70</v>
      </c>
      <c r="P41" s="8">
        <v>85</v>
      </c>
      <c r="Q41" s="7">
        <v>0.94469235970250176</v>
      </c>
      <c r="R41" s="8">
        <v>14</v>
      </c>
      <c r="S41" s="7">
        <v>2.5</v>
      </c>
      <c r="T41" s="8">
        <v>405</v>
      </c>
      <c r="U41" s="12">
        <v>0</v>
      </c>
      <c r="V41" s="9">
        <v>63</v>
      </c>
      <c r="W41" s="9">
        <v>7.4</v>
      </c>
      <c r="X41" s="12" t="s">
        <v>44</v>
      </c>
      <c r="Y41" s="31"/>
      <c r="Z41" s="7">
        <v>0.84</v>
      </c>
      <c r="AA41" s="21">
        <v>1.4E-2</v>
      </c>
      <c r="AB41" s="9">
        <v>1E-3</v>
      </c>
      <c r="AC41" s="41">
        <v>6.5</v>
      </c>
      <c r="AD41" s="13">
        <v>0.74</v>
      </c>
      <c r="AE41" s="14" t="s">
        <v>47</v>
      </c>
      <c r="AF41" s="15">
        <v>37517</v>
      </c>
    </row>
    <row r="42" spans="1:32" ht="15" customHeight="1" x14ac:dyDescent="0.25">
      <c r="A42" s="387"/>
      <c r="B42" s="1" t="s">
        <v>117</v>
      </c>
      <c r="C42" s="2" t="s">
        <v>35</v>
      </c>
      <c r="D42" s="253" t="s">
        <v>58</v>
      </c>
      <c r="E42" s="4">
        <v>443611</v>
      </c>
      <c r="F42" s="34">
        <v>4023520</v>
      </c>
      <c r="G42" s="35">
        <v>320</v>
      </c>
      <c r="H42" s="11">
        <v>890</v>
      </c>
      <c r="I42" s="7" t="s">
        <v>233</v>
      </c>
      <c r="J42" s="16" t="s">
        <v>102</v>
      </c>
      <c r="K42" s="16" t="s">
        <v>102</v>
      </c>
      <c r="L42" s="16" t="s">
        <v>102</v>
      </c>
      <c r="M42" s="9">
        <v>544</v>
      </c>
      <c r="N42" s="10" t="s">
        <v>37</v>
      </c>
      <c r="O42" s="11">
        <v>105</v>
      </c>
      <c r="P42" s="8">
        <v>55</v>
      </c>
      <c r="Q42" s="7">
        <v>2.1899686520376176</v>
      </c>
      <c r="R42" s="8">
        <v>12</v>
      </c>
      <c r="S42" s="7">
        <v>1.9</v>
      </c>
      <c r="T42" s="8">
        <v>245</v>
      </c>
      <c r="U42" s="12">
        <v>0</v>
      </c>
      <c r="V42" s="9">
        <v>190</v>
      </c>
      <c r="W42" s="9">
        <v>30</v>
      </c>
      <c r="X42" s="12" t="s">
        <v>78</v>
      </c>
      <c r="Y42" s="31"/>
      <c r="Z42" s="9">
        <v>1.2</v>
      </c>
      <c r="AA42" s="9">
        <v>0.54</v>
      </c>
      <c r="AB42" s="12" t="s">
        <v>56</v>
      </c>
      <c r="AC42" s="41">
        <v>8.6999999999999993</v>
      </c>
      <c r="AD42" s="38">
        <v>-2.2999999999999998</v>
      </c>
      <c r="AE42" s="14" t="s">
        <v>47</v>
      </c>
      <c r="AF42" s="15">
        <v>38698</v>
      </c>
    </row>
    <row r="43" spans="1:32" ht="15" customHeight="1" x14ac:dyDescent="0.25">
      <c r="A43" s="387"/>
      <c r="B43" s="1" t="s">
        <v>118</v>
      </c>
      <c r="C43" s="2" t="s">
        <v>35</v>
      </c>
      <c r="D43" s="253" t="s">
        <v>36</v>
      </c>
      <c r="E43" s="4">
        <v>444194</v>
      </c>
      <c r="F43" s="34">
        <v>4022503</v>
      </c>
      <c r="G43" s="35">
        <v>120</v>
      </c>
      <c r="H43" s="11">
        <v>680</v>
      </c>
      <c r="I43" s="7" t="s">
        <v>228</v>
      </c>
      <c r="J43" s="16" t="s">
        <v>102</v>
      </c>
      <c r="K43" s="16" t="s">
        <v>102</v>
      </c>
      <c r="L43" s="16" t="s">
        <v>102</v>
      </c>
      <c r="M43" s="9">
        <v>409</v>
      </c>
      <c r="N43" s="10" t="s">
        <v>37</v>
      </c>
      <c r="O43" s="11">
        <v>79</v>
      </c>
      <c r="P43" s="8">
        <v>43</v>
      </c>
      <c r="Q43" s="7">
        <v>2.1075113605987705</v>
      </c>
      <c r="R43" s="7">
        <v>8.1999999999999993</v>
      </c>
      <c r="S43" s="7">
        <v>2.5</v>
      </c>
      <c r="T43" s="8">
        <v>230</v>
      </c>
      <c r="U43" s="12">
        <v>0</v>
      </c>
      <c r="V43" s="9">
        <v>104</v>
      </c>
      <c r="W43" s="9">
        <v>25</v>
      </c>
      <c r="X43" s="9">
        <v>0.31</v>
      </c>
      <c r="Y43" s="8">
        <v>80.645161290322577</v>
      </c>
      <c r="Z43" s="7">
        <v>0.98</v>
      </c>
      <c r="AA43" s="9">
        <v>0.22</v>
      </c>
      <c r="AB43" s="9">
        <v>2E-3</v>
      </c>
      <c r="AC43" s="41">
        <v>6.2</v>
      </c>
      <c r="AD43" s="13">
        <v>-2.21</v>
      </c>
      <c r="AE43" s="14" t="s">
        <v>47</v>
      </c>
      <c r="AF43" s="15">
        <v>38698</v>
      </c>
    </row>
    <row r="44" spans="1:32" ht="15" customHeight="1" x14ac:dyDescent="0.25">
      <c r="A44" s="387"/>
      <c r="B44" s="1" t="s">
        <v>119</v>
      </c>
      <c r="C44" s="2" t="s">
        <v>35</v>
      </c>
      <c r="D44" s="253" t="s">
        <v>36</v>
      </c>
      <c r="E44" s="4">
        <v>442801</v>
      </c>
      <c r="F44" s="34">
        <v>4021984</v>
      </c>
      <c r="G44" s="35">
        <v>400</v>
      </c>
      <c r="H44" s="11">
        <v>550</v>
      </c>
      <c r="I44" s="7" t="s">
        <v>228</v>
      </c>
      <c r="J44" s="16" t="s">
        <v>102</v>
      </c>
      <c r="K44" s="16" t="s">
        <v>102</v>
      </c>
      <c r="L44" s="16" t="s">
        <v>102</v>
      </c>
      <c r="M44" s="9">
        <v>326</v>
      </c>
      <c r="N44" s="10" t="s">
        <v>37</v>
      </c>
      <c r="O44" s="11">
        <v>63</v>
      </c>
      <c r="P44" s="8">
        <v>27</v>
      </c>
      <c r="Q44" s="7">
        <v>2.6766283524904217</v>
      </c>
      <c r="R44" s="8">
        <v>10</v>
      </c>
      <c r="S44" s="7">
        <v>3.3</v>
      </c>
      <c r="T44" s="8">
        <v>215</v>
      </c>
      <c r="U44" s="12">
        <v>0</v>
      </c>
      <c r="V44" s="9">
        <v>55</v>
      </c>
      <c r="W44" s="9">
        <v>26</v>
      </c>
      <c r="X44" s="21">
        <v>0.2</v>
      </c>
      <c r="Y44" s="8">
        <v>130</v>
      </c>
      <c r="Z44" s="9">
        <v>0.7</v>
      </c>
      <c r="AA44" s="9">
        <v>0.31</v>
      </c>
      <c r="AB44" s="9">
        <v>4.0000000000000001E-3</v>
      </c>
      <c r="AC44" s="41">
        <v>1.8</v>
      </c>
      <c r="AD44" s="13">
        <v>-2.5499999999999998</v>
      </c>
      <c r="AE44" s="14" t="s">
        <v>47</v>
      </c>
      <c r="AF44" s="15">
        <v>38699</v>
      </c>
    </row>
    <row r="45" spans="1:32" ht="15" customHeight="1" x14ac:dyDescent="0.25">
      <c r="A45" s="387"/>
      <c r="B45" s="1" t="s">
        <v>120</v>
      </c>
      <c r="C45" s="2" t="s">
        <v>35</v>
      </c>
      <c r="D45" s="253" t="s">
        <v>60</v>
      </c>
      <c r="E45" s="4">
        <v>445170</v>
      </c>
      <c r="F45" s="34">
        <v>4028179</v>
      </c>
      <c r="G45" s="35">
        <v>60</v>
      </c>
      <c r="H45" s="11">
        <v>560</v>
      </c>
      <c r="I45" s="7" t="s">
        <v>231</v>
      </c>
      <c r="J45" s="16" t="s">
        <v>102</v>
      </c>
      <c r="K45" s="16" t="s">
        <v>102</v>
      </c>
      <c r="L45" s="16" t="s">
        <v>102</v>
      </c>
      <c r="M45" s="9">
        <v>360</v>
      </c>
      <c r="N45" s="10" t="s">
        <v>76</v>
      </c>
      <c r="O45" s="11">
        <v>85</v>
      </c>
      <c r="P45" s="8">
        <v>25</v>
      </c>
      <c r="Q45" s="7">
        <v>3.9002298850574717</v>
      </c>
      <c r="R45" s="8">
        <v>13</v>
      </c>
      <c r="S45" s="7">
        <v>1.5</v>
      </c>
      <c r="T45" s="8">
        <v>309</v>
      </c>
      <c r="U45" s="12">
        <v>0</v>
      </c>
      <c r="V45" s="9">
        <v>50</v>
      </c>
      <c r="W45" s="9">
        <v>7.6</v>
      </c>
      <c r="X45" s="12" t="s">
        <v>44</v>
      </c>
      <c r="Y45" s="31"/>
      <c r="Z45" s="7">
        <v>0.26</v>
      </c>
      <c r="AA45" s="21">
        <v>0.64200000000000002</v>
      </c>
      <c r="AB45" s="9">
        <v>1E-3</v>
      </c>
      <c r="AC45" s="41">
        <v>4.2</v>
      </c>
      <c r="AD45" s="13">
        <v>0.62</v>
      </c>
      <c r="AE45" s="14" t="s">
        <v>47</v>
      </c>
      <c r="AF45" s="15">
        <v>37517</v>
      </c>
    </row>
    <row r="46" spans="1:32" ht="15" customHeight="1" x14ac:dyDescent="0.25">
      <c r="A46" s="387"/>
      <c r="B46" s="1" t="s">
        <v>121</v>
      </c>
      <c r="C46" s="2" t="s">
        <v>35</v>
      </c>
      <c r="D46" s="253" t="s">
        <v>54</v>
      </c>
      <c r="E46" s="4">
        <v>444152</v>
      </c>
      <c r="F46" s="34">
        <v>4027510</v>
      </c>
      <c r="G46" s="35">
        <v>180</v>
      </c>
      <c r="H46" s="11">
        <v>340</v>
      </c>
      <c r="I46" s="7" t="s">
        <v>233</v>
      </c>
      <c r="J46" s="16" t="s">
        <v>102</v>
      </c>
      <c r="K46" s="16" t="s">
        <v>102</v>
      </c>
      <c r="L46" s="16" t="s">
        <v>102</v>
      </c>
      <c r="M46" s="12">
        <v>232</v>
      </c>
      <c r="N46" s="10" t="s">
        <v>63</v>
      </c>
      <c r="O46" s="11">
        <v>38</v>
      </c>
      <c r="P46" s="8">
        <v>36</v>
      </c>
      <c r="Q46" s="7">
        <v>1.2108556832694763</v>
      </c>
      <c r="R46" s="8">
        <v>4</v>
      </c>
      <c r="S46" s="7">
        <v>1.4</v>
      </c>
      <c r="T46" s="8">
        <v>195</v>
      </c>
      <c r="U46" s="12">
        <v>0</v>
      </c>
      <c r="V46" s="12">
        <v>33</v>
      </c>
      <c r="W46" s="7">
        <v>2</v>
      </c>
      <c r="X46" s="12" t="s">
        <v>44</v>
      </c>
      <c r="Y46" s="31"/>
      <c r="Z46" s="7">
        <v>0.44</v>
      </c>
      <c r="AA46" s="16" t="s">
        <v>102</v>
      </c>
      <c r="AB46" s="16" t="s">
        <v>102</v>
      </c>
      <c r="AC46" s="41">
        <v>0.82</v>
      </c>
      <c r="AD46" s="19">
        <v>-2.17</v>
      </c>
      <c r="AE46" s="14" t="s">
        <v>47</v>
      </c>
      <c r="AF46" s="15">
        <v>38511</v>
      </c>
    </row>
    <row r="47" spans="1:32" ht="15" customHeight="1" x14ac:dyDescent="0.25">
      <c r="A47" s="387"/>
      <c r="B47" s="1" t="s">
        <v>122</v>
      </c>
      <c r="C47" s="2" t="s">
        <v>35</v>
      </c>
      <c r="D47" s="253" t="s">
        <v>60</v>
      </c>
      <c r="E47" s="4">
        <v>445760</v>
      </c>
      <c r="F47" s="34">
        <v>4029271</v>
      </c>
      <c r="G47" s="35">
        <v>130</v>
      </c>
      <c r="H47" s="11">
        <v>215</v>
      </c>
      <c r="I47" s="7" t="s">
        <v>226</v>
      </c>
      <c r="J47" s="16" t="s">
        <v>102</v>
      </c>
      <c r="K47" s="16" t="s">
        <v>102</v>
      </c>
      <c r="L47" s="16" t="s">
        <v>102</v>
      </c>
      <c r="M47" s="9">
        <v>160</v>
      </c>
      <c r="N47" s="10" t="s">
        <v>63</v>
      </c>
      <c r="O47" s="11">
        <v>30</v>
      </c>
      <c r="P47" s="8">
        <v>12</v>
      </c>
      <c r="Q47" s="7">
        <v>2.8678160919540225</v>
      </c>
      <c r="R47" s="7">
        <v>6.1</v>
      </c>
      <c r="S47" s="7">
        <v>1.1000000000000001</v>
      </c>
      <c r="T47" s="8">
        <v>115</v>
      </c>
      <c r="U47" s="12">
        <v>0</v>
      </c>
      <c r="V47" s="9">
        <v>22</v>
      </c>
      <c r="W47" s="9">
        <v>3.6</v>
      </c>
      <c r="X47" s="12" t="s">
        <v>44</v>
      </c>
      <c r="Y47" s="31"/>
      <c r="Z47" s="7">
        <v>0.18</v>
      </c>
      <c r="AA47" s="9">
        <v>0.35</v>
      </c>
      <c r="AB47" s="9">
        <v>3.0000000000000001E-3</v>
      </c>
      <c r="AC47" s="41">
        <v>1.6</v>
      </c>
      <c r="AD47" s="38">
        <v>1.3</v>
      </c>
      <c r="AE47" s="14" t="s">
        <v>47</v>
      </c>
      <c r="AF47" s="15">
        <v>38420</v>
      </c>
    </row>
    <row r="48" spans="1:32" ht="15" customHeight="1" x14ac:dyDescent="0.25">
      <c r="A48" s="387"/>
      <c r="B48" s="1" t="s">
        <v>123</v>
      </c>
      <c r="C48" s="2" t="s">
        <v>35</v>
      </c>
      <c r="D48" s="253" t="s">
        <v>60</v>
      </c>
      <c r="E48" s="4">
        <v>445214</v>
      </c>
      <c r="F48" s="34">
        <v>4028188</v>
      </c>
      <c r="G48" s="35">
        <v>60</v>
      </c>
      <c r="H48" s="11">
        <v>530</v>
      </c>
      <c r="I48" s="7" t="s">
        <v>224</v>
      </c>
      <c r="J48" s="16" t="s">
        <v>102</v>
      </c>
      <c r="K48" s="16" t="s">
        <v>102</v>
      </c>
      <c r="L48" s="16" t="s">
        <v>102</v>
      </c>
      <c r="M48" s="9">
        <v>342</v>
      </c>
      <c r="N48" s="10" t="s">
        <v>76</v>
      </c>
      <c r="O48" s="11">
        <v>80</v>
      </c>
      <c r="P48" s="8">
        <v>24</v>
      </c>
      <c r="Q48" s="7">
        <v>3.8237547892720305</v>
      </c>
      <c r="R48" s="8">
        <v>12</v>
      </c>
      <c r="S48" s="7">
        <v>1.3</v>
      </c>
      <c r="T48" s="8">
        <v>285</v>
      </c>
      <c r="U48" s="12">
        <v>0</v>
      </c>
      <c r="V48" s="9">
        <v>50</v>
      </c>
      <c r="W48" s="9">
        <v>7.7</v>
      </c>
      <c r="X48" s="12" t="s">
        <v>44</v>
      </c>
      <c r="Y48" s="31"/>
      <c r="Z48" s="7">
        <v>0.17</v>
      </c>
      <c r="AA48" s="21">
        <v>0.3</v>
      </c>
      <c r="AB48" s="12" t="s">
        <v>56</v>
      </c>
      <c r="AC48" s="41">
        <v>4.5</v>
      </c>
      <c r="AD48" s="13">
        <v>0.02</v>
      </c>
      <c r="AE48" s="14" t="s">
        <v>47</v>
      </c>
      <c r="AF48" s="15">
        <v>38420</v>
      </c>
    </row>
    <row r="49" spans="1:32" ht="15" customHeight="1" x14ac:dyDescent="0.25">
      <c r="A49" s="387"/>
      <c r="B49" s="1" t="s">
        <v>124</v>
      </c>
      <c r="C49" s="2" t="s">
        <v>35</v>
      </c>
      <c r="D49" s="253" t="s">
        <v>94</v>
      </c>
      <c r="E49" s="4">
        <v>445612</v>
      </c>
      <c r="F49" s="34">
        <v>4028725</v>
      </c>
      <c r="G49" s="35">
        <v>280</v>
      </c>
      <c r="H49" s="11">
        <v>315</v>
      </c>
      <c r="I49" s="7" t="s">
        <v>224</v>
      </c>
      <c r="J49" s="16" t="s">
        <v>102</v>
      </c>
      <c r="K49" s="16" t="s">
        <v>102</v>
      </c>
      <c r="L49" s="16" t="s">
        <v>102</v>
      </c>
      <c r="M49" s="9">
        <v>207</v>
      </c>
      <c r="N49" s="10" t="s">
        <v>76</v>
      </c>
      <c r="O49" s="11">
        <v>47</v>
      </c>
      <c r="P49" s="8">
        <v>14</v>
      </c>
      <c r="Q49" s="7">
        <v>3.8510673234811166</v>
      </c>
      <c r="R49" s="8">
        <v>8</v>
      </c>
      <c r="S49" s="7">
        <v>1.2</v>
      </c>
      <c r="T49" s="8">
        <v>195</v>
      </c>
      <c r="U49" s="12">
        <v>0</v>
      </c>
      <c r="V49" s="9">
        <v>15</v>
      </c>
      <c r="W49" s="9">
        <v>3.2</v>
      </c>
      <c r="X49" s="12" t="s">
        <v>44</v>
      </c>
      <c r="Y49" s="31"/>
      <c r="Z49" s="7">
        <v>0.14000000000000001</v>
      </c>
      <c r="AA49" s="9">
        <v>0.18</v>
      </c>
      <c r="AB49" s="12" t="s">
        <v>56</v>
      </c>
      <c r="AC49" s="41">
        <v>0.85</v>
      </c>
      <c r="AD49" s="13">
        <v>-0.05</v>
      </c>
      <c r="AE49" s="14" t="s">
        <v>47</v>
      </c>
      <c r="AF49" s="15">
        <v>38420</v>
      </c>
    </row>
    <row r="50" spans="1:32" ht="15" customHeight="1" x14ac:dyDescent="0.25">
      <c r="A50" s="387"/>
      <c r="B50" s="1" t="s">
        <v>125</v>
      </c>
      <c r="C50" s="2" t="s">
        <v>35</v>
      </c>
      <c r="D50" s="253" t="s">
        <v>36</v>
      </c>
      <c r="E50" s="4">
        <v>440890</v>
      </c>
      <c r="F50" s="34">
        <v>4019767</v>
      </c>
      <c r="G50" s="35">
        <v>1190</v>
      </c>
      <c r="H50" s="11">
        <v>405</v>
      </c>
      <c r="I50" s="7" t="s">
        <v>234</v>
      </c>
      <c r="J50" s="16" t="s">
        <v>102</v>
      </c>
      <c r="K50" s="16" t="s">
        <v>102</v>
      </c>
      <c r="L50" s="16" t="s">
        <v>102</v>
      </c>
      <c r="M50" s="9">
        <v>285</v>
      </c>
      <c r="N50" s="10" t="s">
        <v>37</v>
      </c>
      <c r="O50" s="11">
        <v>41</v>
      </c>
      <c r="P50" s="8">
        <v>18</v>
      </c>
      <c r="Q50" s="7">
        <v>2.6128991060025548</v>
      </c>
      <c r="R50" s="8">
        <v>9</v>
      </c>
      <c r="S50" s="7">
        <v>5.6</v>
      </c>
      <c r="T50" s="8">
        <v>145</v>
      </c>
      <c r="U50" s="12">
        <v>0</v>
      </c>
      <c r="V50" s="9">
        <v>51</v>
      </c>
      <c r="W50" s="9">
        <v>15</v>
      </c>
      <c r="X50" s="9">
        <v>0.13</v>
      </c>
      <c r="Y50" s="8">
        <v>115.38461538461539</v>
      </c>
      <c r="Z50" s="7">
        <v>0.97</v>
      </c>
      <c r="AA50" s="9">
        <v>0.32</v>
      </c>
      <c r="AB50" s="9">
        <v>2.1000000000000001E-2</v>
      </c>
      <c r="AC50" s="42" t="s">
        <v>44</v>
      </c>
      <c r="AD50" s="13">
        <v>-1.94</v>
      </c>
      <c r="AE50" s="14" t="s">
        <v>47</v>
      </c>
      <c r="AF50" s="15">
        <v>38687</v>
      </c>
    </row>
    <row r="51" spans="1:32" ht="15" customHeight="1" x14ac:dyDescent="0.25">
      <c r="A51" s="387"/>
      <c r="B51" s="1" t="s">
        <v>126</v>
      </c>
      <c r="C51" s="2" t="s">
        <v>35</v>
      </c>
      <c r="D51" s="253" t="s">
        <v>41</v>
      </c>
      <c r="E51" s="4">
        <v>438917</v>
      </c>
      <c r="F51" s="34">
        <v>4020148</v>
      </c>
      <c r="G51" s="35">
        <v>1048</v>
      </c>
      <c r="H51" s="11">
        <v>290</v>
      </c>
      <c r="I51" s="7" t="s">
        <v>235</v>
      </c>
      <c r="J51" s="16" t="s">
        <v>102</v>
      </c>
      <c r="K51" s="16" t="s">
        <v>102</v>
      </c>
      <c r="L51" s="16" t="s">
        <v>102</v>
      </c>
      <c r="M51" s="9">
        <v>220</v>
      </c>
      <c r="N51" s="10" t="s">
        <v>127</v>
      </c>
      <c r="O51" s="11">
        <v>11</v>
      </c>
      <c r="P51" s="8">
        <v>51</v>
      </c>
      <c r="Q51" s="7">
        <v>0.24741942754113141</v>
      </c>
      <c r="R51" s="8">
        <v>1</v>
      </c>
      <c r="S51" s="7">
        <v>2.6</v>
      </c>
      <c r="T51" s="8">
        <v>125</v>
      </c>
      <c r="U51" s="12">
        <v>0</v>
      </c>
      <c r="V51" s="9">
        <v>28</v>
      </c>
      <c r="W51" s="9">
        <v>11</v>
      </c>
      <c r="X51" s="12" t="s">
        <v>44</v>
      </c>
      <c r="Y51" s="31"/>
      <c r="Z51" s="7">
        <v>1</v>
      </c>
      <c r="AA51" s="9">
        <v>0.22</v>
      </c>
      <c r="AB51" s="9">
        <v>2E-3</v>
      </c>
      <c r="AC51" s="41">
        <v>0.41</v>
      </c>
      <c r="AD51" s="13">
        <v>-1.24</v>
      </c>
      <c r="AE51" s="14" t="s">
        <v>47</v>
      </c>
      <c r="AF51" s="15">
        <v>38715</v>
      </c>
    </row>
    <row r="52" spans="1:32" ht="15" customHeight="1" x14ac:dyDescent="0.25">
      <c r="A52" s="387"/>
      <c r="B52" s="1" t="s">
        <v>128</v>
      </c>
      <c r="C52" s="2" t="s">
        <v>35</v>
      </c>
      <c r="D52" s="253" t="s">
        <v>60</v>
      </c>
      <c r="E52" s="4">
        <v>441847</v>
      </c>
      <c r="F52" s="34">
        <v>4023497</v>
      </c>
      <c r="G52" s="35">
        <v>210</v>
      </c>
      <c r="H52" s="11">
        <v>645</v>
      </c>
      <c r="I52" s="7" t="s">
        <v>233</v>
      </c>
      <c r="J52" s="16" t="s">
        <v>102</v>
      </c>
      <c r="K52" s="16" t="s">
        <v>102</v>
      </c>
      <c r="L52" s="16" t="s">
        <v>102</v>
      </c>
      <c r="M52" s="9">
        <v>386</v>
      </c>
      <c r="N52" s="10" t="s">
        <v>72</v>
      </c>
      <c r="O52" s="11">
        <v>88</v>
      </c>
      <c r="P52" s="8">
        <v>24</v>
      </c>
      <c r="Q52" s="7">
        <v>4.2061302681992334</v>
      </c>
      <c r="R52" s="8">
        <v>10</v>
      </c>
      <c r="S52" s="7">
        <v>2.2999999999999998</v>
      </c>
      <c r="T52" s="8">
        <v>195</v>
      </c>
      <c r="U52" s="12">
        <v>0</v>
      </c>
      <c r="V52" s="9">
        <v>98</v>
      </c>
      <c r="W52" s="9">
        <v>31</v>
      </c>
      <c r="X52" s="9">
        <v>0.41</v>
      </c>
      <c r="Y52" s="8">
        <v>75.609756097560975</v>
      </c>
      <c r="Z52" s="7">
        <v>0.41</v>
      </c>
      <c r="AA52" s="9">
        <v>0.47</v>
      </c>
      <c r="AB52" s="9">
        <v>3.0000000000000001E-3</v>
      </c>
      <c r="AC52" s="41">
        <v>8.6</v>
      </c>
      <c r="AD52" s="38">
        <v>0</v>
      </c>
      <c r="AE52" s="14" t="s">
        <v>47</v>
      </c>
      <c r="AF52" s="15">
        <v>38706</v>
      </c>
    </row>
    <row r="53" spans="1:32" ht="15" customHeight="1" x14ac:dyDescent="0.25">
      <c r="A53" s="387"/>
      <c r="B53" s="1" t="s">
        <v>129</v>
      </c>
      <c r="C53" s="2" t="s">
        <v>35</v>
      </c>
      <c r="D53" s="253" t="s">
        <v>65</v>
      </c>
      <c r="E53" s="4">
        <v>440707</v>
      </c>
      <c r="F53" s="34">
        <v>4023945</v>
      </c>
      <c r="G53" s="35">
        <v>286</v>
      </c>
      <c r="H53" s="11">
        <v>590</v>
      </c>
      <c r="I53" s="7" t="s">
        <v>233</v>
      </c>
      <c r="J53" s="16" t="s">
        <v>102</v>
      </c>
      <c r="K53" s="16" t="s">
        <v>102</v>
      </c>
      <c r="L53" s="16" t="s">
        <v>102</v>
      </c>
      <c r="M53" s="9">
        <v>347</v>
      </c>
      <c r="N53" s="10" t="s">
        <v>72</v>
      </c>
      <c r="O53" s="11">
        <v>79</v>
      </c>
      <c r="P53" s="8">
        <v>20</v>
      </c>
      <c r="Q53" s="7">
        <v>4.5311494252873565</v>
      </c>
      <c r="R53" s="7">
        <v>9.8000000000000007</v>
      </c>
      <c r="S53" s="7">
        <v>2.2999999999999998</v>
      </c>
      <c r="T53" s="8">
        <v>190</v>
      </c>
      <c r="U53" s="12">
        <v>0</v>
      </c>
      <c r="V53" s="9">
        <v>82</v>
      </c>
      <c r="W53" s="9">
        <v>26</v>
      </c>
      <c r="X53" s="9">
        <v>0.32</v>
      </c>
      <c r="Y53" s="8">
        <v>81.25</v>
      </c>
      <c r="Z53" s="7">
        <v>0.37</v>
      </c>
      <c r="AA53" s="21">
        <v>0.3</v>
      </c>
      <c r="AB53" s="9">
        <v>1E-3</v>
      </c>
      <c r="AC53" s="41">
        <v>7.4</v>
      </c>
      <c r="AD53" s="13">
        <v>-0.53</v>
      </c>
      <c r="AE53" s="14" t="s">
        <v>47</v>
      </c>
      <c r="AF53" s="15">
        <v>38706</v>
      </c>
    </row>
    <row r="54" spans="1:32" ht="15" customHeight="1" x14ac:dyDescent="0.25">
      <c r="A54" s="387"/>
      <c r="B54" s="1" t="s">
        <v>130</v>
      </c>
      <c r="C54" s="2" t="s">
        <v>35</v>
      </c>
      <c r="D54" s="253" t="s">
        <v>65</v>
      </c>
      <c r="E54" s="4">
        <v>440619</v>
      </c>
      <c r="F54" s="34">
        <v>4024247</v>
      </c>
      <c r="G54" s="35">
        <v>260</v>
      </c>
      <c r="H54" s="11">
        <v>805</v>
      </c>
      <c r="I54" s="7" t="s">
        <v>228</v>
      </c>
      <c r="J54" s="16" t="s">
        <v>102</v>
      </c>
      <c r="K54" s="16" t="s">
        <v>102</v>
      </c>
      <c r="L54" s="16" t="s">
        <v>102</v>
      </c>
      <c r="M54" s="9">
        <v>478</v>
      </c>
      <c r="N54" s="10" t="s">
        <v>72</v>
      </c>
      <c r="O54" s="11">
        <v>115</v>
      </c>
      <c r="P54" s="8">
        <v>24</v>
      </c>
      <c r="Q54" s="7">
        <v>5.4966475095785441</v>
      </c>
      <c r="R54" s="8">
        <v>15</v>
      </c>
      <c r="S54" s="7">
        <v>2.2000000000000002</v>
      </c>
      <c r="T54" s="8">
        <v>265</v>
      </c>
      <c r="U54" s="12">
        <v>0</v>
      </c>
      <c r="V54" s="9">
        <v>125</v>
      </c>
      <c r="W54" s="9">
        <v>33</v>
      </c>
      <c r="X54" s="12" t="s">
        <v>78</v>
      </c>
      <c r="Y54" s="31"/>
      <c r="Z54" s="12" t="s">
        <v>78</v>
      </c>
      <c r="AA54" s="9">
        <v>0.45</v>
      </c>
      <c r="AB54" s="9">
        <v>3.0000000000000001E-3</v>
      </c>
      <c r="AC54" s="41">
        <v>9.8000000000000007</v>
      </c>
      <c r="AD54" s="13">
        <v>-0.14000000000000001</v>
      </c>
      <c r="AE54" s="14" t="s">
        <v>47</v>
      </c>
      <c r="AF54" s="15">
        <v>38706</v>
      </c>
    </row>
    <row r="55" spans="1:32" ht="15" customHeight="1" x14ac:dyDescent="0.25">
      <c r="A55" s="387"/>
      <c r="B55" s="1" t="s">
        <v>131</v>
      </c>
      <c r="C55" s="2" t="s">
        <v>35</v>
      </c>
      <c r="D55" s="253" t="s">
        <v>58</v>
      </c>
      <c r="E55" s="4">
        <v>442495</v>
      </c>
      <c r="F55" s="34">
        <v>4023234</v>
      </c>
      <c r="G55" s="35">
        <v>280</v>
      </c>
      <c r="H55" s="11">
        <v>675</v>
      </c>
      <c r="I55" s="7" t="s">
        <v>224</v>
      </c>
      <c r="J55" s="16" t="s">
        <v>102</v>
      </c>
      <c r="K55" s="16" t="s">
        <v>102</v>
      </c>
      <c r="L55" s="16" t="s">
        <v>102</v>
      </c>
      <c r="M55" s="9">
        <v>393</v>
      </c>
      <c r="N55" s="10" t="s">
        <v>72</v>
      </c>
      <c r="O55" s="11">
        <v>85</v>
      </c>
      <c r="P55" s="8">
        <v>29</v>
      </c>
      <c r="Q55" s="7">
        <v>3.362267142290924</v>
      </c>
      <c r="R55" s="8">
        <v>11</v>
      </c>
      <c r="S55" s="7">
        <v>2.2000000000000002</v>
      </c>
      <c r="T55" s="8">
        <v>205</v>
      </c>
      <c r="U55" s="12">
        <v>0</v>
      </c>
      <c r="V55" s="9">
        <v>91</v>
      </c>
      <c r="W55" s="9">
        <v>38</v>
      </c>
      <c r="X55" s="9">
        <v>0.51</v>
      </c>
      <c r="Y55" s="8">
        <v>74.509803921568633</v>
      </c>
      <c r="Z55" s="7">
        <v>0.63</v>
      </c>
      <c r="AA55" s="9">
        <v>0.48</v>
      </c>
      <c r="AB55" s="9">
        <v>3.0000000000000001E-3</v>
      </c>
      <c r="AC55" s="41">
        <v>8.6999999999999993</v>
      </c>
      <c r="AD55" s="13">
        <v>-0.59</v>
      </c>
      <c r="AE55" s="14" t="s">
        <v>47</v>
      </c>
      <c r="AF55" s="15">
        <v>38706</v>
      </c>
    </row>
    <row r="56" spans="1:32" ht="15" customHeight="1" x14ac:dyDescent="0.25">
      <c r="A56" s="387"/>
      <c r="B56" s="1" t="s">
        <v>132</v>
      </c>
      <c r="C56" s="2" t="s">
        <v>35</v>
      </c>
      <c r="D56" s="253" t="s">
        <v>60</v>
      </c>
      <c r="E56" s="4">
        <v>440834</v>
      </c>
      <c r="F56" s="34">
        <v>4023468</v>
      </c>
      <c r="G56" s="43" t="s">
        <v>102</v>
      </c>
      <c r="H56" s="11">
        <v>495</v>
      </c>
      <c r="I56" s="7" t="s">
        <v>234</v>
      </c>
      <c r="J56" s="16" t="s">
        <v>102</v>
      </c>
      <c r="K56" s="16" t="s">
        <v>102</v>
      </c>
      <c r="L56" s="16" t="s">
        <v>102</v>
      </c>
      <c r="M56" s="9">
        <v>287</v>
      </c>
      <c r="N56" s="10" t="s">
        <v>37</v>
      </c>
      <c r="O56" s="11">
        <v>61</v>
      </c>
      <c r="P56" s="8">
        <v>23</v>
      </c>
      <c r="Q56" s="7">
        <v>3.0423788105947027</v>
      </c>
      <c r="R56" s="7">
        <v>8.1</v>
      </c>
      <c r="S56" s="7">
        <v>2</v>
      </c>
      <c r="T56" s="8">
        <v>200</v>
      </c>
      <c r="U56" s="12">
        <v>0</v>
      </c>
      <c r="V56" s="9">
        <v>50</v>
      </c>
      <c r="W56" s="9">
        <v>14</v>
      </c>
      <c r="X56" s="9">
        <v>0.11</v>
      </c>
      <c r="Y56" s="8">
        <v>127.27272727272727</v>
      </c>
      <c r="Z56" s="7">
        <v>0.74</v>
      </c>
      <c r="AA56" s="9">
        <v>0.21</v>
      </c>
      <c r="AB56" s="12" t="s">
        <v>56</v>
      </c>
      <c r="AC56" s="41">
        <v>2.4</v>
      </c>
      <c r="AD56" s="13">
        <v>-0.67</v>
      </c>
      <c r="AE56" s="14" t="s">
        <v>47</v>
      </c>
      <c r="AF56" s="15">
        <v>38706</v>
      </c>
    </row>
    <row r="57" spans="1:32" ht="15" customHeight="1" x14ac:dyDescent="0.25">
      <c r="A57" s="387"/>
      <c r="B57" s="1" t="s">
        <v>133</v>
      </c>
      <c r="C57" s="2" t="s">
        <v>35</v>
      </c>
      <c r="D57" s="253" t="s">
        <v>58</v>
      </c>
      <c r="E57" s="4">
        <v>441837</v>
      </c>
      <c r="F57" s="34">
        <v>4023142</v>
      </c>
      <c r="G57" s="43" t="s">
        <v>102</v>
      </c>
      <c r="H57" s="11">
        <v>520</v>
      </c>
      <c r="I57" s="7" t="s">
        <v>228</v>
      </c>
      <c r="J57" s="16" t="s">
        <v>102</v>
      </c>
      <c r="K57" s="16" t="s">
        <v>102</v>
      </c>
      <c r="L57" s="16" t="s">
        <v>102</v>
      </c>
      <c r="M57" s="9">
        <v>316</v>
      </c>
      <c r="N57" s="10" t="s">
        <v>72</v>
      </c>
      <c r="O57" s="11">
        <v>65</v>
      </c>
      <c r="P57" s="8">
        <v>22</v>
      </c>
      <c r="Q57" s="7">
        <v>3.3892371995820274</v>
      </c>
      <c r="R57" s="7">
        <v>8.6</v>
      </c>
      <c r="S57" s="7">
        <v>2.5</v>
      </c>
      <c r="T57" s="8">
        <v>185</v>
      </c>
      <c r="U57" s="12">
        <v>0</v>
      </c>
      <c r="V57" s="9">
        <v>63</v>
      </c>
      <c r="W57" s="9">
        <v>26</v>
      </c>
      <c r="X57" s="21">
        <v>0.3</v>
      </c>
      <c r="Y57" s="8">
        <v>86.666666666666671</v>
      </c>
      <c r="Z57" s="7">
        <v>0.47</v>
      </c>
      <c r="AA57" s="9">
        <v>0.26</v>
      </c>
      <c r="AB57" s="9">
        <v>2E-3</v>
      </c>
      <c r="AC57" s="41">
        <v>5.6</v>
      </c>
      <c r="AD57" s="13">
        <v>-2.4700000000000002</v>
      </c>
      <c r="AE57" s="14" t="s">
        <v>47</v>
      </c>
      <c r="AF57" s="15">
        <v>38706</v>
      </c>
    </row>
    <row r="58" spans="1:32" ht="15" customHeight="1" x14ac:dyDescent="0.25">
      <c r="A58" s="387"/>
      <c r="B58" s="1" t="s">
        <v>134</v>
      </c>
      <c r="C58" s="2" t="s">
        <v>35</v>
      </c>
      <c r="D58" s="253" t="s">
        <v>60</v>
      </c>
      <c r="E58" s="4">
        <v>440935</v>
      </c>
      <c r="F58" s="34">
        <v>4024629</v>
      </c>
      <c r="G58" s="35">
        <v>275</v>
      </c>
      <c r="H58" s="11">
        <v>565</v>
      </c>
      <c r="I58" s="7" t="s">
        <v>224</v>
      </c>
      <c r="J58" s="16" t="s">
        <v>102</v>
      </c>
      <c r="K58" s="16" t="s">
        <v>102</v>
      </c>
      <c r="L58" s="16" t="s">
        <v>102</v>
      </c>
      <c r="M58" s="9">
        <v>331</v>
      </c>
      <c r="N58" s="10" t="s">
        <v>72</v>
      </c>
      <c r="O58" s="11">
        <v>67</v>
      </c>
      <c r="P58" s="8">
        <v>23</v>
      </c>
      <c r="Q58" s="7">
        <v>3.3416291854072968</v>
      </c>
      <c r="R58" s="8">
        <v>12</v>
      </c>
      <c r="S58" s="7">
        <v>1.5</v>
      </c>
      <c r="T58" s="8">
        <v>200</v>
      </c>
      <c r="U58" s="12">
        <v>0</v>
      </c>
      <c r="V58" s="9">
        <v>81</v>
      </c>
      <c r="W58" s="9">
        <v>20</v>
      </c>
      <c r="X58" s="9">
        <v>0.19</v>
      </c>
      <c r="Y58" s="8">
        <v>105.26315789473684</v>
      </c>
      <c r="Z58" s="7">
        <v>0.64</v>
      </c>
      <c r="AA58" s="9">
        <v>0.52</v>
      </c>
      <c r="AB58" s="9">
        <v>5.0000000000000001E-3</v>
      </c>
      <c r="AC58" s="41">
        <v>4.3</v>
      </c>
      <c r="AD58" s="13">
        <v>-2.44</v>
      </c>
      <c r="AE58" s="14" t="s">
        <v>47</v>
      </c>
      <c r="AF58" s="15">
        <v>38706</v>
      </c>
    </row>
    <row r="59" spans="1:32" ht="15" customHeight="1" x14ac:dyDescent="0.25">
      <c r="A59" s="387"/>
      <c r="B59" s="1" t="s">
        <v>135</v>
      </c>
      <c r="C59" s="2" t="s">
        <v>35</v>
      </c>
      <c r="D59" s="253" t="s">
        <v>60</v>
      </c>
      <c r="E59" s="4">
        <v>442358</v>
      </c>
      <c r="F59" s="34">
        <v>4024483</v>
      </c>
      <c r="G59" s="35">
        <v>140</v>
      </c>
      <c r="H59" s="11">
        <v>850</v>
      </c>
      <c r="I59" s="7" t="s">
        <v>233</v>
      </c>
      <c r="J59" s="16" t="s">
        <v>102</v>
      </c>
      <c r="K59" s="16" t="s">
        <v>102</v>
      </c>
      <c r="L59" s="16" t="s">
        <v>102</v>
      </c>
      <c r="M59" s="9">
        <v>522</v>
      </c>
      <c r="N59" s="10" t="s">
        <v>37</v>
      </c>
      <c r="O59" s="11">
        <v>82</v>
      </c>
      <c r="P59" s="8">
        <v>91</v>
      </c>
      <c r="Q59" s="7">
        <v>1.0336743716054062</v>
      </c>
      <c r="R59" s="8">
        <v>10</v>
      </c>
      <c r="S59" s="7">
        <v>1.8</v>
      </c>
      <c r="T59" s="8">
        <v>350</v>
      </c>
      <c r="U59" s="12">
        <v>0</v>
      </c>
      <c r="V59" s="9">
        <v>130</v>
      </c>
      <c r="W59" s="9">
        <v>11</v>
      </c>
      <c r="X59" s="12" t="s">
        <v>78</v>
      </c>
      <c r="Y59" s="31"/>
      <c r="Z59" s="7">
        <v>0.92</v>
      </c>
      <c r="AA59" s="9">
        <v>0.56000000000000005</v>
      </c>
      <c r="AB59" s="9">
        <v>2E-3</v>
      </c>
      <c r="AC59" s="27">
        <v>4.0999999999999996</v>
      </c>
      <c r="AD59" s="13">
        <v>0.09</v>
      </c>
      <c r="AE59" s="14" t="s">
        <v>47</v>
      </c>
      <c r="AF59" s="15">
        <v>38706</v>
      </c>
    </row>
    <row r="60" spans="1:32" ht="15" customHeight="1" x14ac:dyDescent="0.25">
      <c r="A60" s="387"/>
      <c r="B60" s="1" t="s">
        <v>136</v>
      </c>
      <c r="C60" s="2" t="s">
        <v>35</v>
      </c>
      <c r="D60" s="253" t="s">
        <v>60</v>
      </c>
      <c r="E60" s="4">
        <v>442983</v>
      </c>
      <c r="F60" s="34">
        <v>4024240</v>
      </c>
      <c r="G60" s="35">
        <v>200</v>
      </c>
      <c r="H60" s="11">
        <v>805</v>
      </c>
      <c r="I60" s="7" t="s">
        <v>233</v>
      </c>
      <c r="J60" s="16" t="s">
        <v>102</v>
      </c>
      <c r="K60" s="16" t="s">
        <v>102</v>
      </c>
      <c r="L60" s="16" t="s">
        <v>102</v>
      </c>
      <c r="M60" s="9">
        <v>496</v>
      </c>
      <c r="N60" s="10" t="s">
        <v>92</v>
      </c>
      <c r="O60" s="11">
        <v>77</v>
      </c>
      <c r="P60" s="8">
        <v>90</v>
      </c>
      <c r="Q60" s="7">
        <v>0.98143039591315462</v>
      </c>
      <c r="R60" s="8">
        <v>11</v>
      </c>
      <c r="S60" s="7">
        <v>1.9</v>
      </c>
      <c r="T60" s="8">
        <v>425</v>
      </c>
      <c r="U60" s="12">
        <v>0</v>
      </c>
      <c r="V60" s="9">
        <v>76</v>
      </c>
      <c r="W60" s="9">
        <v>4.4000000000000004</v>
      </c>
      <c r="X60" s="12" t="s">
        <v>44</v>
      </c>
      <c r="Y60" s="31"/>
      <c r="Z60" s="7">
        <v>0.86</v>
      </c>
      <c r="AA60" s="9">
        <v>0.28000000000000003</v>
      </c>
      <c r="AB60" s="12" t="s">
        <v>56</v>
      </c>
      <c r="AC60" s="27">
        <v>5.7</v>
      </c>
      <c r="AD60" s="13">
        <v>-0.81</v>
      </c>
      <c r="AE60" s="14" t="s">
        <v>47</v>
      </c>
      <c r="AF60" s="15">
        <v>38706</v>
      </c>
    </row>
    <row r="61" spans="1:32" ht="15" customHeight="1" x14ac:dyDescent="0.25">
      <c r="A61" s="387"/>
      <c r="B61" s="1" t="s">
        <v>137</v>
      </c>
      <c r="C61" s="2" t="s">
        <v>35</v>
      </c>
      <c r="D61" s="253" t="s">
        <v>138</v>
      </c>
      <c r="E61" s="4">
        <v>438479</v>
      </c>
      <c r="F61" s="34">
        <v>4022658</v>
      </c>
      <c r="G61" s="35">
        <v>700</v>
      </c>
      <c r="H61" s="11">
        <v>465</v>
      </c>
      <c r="I61" s="7" t="s">
        <v>228</v>
      </c>
      <c r="J61" s="16" t="s">
        <v>102</v>
      </c>
      <c r="K61" s="16" t="s">
        <v>102</v>
      </c>
      <c r="L61" s="16" t="s">
        <v>102</v>
      </c>
      <c r="M61" s="9">
        <v>293</v>
      </c>
      <c r="N61" s="10" t="s">
        <v>72</v>
      </c>
      <c r="O61" s="11">
        <v>59</v>
      </c>
      <c r="P61" s="8">
        <v>19</v>
      </c>
      <c r="Q61" s="7">
        <v>3.5621294615849974</v>
      </c>
      <c r="R61" s="7">
        <v>9.3000000000000007</v>
      </c>
      <c r="S61" s="7">
        <v>2.2999999999999998</v>
      </c>
      <c r="T61" s="8">
        <v>165</v>
      </c>
      <c r="U61" s="12">
        <v>0</v>
      </c>
      <c r="V61" s="9">
        <v>63</v>
      </c>
      <c r="W61" s="9">
        <v>19</v>
      </c>
      <c r="X61" s="9">
        <v>0.22</v>
      </c>
      <c r="Y61" s="8">
        <v>86.36363636363636</v>
      </c>
      <c r="Z61" s="7">
        <v>0.45</v>
      </c>
      <c r="AA61" s="9">
        <v>0.36</v>
      </c>
      <c r="AB61" s="9">
        <v>5.0000000000000001E-3</v>
      </c>
      <c r="AC61" s="27">
        <v>5.0999999999999996</v>
      </c>
      <c r="AD61" s="13">
        <v>-0.89</v>
      </c>
      <c r="AE61" s="14" t="s">
        <v>47</v>
      </c>
      <c r="AF61" s="15">
        <v>38709</v>
      </c>
    </row>
    <row r="62" spans="1:32" ht="15" customHeight="1" x14ac:dyDescent="0.25">
      <c r="A62" s="387"/>
      <c r="B62" s="1" t="s">
        <v>139</v>
      </c>
      <c r="C62" s="2" t="s">
        <v>35</v>
      </c>
      <c r="D62" s="253" t="s">
        <v>36</v>
      </c>
      <c r="E62" s="4">
        <v>445853</v>
      </c>
      <c r="F62" s="34">
        <v>4022032</v>
      </c>
      <c r="G62" s="35">
        <v>210</v>
      </c>
      <c r="H62" s="11">
        <v>535</v>
      </c>
      <c r="I62" s="7" t="s">
        <v>231</v>
      </c>
      <c r="J62" s="16" t="s">
        <v>102</v>
      </c>
      <c r="K62" s="16" t="s">
        <v>102</v>
      </c>
      <c r="L62" s="16" t="s">
        <v>102</v>
      </c>
      <c r="M62" s="9">
        <v>313</v>
      </c>
      <c r="N62" s="10" t="s">
        <v>76</v>
      </c>
      <c r="O62" s="11">
        <v>85</v>
      </c>
      <c r="P62" s="7">
        <v>8.1999999999999993</v>
      </c>
      <c r="Q62" s="8">
        <v>11.890944771516683</v>
      </c>
      <c r="R62" s="8">
        <v>12</v>
      </c>
      <c r="S62" s="7">
        <v>0.56999999999999995</v>
      </c>
      <c r="T62" s="8">
        <v>305</v>
      </c>
      <c r="U62" s="12">
        <v>0</v>
      </c>
      <c r="V62" s="9">
        <v>36</v>
      </c>
      <c r="W62" s="9">
        <v>3.2</v>
      </c>
      <c r="X62" s="21">
        <v>0.1</v>
      </c>
      <c r="Y62" s="8">
        <v>32</v>
      </c>
      <c r="Z62" s="7">
        <v>0.42</v>
      </c>
      <c r="AA62" s="9">
        <v>0.46</v>
      </c>
      <c r="AB62" s="9">
        <v>2E-3</v>
      </c>
      <c r="AC62" s="23">
        <v>0.74</v>
      </c>
      <c r="AD62" s="38">
        <v>-2.7</v>
      </c>
      <c r="AE62" s="14" t="s">
        <v>47</v>
      </c>
      <c r="AF62" s="15">
        <v>38442</v>
      </c>
    </row>
    <row r="63" spans="1:32" ht="15" customHeight="1" x14ac:dyDescent="0.25">
      <c r="A63" s="387"/>
      <c r="B63" s="1" t="s">
        <v>140</v>
      </c>
      <c r="C63" s="2" t="s">
        <v>35</v>
      </c>
      <c r="D63" s="253" t="s">
        <v>141</v>
      </c>
      <c r="E63" s="4">
        <v>446695</v>
      </c>
      <c r="F63" s="34">
        <v>4020868</v>
      </c>
      <c r="G63" s="35">
        <v>72</v>
      </c>
      <c r="H63" s="11">
        <v>585</v>
      </c>
      <c r="I63" s="7" t="s">
        <v>231</v>
      </c>
      <c r="J63" s="16" t="s">
        <v>102</v>
      </c>
      <c r="K63" s="16" t="s">
        <v>102</v>
      </c>
      <c r="L63" s="16" t="s">
        <v>102</v>
      </c>
      <c r="M63" s="9">
        <v>322</v>
      </c>
      <c r="N63" s="10" t="s">
        <v>76</v>
      </c>
      <c r="O63" s="11">
        <v>88</v>
      </c>
      <c r="P63" s="7">
        <v>9.4</v>
      </c>
      <c r="Q63" s="8">
        <v>10.739056003912937</v>
      </c>
      <c r="R63" s="8">
        <v>11</v>
      </c>
      <c r="S63" s="7">
        <v>0.86</v>
      </c>
      <c r="T63" s="8">
        <v>295</v>
      </c>
      <c r="U63" s="12">
        <v>0</v>
      </c>
      <c r="V63" s="9">
        <v>46</v>
      </c>
      <c r="W63" s="9">
        <v>5.4</v>
      </c>
      <c r="X63" s="12" t="s">
        <v>44</v>
      </c>
      <c r="Y63" s="31"/>
      <c r="Z63" s="7">
        <v>0.11</v>
      </c>
      <c r="AA63" s="9">
        <v>0.67</v>
      </c>
      <c r="AB63" s="9">
        <v>1E-3</v>
      </c>
      <c r="AC63" s="27">
        <v>2.9</v>
      </c>
      <c r="AD63" s="13">
        <v>-2.58</v>
      </c>
      <c r="AE63" s="14" t="s">
        <v>47</v>
      </c>
      <c r="AF63" s="15">
        <v>38479</v>
      </c>
    </row>
    <row r="64" spans="1:32" ht="15" customHeight="1" x14ac:dyDescent="0.25">
      <c r="A64" s="387"/>
      <c r="B64" s="1" t="s">
        <v>142</v>
      </c>
      <c r="C64" s="2" t="s">
        <v>35</v>
      </c>
      <c r="D64" s="253" t="s">
        <v>60</v>
      </c>
      <c r="E64" s="4">
        <v>446191</v>
      </c>
      <c r="F64" s="34">
        <v>4027125</v>
      </c>
      <c r="G64" s="35">
        <v>75</v>
      </c>
      <c r="H64" s="11">
        <v>732</v>
      </c>
      <c r="I64" s="7">
        <v>7.6</v>
      </c>
      <c r="J64" s="7">
        <v>11.96</v>
      </c>
      <c r="K64" s="7">
        <v>8.43</v>
      </c>
      <c r="L64" s="16" t="s">
        <v>102</v>
      </c>
      <c r="M64" s="9">
        <v>473</v>
      </c>
      <c r="N64" s="10" t="s">
        <v>72</v>
      </c>
      <c r="O64" s="11">
        <v>107</v>
      </c>
      <c r="P64" s="8">
        <v>25.7</v>
      </c>
      <c r="Q64" s="7">
        <v>4.7759738807638978</v>
      </c>
      <c r="R64" s="8">
        <v>19</v>
      </c>
      <c r="S64" s="7">
        <v>2.04</v>
      </c>
      <c r="T64" s="8">
        <v>279</v>
      </c>
      <c r="U64" s="12">
        <v>0</v>
      </c>
      <c r="V64" s="9">
        <v>109</v>
      </c>
      <c r="W64" s="8">
        <v>37.299999999999997</v>
      </c>
      <c r="X64" s="9">
        <v>0.33</v>
      </c>
      <c r="Y64" s="8">
        <v>113.03030303030302</v>
      </c>
      <c r="Z64" s="7">
        <v>0.28000000000000003</v>
      </c>
      <c r="AA64" s="12" t="s">
        <v>38</v>
      </c>
      <c r="AB64" s="12" t="s">
        <v>143</v>
      </c>
      <c r="AC64" s="27">
        <v>7.8</v>
      </c>
      <c r="AD64" s="13">
        <v>0.31</v>
      </c>
      <c r="AE64" s="14" t="s">
        <v>39</v>
      </c>
      <c r="AF64" s="15">
        <v>41285</v>
      </c>
    </row>
    <row r="65" spans="1:32" ht="15" customHeight="1" x14ac:dyDescent="0.25">
      <c r="A65" s="387"/>
      <c r="B65" s="1" t="s">
        <v>144</v>
      </c>
      <c r="C65" s="2" t="s">
        <v>35</v>
      </c>
      <c r="D65" s="253" t="s">
        <v>58</v>
      </c>
      <c r="E65" s="4">
        <v>447149</v>
      </c>
      <c r="F65" s="34">
        <v>4024143</v>
      </c>
      <c r="G65" s="35">
        <v>182</v>
      </c>
      <c r="H65" s="11">
        <v>635</v>
      </c>
      <c r="I65" s="7">
        <v>7.7</v>
      </c>
      <c r="J65" s="7">
        <v>11.8</v>
      </c>
      <c r="K65" s="7">
        <v>8.32</v>
      </c>
      <c r="L65" s="16" t="s">
        <v>102</v>
      </c>
      <c r="M65" s="9">
        <v>409</v>
      </c>
      <c r="N65" s="10" t="s">
        <v>37</v>
      </c>
      <c r="O65" s="11">
        <v>76.8</v>
      </c>
      <c r="P65" s="8">
        <v>51.2</v>
      </c>
      <c r="Q65" s="7">
        <v>1.7206896551724138</v>
      </c>
      <c r="R65" s="8">
        <v>11.4</v>
      </c>
      <c r="S65" s="7">
        <v>1.07</v>
      </c>
      <c r="T65" s="8">
        <v>305</v>
      </c>
      <c r="U65" s="12">
        <v>0</v>
      </c>
      <c r="V65" s="8">
        <v>90.5</v>
      </c>
      <c r="W65" s="9">
        <v>3.5</v>
      </c>
      <c r="X65" s="12" t="s">
        <v>44</v>
      </c>
      <c r="Y65" s="31"/>
      <c r="Z65" s="7">
        <v>0.31</v>
      </c>
      <c r="AA65" s="12" t="s">
        <v>38</v>
      </c>
      <c r="AB65" s="12" t="s">
        <v>56</v>
      </c>
      <c r="AC65" s="23">
        <v>6.97</v>
      </c>
      <c r="AD65" s="13">
        <v>-0.61</v>
      </c>
      <c r="AE65" s="14" t="s">
        <v>39</v>
      </c>
      <c r="AF65" s="15">
        <v>41285</v>
      </c>
    </row>
    <row r="66" spans="1:32" ht="15" customHeight="1" x14ac:dyDescent="0.25">
      <c r="A66" s="387"/>
      <c r="B66" s="1" t="s">
        <v>145</v>
      </c>
      <c r="C66" s="2" t="s">
        <v>35</v>
      </c>
      <c r="D66" s="253" t="s">
        <v>58</v>
      </c>
      <c r="E66" s="4">
        <v>446589</v>
      </c>
      <c r="F66" s="34">
        <v>4022531</v>
      </c>
      <c r="G66" s="35">
        <v>215</v>
      </c>
      <c r="H66" s="11">
        <v>581</v>
      </c>
      <c r="I66" s="7">
        <v>7.5</v>
      </c>
      <c r="J66" s="7">
        <v>10.8</v>
      </c>
      <c r="K66" s="7">
        <v>8.69</v>
      </c>
      <c r="L66" s="16" t="s">
        <v>102</v>
      </c>
      <c r="M66" s="9">
        <v>355</v>
      </c>
      <c r="N66" s="10" t="s">
        <v>112</v>
      </c>
      <c r="O66" s="11">
        <v>78.8</v>
      </c>
      <c r="P66" s="8">
        <v>24.6</v>
      </c>
      <c r="Q66" s="7">
        <v>3.6745350901784875</v>
      </c>
      <c r="R66" s="8">
        <v>16.2</v>
      </c>
      <c r="S66" s="7">
        <v>1.1000000000000001</v>
      </c>
      <c r="T66" s="8">
        <v>304</v>
      </c>
      <c r="U66" s="12">
        <v>0</v>
      </c>
      <c r="V66" s="9">
        <v>42</v>
      </c>
      <c r="W66" s="8">
        <v>10.7</v>
      </c>
      <c r="X66" s="12" t="s">
        <v>44</v>
      </c>
      <c r="Y66" s="31"/>
      <c r="Z66" s="7">
        <v>0.38</v>
      </c>
      <c r="AA66" s="12" t="s">
        <v>38</v>
      </c>
      <c r="AB66" s="12" t="s">
        <v>56</v>
      </c>
      <c r="AC66" s="27">
        <v>15.4</v>
      </c>
      <c r="AD66" s="13">
        <v>-0.47</v>
      </c>
      <c r="AE66" s="14" t="s">
        <v>39</v>
      </c>
      <c r="AF66" s="15">
        <v>41285</v>
      </c>
    </row>
    <row r="67" spans="1:32" ht="15" customHeight="1" x14ac:dyDescent="0.25">
      <c r="A67" s="387"/>
      <c r="B67" s="1" t="s">
        <v>146</v>
      </c>
      <c r="C67" s="2" t="s">
        <v>35</v>
      </c>
      <c r="D67" s="253" t="s">
        <v>60</v>
      </c>
      <c r="E67" s="4">
        <v>446201</v>
      </c>
      <c r="F67" s="34">
        <v>4026744</v>
      </c>
      <c r="G67" s="35">
        <v>291</v>
      </c>
      <c r="H67" s="26">
        <v>420</v>
      </c>
      <c r="I67" s="23" t="s">
        <v>234</v>
      </c>
      <c r="J67" s="44">
        <v>15.5</v>
      </c>
      <c r="K67" s="44" t="s">
        <v>222</v>
      </c>
      <c r="L67" s="44" t="s">
        <v>222</v>
      </c>
      <c r="M67" s="27">
        <v>230</v>
      </c>
      <c r="N67" s="25" t="s">
        <v>63</v>
      </c>
      <c r="O67" s="26">
        <v>50.9</v>
      </c>
      <c r="P67" s="5">
        <v>25.5</v>
      </c>
      <c r="Q67" s="23">
        <v>2.289754338517016</v>
      </c>
      <c r="R67" s="23">
        <v>9.1999999999999993</v>
      </c>
      <c r="S67" s="16" t="s">
        <v>42</v>
      </c>
      <c r="T67" s="5">
        <v>210</v>
      </c>
      <c r="U67" s="24">
        <v>0</v>
      </c>
      <c r="V67" s="27">
        <v>36</v>
      </c>
      <c r="W67" s="27">
        <v>6</v>
      </c>
      <c r="X67" s="44" t="s">
        <v>222</v>
      </c>
      <c r="Y67" s="33"/>
      <c r="Z67" s="23">
        <v>0.32</v>
      </c>
      <c r="AA67" s="24" t="s">
        <v>38</v>
      </c>
      <c r="AB67" s="27">
        <v>0.01</v>
      </c>
      <c r="AC67" s="23">
        <v>0.33</v>
      </c>
      <c r="AD67" s="29">
        <v>0.37</v>
      </c>
      <c r="AE67" s="14" t="s">
        <v>147</v>
      </c>
      <c r="AF67" s="15">
        <v>36655</v>
      </c>
    </row>
    <row r="68" spans="1:32" ht="15" customHeight="1" x14ac:dyDescent="0.25">
      <c r="A68" s="387"/>
      <c r="B68" s="236" t="s">
        <v>250</v>
      </c>
      <c r="C68" s="237" t="s">
        <v>35</v>
      </c>
      <c r="D68" s="255" t="s">
        <v>94</v>
      </c>
      <c r="E68" s="222">
        <v>446675</v>
      </c>
      <c r="F68" s="223">
        <v>4030626</v>
      </c>
      <c r="G68" s="238">
        <v>672</v>
      </c>
      <c r="H68" s="225" t="s">
        <v>222</v>
      </c>
      <c r="I68" s="239" t="s">
        <v>236</v>
      </c>
      <c r="J68" s="240" t="s">
        <v>222</v>
      </c>
      <c r="K68" s="240" t="s">
        <v>222</v>
      </c>
      <c r="L68" s="240" t="s">
        <v>222</v>
      </c>
      <c r="M68" s="241">
        <v>275</v>
      </c>
      <c r="N68" s="242" t="s">
        <v>221</v>
      </c>
      <c r="O68" s="248">
        <v>39.6</v>
      </c>
      <c r="P68" s="248">
        <v>55.3</v>
      </c>
      <c r="Q68" s="243">
        <v>0.8214503959593441</v>
      </c>
      <c r="R68" s="250">
        <v>1.2E-2</v>
      </c>
      <c r="S68" s="239">
        <v>5.34</v>
      </c>
      <c r="T68" s="241" t="s">
        <v>156</v>
      </c>
      <c r="U68" s="241">
        <v>62</v>
      </c>
      <c r="V68" s="241">
        <v>26</v>
      </c>
      <c r="W68" s="248">
        <v>28.6</v>
      </c>
      <c r="X68" s="240" t="s">
        <v>222</v>
      </c>
      <c r="Y68" s="244"/>
      <c r="Z68" s="241">
        <v>0.6</v>
      </c>
      <c r="AA68" s="241" t="s">
        <v>83</v>
      </c>
      <c r="AB68" s="241" t="s">
        <v>38</v>
      </c>
      <c r="AC68" s="239">
        <v>0.88600000000000001</v>
      </c>
      <c r="AD68" s="245">
        <v>13.12</v>
      </c>
      <c r="AE68" s="234" t="s">
        <v>252</v>
      </c>
      <c r="AF68" s="235">
        <v>33878</v>
      </c>
    </row>
    <row r="69" spans="1:32" ht="15" customHeight="1" x14ac:dyDescent="0.25">
      <c r="A69" s="387"/>
      <c r="B69" s="236" t="s">
        <v>251</v>
      </c>
      <c r="C69" s="237" t="s">
        <v>35</v>
      </c>
      <c r="D69" s="255" t="s">
        <v>54</v>
      </c>
      <c r="E69" s="222">
        <v>446675</v>
      </c>
      <c r="F69" s="223">
        <v>4030626</v>
      </c>
      <c r="G69" s="238">
        <v>508</v>
      </c>
      <c r="H69" s="225" t="s">
        <v>222</v>
      </c>
      <c r="I69" s="239" t="s">
        <v>237</v>
      </c>
      <c r="J69" s="240" t="s">
        <v>222</v>
      </c>
      <c r="K69" s="240" t="s">
        <v>222</v>
      </c>
      <c r="L69" s="240" t="s">
        <v>222</v>
      </c>
      <c r="M69" s="241">
        <v>142</v>
      </c>
      <c r="N69" s="242" t="s">
        <v>220</v>
      </c>
      <c r="O69" s="248">
        <v>29.8</v>
      </c>
      <c r="P69" s="241">
        <v>24</v>
      </c>
      <c r="Q69" s="246">
        <v>1.4243486590038315</v>
      </c>
      <c r="R69" s="250">
        <v>4.4999999999999998E-2</v>
      </c>
      <c r="S69" s="241">
        <v>0.8</v>
      </c>
      <c r="T69" s="241" t="s">
        <v>156</v>
      </c>
      <c r="U69" s="241">
        <v>32</v>
      </c>
      <c r="V69" s="248">
        <v>7.5</v>
      </c>
      <c r="W69" s="241">
        <v>7</v>
      </c>
      <c r="X69" s="240" t="s">
        <v>222</v>
      </c>
      <c r="Y69" s="244"/>
      <c r="Z69" s="239">
        <v>0.28999999999999998</v>
      </c>
      <c r="AA69" s="241" t="s">
        <v>83</v>
      </c>
      <c r="AB69" s="241" t="s">
        <v>38</v>
      </c>
      <c r="AC69" s="239">
        <v>2.6579999999999999</v>
      </c>
      <c r="AD69" s="245">
        <v>26.33</v>
      </c>
      <c r="AE69" s="234" t="s">
        <v>252</v>
      </c>
      <c r="AF69" s="235">
        <v>33878</v>
      </c>
    </row>
    <row r="70" spans="1:32" ht="15" customHeight="1" x14ac:dyDescent="0.25">
      <c r="A70" s="387"/>
      <c r="B70" s="1" t="s">
        <v>148</v>
      </c>
      <c r="C70" s="2" t="s">
        <v>35</v>
      </c>
      <c r="D70" s="253" t="s">
        <v>65</v>
      </c>
      <c r="E70" s="4">
        <v>446675</v>
      </c>
      <c r="F70" s="34">
        <v>4030626</v>
      </c>
      <c r="G70" s="35">
        <v>348</v>
      </c>
      <c r="H70" s="11">
        <v>138</v>
      </c>
      <c r="I70" s="7" t="s">
        <v>238</v>
      </c>
      <c r="J70" s="44" t="s">
        <v>222</v>
      </c>
      <c r="K70" s="44" t="s">
        <v>222</v>
      </c>
      <c r="L70" s="44" t="s">
        <v>222</v>
      </c>
      <c r="M70" s="9">
        <v>86</v>
      </c>
      <c r="N70" s="10" t="s">
        <v>92</v>
      </c>
      <c r="O70" s="11">
        <v>7.85</v>
      </c>
      <c r="P70" s="8">
        <v>21.6</v>
      </c>
      <c r="Q70" s="45">
        <v>0.41689548744146443</v>
      </c>
      <c r="R70" s="7">
        <v>0.11</v>
      </c>
      <c r="S70" s="7">
        <v>0.85</v>
      </c>
      <c r="T70" s="8">
        <v>57</v>
      </c>
      <c r="U70" s="9">
        <v>5</v>
      </c>
      <c r="V70" s="12" t="s">
        <v>149</v>
      </c>
      <c r="W70" s="7">
        <v>1.75</v>
      </c>
      <c r="X70" s="44" t="s">
        <v>222</v>
      </c>
      <c r="Y70" s="31"/>
      <c r="Z70" s="7">
        <v>0.45</v>
      </c>
      <c r="AA70" s="24" t="s">
        <v>83</v>
      </c>
      <c r="AB70" s="12" t="s">
        <v>38</v>
      </c>
      <c r="AC70" s="23">
        <v>1.772</v>
      </c>
      <c r="AD70" s="19">
        <v>2.37</v>
      </c>
      <c r="AE70" s="14" t="s">
        <v>252</v>
      </c>
      <c r="AF70" s="15">
        <v>33878</v>
      </c>
    </row>
    <row r="71" spans="1:32" ht="15" customHeight="1" x14ac:dyDescent="0.25">
      <c r="A71" s="388"/>
      <c r="B71" s="46" t="s">
        <v>151</v>
      </c>
      <c r="C71" s="47" t="s">
        <v>152</v>
      </c>
      <c r="D71" s="256" t="s">
        <v>54</v>
      </c>
      <c r="E71" s="49">
        <v>435573</v>
      </c>
      <c r="F71" s="50">
        <v>4022633</v>
      </c>
      <c r="G71" s="210"/>
      <c r="H71" s="51">
        <v>337</v>
      </c>
      <c r="I71" s="52">
        <v>8.3000000000000007</v>
      </c>
      <c r="J71" s="52">
        <v>9.9</v>
      </c>
      <c r="K71" s="52">
        <v>5.35</v>
      </c>
      <c r="L71" s="212" t="s">
        <v>102</v>
      </c>
      <c r="M71" s="53" t="s">
        <v>102</v>
      </c>
      <c r="N71" s="54"/>
      <c r="O71" s="213" t="s">
        <v>102</v>
      </c>
      <c r="P71" s="214" t="s">
        <v>102</v>
      </c>
      <c r="Q71" s="214" t="s">
        <v>102</v>
      </c>
      <c r="R71" s="214" t="s">
        <v>102</v>
      </c>
      <c r="S71" s="214" t="s">
        <v>102</v>
      </c>
      <c r="T71" s="214" t="s">
        <v>102</v>
      </c>
      <c r="U71" s="214" t="s">
        <v>102</v>
      </c>
      <c r="V71" s="214" t="s">
        <v>102</v>
      </c>
      <c r="W71" s="214" t="s">
        <v>102</v>
      </c>
      <c r="X71" s="214" t="s">
        <v>102</v>
      </c>
      <c r="Y71" s="214" t="s">
        <v>102</v>
      </c>
      <c r="Z71" s="214" t="s">
        <v>102</v>
      </c>
      <c r="AA71" s="214" t="s">
        <v>102</v>
      </c>
      <c r="AB71" s="214" t="s">
        <v>102</v>
      </c>
      <c r="AC71" s="214" t="s">
        <v>102</v>
      </c>
      <c r="AD71" s="55"/>
      <c r="AE71" s="56" t="s">
        <v>39</v>
      </c>
      <c r="AF71" s="57">
        <v>39196</v>
      </c>
    </row>
    <row r="72" spans="1:32" x14ac:dyDescent="0.25">
      <c r="A72" s="168"/>
      <c r="B72" s="58" t="s">
        <v>153</v>
      </c>
      <c r="C72" s="59" t="s">
        <v>154</v>
      </c>
      <c r="D72" s="257"/>
      <c r="E72" s="60">
        <v>447515</v>
      </c>
      <c r="F72" s="60">
        <v>4019855</v>
      </c>
      <c r="G72" s="208"/>
      <c r="H72" s="61">
        <v>390</v>
      </c>
      <c r="I72" s="62">
        <v>7.1</v>
      </c>
      <c r="J72" s="63" t="s">
        <v>102</v>
      </c>
      <c r="K72" s="63" t="s">
        <v>102</v>
      </c>
      <c r="L72" s="63" t="s">
        <v>102</v>
      </c>
      <c r="M72" s="64">
        <v>223</v>
      </c>
      <c r="N72" s="65" t="s">
        <v>76</v>
      </c>
      <c r="O72" s="66">
        <v>58</v>
      </c>
      <c r="P72" s="62">
        <v>7.6</v>
      </c>
      <c r="Q72" s="62">
        <v>8.7543859649122826</v>
      </c>
      <c r="R72" s="61">
        <v>10</v>
      </c>
      <c r="S72" s="62">
        <v>0.7</v>
      </c>
      <c r="T72" s="61">
        <v>205</v>
      </c>
      <c r="U72" s="67">
        <v>0</v>
      </c>
      <c r="V72" s="61">
        <v>29</v>
      </c>
      <c r="W72" s="61">
        <v>5.8</v>
      </c>
      <c r="X72" s="64" t="s">
        <v>44</v>
      </c>
      <c r="Y72" s="68"/>
      <c r="Z72" s="62">
        <v>0.11</v>
      </c>
      <c r="AA72" s="69">
        <v>8.1000000000000003E-2</v>
      </c>
      <c r="AB72" s="64">
        <v>3.9E-2</v>
      </c>
      <c r="AC72" s="64" t="s">
        <v>44</v>
      </c>
      <c r="AD72" s="64">
        <v>-1.25</v>
      </c>
      <c r="AE72" s="70" t="s">
        <v>39</v>
      </c>
      <c r="AF72" s="71">
        <v>39489</v>
      </c>
    </row>
    <row r="73" spans="1:32" x14ac:dyDescent="0.25">
      <c r="A73" s="72"/>
      <c r="B73" s="58" t="s">
        <v>155</v>
      </c>
      <c r="C73" s="59" t="s">
        <v>154</v>
      </c>
      <c r="D73" s="257"/>
      <c r="E73" s="60">
        <v>452454</v>
      </c>
      <c r="F73" s="60">
        <v>4040459</v>
      </c>
      <c r="G73" s="208"/>
      <c r="H73" s="73">
        <v>97</v>
      </c>
      <c r="I73" s="74">
        <v>8.1999999999999993</v>
      </c>
      <c r="J73" s="74">
        <v>10.39</v>
      </c>
      <c r="K73" s="75">
        <v>11.63</v>
      </c>
      <c r="L73" s="75">
        <v>156.30000000000001</v>
      </c>
      <c r="M73" s="73">
        <v>73</v>
      </c>
      <c r="N73" s="76" t="s">
        <v>112</v>
      </c>
      <c r="O73" s="75">
        <v>17.899999999999999</v>
      </c>
      <c r="P73" s="74">
        <v>2.4300000000000002</v>
      </c>
      <c r="Q73" s="62">
        <v>8.4500260157986844</v>
      </c>
      <c r="R73" s="74">
        <v>3.67</v>
      </c>
      <c r="S73" s="74">
        <v>0.84499999999999997</v>
      </c>
      <c r="T73" s="75">
        <v>62</v>
      </c>
      <c r="U73" s="75">
        <v>0</v>
      </c>
      <c r="V73" s="74">
        <v>7.48</v>
      </c>
      <c r="W73" s="74" t="s">
        <v>156</v>
      </c>
      <c r="X73" s="64" t="s">
        <v>44</v>
      </c>
      <c r="Y73" s="31"/>
      <c r="Z73" s="64" t="s">
        <v>44</v>
      </c>
      <c r="AA73" s="77">
        <v>9.1999999999999998E-2</v>
      </c>
      <c r="AB73" s="73">
        <v>8.9999999999999993E-3</v>
      </c>
      <c r="AC73" s="74">
        <v>0.36</v>
      </c>
      <c r="AD73" s="64">
        <v>4.51</v>
      </c>
      <c r="AE73" s="70" t="s">
        <v>39</v>
      </c>
      <c r="AF73" s="78">
        <v>41786</v>
      </c>
    </row>
    <row r="74" spans="1:32" x14ac:dyDescent="0.25">
      <c r="A74" s="79"/>
      <c r="B74" s="80" t="s">
        <v>157</v>
      </c>
      <c r="C74" s="59" t="s">
        <v>154</v>
      </c>
      <c r="D74" s="257"/>
      <c r="E74" s="81">
        <v>454864</v>
      </c>
      <c r="F74" s="81">
        <v>4032809</v>
      </c>
      <c r="G74" s="211"/>
      <c r="H74" s="82">
        <v>62</v>
      </c>
      <c r="I74" s="83">
        <v>8.3000000000000007</v>
      </c>
      <c r="J74" s="83">
        <v>9.3000000000000007</v>
      </c>
      <c r="K74" s="84">
        <v>10.5</v>
      </c>
      <c r="L74" s="84">
        <v>134.6</v>
      </c>
      <c r="M74" s="82">
        <v>52</v>
      </c>
      <c r="N74" s="65" t="s">
        <v>76</v>
      </c>
      <c r="O74" s="84">
        <v>12.3</v>
      </c>
      <c r="P74" s="83">
        <v>1.78</v>
      </c>
      <c r="Q74" s="85">
        <v>7.9267725687717947</v>
      </c>
      <c r="R74" s="83">
        <v>1.8</v>
      </c>
      <c r="S74" s="83">
        <v>0.85799999999999998</v>
      </c>
      <c r="T74" s="84">
        <v>42</v>
      </c>
      <c r="U74" s="84">
        <v>0</v>
      </c>
      <c r="V74" s="83">
        <v>4.45</v>
      </c>
      <c r="W74" s="83" t="s">
        <v>156</v>
      </c>
      <c r="X74" s="86" t="s">
        <v>44</v>
      </c>
      <c r="Y74" s="87"/>
      <c r="Z74" s="88">
        <v>0.12</v>
      </c>
      <c r="AA74" s="89">
        <v>6.5000000000000002E-2</v>
      </c>
      <c r="AB74" s="82">
        <v>2E-3</v>
      </c>
      <c r="AC74" s="83">
        <v>0.64</v>
      </c>
      <c r="AD74" s="90">
        <v>2.91</v>
      </c>
      <c r="AE74" s="91" t="s">
        <v>39</v>
      </c>
      <c r="AF74" s="92">
        <v>41786</v>
      </c>
    </row>
    <row r="75" spans="1:32" x14ac:dyDescent="0.25">
      <c r="B75" s="93"/>
      <c r="C75" s="94"/>
      <c r="D75" s="258"/>
      <c r="E75" s="95"/>
      <c r="F75" s="96"/>
      <c r="G75" s="169"/>
      <c r="H75" s="399" t="s">
        <v>246</v>
      </c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1"/>
      <c r="AE75" s="97"/>
      <c r="AF75" s="98"/>
    </row>
    <row r="76" spans="1:32" x14ac:dyDescent="0.25">
      <c r="B76" s="99"/>
      <c r="C76" s="99"/>
      <c r="D76" s="103"/>
      <c r="E76" s="95"/>
      <c r="F76" s="96"/>
      <c r="G76" s="100" t="s">
        <v>158</v>
      </c>
      <c r="H76" s="153">
        <f t="shared" ref="H76:M76" si="0">MIN(H3:H32, H34:H67, H70)</f>
        <v>138</v>
      </c>
      <c r="I76" s="154">
        <f t="shared" si="0"/>
        <v>7.1</v>
      </c>
      <c r="J76" s="154">
        <f t="shared" si="0"/>
        <v>10.8</v>
      </c>
      <c r="K76" s="154">
        <f t="shared" si="0"/>
        <v>0.17</v>
      </c>
      <c r="L76" s="155">
        <f t="shared" si="0"/>
        <v>-320.39999999999998</v>
      </c>
      <c r="M76" s="156">
        <f t="shared" si="0"/>
        <v>86</v>
      </c>
      <c r="N76" s="101"/>
      <c r="O76" s="153">
        <f t="shared" ref="O76:AD76" si="1">MIN(O3:O32, O34:O67, O70)</f>
        <v>7.85</v>
      </c>
      <c r="P76" s="154">
        <f t="shared" si="1"/>
        <v>8.1999999999999993</v>
      </c>
      <c r="Q76" s="157">
        <f t="shared" si="1"/>
        <v>0.22380998312032796</v>
      </c>
      <c r="R76" s="154">
        <f t="shared" si="1"/>
        <v>0.11</v>
      </c>
      <c r="S76" s="154">
        <f t="shared" si="1"/>
        <v>0.4</v>
      </c>
      <c r="T76" s="155">
        <f t="shared" si="1"/>
        <v>57</v>
      </c>
      <c r="U76" s="155">
        <f t="shared" si="1"/>
        <v>0</v>
      </c>
      <c r="V76" s="154">
        <f t="shared" si="1"/>
        <v>8.6999999999999993</v>
      </c>
      <c r="W76" s="154">
        <f t="shared" si="1"/>
        <v>1.75</v>
      </c>
      <c r="X76" s="157">
        <f t="shared" si="1"/>
        <v>1.7999999999999999E-2</v>
      </c>
      <c r="Y76" s="155">
        <f t="shared" si="1"/>
        <v>29.444444444444443</v>
      </c>
      <c r="Z76" s="154">
        <f t="shared" si="1"/>
        <v>0.11</v>
      </c>
      <c r="AA76" s="157">
        <f t="shared" si="1"/>
        <v>1.4E-2</v>
      </c>
      <c r="AB76" s="158">
        <f t="shared" si="1"/>
        <v>1E-3</v>
      </c>
      <c r="AC76" s="154">
        <f t="shared" si="1"/>
        <v>0.33</v>
      </c>
      <c r="AD76" s="159">
        <f t="shared" si="1"/>
        <v>-4.42</v>
      </c>
      <c r="AE76" s="102"/>
      <c r="AF76" s="103"/>
    </row>
    <row r="77" spans="1:32" x14ac:dyDescent="0.25">
      <c r="B77" s="99"/>
      <c r="C77" s="99"/>
      <c r="D77" s="103"/>
      <c r="E77" s="95"/>
      <c r="F77" s="96"/>
      <c r="G77" s="171" t="s">
        <v>159</v>
      </c>
      <c r="H77" s="104">
        <f t="shared" ref="H77:M77" si="2">MAX(H3:H32, H34:H67, H70)</f>
        <v>1100</v>
      </c>
      <c r="I77" s="154">
        <f t="shared" si="2"/>
        <v>8.1999999999999993</v>
      </c>
      <c r="J77" s="154">
        <f t="shared" si="2"/>
        <v>19.62</v>
      </c>
      <c r="K77" s="155">
        <f t="shared" si="2"/>
        <v>11.86</v>
      </c>
      <c r="L77" s="155">
        <f t="shared" si="2"/>
        <v>165.5</v>
      </c>
      <c r="M77" s="107">
        <f t="shared" si="2"/>
        <v>790</v>
      </c>
      <c r="N77" s="101"/>
      <c r="O77" s="104">
        <f t="shared" ref="O77:AD77" si="3">MAX(O3:O32, O34:O67, O70)</f>
        <v>175</v>
      </c>
      <c r="P77" s="155">
        <f t="shared" si="3"/>
        <v>143</v>
      </c>
      <c r="Q77" s="155">
        <f t="shared" si="3"/>
        <v>11.890944771516683</v>
      </c>
      <c r="R77" s="155">
        <f t="shared" si="3"/>
        <v>34</v>
      </c>
      <c r="S77" s="155">
        <f t="shared" si="3"/>
        <v>13</v>
      </c>
      <c r="T77" s="155">
        <f t="shared" si="3"/>
        <v>425</v>
      </c>
      <c r="U77" s="155">
        <f t="shared" si="3"/>
        <v>16</v>
      </c>
      <c r="V77" s="155">
        <f t="shared" si="3"/>
        <v>310</v>
      </c>
      <c r="W77" s="155">
        <f t="shared" si="3"/>
        <v>66.7</v>
      </c>
      <c r="X77" s="157">
        <f t="shared" si="3"/>
        <v>0.51</v>
      </c>
      <c r="Y77" s="155">
        <f t="shared" si="3"/>
        <v>256.75675675675677</v>
      </c>
      <c r="Z77" s="155">
        <f t="shared" si="3"/>
        <v>15</v>
      </c>
      <c r="AA77" s="157">
        <f t="shared" si="3"/>
        <v>1.62</v>
      </c>
      <c r="AB77" s="157">
        <f t="shared" si="3"/>
        <v>2.1800000000000002</v>
      </c>
      <c r="AC77" s="154">
        <f t="shared" si="3"/>
        <v>15.4</v>
      </c>
      <c r="AD77" s="152">
        <f t="shared" si="3"/>
        <v>4.3099999999999996</v>
      </c>
      <c r="AE77" s="109"/>
      <c r="AF77" s="103"/>
    </row>
    <row r="78" spans="1:32" x14ac:dyDescent="0.25">
      <c r="B78" s="99"/>
      <c r="C78" s="99"/>
      <c r="D78" s="103"/>
      <c r="E78" s="95"/>
      <c r="F78" s="96"/>
      <c r="G78" s="172" t="s">
        <v>160</v>
      </c>
      <c r="H78" s="191">
        <f t="shared" ref="H78:M78" si="4">MEDIAN(H3:H32, H34:H67, H70)</f>
        <v>537.5</v>
      </c>
      <c r="I78" s="154">
        <f t="shared" si="4"/>
        <v>7.5</v>
      </c>
      <c r="J78" s="154">
        <f t="shared" si="4"/>
        <v>13.18</v>
      </c>
      <c r="K78" s="154">
        <f t="shared" si="4"/>
        <v>6.17</v>
      </c>
      <c r="L78" s="155">
        <f t="shared" si="4"/>
        <v>93.949999999999989</v>
      </c>
      <c r="M78" s="107">
        <f t="shared" si="4"/>
        <v>336</v>
      </c>
      <c r="N78" s="110"/>
      <c r="O78" s="191">
        <f t="shared" ref="O78:AD78" si="5">MEDIAN(O3:O32, O34:O67, O70)</f>
        <v>70</v>
      </c>
      <c r="P78" s="155">
        <f t="shared" si="5"/>
        <v>27</v>
      </c>
      <c r="Q78" s="154">
        <f t="shared" si="5"/>
        <v>2.867816091954023</v>
      </c>
      <c r="R78" s="155">
        <f t="shared" si="5"/>
        <v>10</v>
      </c>
      <c r="S78" s="154">
        <f t="shared" si="5"/>
        <v>2.04</v>
      </c>
      <c r="T78" s="155">
        <f t="shared" si="5"/>
        <v>200</v>
      </c>
      <c r="U78" s="155">
        <f t="shared" si="5"/>
        <v>0</v>
      </c>
      <c r="V78" s="155">
        <f t="shared" si="5"/>
        <v>63</v>
      </c>
      <c r="W78" s="155">
        <f t="shared" si="5"/>
        <v>12.5</v>
      </c>
      <c r="X78" s="157">
        <f t="shared" si="5"/>
        <v>0.16499999999999998</v>
      </c>
      <c r="Y78" s="155">
        <f t="shared" si="5"/>
        <v>90</v>
      </c>
      <c r="Z78" s="154">
        <f t="shared" si="5"/>
        <v>0.66500000000000004</v>
      </c>
      <c r="AA78" s="157">
        <f t="shared" si="5"/>
        <v>0.27</v>
      </c>
      <c r="AB78" s="158">
        <f t="shared" si="5"/>
        <v>3.0000000000000001E-3</v>
      </c>
      <c r="AC78" s="154">
        <f t="shared" si="5"/>
        <v>4.5</v>
      </c>
      <c r="AD78" s="152">
        <f t="shared" si="5"/>
        <v>-0.35499999999999998</v>
      </c>
      <c r="AE78" s="102"/>
      <c r="AF78" s="103"/>
    </row>
    <row r="79" spans="1:32" x14ac:dyDescent="0.25">
      <c r="A79" s="113"/>
      <c r="B79" s="114"/>
      <c r="C79" s="114"/>
      <c r="D79" s="111"/>
      <c r="E79" s="115"/>
      <c r="F79" s="115"/>
      <c r="G79" s="116"/>
      <c r="H79" s="117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5"/>
      <c r="AF79" s="103"/>
    </row>
    <row r="80" spans="1:32" x14ac:dyDescent="0.25">
      <c r="A80" s="386" t="s">
        <v>161</v>
      </c>
      <c r="B80" s="173" t="s">
        <v>162</v>
      </c>
      <c r="C80" s="174" t="s">
        <v>35</v>
      </c>
      <c r="D80" s="259" t="s">
        <v>163</v>
      </c>
      <c r="E80" s="118">
        <v>439079</v>
      </c>
      <c r="F80" s="118">
        <v>4017493</v>
      </c>
      <c r="G80" s="175">
        <v>1000</v>
      </c>
      <c r="H80" s="176">
        <v>350</v>
      </c>
      <c r="I80" s="119">
        <v>7.4</v>
      </c>
      <c r="J80" s="119">
        <v>16.739999999999998</v>
      </c>
      <c r="K80" s="119">
        <v>5.74</v>
      </c>
      <c r="L80" s="120">
        <v>17.100000000000001</v>
      </c>
      <c r="M80" s="121">
        <v>270</v>
      </c>
      <c r="N80" s="177" t="s">
        <v>76</v>
      </c>
      <c r="O80" s="176">
        <v>55</v>
      </c>
      <c r="P80" s="121">
        <v>11</v>
      </c>
      <c r="Q80" s="119">
        <v>5.735632183908046</v>
      </c>
      <c r="R80" s="119">
        <v>8.4</v>
      </c>
      <c r="S80" s="119">
        <v>3.7</v>
      </c>
      <c r="T80" s="120">
        <v>225</v>
      </c>
      <c r="U80" s="122">
        <v>0</v>
      </c>
      <c r="V80" s="121">
        <v>11</v>
      </c>
      <c r="W80" s="121">
        <v>3</v>
      </c>
      <c r="X80" s="123">
        <v>3.5999999999999997E-2</v>
      </c>
      <c r="Y80" s="120">
        <v>83.333333333333343</v>
      </c>
      <c r="Z80" s="119">
        <v>0.59</v>
      </c>
      <c r="AA80" s="122" t="s">
        <v>38</v>
      </c>
      <c r="AB80" s="121">
        <v>8.0000000000000002E-3</v>
      </c>
      <c r="AC80" s="121">
        <v>1.9</v>
      </c>
      <c r="AD80" s="178">
        <v>-0.79</v>
      </c>
      <c r="AE80" s="179" t="s">
        <v>39</v>
      </c>
      <c r="AF80" s="180">
        <v>40751</v>
      </c>
    </row>
    <row r="81" spans="1:32" x14ac:dyDescent="0.25">
      <c r="A81" s="387"/>
      <c r="B81" s="1" t="s">
        <v>164</v>
      </c>
      <c r="C81" s="124" t="s">
        <v>35</v>
      </c>
      <c r="D81" s="253" t="s">
        <v>165</v>
      </c>
      <c r="E81" s="4">
        <v>445310</v>
      </c>
      <c r="F81" s="4">
        <v>4020203</v>
      </c>
      <c r="G81" s="5">
        <v>280</v>
      </c>
      <c r="H81" s="20">
        <v>850</v>
      </c>
      <c r="I81" s="7">
        <v>9</v>
      </c>
      <c r="J81" s="7">
        <v>21.91</v>
      </c>
      <c r="K81" s="21">
        <v>0.01</v>
      </c>
      <c r="L81" s="8">
        <v>280.3</v>
      </c>
      <c r="M81" s="9">
        <v>526</v>
      </c>
      <c r="N81" s="10" t="s">
        <v>166</v>
      </c>
      <c r="O81" s="36">
        <v>5.8</v>
      </c>
      <c r="P81" s="8">
        <v>170</v>
      </c>
      <c r="Q81" s="21">
        <v>3.9137254901960787E-2</v>
      </c>
      <c r="R81" s="7">
        <v>0.05</v>
      </c>
      <c r="S81" s="7">
        <v>2.7</v>
      </c>
      <c r="T81" s="8">
        <v>45</v>
      </c>
      <c r="U81" s="9">
        <v>6.2</v>
      </c>
      <c r="V81" s="9">
        <v>140</v>
      </c>
      <c r="W81" s="9">
        <v>105</v>
      </c>
      <c r="X81" s="9">
        <v>0.71</v>
      </c>
      <c r="Y81" s="8">
        <v>147.88732394366198</v>
      </c>
      <c r="Z81" s="9">
        <v>19</v>
      </c>
      <c r="AA81" s="12" t="s">
        <v>38</v>
      </c>
      <c r="AB81" s="9">
        <v>6.0000000000000001E-3</v>
      </c>
      <c r="AC81" s="12" t="s">
        <v>44</v>
      </c>
      <c r="AD81" s="13">
        <v>-0.45</v>
      </c>
      <c r="AE81" s="14" t="s">
        <v>39</v>
      </c>
      <c r="AF81" s="15">
        <v>40771</v>
      </c>
    </row>
    <row r="82" spans="1:32" x14ac:dyDescent="0.25">
      <c r="A82" s="387"/>
      <c r="B82" s="1" t="s">
        <v>167</v>
      </c>
      <c r="C82" s="124" t="s">
        <v>35</v>
      </c>
      <c r="D82" s="253" t="s">
        <v>168</v>
      </c>
      <c r="E82" s="4">
        <v>445254</v>
      </c>
      <c r="F82" s="4">
        <v>4020385</v>
      </c>
      <c r="G82" s="5">
        <v>420</v>
      </c>
      <c r="H82" s="20">
        <v>845</v>
      </c>
      <c r="I82" s="7">
        <v>9</v>
      </c>
      <c r="J82" s="7">
        <v>26.24</v>
      </c>
      <c r="K82" s="7">
        <v>0.1</v>
      </c>
      <c r="L82" s="9">
        <v>350</v>
      </c>
      <c r="M82" s="9">
        <v>534</v>
      </c>
      <c r="N82" s="10" t="s">
        <v>166</v>
      </c>
      <c r="O82" s="36">
        <v>6.4</v>
      </c>
      <c r="P82" s="8">
        <v>170</v>
      </c>
      <c r="Q82" s="21">
        <v>4.318593644354294E-2</v>
      </c>
      <c r="R82" s="7">
        <v>7.9000000000000001E-2</v>
      </c>
      <c r="S82" s="7">
        <v>3</v>
      </c>
      <c r="T82" s="8">
        <v>53</v>
      </c>
      <c r="U82" s="9">
        <v>9.9</v>
      </c>
      <c r="V82" s="9">
        <v>140</v>
      </c>
      <c r="W82" s="9">
        <v>105</v>
      </c>
      <c r="X82" s="9">
        <v>0.71</v>
      </c>
      <c r="Y82" s="8">
        <v>147.88732394366198</v>
      </c>
      <c r="Z82" s="9">
        <v>20</v>
      </c>
      <c r="AA82" s="12" t="s">
        <v>38</v>
      </c>
      <c r="AB82" s="9">
        <v>4.0000000000000001E-3</v>
      </c>
      <c r="AC82" s="12" t="s">
        <v>44</v>
      </c>
      <c r="AD82" s="13">
        <v>-2.16</v>
      </c>
      <c r="AE82" s="14" t="s">
        <v>39</v>
      </c>
      <c r="AF82" s="15">
        <v>40771</v>
      </c>
    </row>
    <row r="83" spans="1:32" x14ac:dyDescent="0.25">
      <c r="A83" s="387"/>
      <c r="B83" s="1" t="s">
        <v>169</v>
      </c>
      <c r="C83" s="124" t="s">
        <v>35</v>
      </c>
      <c r="D83" s="253" t="s">
        <v>170</v>
      </c>
      <c r="E83" s="4">
        <v>445193</v>
      </c>
      <c r="F83" s="4">
        <v>4020308</v>
      </c>
      <c r="G83" s="5">
        <v>400</v>
      </c>
      <c r="H83" s="20">
        <v>3000</v>
      </c>
      <c r="I83" s="7">
        <v>7.9</v>
      </c>
      <c r="J83" s="7">
        <v>24.33</v>
      </c>
      <c r="K83" s="7">
        <v>7.0000000000000007E-2</v>
      </c>
      <c r="L83" s="9">
        <v>315</v>
      </c>
      <c r="M83" s="9">
        <v>1888</v>
      </c>
      <c r="N83" s="10" t="s">
        <v>171</v>
      </c>
      <c r="O83" s="11">
        <v>63</v>
      </c>
      <c r="P83" s="8">
        <v>570</v>
      </c>
      <c r="Q83" s="7">
        <v>0.12678765880217788</v>
      </c>
      <c r="R83" s="7">
        <v>2.6</v>
      </c>
      <c r="S83" s="7">
        <v>1.4</v>
      </c>
      <c r="T83" s="8">
        <v>205</v>
      </c>
      <c r="U83" s="12">
        <v>0</v>
      </c>
      <c r="V83" s="9">
        <v>715</v>
      </c>
      <c r="W83" s="9">
        <v>415</v>
      </c>
      <c r="X83" s="9">
        <v>3.6</v>
      </c>
      <c r="Y83" s="8">
        <v>115.27777777777777</v>
      </c>
      <c r="Z83" s="9">
        <v>4.4000000000000004</v>
      </c>
      <c r="AA83" s="9">
        <v>2.6</v>
      </c>
      <c r="AB83" s="9">
        <v>9.1999999999999998E-2</v>
      </c>
      <c r="AC83" s="12" t="s">
        <v>44</v>
      </c>
      <c r="AD83" s="13">
        <v>-3.49</v>
      </c>
      <c r="AE83" s="14" t="s">
        <v>39</v>
      </c>
      <c r="AF83" s="15">
        <v>40771</v>
      </c>
    </row>
    <row r="84" spans="1:32" x14ac:dyDescent="0.25">
      <c r="A84" s="387"/>
      <c r="B84" s="1" t="s">
        <v>172</v>
      </c>
      <c r="C84" s="124" t="s">
        <v>35</v>
      </c>
      <c r="D84" s="253" t="s">
        <v>173</v>
      </c>
      <c r="E84" s="4">
        <v>445068</v>
      </c>
      <c r="F84" s="4">
        <v>4020094</v>
      </c>
      <c r="G84" s="5">
        <v>500</v>
      </c>
      <c r="H84" s="20">
        <v>1300</v>
      </c>
      <c r="I84" s="7">
        <v>8</v>
      </c>
      <c r="J84" s="7">
        <v>28.53</v>
      </c>
      <c r="K84" s="7">
        <v>3.16</v>
      </c>
      <c r="L84" s="9">
        <v>91</v>
      </c>
      <c r="M84" s="9">
        <v>775</v>
      </c>
      <c r="N84" s="10" t="s">
        <v>166</v>
      </c>
      <c r="O84" s="11">
        <v>13</v>
      </c>
      <c r="P84" s="8">
        <v>290</v>
      </c>
      <c r="Q84" s="7">
        <v>5.1422909235037666E-2</v>
      </c>
      <c r="R84" s="7">
        <v>0.13</v>
      </c>
      <c r="S84" s="7">
        <v>1.1000000000000001</v>
      </c>
      <c r="T84" s="8">
        <v>145</v>
      </c>
      <c r="U84" s="12">
        <v>0</v>
      </c>
      <c r="V84" s="9">
        <v>145</v>
      </c>
      <c r="W84" s="9">
        <v>225</v>
      </c>
      <c r="X84" s="9">
        <v>1.2</v>
      </c>
      <c r="Y84" s="8">
        <v>187.5</v>
      </c>
      <c r="Z84" s="9">
        <v>8</v>
      </c>
      <c r="AA84" s="12" t="s">
        <v>38</v>
      </c>
      <c r="AB84" s="9">
        <v>1E-3</v>
      </c>
      <c r="AC84" s="7">
        <v>1</v>
      </c>
      <c r="AD84" s="13">
        <v>4.2699999999999996</v>
      </c>
      <c r="AE84" s="14" t="s">
        <v>39</v>
      </c>
      <c r="AF84" s="15">
        <v>40771</v>
      </c>
    </row>
    <row r="85" spans="1:32" ht="15" customHeight="1" x14ac:dyDescent="0.25">
      <c r="A85" s="387"/>
      <c r="B85" s="1" t="s">
        <v>174</v>
      </c>
      <c r="C85" s="124" t="s">
        <v>35</v>
      </c>
      <c r="D85" s="253" t="s">
        <v>165</v>
      </c>
      <c r="E85" s="4">
        <v>445150</v>
      </c>
      <c r="F85" s="4">
        <v>4019970</v>
      </c>
      <c r="G85" s="16">
        <v>400</v>
      </c>
      <c r="H85" s="20">
        <v>915</v>
      </c>
      <c r="I85" s="7" t="s">
        <v>239</v>
      </c>
      <c r="J85" s="16" t="s">
        <v>102</v>
      </c>
      <c r="K85" s="16" t="s">
        <v>102</v>
      </c>
      <c r="L85" s="16" t="s">
        <v>102</v>
      </c>
      <c r="M85" s="9">
        <v>518</v>
      </c>
      <c r="N85" s="10" t="s">
        <v>166</v>
      </c>
      <c r="O85" s="36">
        <v>6.1</v>
      </c>
      <c r="P85" s="8">
        <v>165</v>
      </c>
      <c r="Q85" s="21">
        <v>4.2408916753744343E-2</v>
      </c>
      <c r="R85" s="7" t="s">
        <v>156</v>
      </c>
      <c r="S85" s="7">
        <v>3.5</v>
      </c>
      <c r="T85" s="8">
        <v>36</v>
      </c>
      <c r="U85" s="12">
        <v>0</v>
      </c>
      <c r="V85" s="9">
        <v>140</v>
      </c>
      <c r="W85" s="9">
        <v>110</v>
      </c>
      <c r="X85" s="9">
        <v>0.77</v>
      </c>
      <c r="Y85" s="8">
        <v>142.85714285714286</v>
      </c>
      <c r="Z85" s="9">
        <v>20</v>
      </c>
      <c r="AA85" s="21">
        <v>7.3999999999999996E-2</v>
      </c>
      <c r="AB85" s="9">
        <v>3.0000000000000001E-3</v>
      </c>
      <c r="AC85" s="12" t="s">
        <v>44</v>
      </c>
      <c r="AD85" s="13">
        <v>-1.0900000000000001</v>
      </c>
      <c r="AE85" s="14" t="s">
        <v>47</v>
      </c>
      <c r="AF85" s="15">
        <v>38442</v>
      </c>
    </row>
    <row r="86" spans="1:32" ht="15" customHeight="1" x14ac:dyDescent="0.25">
      <c r="A86" s="387"/>
      <c r="B86" s="1" t="s">
        <v>175</v>
      </c>
      <c r="C86" s="124" t="s">
        <v>35</v>
      </c>
      <c r="D86" s="253" t="s">
        <v>176</v>
      </c>
      <c r="E86" s="4">
        <v>445909</v>
      </c>
      <c r="F86" s="34">
        <v>4020976</v>
      </c>
      <c r="G86" s="35">
        <v>260</v>
      </c>
      <c r="H86" s="11">
        <v>1320</v>
      </c>
      <c r="I86" s="7">
        <v>9.1</v>
      </c>
      <c r="J86" s="7">
        <v>15.15</v>
      </c>
      <c r="K86" s="7">
        <v>0.94</v>
      </c>
      <c r="L86" s="16" t="s">
        <v>42</v>
      </c>
      <c r="M86" s="9">
        <v>872</v>
      </c>
      <c r="N86" s="10" t="s">
        <v>177</v>
      </c>
      <c r="O86" s="36">
        <v>2.0499999999999998</v>
      </c>
      <c r="P86" s="8">
        <v>312</v>
      </c>
      <c r="Q86" s="21">
        <v>7.5372089596227529E-3</v>
      </c>
      <c r="R86" s="7" t="s">
        <v>178</v>
      </c>
      <c r="S86" s="7">
        <v>0.57199999999999995</v>
      </c>
      <c r="T86" s="8">
        <v>221</v>
      </c>
      <c r="U86" s="9">
        <v>21</v>
      </c>
      <c r="V86" s="9">
        <v>252</v>
      </c>
      <c r="W86" s="9">
        <v>133</v>
      </c>
      <c r="X86" s="21">
        <v>1.07</v>
      </c>
      <c r="Y86" s="8">
        <v>124.29906542056074</v>
      </c>
      <c r="Z86" s="7">
        <v>1.1200000000000001</v>
      </c>
      <c r="AA86" s="12" t="s">
        <v>44</v>
      </c>
      <c r="AB86" s="12" t="s">
        <v>66</v>
      </c>
      <c r="AC86" s="7">
        <v>1.72</v>
      </c>
      <c r="AD86" s="13">
        <v>1.04</v>
      </c>
      <c r="AE86" s="14" t="s">
        <v>39</v>
      </c>
      <c r="AF86" s="15">
        <v>41113</v>
      </c>
    </row>
    <row r="87" spans="1:32" ht="15" customHeight="1" x14ac:dyDescent="0.25">
      <c r="A87" s="387"/>
      <c r="B87" s="1" t="s">
        <v>179</v>
      </c>
      <c r="C87" s="124" t="s">
        <v>35</v>
      </c>
      <c r="D87" s="253" t="s">
        <v>163</v>
      </c>
      <c r="E87" s="4">
        <v>446075</v>
      </c>
      <c r="F87" s="34">
        <v>4020810</v>
      </c>
      <c r="G87" s="37">
        <v>598</v>
      </c>
      <c r="H87" s="11">
        <v>1625</v>
      </c>
      <c r="I87" s="7" t="s">
        <v>240</v>
      </c>
      <c r="J87" s="16" t="s">
        <v>102</v>
      </c>
      <c r="K87" s="16" t="s">
        <v>102</v>
      </c>
      <c r="L87" s="16" t="s">
        <v>102</v>
      </c>
      <c r="M87" s="9">
        <v>852</v>
      </c>
      <c r="N87" s="10" t="s">
        <v>82</v>
      </c>
      <c r="O87" s="36">
        <v>2.2000000000000002</v>
      </c>
      <c r="P87" s="8">
        <v>335</v>
      </c>
      <c r="Q87" s="21">
        <v>7.5333676445359411E-3</v>
      </c>
      <c r="R87" s="7" t="s">
        <v>156</v>
      </c>
      <c r="S87" s="7">
        <v>1.8</v>
      </c>
      <c r="T87" s="8">
        <v>620</v>
      </c>
      <c r="U87" s="9">
        <v>20</v>
      </c>
      <c r="V87" s="9">
        <v>180</v>
      </c>
      <c r="W87" s="8">
        <v>8.1999999999999993</v>
      </c>
      <c r="X87" s="21">
        <v>0.17</v>
      </c>
      <c r="Y87" s="8">
        <v>48.235294117647051</v>
      </c>
      <c r="Z87" s="9">
        <v>2.6</v>
      </c>
      <c r="AA87" s="12" t="s">
        <v>56</v>
      </c>
      <c r="AB87" s="9">
        <v>3.0000000000000001E-3</v>
      </c>
      <c r="AC87" s="7">
        <v>0.23</v>
      </c>
      <c r="AD87" s="13">
        <v>0.95</v>
      </c>
      <c r="AE87" s="14" t="s">
        <v>47</v>
      </c>
      <c r="AF87" s="15">
        <v>38479</v>
      </c>
    </row>
    <row r="88" spans="1:32" ht="15" customHeight="1" x14ac:dyDescent="0.25">
      <c r="A88" s="387"/>
      <c r="B88" s="1" t="s">
        <v>180</v>
      </c>
      <c r="C88" s="124" t="s">
        <v>35</v>
      </c>
      <c r="D88" s="253" t="s">
        <v>173</v>
      </c>
      <c r="E88" s="4">
        <v>444721</v>
      </c>
      <c r="F88" s="34">
        <v>4017534</v>
      </c>
      <c r="G88" s="37">
        <v>295</v>
      </c>
      <c r="H88" s="11">
        <v>425</v>
      </c>
      <c r="I88" s="7">
        <v>9.1999999999999993</v>
      </c>
      <c r="J88" s="7">
        <v>25.89</v>
      </c>
      <c r="K88" s="7">
        <v>2.04</v>
      </c>
      <c r="L88" s="8">
        <v>23.7</v>
      </c>
      <c r="M88" s="9">
        <v>282</v>
      </c>
      <c r="N88" s="10" t="s">
        <v>127</v>
      </c>
      <c r="O88" s="36">
        <v>1.3</v>
      </c>
      <c r="P88" s="8">
        <v>100</v>
      </c>
      <c r="Q88" s="21">
        <v>1.491264367816092E-2</v>
      </c>
      <c r="R88" s="7" t="s">
        <v>83</v>
      </c>
      <c r="S88" s="7">
        <v>0.19</v>
      </c>
      <c r="T88" s="8">
        <v>190</v>
      </c>
      <c r="U88" s="9">
        <v>22</v>
      </c>
      <c r="V88" s="9">
        <v>17</v>
      </c>
      <c r="W88" s="8">
        <v>7.1</v>
      </c>
      <c r="X88" s="21">
        <v>0.1</v>
      </c>
      <c r="Y88" s="8">
        <v>70.999999999999986</v>
      </c>
      <c r="Z88" s="9">
        <v>3.7</v>
      </c>
      <c r="AA88" s="12" t="s">
        <v>38</v>
      </c>
      <c r="AB88" s="9">
        <v>6.0000000000000001E-3</v>
      </c>
      <c r="AC88" s="12" t="s">
        <v>44</v>
      </c>
      <c r="AD88" s="13">
        <v>-1.96</v>
      </c>
      <c r="AE88" s="14" t="s">
        <v>39</v>
      </c>
      <c r="AF88" s="15">
        <v>40771</v>
      </c>
    </row>
    <row r="89" spans="1:32" ht="15" customHeight="1" x14ac:dyDescent="0.25">
      <c r="A89" s="387"/>
      <c r="B89" s="1" t="s">
        <v>181</v>
      </c>
      <c r="C89" s="124" t="s">
        <v>35</v>
      </c>
      <c r="D89" s="253" t="s">
        <v>173</v>
      </c>
      <c r="E89" s="4">
        <v>444063</v>
      </c>
      <c r="F89" s="34">
        <v>4012668</v>
      </c>
      <c r="G89" s="37">
        <v>580</v>
      </c>
      <c r="H89" s="11">
        <v>311</v>
      </c>
      <c r="I89" s="7" t="s">
        <v>241</v>
      </c>
      <c r="J89" s="12" t="s">
        <v>222</v>
      </c>
      <c r="K89" s="12" t="s">
        <v>222</v>
      </c>
      <c r="L89" s="12" t="s">
        <v>222</v>
      </c>
      <c r="M89" s="9">
        <v>224</v>
      </c>
      <c r="N89" s="10" t="s">
        <v>76</v>
      </c>
      <c r="O89" s="11">
        <v>50.2</v>
      </c>
      <c r="P89" s="7">
        <v>7.51</v>
      </c>
      <c r="Q89" s="7">
        <v>7.6678757824815973</v>
      </c>
      <c r="R89" s="7">
        <v>4.54</v>
      </c>
      <c r="S89" s="7">
        <v>2.6</v>
      </c>
      <c r="T89" s="8">
        <v>154</v>
      </c>
      <c r="U89" s="12">
        <v>0</v>
      </c>
      <c r="V89" s="7">
        <v>4.12</v>
      </c>
      <c r="W89" s="7">
        <v>2.33</v>
      </c>
      <c r="X89" s="12" t="s">
        <v>222</v>
      </c>
      <c r="Y89" s="31"/>
      <c r="Z89" s="12" t="s">
        <v>83</v>
      </c>
      <c r="AA89" s="12" t="s">
        <v>78</v>
      </c>
      <c r="AB89" s="9">
        <v>4.0000000000000001E-3</v>
      </c>
      <c r="AC89" s="12" t="s">
        <v>222</v>
      </c>
      <c r="AD89" s="19">
        <v>9.17</v>
      </c>
      <c r="AE89" s="14" t="s">
        <v>182</v>
      </c>
      <c r="AF89" s="15">
        <v>38608</v>
      </c>
    </row>
    <row r="90" spans="1:32" x14ac:dyDescent="0.25">
      <c r="A90" s="387"/>
      <c r="B90" s="1" t="s">
        <v>183</v>
      </c>
      <c r="C90" s="124" t="s">
        <v>35</v>
      </c>
      <c r="D90" s="253" t="s">
        <v>173</v>
      </c>
      <c r="E90" s="4">
        <v>444087</v>
      </c>
      <c r="F90" s="34">
        <v>4013519</v>
      </c>
      <c r="G90" s="37">
        <v>420</v>
      </c>
      <c r="H90" s="11">
        <v>175</v>
      </c>
      <c r="I90" s="7">
        <v>6.8</v>
      </c>
      <c r="J90" s="7">
        <v>11.43</v>
      </c>
      <c r="K90" s="7">
        <v>8.23</v>
      </c>
      <c r="L90" s="9">
        <v>113</v>
      </c>
      <c r="M90" s="9">
        <v>160</v>
      </c>
      <c r="N90" s="10" t="s">
        <v>112</v>
      </c>
      <c r="O90" s="11">
        <v>18</v>
      </c>
      <c r="P90" s="7">
        <v>8.1</v>
      </c>
      <c r="Q90" s="7">
        <v>2.5491698595146874</v>
      </c>
      <c r="R90" s="7">
        <v>4.7</v>
      </c>
      <c r="S90" s="7">
        <v>4.5</v>
      </c>
      <c r="T90" s="8">
        <v>99</v>
      </c>
      <c r="U90" s="12">
        <v>0</v>
      </c>
      <c r="V90" s="9">
        <v>3.2</v>
      </c>
      <c r="W90" s="9">
        <v>2.5</v>
      </c>
      <c r="X90" s="21">
        <v>3.3000000000000002E-2</v>
      </c>
      <c r="Y90" s="8">
        <v>75.757575757575751</v>
      </c>
      <c r="Z90" s="7">
        <v>0.56000000000000005</v>
      </c>
      <c r="AA90" s="12" t="s">
        <v>38</v>
      </c>
      <c r="AB90" s="12" t="s">
        <v>56</v>
      </c>
      <c r="AC90" s="7">
        <v>0.62</v>
      </c>
      <c r="AD90" s="13">
        <v>-1.69</v>
      </c>
      <c r="AE90" s="14" t="s">
        <v>39</v>
      </c>
      <c r="AF90" s="15">
        <v>40655</v>
      </c>
    </row>
    <row r="91" spans="1:32" x14ac:dyDescent="0.25">
      <c r="A91" s="387"/>
      <c r="B91" s="1" t="s">
        <v>184</v>
      </c>
      <c r="C91" s="124" t="s">
        <v>35</v>
      </c>
      <c r="D91" s="253" t="s">
        <v>165</v>
      </c>
      <c r="E91" s="4">
        <v>439362</v>
      </c>
      <c r="F91" s="34">
        <v>4016255</v>
      </c>
      <c r="G91" s="35">
        <v>1400</v>
      </c>
      <c r="H91" s="11">
        <v>62</v>
      </c>
      <c r="I91" s="7">
        <v>7.1</v>
      </c>
      <c r="J91" s="7">
        <v>16.45</v>
      </c>
      <c r="K91" s="7">
        <v>6.92</v>
      </c>
      <c r="L91" s="8">
        <v>71.400000000000006</v>
      </c>
      <c r="M91" s="9">
        <v>48</v>
      </c>
      <c r="N91" s="10" t="s">
        <v>76</v>
      </c>
      <c r="O91" s="36">
        <v>8</v>
      </c>
      <c r="P91" s="7">
        <v>1.9</v>
      </c>
      <c r="Q91" s="7">
        <v>4.8300060496067765</v>
      </c>
      <c r="R91" s="7">
        <v>1.6</v>
      </c>
      <c r="S91" s="7">
        <v>1.6</v>
      </c>
      <c r="T91" s="8">
        <v>35</v>
      </c>
      <c r="U91" s="12">
        <v>0</v>
      </c>
      <c r="V91" s="9">
        <v>2.2999999999999998</v>
      </c>
      <c r="W91" s="9">
        <v>2.2000000000000002</v>
      </c>
      <c r="X91" s="21">
        <v>3.7999999999999999E-2</v>
      </c>
      <c r="Y91" s="8">
        <v>58</v>
      </c>
      <c r="Z91" s="7">
        <v>0.13</v>
      </c>
      <c r="AA91" s="9">
        <v>0.39</v>
      </c>
      <c r="AB91" s="9">
        <v>7.4999999999999997E-2</v>
      </c>
      <c r="AC91" s="9">
        <v>1.9</v>
      </c>
      <c r="AD91" s="13">
        <v>-5.12</v>
      </c>
      <c r="AE91" s="14" t="s">
        <v>39</v>
      </c>
      <c r="AF91" s="15">
        <v>40751</v>
      </c>
    </row>
    <row r="92" spans="1:32" x14ac:dyDescent="0.25">
      <c r="A92" s="387"/>
      <c r="B92" s="1" t="s">
        <v>185</v>
      </c>
      <c r="C92" s="124" t="s">
        <v>152</v>
      </c>
      <c r="D92" s="253" t="s">
        <v>170</v>
      </c>
      <c r="E92" s="4">
        <v>445589</v>
      </c>
      <c r="F92" s="34">
        <v>4020038</v>
      </c>
      <c r="G92" s="208"/>
      <c r="H92" s="11">
        <v>770</v>
      </c>
      <c r="I92" s="7">
        <v>8.6</v>
      </c>
      <c r="J92" s="7">
        <v>34.92</v>
      </c>
      <c r="K92" s="7">
        <v>1.46</v>
      </c>
      <c r="L92" s="9">
        <v>-105</v>
      </c>
      <c r="M92" s="9">
        <v>492</v>
      </c>
      <c r="N92" s="10" t="s">
        <v>171</v>
      </c>
      <c r="O92" s="11">
        <v>10</v>
      </c>
      <c r="P92" s="8">
        <v>150</v>
      </c>
      <c r="Q92" s="7">
        <v>7.6475095785440622E-2</v>
      </c>
      <c r="R92" s="7">
        <v>0.6</v>
      </c>
      <c r="S92" s="7">
        <v>3.7</v>
      </c>
      <c r="T92" s="8">
        <v>80</v>
      </c>
      <c r="U92" s="12">
        <v>0</v>
      </c>
      <c r="V92" s="9">
        <v>125</v>
      </c>
      <c r="W92" s="9">
        <v>89</v>
      </c>
      <c r="X92" s="9">
        <v>0.63</v>
      </c>
      <c r="Y92" s="8">
        <v>141.26984126984127</v>
      </c>
      <c r="Z92" s="42">
        <v>16</v>
      </c>
      <c r="AA92" s="12" t="s">
        <v>38</v>
      </c>
      <c r="AB92" s="9">
        <v>3.0000000000000001E-3</v>
      </c>
      <c r="AC92" s="12" t="s">
        <v>44</v>
      </c>
      <c r="AD92" s="13">
        <v>-0.76</v>
      </c>
      <c r="AE92" s="14" t="s">
        <v>39</v>
      </c>
      <c r="AF92" s="15">
        <v>40770</v>
      </c>
    </row>
    <row r="93" spans="1:32" x14ac:dyDescent="0.25">
      <c r="A93" s="388"/>
      <c r="B93" s="48" t="s">
        <v>186</v>
      </c>
      <c r="C93" s="125" t="s">
        <v>152</v>
      </c>
      <c r="D93" s="256" t="s">
        <v>187</v>
      </c>
      <c r="E93" s="49">
        <v>445363</v>
      </c>
      <c r="F93" s="50">
        <v>4020171</v>
      </c>
      <c r="G93" s="209"/>
      <c r="H93" s="51">
        <v>1080</v>
      </c>
      <c r="I93" s="52">
        <v>7.2</v>
      </c>
      <c r="J93" s="52">
        <v>12.68</v>
      </c>
      <c r="K93" s="52">
        <v>1.81</v>
      </c>
      <c r="L93" s="126">
        <v>-37.799999999999997</v>
      </c>
      <c r="M93" s="127">
        <v>694</v>
      </c>
      <c r="N93" s="128" t="s">
        <v>188</v>
      </c>
      <c r="O93" s="51">
        <v>94</v>
      </c>
      <c r="P93" s="126">
        <v>130</v>
      </c>
      <c r="Q93" s="52">
        <v>0.82946065428824056</v>
      </c>
      <c r="R93" s="52">
        <v>8.9</v>
      </c>
      <c r="S93" s="52">
        <v>0.69</v>
      </c>
      <c r="T93" s="126">
        <v>245</v>
      </c>
      <c r="U93" s="129">
        <v>0</v>
      </c>
      <c r="V93" s="127">
        <v>160</v>
      </c>
      <c r="W93" s="127">
        <v>120</v>
      </c>
      <c r="X93" s="130">
        <v>0.8</v>
      </c>
      <c r="Y93" s="126">
        <v>150</v>
      </c>
      <c r="Z93" s="131">
        <v>5.6</v>
      </c>
      <c r="AA93" s="129" t="s">
        <v>38</v>
      </c>
      <c r="AB93" s="127">
        <v>7.5999999999999998E-2</v>
      </c>
      <c r="AC93" s="127">
        <v>3.8</v>
      </c>
      <c r="AD93" s="132">
        <v>0.04</v>
      </c>
      <c r="AE93" s="56" t="s">
        <v>39</v>
      </c>
      <c r="AF93" s="57">
        <v>40771</v>
      </c>
    </row>
    <row r="94" spans="1:32" x14ac:dyDescent="0.25">
      <c r="B94" s="93"/>
      <c r="C94" s="133"/>
      <c r="D94" s="103"/>
      <c r="E94" s="95"/>
      <c r="F94" s="96"/>
      <c r="G94" s="134"/>
      <c r="H94" s="402" t="s">
        <v>247</v>
      </c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3"/>
      <c r="AC94" s="403"/>
      <c r="AD94" s="404"/>
      <c r="AE94" s="97"/>
      <c r="AF94" s="98"/>
    </row>
    <row r="95" spans="1:32" x14ac:dyDescent="0.25">
      <c r="B95" s="99"/>
      <c r="C95" s="99"/>
      <c r="D95" s="103"/>
      <c r="E95" s="95"/>
      <c r="F95" s="96"/>
      <c r="G95" s="171" t="s">
        <v>158</v>
      </c>
      <c r="H95" s="153">
        <f t="shared" ref="H95:M95" si="6">MIN(H80:H93)</f>
        <v>62</v>
      </c>
      <c r="I95" s="154">
        <v>6.8</v>
      </c>
      <c r="J95" s="154">
        <f t="shared" si="6"/>
        <v>11.43</v>
      </c>
      <c r="K95" s="157">
        <f t="shared" si="6"/>
        <v>0.01</v>
      </c>
      <c r="L95" s="155">
        <f t="shared" si="6"/>
        <v>-105</v>
      </c>
      <c r="M95" s="156">
        <f t="shared" si="6"/>
        <v>48</v>
      </c>
      <c r="N95" s="101"/>
      <c r="O95" s="170">
        <f>MIN(O80:O93)</f>
        <v>1.3</v>
      </c>
      <c r="P95" s="154">
        <f t="shared" ref="P95:AD95" si="7">MIN(P80:P93)</f>
        <v>1.9</v>
      </c>
      <c r="Q95" s="157">
        <f t="shared" si="7"/>
        <v>7.5333676445359411E-3</v>
      </c>
      <c r="R95" s="157">
        <f t="shared" si="7"/>
        <v>0.05</v>
      </c>
      <c r="S95" s="154">
        <f t="shared" si="7"/>
        <v>0.19</v>
      </c>
      <c r="T95" s="155">
        <f t="shared" si="7"/>
        <v>35</v>
      </c>
      <c r="U95" s="155">
        <f t="shared" si="7"/>
        <v>0</v>
      </c>
      <c r="V95" s="154">
        <f t="shared" si="7"/>
        <v>2.2999999999999998</v>
      </c>
      <c r="W95" s="154">
        <f t="shared" si="7"/>
        <v>2.2000000000000002</v>
      </c>
      <c r="X95" s="157">
        <f t="shared" si="7"/>
        <v>3.3000000000000002E-2</v>
      </c>
      <c r="Y95" s="155">
        <f t="shared" si="7"/>
        <v>48.235294117647051</v>
      </c>
      <c r="Z95" s="154">
        <f t="shared" si="7"/>
        <v>0.13</v>
      </c>
      <c r="AA95" s="157">
        <f t="shared" si="7"/>
        <v>7.3999999999999996E-2</v>
      </c>
      <c r="AB95" s="158">
        <f t="shared" si="7"/>
        <v>1E-3</v>
      </c>
      <c r="AC95" s="154">
        <f t="shared" si="7"/>
        <v>0.23</v>
      </c>
      <c r="AD95" s="159">
        <f t="shared" si="7"/>
        <v>-5.12</v>
      </c>
      <c r="AE95" s="102"/>
      <c r="AF95" s="103"/>
    </row>
    <row r="96" spans="1:32" x14ac:dyDescent="0.25">
      <c r="B96" s="99"/>
      <c r="C96" s="99"/>
      <c r="D96" s="103"/>
      <c r="E96" s="95"/>
      <c r="F96" s="96"/>
      <c r="G96" s="171" t="s">
        <v>159</v>
      </c>
      <c r="H96" s="153">
        <f>MAX(H80:H93)</f>
        <v>3000</v>
      </c>
      <c r="I96" s="154">
        <v>9.1999999999999993</v>
      </c>
      <c r="J96" s="154">
        <f>MAX(J80:J93)</f>
        <v>34.92</v>
      </c>
      <c r="K96" s="154">
        <f>MAX(K80:K93)</f>
        <v>8.23</v>
      </c>
      <c r="L96" s="155">
        <f>MAX(L80:L93)</f>
        <v>350</v>
      </c>
      <c r="M96" s="156">
        <f>MAX(M81:M93)</f>
        <v>1888</v>
      </c>
      <c r="N96" s="101"/>
      <c r="O96" s="153">
        <f t="shared" ref="O96:AD96" si="8">MAX(O80:O93)</f>
        <v>94</v>
      </c>
      <c r="P96" s="155">
        <f t="shared" si="8"/>
        <v>570</v>
      </c>
      <c r="Q96" s="155">
        <f t="shared" si="8"/>
        <v>7.6678757824815973</v>
      </c>
      <c r="R96" s="155">
        <f t="shared" si="8"/>
        <v>8.9</v>
      </c>
      <c r="S96" s="155">
        <f t="shared" si="8"/>
        <v>4.5</v>
      </c>
      <c r="T96" s="155">
        <f t="shared" si="8"/>
        <v>620</v>
      </c>
      <c r="U96" s="155">
        <f t="shared" si="8"/>
        <v>22</v>
      </c>
      <c r="V96" s="155">
        <f t="shared" si="8"/>
        <v>715</v>
      </c>
      <c r="W96" s="155">
        <f t="shared" si="8"/>
        <v>415</v>
      </c>
      <c r="X96" s="154">
        <f t="shared" si="8"/>
        <v>3.6</v>
      </c>
      <c r="Y96" s="155">
        <f t="shared" si="8"/>
        <v>187.5</v>
      </c>
      <c r="Z96" s="155">
        <f t="shared" si="8"/>
        <v>20</v>
      </c>
      <c r="AA96" s="154">
        <f t="shared" si="8"/>
        <v>2.6</v>
      </c>
      <c r="AB96" s="154">
        <f t="shared" si="8"/>
        <v>9.1999999999999998E-2</v>
      </c>
      <c r="AC96" s="154">
        <f t="shared" si="8"/>
        <v>3.8</v>
      </c>
      <c r="AD96" s="159">
        <f t="shared" si="8"/>
        <v>9.17</v>
      </c>
      <c r="AE96" s="95"/>
      <c r="AF96" s="103"/>
    </row>
    <row r="97" spans="1:32" x14ac:dyDescent="0.25">
      <c r="B97" s="99"/>
      <c r="C97" s="99"/>
      <c r="D97" s="103"/>
      <c r="E97" s="95"/>
      <c r="F97" s="96"/>
      <c r="G97" s="181" t="s">
        <v>160</v>
      </c>
      <c r="H97" s="153">
        <v>847.5</v>
      </c>
      <c r="I97" s="154">
        <v>8.3350000000000009</v>
      </c>
      <c r="J97" s="154">
        <v>21.91</v>
      </c>
      <c r="K97" s="154">
        <v>1.81</v>
      </c>
      <c r="L97" s="155">
        <v>81.2</v>
      </c>
      <c r="M97" s="156">
        <v>522</v>
      </c>
      <c r="N97" s="110"/>
      <c r="O97" s="135">
        <v>9</v>
      </c>
      <c r="P97" s="135">
        <v>157.5</v>
      </c>
      <c r="Q97" s="136">
        <v>6.3949002510239147E-2</v>
      </c>
      <c r="R97" s="136">
        <v>2.1</v>
      </c>
      <c r="S97" s="136">
        <v>2.2000000000000002</v>
      </c>
      <c r="T97" s="135">
        <v>149.5</v>
      </c>
      <c r="U97" s="135">
        <v>0</v>
      </c>
      <c r="V97" s="135">
        <v>140</v>
      </c>
      <c r="W97" s="135">
        <v>97</v>
      </c>
      <c r="X97" s="112">
        <v>0.71</v>
      </c>
      <c r="Y97" s="135">
        <v>124.29906542056074</v>
      </c>
      <c r="Z97" s="136">
        <v>4.4000000000000004</v>
      </c>
      <c r="AA97" s="136">
        <v>0.39</v>
      </c>
      <c r="AB97" s="137">
        <v>5.0000000000000001E-3</v>
      </c>
      <c r="AC97" s="136">
        <v>1.72</v>
      </c>
      <c r="AD97" s="112">
        <f t="shared" ref="AD97" si="9">AVERAGE(AD80:AD93)</f>
        <v>-0.14571428571428577</v>
      </c>
      <c r="AE97" s="102"/>
      <c r="AF97" s="103"/>
    </row>
    <row r="98" spans="1:32" x14ac:dyDescent="0.25">
      <c r="B98" s="103"/>
      <c r="C98" s="93"/>
      <c r="D98" s="166"/>
      <c r="E98" s="95"/>
      <c r="F98" s="96"/>
      <c r="G98" s="138"/>
      <c r="H98" s="96"/>
      <c r="I98" s="96"/>
      <c r="J98" s="96"/>
      <c r="K98" s="96"/>
      <c r="L98" s="96"/>
      <c r="M98" s="96"/>
      <c r="N98" s="96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96"/>
      <c r="AE98" s="96"/>
      <c r="AF98" s="96"/>
    </row>
    <row r="99" spans="1:32" ht="15" customHeight="1" x14ac:dyDescent="0.25">
      <c r="A99" s="386" t="s">
        <v>263</v>
      </c>
      <c r="B99" s="182" t="s">
        <v>80</v>
      </c>
      <c r="C99" s="174" t="s">
        <v>35</v>
      </c>
      <c r="D99" s="259" t="s">
        <v>81</v>
      </c>
      <c r="E99" s="118">
        <v>441426</v>
      </c>
      <c r="F99" s="183">
        <v>4022701</v>
      </c>
      <c r="G99" s="184">
        <v>1200</v>
      </c>
      <c r="H99" s="185">
        <v>267</v>
      </c>
      <c r="I99" s="119">
        <v>9.1999999999999993</v>
      </c>
      <c r="J99" s="119">
        <v>20.07</v>
      </c>
      <c r="K99" s="119">
        <v>0.22</v>
      </c>
      <c r="L99" s="121">
        <v>-119</v>
      </c>
      <c r="M99" s="121">
        <v>189</v>
      </c>
      <c r="N99" s="186" t="s">
        <v>82</v>
      </c>
      <c r="O99" s="187">
        <v>2.6</v>
      </c>
      <c r="P99" s="120">
        <v>61.2</v>
      </c>
      <c r="Q99" s="123">
        <v>4.8734129667192545E-2</v>
      </c>
      <c r="R99" s="119" t="s">
        <v>83</v>
      </c>
      <c r="S99" s="119">
        <v>0.34300000000000003</v>
      </c>
      <c r="T99" s="120">
        <v>88</v>
      </c>
      <c r="U99" s="121">
        <v>10</v>
      </c>
      <c r="V99" s="120">
        <v>31.3</v>
      </c>
      <c r="W99" s="120">
        <v>9.82</v>
      </c>
      <c r="X99" s="123">
        <v>7.1999999999999995E-2</v>
      </c>
      <c r="Y99" s="120">
        <v>136.38888888888891</v>
      </c>
      <c r="Z99" s="119">
        <v>0.74</v>
      </c>
      <c r="AA99" s="123">
        <v>2.1000000000000001E-2</v>
      </c>
      <c r="AB99" s="121">
        <v>2E-3</v>
      </c>
      <c r="AC99" s="122" t="s">
        <v>44</v>
      </c>
      <c r="AD99" s="178">
        <v>1.03</v>
      </c>
      <c r="AE99" s="179" t="s">
        <v>39</v>
      </c>
      <c r="AF99" s="180">
        <v>41115</v>
      </c>
    </row>
    <row r="100" spans="1:32" x14ac:dyDescent="0.25">
      <c r="A100" s="387"/>
      <c r="B100" s="40" t="s">
        <v>189</v>
      </c>
      <c r="C100" s="124" t="s">
        <v>35</v>
      </c>
      <c r="D100" s="253" t="s">
        <v>41</v>
      </c>
      <c r="E100" s="4">
        <v>440310</v>
      </c>
      <c r="F100" s="34">
        <v>4026257</v>
      </c>
      <c r="G100" s="35">
        <v>2527</v>
      </c>
      <c r="H100" s="11">
        <v>330</v>
      </c>
      <c r="I100" s="7">
        <v>9.5</v>
      </c>
      <c r="J100" s="7">
        <v>28</v>
      </c>
      <c r="K100" s="16" t="s">
        <v>102</v>
      </c>
      <c r="L100" s="16" t="s">
        <v>102</v>
      </c>
      <c r="M100" s="9">
        <v>223</v>
      </c>
      <c r="N100" s="10" t="s">
        <v>190</v>
      </c>
      <c r="O100" s="36">
        <v>1.4</v>
      </c>
      <c r="P100" s="8">
        <v>70</v>
      </c>
      <c r="Q100" s="21">
        <v>2.294252873563218E-2</v>
      </c>
      <c r="R100" s="7" t="s">
        <v>83</v>
      </c>
      <c r="S100" s="7">
        <v>0.19</v>
      </c>
      <c r="T100" s="8">
        <v>56</v>
      </c>
      <c r="U100" s="9">
        <v>30</v>
      </c>
      <c r="V100" s="9">
        <v>44</v>
      </c>
      <c r="W100" s="9">
        <v>12</v>
      </c>
      <c r="X100" s="9">
        <v>0.11</v>
      </c>
      <c r="Y100" s="8">
        <v>109.09090909090909</v>
      </c>
      <c r="Z100" s="7">
        <v>1.8</v>
      </c>
      <c r="AA100" s="12" t="s">
        <v>38</v>
      </c>
      <c r="AB100" s="12" t="s">
        <v>56</v>
      </c>
      <c r="AC100" s="7">
        <v>0.52</v>
      </c>
      <c r="AD100" s="13">
        <v>-1.96</v>
      </c>
      <c r="AE100" s="14" t="s">
        <v>39</v>
      </c>
      <c r="AF100" s="15">
        <v>40674</v>
      </c>
    </row>
    <row r="101" spans="1:32" x14ac:dyDescent="0.25">
      <c r="A101" s="387"/>
      <c r="B101" s="40" t="s">
        <v>191</v>
      </c>
      <c r="C101" s="124" t="s">
        <v>35</v>
      </c>
      <c r="D101" s="253" t="s">
        <v>192</v>
      </c>
      <c r="E101" s="4">
        <v>440344</v>
      </c>
      <c r="F101" s="34">
        <v>4026206</v>
      </c>
      <c r="G101" s="35">
        <v>3180</v>
      </c>
      <c r="H101" s="11">
        <v>415</v>
      </c>
      <c r="I101" s="7">
        <v>9.4</v>
      </c>
      <c r="J101" s="7">
        <v>34.5</v>
      </c>
      <c r="K101" s="16" t="s">
        <v>102</v>
      </c>
      <c r="L101" s="16" t="s">
        <v>102</v>
      </c>
      <c r="M101" s="9">
        <v>255</v>
      </c>
      <c r="N101" s="10" t="s">
        <v>193</v>
      </c>
      <c r="O101" s="36">
        <v>1.5</v>
      </c>
      <c r="P101" s="8">
        <v>91</v>
      </c>
      <c r="Q101" s="21">
        <v>1.8908677529367184E-2</v>
      </c>
      <c r="R101" s="7" t="s">
        <v>83</v>
      </c>
      <c r="S101" s="7">
        <v>0.34</v>
      </c>
      <c r="T101" s="8">
        <v>79</v>
      </c>
      <c r="U101" s="9">
        <v>33</v>
      </c>
      <c r="V101" s="9">
        <v>58</v>
      </c>
      <c r="W101" s="9">
        <v>16</v>
      </c>
      <c r="X101" s="9">
        <v>0.15</v>
      </c>
      <c r="Y101" s="8">
        <v>106.66666666666667</v>
      </c>
      <c r="Z101" s="7">
        <v>1.8</v>
      </c>
      <c r="AA101" s="9">
        <v>0.12</v>
      </c>
      <c r="AB101" s="9">
        <v>1.0999999999999999E-2</v>
      </c>
      <c r="AC101" s="12" t="s">
        <v>44</v>
      </c>
      <c r="AD101" s="13">
        <v>-1.64</v>
      </c>
      <c r="AE101" s="14" t="s">
        <v>39</v>
      </c>
      <c r="AF101" s="15">
        <v>40661</v>
      </c>
    </row>
    <row r="102" spans="1:32" x14ac:dyDescent="0.25">
      <c r="A102" s="387"/>
      <c r="B102" s="140" t="s">
        <v>194</v>
      </c>
      <c r="C102" s="141" t="s">
        <v>35</v>
      </c>
      <c r="D102" s="260" t="s">
        <v>36</v>
      </c>
      <c r="E102" s="4">
        <v>442074</v>
      </c>
      <c r="F102" s="34">
        <v>4022809</v>
      </c>
      <c r="G102" s="37">
        <v>1575</v>
      </c>
      <c r="H102" s="11">
        <v>335</v>
      </c>
      <c r="I102" s="7">
        <v>9.9</v>
      </c>
      <c r="J102" s="7" t="s">
        <v>102</v>
      </c>
      <c r="K102" s="7">
        <v>2.0099999999999998</v>
      </c>
      <c r="L102" s="8">
        <v>-221.9</v>
      </c>
      <c r="M102" s="9">
        <v>190</v>
      </c>
      <c r="N102" s="10" t="s">
        <v>195</v>
      </c>
      <c r="O102" s="142">
        <v>0.74</v>
      </c>
      <c r="P102" s="8">
        <v>72</v>
      </c>
      <c r="Q102" s="21">
        <v>8.7998740355849491E-3</v>
      </c>
      <c r="R102" s="7" t="s">
        <v>83</v>
      </c>
      <c r="S102" s="7">
        <v>0.42</v>
      </c>
      <c r="T102" s="8">
        <v>70</v>
      </c>
      <c r="U102" s="9">
        <v>40</v>
      </c>
      <c r="V102" s="9">
        <v>14</v>
      </c>
      <c r="W102" s="9">
        <v>15</v>
      </c>
      <c r="X102" s="21">
        <v>8.6999999999999994E-2</v>
      </c>
      <c r="Y102" s="8">
        <v>172.41379310344828</v>
      </c>
      <c r="Z102" s="7">
        <v>0.57999999999999996</v>
      </c>
      <c r="AA102" s="9">
        <v>0.15</v>
      </c>
      <c r="AB102" s="9">
        <v>2.3999999999999998E-3</v>
      </c>
      <c r="AC102" s="12" t="s">
        <v>44</v>
      </c>
      <c r="AD102" s="13">
        <v>-1.38</v>
      </c>
      <c r="AE102" s="14" t="s">
        <v>39</v>
      </c>
      <c r="AF102" s="15">
        <v>41052</v>
      </c>
    </row>
    <row r="103" spans="1:32" x14ac:dyDescent="0.25">
      <c r="A103" s="387"/>
      <c r="B103" s="140" t="s">
        <v>196</v>
      </c>
      <c r="C103" s="141" t="s">
        <v>35</v>
      </c>
      <c r="D103" s="260" t="s">
        <v>36</v>
      </c>
      <c r="E103" s="4">
        <v>442074</v>
      </c>
      <c r="F103" s="34">
        <v>4022809</v>
      </c>
      <c r="G103" s="37">
        <v>1785</v>
      </c>
      <c r="H103" s="11">
        <v>330</v>
      </c>
      <c r="I103" s="8">
        <v>10</v>
      </c>
      <c r="J103" s="7" t="s">
        <v>102</v>
      </c>
      <c r="K103" s="7">
        <v>1.5</v>
      </c>
      <c r="L103" s="8">
        <v>-260.89999999999998</v>
      </c>
      <c r="M103" s="9">
        <v>186</v>
      </c>
      <c r="N103" s="10" t="s">
        <v>195</v>
      </c>
      <c r="O103" s="142">
        <v>0.62</v>
      </c>
      <c r="P103" s="8">
        <v>72</v>
      </c>
      <c r="Q103" s="21">
        <v>1.1789910600255429E-2</v>
      </c>
      <c r="R103" s="7" t="s">
        <v>83</v>
      </c>
      <c r="S103" s="7">
        <v>0.27</v>
      </c>
      <c r="T103" s="8">
        <v>66</v>
      </c>
      <c r="U103" s="9">
        <v>45</v>
      </c>
      <c r="V103" s="9">
        <v>9.3000000000000007</v>
      </c>
      <c r="W103" s="9">
        <v>15</v>
      </c>
      <c r="X103" s="21">
        <v>0.11</v>
      </c>
      <c r="Y103" s="8">
        <v>136.36363636363637</v>
      </c>
      <c r="Z103" s="7">
        <v>0.59</v>
      </c>
      <c r="AA103" s="9">
        <v>0.22</v>
      </c>
      <c r="AB103" s="9">
        <v>3.5999999999999999E-3</v>
      </c>
      <c r="AC103" s="12" t="s">
        <v>44</v>
      </c>
      <c r="AD103" s="13">
        <v>-1.34</v>
      </c>
      <c r="AE103" s="14" t="s">
        <v>39</v>
      </c>
      <c r="AF103" s="15">
        <v>41052</v>
      </c>
    </row>
    <row r="104" spans="1:32" x14ac:dyDescent="0.25">
      <c r="A104" s="387"/>
      <c r="B104" s="140" t="s">
        <v>197</v>
      </c>
      <c r="C104" s="141" t="s">
        <v>35</v>
      </c>
      <c r="D104" s="260" t="s">
        <v>36</v>
      </c>
      <c r="E104" s="4">
        <v>442074</v>
      </c>
      <c r="F104" s="34">
        <v>4022809</v>
      </c>
      <c r="G104" s="37">
        <v>2003</v>
      </c>
      <c r="H104" s="11">
        <v>335</v>
      </c>
      <c r="I104" s="7">
        <v>9.9</v>
      </c>
      <c r="J104" s="7" t="s">
        <v>102</v>
      </c>
      <c r="K104" s="7">
        <v>3.5</v>
      </c>
      <c r="L104" s="8">
        <v>-156.5</v>
      </c>
      <c r="M104" s="9">
        <v>191</v>
      </c>
      <c r="N104" s="10" t="s">
        <v>195</v>
      </c>
      <c r="O104" s="142">
        <v>0.56000000000000005</v>
      </c>
      <c r="P104" s="8">
        <v>73</v>
      </c>
      <c r="Q104" s="21">
        <v>9.8780332056194135E-3</v>
      </c>
      <c r="R104" s="7" t="s">
        <v>83</v>
      </c>
      <c r="S104" s="7">
        <v>0.24</v>
      </c>
      <c r="T104" s="8">
        <v>74</v>
      </c>
      <c r="U104" s="9">
        <v>40</v>
      </c>
      <c r="V104" s="9">
        <v>12</v>
      </c>
      <c r="W104" s="9">
        <v>15</v>
      </c>
      <c r="X104" s="21">
        <v>0.11</v>
      </c>
      <c r="Y104" s="8">
        <v>136.36363636363637</v>
      </c>
      <c r="Z104" s="7">
        <v>0.56999999999999995</v>
      </c>
      <c r="AA104" s="9">
        <v>0.16</v>
      </c>
      <c r="AB104" s="9">
        <v>1.9E-3</v>
      </c>
      <c r="AC104" s="12" t="s">
        <v>44</v>
      </c>
      <c r="AD104" s="13">
        <v>-1.36</v>
      </c>
      <c r="AE104" s="14" t="s">
        <v>39</v>
      </c>
      <c r="AF104" s="15">
        <v>41052</v>
      </c>
    </row>
    <row r="105" spans="1:32" x14ac:dyDescent="0.25">
      <c r="A105" s="387"/>
      <c r="B105" s="140" t="s">
        <v>257</v>
      </c>
      <c r="C105" s="141" t="s">
        <v>35</v>
      </c>
      <c r="D105" s="260" t="s">
        <v>36</v>
      </c>
      <c r="E105" s="4">
        <v>442074</v>
      </c>
      <c r="F105" s="34">
        <v>4022809</v>
      </c>
      <c r="G105" s="37">
        <v>1968</v>
      </c>
      <c r="H105" s="7" t="s">
        <v>102</v>
      </c>
      <c r="I105" s="7" t="s">
        <v>102</v>
      </c>
      <c r="J105" s="7" t="s">
        <v>244</v>
      </c>
      <c r="K105" s="7" t="s">
        <v>102</v>
      </c>
      <c r="L105" s="7" t="s">
        <v>102</v>
      </c>
      <c r="M105" s="7" t="s">
        <v>102</v>
      </c>
      <c r="N105" s="41" t="s">
        <v>102</v>
      </c>
      <c r="O105" s="216" t="s">
        <v>102</v>
      </c>
      <c r="P105" s="7" t="s">
        <v>102</v>
      </c>
      <c r="Q105" s="7" t="s">
        <v>102</v>
      </c>
      <c r="R105" s="7" t="s">
        <v>102</v>
      </c>
      <c r="S105" s="7" t="s">
        <v>102</v>
      </c>
      <c r="T105" s="7" t="s">
        <v>102</v>
      </c>
      <c r="U105" s="7" t="s">
        <v>102</v>
      </c>
      <c r="V105" s="7" t="s">
        <v>102</v>
      </c>
      <c r="W105" s="7" t="s">
        <v>102</v>
      </c>
      <c r="X105" s="7" t="s">
        <v>102</v>
      </c>
      <c r="Y105" s="7" t="s">
        <v>102</v>
      </c>
      <c r="Z105" s="7" t="s">
        <v>102</v>
      </c>
      <c r="AA105" s="7" t="s">
        <v>102</v>
      </c>
      <c r="AB105" s="7" t="s">
        <v>102</v>
      </c>
      <c r="AC105" s="7" t="s">
        <v>102</v>
      </c>
      <c r="AD105" s="7" t="s">
        <v>102</v>
      </c>
      <c r="AE105" s="14" t="s">
        <v>242</v>
      </c>
      <c r="AF105" s="215" t="s">
        <v>243</v>
      </c>
    </row>
    <row r="106" spans="1:32" x14ac:dyDescent="0.25">
      <c r="A106" s="387"/>
      <c r="B106" s="40" t="s">
        <v>198</v>
      </c>
      <c r="C106" s="124" t="s">
        <v>35</v>
      </c>
      <c r="D106" s="253" t="s">
        <v>192</v>
      </c>
      <c r="E106" s="4">
        <v>442093</v>
      </c>
      <c r="F106" s="34">
        <v>4022868</v>
      </c>
      <c r="G106" s="37">
        <v>1400</v>
      </c>
      <c r="H106" s="11">
        <v>315</v>
      </c>
      <c r="I106" s="7">
        <v>9.3000000000000007</v>
      </c>
      <c r="J106" s="7">
        <v>16.64</v>
      </c>
      <c r="K106" s="7">
        <v>1.07</v>
      </c>
      <c r="L106" s="8">
        <v>83.9</v>
      </c>
      <c r="M106" s="9">
        <v>201</v>
      </c>
      <c r="N106" s="10" t="s">
        <v>82</v>
      </c>
      <c r="O106" s="36">
        <v>2.1</v>
      </c>
      <c r="P106" s="8">
        <v>69</v>
      </c>
      <c r="Q106" s="21">
        <v>3.4912543728135938E-2</v>
      </c>
      <c r="R106" s="7" t="s">
        <v>83</v>
      </c>
      <c r="S106" s="7">
        <v>0.28000000000000003</v>
      </c>
      <c r="T106" s="8">
        <v>90</v>
      </c>
      <c r="U106" s="9">
        <v>15</v>
      </c>
      <c r="V106" s="9">
        <v>31</v>
      </c>
      <c r="W106" s="9">
        <v>16</v>
      </c>
      <c r="X106" s="21">
        <v>0.1</v>
      </c>
      <c r="Y106" s="8">
        <v>160</v>
      </c>
      <c r="Z106" s="9">
        <v>0.4</v>
      </c>
      <c r="AA106" s="9">
        <v>0.04</v>
      </c>
      <c r="AB106" s="9">
        <v>1.6000000000000001E-3</v>
      </c>
      <c r="AC106" s="7">
        <v>0.21</v>
      </c>
      <c r="AD106" s="13">
        <v>0.28999999999999998</v>
      </c>
      <c r="AE106" s="14" t="s">
        <v>39</v>
      </c>
      <c r="AF106" s="15">
        <v>41051</v>
      </c>
    </row>
    <row r="107" spans="1:32" ht="15" customHeight="1" x14ac:dyDescent="0.25">
      <c r="A107" s="387"/>
      <c r="B107" s="3" t="s">
        <v>199</v>
      </c>
      <c r="C107" s="124" t="s">
        <v>35</v>
      </c>
      <c r="D107" s="253" t="s">
        <v>200</v>
      </c>
      <c r="E107" s="4">
        <v>446187</v>
      </c>
      <c r="F107" s="34">
        <v>4026767</v>
      </c>
      <c r="G107" s="35">
        <v>1480</v>
      </c>
      <c r="H107" s="26">
        <v>370</v>
      </c>
      <c r="I107" s="23">
        <v>9.6999999999999993</v>
      </c>
      <c r="J107" s="44">
        <v>20.399999999999999</v>
      </c>
      <c r="K107" s="16" t="s">
        <v>222</v>
      </c>
      <c r="L107" s="16" t="s">
        <v>222</v>
      </c>
      <c r="M107" s="27">
        <v>260</v>
      </c>
      <c r="N107" s="25" t="s">
        <v>201</v>
      </c>
      <c r="O107" s="143">
        <v>5.3</v>
      </c>
      <c r="P107" s="5">
        <v>69.5</v>
      </c>
      <c r="Q107" s="23">
        <v>8.7478706689820551E-2</v>
      </c>
      <c r="R107" s="23">
        <v>0.2</v>
      </c>
      <c r="S107" s="16" t="s">
        <v>222</v>
      </c>
      <c r="T107" s="5">
        <v>98</v>
      </c>
      <c r="U107" s="27">
        <v>29</v>
      </c>
      <c r="V107" s="27">
        <v>30</v>
      </c>
      <c r="W107" s="27">
        <v>7</v>
      </c>
      <c r="X107" s="16" t="s">
        <v>222</v>
      </c>
      <c r="Y107" s="33"/>
      <c r="Z107" s="27">
        <v>0.8</v>
      </c>
      <c r="AA107" s="27">
        <v>7.0000000000000007E-2</v>
      </c>
      <c r="AB107" s="24" t="s">
        <v>86</v>
      </c>
      <c r="AC107" s="23">
        <v>0.08</v>
      </c>
      <c r="AD107" s="29">
        <v>-1.68</v>
      </c>
      <c r="AE107" s="14" t="s">
        <v>147</v>
      </c>
      <c r="AF107" s="15">
        <v>36677</v>
      </c>
    </row>
    <row r="108" spans="1:32" ht="15" customHeight="1" x14ac:dyDescent="0.25">
      <c r="A108" s="387"/>
      <c r="B108" s="40" t="s">
        <v>202</v>
      </c>
      <c r="C108" s="124" t="s">
        <v>35</v>
      </c>
      <c r="D108" s="253" t="s">
        <v>36</v>
      </c>
      <c r="E108" s="4">
        <v>446208</v>
      </c>
      <c r="F108" s="34">
        <v>4026746</v>
      </c>
      <c r="G108" s="35">
        <v>2020</v>
      </c>
      <c r="H108" s="26">
        <v>422</v>
      </c>
      <c r="I108" s="23">
        <v>9.6</v>
      </c>
      <c r="J108" s="44">
        <v>24.8</v>
      </c>
      <c r="K108" s="16" t="s">
        <v>222</v>
      </c>
      <c r="L108" s="16" t="s">
        <v>222</v>
      </c>
      <c r="M108" s="27">
        <v>280</v>
      </c>
      <c r="N108" s="25" t="s">
        <v>203</v>
      </c>
      <c r="O108" s="143">
        <v>1.9</v>
      </c>
      <c r="P108" s="5">
        <v>100</v>
      </c>
      <c r="Q108" s="144">
        <v>2.1795402298850575E-2</v>
      </c>
      <c r="R108" s="23" t="s">
        <v>204</v>
      </c>
      <c r="S108" s="16" t="s">
        <v>222</v>
      </c>
      <c r="T108" s="5">
        <v>32</v>
      </c>
      <c r="U108" s="27">
        <v>26</v>
      </c>
      <c r="V108" s="27">
        <v>104</v>
      </c>
      <c r="W108" s="27">
        <v>16</v>
      </c>
      <c r="X108" s="16" t="s">
        <v>222</v>
      </c>
      <c r="Y108" s="33"/>
      <c r="Z108" s="23">
        <v>5.77</v>
      </c>
      <c r="AA108" s="24" t="s">
        <v>38</v>
      </c>
      <c r="AB108" s="24" t="s">
        <v>86</v>
      </c>
      <c r="AC108" s="24" t="s">
        <v>83</v>
      </c>
      <c r="AD108" s="29">
        <v>1.78</v>
      </c>
      <c r="AE108" s="14" t="s">
        <v>147</v>
      </c>
      <c r="AF108" s="15">
        <v>36692</v>
      </c>
    </row>
    <row r="109" spans="1:32" x14ac:dyDescent="0.25">
      <c r="A109" s="387"/>
      <c r="B109" s="40" t="s">
        <v>205</v>
      </c>
      <c r="C109" s="124" t="s">
        <v>35</v>
      </c>
      <c r="D109" s="253" t="s">
        <v>36</v>
      </c>
      <c r="E109" s="4">
        <v>446675</v>
      </c>
      <c r="F109" s="34">
        <v>4030626</v>
      </c>
      <c r="G109" s="35">
        <v>1942</v>
      </c>
      <c r="H109" s="11">
        <v>500</v>
      </c>
      <c r="I109" s="7">
        <v>9.59</v>
      </c>
      <c r="J109" s="16" t="s">
        <v>222</v>
      </c>
      <c r="K109" s="16" t="s">
        <v>222</v>
      </c>
      <c r="L109" s="16" t="s">
        <v>222</v>
      </c>
      <c r="M109" s="12">
        <v>262</v>
      </c>
      <c r="N109" s="10" t="s">
        <v>171</v>
      </c>
      <c r="O109" s="11">
        <v>10</v>
      </c>
      <c r="P109" s="8">
        <v>76</v>
      </c>
      <c r="Q109" s="145">
        <v>0.15093768905021177</v>
      </c>
      <c r="R109" s="7">
        <v>0.5</v>
      </c>
      <c r="S109" s="7">
        <v>2</v>
      </c>
      <c r="T109" s="8">
        <v>33</v>
      </c>
      <c r="U109" s="9">
        <v>23</v>
      </c>
      <c r="V109" s="9">
        <v>81</v>
      </c>
      <c r="W109" s="9">
        <v>29</v>
      </c>
      <c r="X109" s="16" t="s">
        <v>222</v>
      </c>
      <c r="Y109" s="31"/>
      <c r="Z109" s="9">
        <v>6.3</v>
      </c>
      <c r="AA109" s="144">
        <v>0.58499999999999996</v>
      </c>
      <c r="AB109" s="9">
        <v>2.5999999999999999E-2</v>
      </c>
      <c r="AC109" s="23">
        <v>0.97460000000000002</v>
      </c>
      <c r="AD109" s="146">
        <v>1.17</v>
      </c>
      <c r="AE109" s="14" t="s">
        <v>150</v>
      </c>
      <c r="AF109" s="15">
        <v>33870</v>
      </c>
    </row>
    <row r="110" spans="1:32" x14ac:dyDescent="0.25">
      <c r="A110" s="387"/>
      <c r="B110" s="40" t="s">
        <v>206</v>
      </c>
      <c r="C110" s="124" t="s">
        <v>35</v>
      </c>
      <c r="D110" s="253" t="s">
        <v>58</v>
      </c>
      <c r="E110" s="4">
        <v>446675</v>
      </c>
      <c r="F110" s="34">
        <v>4030626</v>
      </c>
      <c r="G110" s="35">
        <v>1117</v>
      </c>
      <c r="H110" s="11">
        <v>370</v>
      </c>
      <c r="I110" s="7">
        <v>10.14</v>
      </c>
      <c r="J110" s="16" t="s">
        <v>222</v>
      </c>
      <c r="K110" s="16" t="s">
        <v>222</v>
      </c>
      <c r="L110" s="16" t="s">
        <v>222</v>
      </c>
      <c r="M110" s="12">
        <v>180</v>
      </c>
      <c r="N110" s="10" t="s">
        <v>207</v>
      </c>
      <c r="O110" s="36">
        <v>7</v>
      </c>
      <c r="P110" s="8">
        <v>49</v>
      </c>
      <c r="Q110" s="145">
        <v>0.1638752052545156</v>
      </c>
      <c r="R110" s="7">
        <v>0.05</v>
      </c>
      <c r="S110" s="7">
        <v>2</v>
      </c>
      <c r="T110" s="8">
        <v>8</v>
      </c>
      <c r="U110" s="9">
        <v>46</v>
      </c>
      <c r="V110" s="9">
        <v>58</v>
      </c>
      <c r="W110" s="9">
        <v>7</v>
      </c>
      <c r="X110" s="16" t="s">
        <v>222</v>
      </c>
      <c r="Y110" s="31"/>
      <c r="Z110" s="7">
        <v>2.2799999999999998</v>
      </c>
      <c r="AA110" s="27">
        <v>0.01</v>
      </c>
      <c r="AB110" s="9">
        <v>4.0000000000000001E-3</v>
      </c>
      <c r="AC110" s="23">
        <v>0.1772</v>
      </c>
      <c r="AD110" s="146">
        <v>1.82</v>
      </c>
      <c r="AE110" s="14" t="s">
        <v>150</v>
      </c>
      <c r="AF110" s="15">
        <v>33876</v>
      </c>
    </row>
    <row r="111" spans="1:32" x14ac:dyDescent="0.25">
      <c r="A111" s="387"/>
      <c r="B111" s="236" t="s">
        <v>253</v>
      </c>
      <c r="C111" s="237" t="s">
        <v>35</v>
      </c>
      <c r="D111" s="255" t="s">
        <v>58</v>
      </c>
      <c r="E111" s="222">
        <v>446675</v>
      </c>
      <c r="F111" s="223">
        <v>4030626</v>
      </c>
      <c r="G111" s="238">
        <v>854</v>
      </c>
      <c r="H111" s="225" t="s">
        <v>222</v>
      </c>
      <c r="I111" s="239">
        <v>11.8</v>
      </c>
      <c r="J111" s="240" t="s">
        <v>222</v>
      </c>
      <c r="K111" s="240" t="s">
        <v>222</v>
      </c>
      <c r="L111" s="240" t="s">
        <v>222</v>
      </c>
      <c r="M111" s="241">
        <v>412</v>
      </c>
      <c r="N111" s="242" t="s">
        <v>220</v>
      </c>
      <c r="O111" s="241">
        <v>102</v>
      </c>
      <c r="P111" s="248">
        <v>63.6</v>
      </c>
      <c r="Q111" s="246">
        <v>1.8397310778572979</v>
      </c>
      <c r="R111" s="239">
        <v>7.0000000000000007E-2</v>
      </c>
      <c r="S111" s="239">
        <v>7.57</v>
      </c>
      <c r="T111" s="241" t="s">
        <v>156</v>
      </c>
      <c r="U111" s="241">
        <v>80</v>
      </c>
      <c r="V111" s="241">
        <v>45</v>
      </c>
      <c r="W111" s="248">
        <v>35.5</v>
      </c>
      <c r="X111" s="240" t="s">
        <v>222</v>
      </c>
      <c r="Y111" s="244"/>
      <c r="Z111" s="249">
        <v>1.04</v>
      </c>
      <c r="AA111" s="241">
        <v>0.05</v>
      </c>
      <c r="AB111" s="241" t="s">
        <v>38</v>
      </c>
      <c r="AC111" s="239">
        <v>0.443</v>
      </c>
      <c r="AD111" s="251">
        <v>26.52</v>
      </c>
      <c r="AE111" s="234" t="s">
        <v>150</v>
      </c>
      <c r="AF111" s="235">
        <v>37530</v>
      </c>
    </row>
    <row r="112" spans="1:32" x14ac:dyDescent="0.25">
      <c r="A112" s="387"/>
      <c r="B112" s="40" t="s">
        <v>208</v>
      </c>
      <c r="C112" s="124" t="s">
        <v>35</v>
      </c>
      <c r="D112" s="253" t="s">
        <v>36</v>
      </c>
      <c r="E112" s="188">
        <v>443954</v>
      </c>
      <c r="F112" s="189">
        <v>4020825</v>
      </c>
      <c r="G112" s="35">
        <v>1185</v>
      </c>
      <c r="H112" s="11">
        <v>427</v>
      </c>
      <c r="I112" s="7">
        <v>8.5</v>
      </c>
      <c r="J112" s="12">
        <v>30.5</v>
      </c>
      <c r="K112" s="12">
        <v>0.6</v>
      </c>
      <c r="L112" s="8">
        <v>-15.7</v>
      </c>
      <c r="M112" s="9">
        <v>313</v>
      </c>
      <c r="N112" s="10" t="s">
        <v>82</v>
      </c>
      <c r="O112" s="36">
        <v>7.14</v>
      </c>
      <c r="P112" s="8">
        <v>94.8</v>
      </c>
      <c r="Q112" s="145">
        <v>8.6397497453804761E-2</v>
      </c>
      <c r="R112" s="7">
        <v>0.62</v>
      </c>
      <c r="S112" s="7">
        <v>0.98</v>
      </c>
      <c r="T112" s="8">
        <v>163</v>
      </c>
      <c r="U112" s="9">
        <v>9</v>
      </c>
      <c r="V112" s="12">
        <v>67</v>
      </c>
      <c r="W112" s="7">
        <v>7.5</v>
      </c>
      <c r="X112" s="21">
        <v>1.4999999999999999E-2</v>
      </c>
      <c r="Y112" s="147">
        <f>W112/X112</f>
        <v>500</v>
      </c>
      <c r="Z112" s="41">
        <v>4</v>
      </c>
      <c r="AA112" s="24">
        <v>0.79</v>
      </c>
      <c r="AB112" s="12">
        <v>2.1000000000000001E-2</v>
      </c>
      <c r="AC112" s="23">
        <v>0.45</v>
      </c>
      <c r="AD112" s="19">
        <v>-2.36</v>
      </c>
      <c r="AE112" s="14" t="s">
        <v>39</v>
      </c>
      <c r="AF112" s="15">
        <v>42286</v>
      </c>
    </row>
    <row r="113" spans="1:32" x14ac:dyDescent="0.25">
      <c r="A113" s="387"/>
      <c r="B113" s="40" t="s">
        <v>209</v>
      </c>
      <c r="C113" s="124" t="s">
        <v>152</v>
      </c>
      <c r="D113" s="253" t="s">
        <v>58</v>
      </c>
      <c r="E113" s="148">
        <v>433924</v>
      </c>
      <c r="F113" s="149">
        <v>4021264</v>
      </c>
      <c r="G113" s="208"/>
      <c r="H113" s="11">
        <v>440</v>
      </c>
      <c r="I113" s="7">
        <v>8.1999999999999993</v>
      </c>
      <c r="J113" s="9">
        <v>18.600000000000001</v>
      </c>
      <c r="K113" s="7">
        <v>5.18</v>
      </c>
      <c r="L113" s="16" t="s">
        <v>42</v>
      </c>
      <c r="M113" s="9">
        <v>303</v>
      </c>
      <c r="N113" s="10" t="s">
        <v>127</v>
      </c>
      <c r="O113" s="11">
        <v>13</v>
      </c>
      <c r="P113" s="8">
        <v>89</v>
      </c>
      <c r="Q113" s="7">
        <v>0.16755779413663957</v>
      </c>
      <c r="R113" s="7">
        <v>1.4</v>
      </c>
      <c r="S113" s="7">
        <v>3.5</v>
      </c>
      <c r="T113" s="8">
        <v>270</v>
      </c>
      <c r="U113" s="12">
        <v>0</v>
      </c>
      <c r="V113" s="9">
        <v>20</v>
      </c>
      <c r="W113" s="9">
        <v>2.2000000000000002</v>
      </c>
      <c r="X113" s="9">
        <v>0.04</v>
      </c>
      <c r="Y113" s="8">
        <v>55</v>
      </c>
      <c r="Z113" s="41">
        <v>1.3</v>
      </c>
      <c r="AA113" s="27">
        <v>0.08</v>
      </c>
      <c r="AB113" s="12" t="s">
        <v>56</v>
      </c>
      <c r="AC113" s="9">
        <v>3.1</v>
      </c>
      <c r="AD113" s="13">
        <v>-2.82</v>
      </c>
      <c r="AE113" s="14" t="s">
        <v>39</v>
      </c>
      <c r="AF113" s="15">
        <v>39195</v>
      </c>
    </row>
    <row r="114" spans="1:32" x14ac:dyDescent="0.25">
      <c r="A114" s="388"/>
      <c r="B114" s="46" t="s">
        <v>210</v>
      </c>
      <c r="C114" s="125" t="s">
        <v>152</v>
      </c>
      <c r="D114" s="256" t="s">
        <v>58</v>
      </c>
      <c r="E114" s="49">
        <v>433641</v>
      </c>
      <c r="F114" s="50">
        <v>4021102</v>
      </c>
      <c r="G114" s="209"/>
      <c r="H114" s="51">
        <v>375</v>
      </c>
      <c r="I114" s="52">
        <v>7.9</v>
      </c>
      <c r="J114" s="52">
        <v>15.7</v>
      </c>
      <c r="K114" s="52">
        <v>5.5</v>
      </c>
      <c r="L114" s="53" t="s">
        <v>42</v>
      </c>
      <c r="M114" s="127">
        <v>258</v>
      </c>
      <c r="N114" s="128" t="s">
        <v>63</v>
      </c>
      <c r="O114" s="51">
        <v>36</v>
      </c>
      <c r="P114" s="126">
        <v>33</v>
      </c>
      <c r="Q114" s="52">
        <v>1.25141065830721</v>
      </c>
      <c r="R114" s="52">
        <v>6.2</v>
      </c>
      <c r="S114" s="52">
        <v>3.2</v>
      </c>
      <c r="T114" s="126">
        <v>140</v>
      </c>
      <c r="U114" s="129">
        <v>0</v>
      </c>
      <c r="V114" s="127">
        <v>71</v>
      </c>
      <c r="W114" s="127">
        <v>4.2</v>
      </c>
      <c r="X114" s="127">
        <v>0.05</v>
      </c>
      <c r="Y114" s="126">
        <v>84</v>
      </c>
      <c r="Z114" s="131">
        <v>0.35</v>
      </c>
      <c r="AA114" s="127">
        <v>0.23</v>
      </c>
      <c r="AB114" s="129" t="s">
        <v>56</v>
      </c>
      <c r="AC114" s="127">
        <v>1.6</v>
      </c>
      <c r="AD114" s="132">
        <v>-1.59</v>
      </c>
      <c r="AE114" s="56" t="s">
        <v>39</v>
      </c>
      <c r="AF114" s="57">
        <v>39196</v>
      </c>
    </row>
    <row r="115" spans="1:32" x14ac:dyDescent="0.25">
      <c r="B115" s="93"/>
      <c r="C115" s="133"/>
      <c r="D115" s="103"/>
      <c r="E115" s="95"/>
      <c r="F115" s="96"/>
      <c r="G115" s="134"/>
      <c r="H115" s="389" t="s">
        <v>248</v>
      </c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0"/>
      <c r="AB115" s="390"/>
      <c r="AC115" s="390"/>
      <c r="AD115" s="391"/>
      <c r="AE115" s="97"/>
      <c r="AF115" s="98"/>
    </row>
    <row r="116" spans="1:32" x14ac:dyDescent="0.25">
      <c r="B116" s="99"/>
      <c r="C116" s="99"/>
      <c r="D116" s="103"/>
      <c r="E116" s="95"/>
      <c r="F116" s="96"/>
      <c r="G116" s="190" t="s">
        <v>158</v>
      </c>
      <c r="H116" s="191">
        <f>MIN(H99:H110, H112:H114)</f>
        <v>267</v>
      </c>
      <c r="I116" s="105">
        <f>MIN(I99:I110, I112:I114)</f>
        <v>7.9</v>
      </c>
      <c r="J116" s="105">
        <f t="shared" ref="J116:M116" si="10">MIN(J99:J110, J112:J114)</f>
        <v>15.7</v>
      </c>
      <c r="K116" s="105">
        <f t="shared" si="10"/>
        <v>0.22</v>
      </c>
      <c r="L116" s="106">
        <f t="shared" si="10"/>
        <v>-260.89999999999998</v>
      </c>
      <c r="M116" s="194">
        <f t="shared" si="10"/>
        <v>180</v>
      </c>
      <c r="N116" s="150"/>
      <c r="O116" s="247">
        <f>MIN(O99:O110, O112:O114)</f>
        <v>0.56000000000000005</v>
      </c>
      <c r="P116" s="106">
        <f>MIN(P99:P110, P112:P114)</f>
        <v>33</v>
      </c>
      <c r="Q116" s="106">
        <f>MIN(Q99:Q110, Q112:Q114)</f>
        <v>8.7998740355849491E-3</v>
      </c>
      <c r="R116" s="105">
        <f t="shared" ref="R116:AD116" si="11">MIN(R99:R110, R112:R114)</f>
        <v>0.05</v>
      </c>
      <c r="S116" s="105">
        <f t="shared" si="11"/>
        <v>0.19</v>
      </c>
      <c r="T116" s="106">
        <f t="shared" si="11"/>
        <v>8</v>
      </c>
      <c r="U116" s="106">
        <f t="shared" si="11"/>
        <v>0</v>
      </c>
      <c r="V116" s="106">
        <f t="shared" si="11"/>
        <v>9.3000000000000007</v>
      </c>
      <c r="W116" s="105">
        <f t="shared" si="11"/>
        <v>2.2000000000000002</v>
      </c>
      <c r="X116" s="108">
        <f t="shared" si="11"/>
        <v>1.4999999999999999E-2</v>
      </c>
      <c r="Y116" s="106">
        <f t="shared" si="11"/>
        <v>55</v>
      </c>
      <c r="Z116" s="105">
        <f t="shared" si="11"/>
        <v>0.35</v>
      </c>
      <c r="AA116" s="108">
        <f t="shared" si="11"/>
        <v>0.01</v>
      </c>
      <c r="AB116" s="151">
        <f t="shared" si="11"/>
        <v>1.6000000000000001E-3</v>
      </c>
      <c r="AC116" s="105">
        <f t="shared" si="11"/>
        <v>0.08</v>
      </c>
      <c r="AD116" s="197">
        <f t="shared" si="11"/>
        <v>-2.82</v>
      </c>
      <c r="AE116" s="95"/>
      <c r="AF116" s="103"/>
    </row>
    <row r="117" spans="1:32" x14ac:dyDescent="0.25">
      <c r="B117" s="99"/>
      <c r="C117" s="99"/>
      <c r="D117" s="103"/>
      <c r="E117" s="95"/>
      <c r="F117" s="96"/>
      <c r="G117" s="190" t="s">
        <v>159</v>
      </c>
      <c r="H117" s="191">
        <f>MAX(H99:H110,  H112:H114)</f>
        <v>500</v>
      </c>
      <c r="I117" s="192">
        <f>MAX(I99:I110,  I112:I114)</f>
        <v>10.14</v>
      </c>
      <c r="J117" s="192">
        <f t="shared" ref="J117:M117" si="12">MAX(J99:J110,  J112:J114)</f>
        <v>34.5</v>
      </c>
      <c r="K117" s="192">
        <f t="shared" si="12"/>
        <v>5.5</v>
      </c>
      <c r="L117" s="193">
        <f t="shared" si="12"/>
        <v>83.9</v>
      </c>
      <c r="M117" s="194">
        <f t="shared" si="12"/>
        <v>313</v>
      </c>
      <c r="N117" s="150"/>
      <c r="O117" s="191">
        <f>MAX(O99:O110,  O112:O114)</f>
        <v>36</v>
      </c>
      <c r="P117" s="193">
        <f>MAX(P99:P110,  P112:P114)</f>
        <v>100</v>
      </c>
      <c r="Q117" s="192">
        <f t="shared" ref="Q117:AD117" si="13">MAX(Q99:Q110,  Q112:Q114)</f>
        <v>1.25141065830721</v>
      </c>
      <c r="R117" s="192">
        <f t="shared" si="13"/>
        <v>6.2</v>
      </c>
      <c r="S117" s="192">
        <f t="shared" si="13"/>
        <v>3.5</v>
      </c>
      <c r="T117" s="193">
        <f t="shared" si="13"/>
        <v>270</v>
      </c>
      <c r="U117" s="193">
        <f t="shared" si="13"/>
        <v>46</v>
      </c>
      <c r="V117" s="193">
        <f t="shared" si="13"/>
        <v>104</v>
      </c>
      <c r="W117" s="193">
        <f t="shared" si="13"/>
        <v>29</v>
      </c>
      <c r="X117" s="195">
        <f t="shared" si="13"/>
        <v>0.15</v>
      </c>
      <c r="Y117" s="193">
        <f t="shared" si="13"/>
        <v>500</v>
      </c>
      <c r="Z117" s="192">
        <f t="shared" si="13"/>
        <v>6.3</v>
      </c>
      <c r="AA117" s="195">
        <f t="shared" si="13"/>
        <v>0.79</v>
      </c>
      <c r="AB117" s="196">
        <f t="shared" si="13"/>
        <v>2.5999999999999999E-2</v>
      </c>
      <c r="AC117" s="192">
        <f t="shared" si="13"/>
        <v>3.1</v>
      </c>
      <c r="AD117" s="197">
        <f t="shared" si="13"/>
        <v>1.82</v>
      </c>
      <c r="AE117" s="95"/>
      <c r="AF117" s="103"/>
    </row>
    <row r="118" spans="1:32" x14ac:dyDescent="0.25">
      <c r="B118" s="99"/>
      <c r="C118" s="99"/>
      <c r="D118" s="103"/>
      <c r="E118" s="95"/>
      <c r="F118" s="96"/>
      <c r="G118" s="160" t="s">
        <v>160</v>
      </c>
      <c r="H118" s="191">
        <f>MEDIAN(H99:H110, H112:H114)</f>
        <v>370</v>
      </c>
      <c r="I118" s="192">
        <f>MEDIAN(I99:I110, I112:I114)</f>
        <v>9.5449999999999999</v>
      </c>
      <c r="J118" s="192">
        <f t="shared" ref="J118:M118" si="14">MEDIAN(J99:J110, J112:J114)</f>
        <v>20.399999999999999</v>
      </c>
      <c r="K118" s="192">
        <f t="shared" si="14"/>
        <v>1.7549999999999999</v>
      </c>
      <c r="L118" s="193">
        <f t="shared" si="14"/>
        <v>-137.75</v>
      </c>
      <c r="M118" s="194">
        <f t="shared" si="14"/>
        <v>239</v>
      </c>
      <c r="N118" s="110"/>
      <c r="O118" s="247">
        <f>MEDIAN(O99:O110, O112:O114)</f>
        <v>2.35</v>
      </c>
      <c r="P118" s="193">
        <f>MEDIAN(P99:P110, P112:P114)</f>
        <v>72</v>
      </c>
      <c r="Q118" s="193">
        <f t="shared" ref="Q118:AC118" si="15">MEDIAN(Q99:Q110, Q112:Q114)</f>
        <v>4.1823336697664242E-2</v>
      </c>
      <c r="R118" s="192">
        <f t="shared" si="15"/>
        <v>0.56000000000000005</v>
      </c>
      <c r="S118" s="192">
        <f t="shared" si="15"/>
        <v>0.38150000000000001</v>
      </c>
      <c r="T118" s="193">
        <f t="shared" si="15"/>
        <v>76.5</v>
      </c>
      <c r="U118" s="193">
        <f t="shared" si="15"/>
        <v>27.5</v>
      </c>
      <c r="V118" s="193">
        <f t="shared" si="15"/>
        <v>37.65</v>
      </c>
      <c r="W118" s="193">
        <f t="shared" si="15"/>
        <v>13.5</v>
      </c>
      <c r="X118" s="195">
        <f t="shared" si="15"/>
        <v>9.35E-2</v>
      </c>
      <c r="Y118" s="193">
        <f t="shared" si="15"/>
        <v>136.36363636363637</v>
      </c>
      <c r="Z118" s="192">
        <f t="shared" si="15"/>
        <v>1.05</v>
      </c>
      <c r="AA118" s="195">
        <f t="shared" si="15"/>
        <v>0.13500000000000001</v>
      </c>
      <c r="AB118" s="196">
        <f t="shared" si="15"/>
        <v>3.5999999999999999E-3</v>
      </c>
      <c r="AC118" s="192">
        <f t="shared" si="15"/>
        <v>0.48499999999999999</v>
      </c>
      <c r="AD118" s="161"/>
      <c r="AE118" s="102"/>
      <c r="AF118" s="103"/>
    </row>
    <row r="119" spans="1:32" x14ac:dyDescent="0.25">
      <c r="B119" s="103"/>
      <c r="C119" s="93"/>
      <c r="D119" s="166"/>
      <c r="E119" s="95"/>
      <c r="F119" s="96"/>
      <c r="G119" s="133"/>
      <c r="H119" s="96"/>
      <c r="I119" s="96"/>
      <c r="J119" s="96"/>
      <c r="K119" s="96"/>
      <c r="L119" s="96"/>
      <c r="M119" s="96"/>
      <c r="N119" s="96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96"/>
      <c r="AE119" s="96"/>
      <c r="AF119" s="96"/>
    </row>
    <row r="120" spans="1:32" x14ac:dyDescent="0.25">
      <c r="B120" s="93"/>
      <c r="C120" s="93"/>
      <c r="D120" s="166"/>
      <c r="E120" s="95"/>
      <c r="F120" s="96"/>
      <c r="G120" s="134"/>
      <c r="H120" s="389" t="s">
        <v>211</v>
      </c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0"/>
      <c r="AC120" s="390"/>
      <c r="AD120" s="391"/>
      <c r="AE120" s="96"/>
      <c r="AF120" s="96"/>
    </row>
    <row r="121" spans="1:32" x14ac:dyDescent="0.25">
      <c r="B121" s="93"/>
      <c r="C121" s="93"/>
      <c r="D121" s="166"/>
      <c r="E121" s="95"/>
      <c r="F121" s="96"/>
      <c r="G121" s="134"/>
      <c r="H121" s="199"/>
      <c r="I121" s="200"/>
      <c r="J121" s="200"/>
      <c r="K121" s="200"/>
      <c r="L121" s="200"/>
      <c r="M121" s="200" t="s">
        <v>15</v>
      </c>
      <c r="N121" s="200"/>
      <c r="O121" s="200"/>
      <c r="P121" s="200" t="s">
        <v>18</v>
      </c>
      <c r="Q121" s="200"/>
      <c r="R121" s="200"/>
      <c r="S121" s="200"/>
      <c r="T121" s="200"/>
      <c r="U121" s="200"/>
      <c r="V121" s="200" t="s">
        <v>24</v>
      </c>
      <c r="W121" s="200" t="s">
        <v>25</v>
      </c>
      <c r="X121" s="200"/>
      <c r="Y121" s="200"/>
      <c r="Z121" s="200" t="s">
        <v>28</v>
      </c>
      <c r="AA121" s="200" t="s">
        <v>29</v>
      </c>
      <c r="AB121" s="200" t="s">
        <v>30</v>
      </c>
      <c r="AC121" s="200" t="s">
        <v>31</v>
      </c>
      <c r="AD121" s="201"/>
      <c r="AE121" s="96"/>
      <c r="AF121" s="96"/>
    </row>
    <row r="122" spans="1:32" ht="25.5" x14ac:dyDescent="0.25">
      <c r="B122" s="93"/>
      <c r="C122" s="93"/>
      <c r="D122" s="166"/>
      <c r="E122" s="96"/>
      <c r="F122" s="96"/>
      <c r="G122" s="134"/>
      <c r="H122" s="202"/>
      <c r="I122" s="203"/>
      <c r="J122" s="203"/>
      <c r="K122" s="203"/>
      <c r="L122" s="203"/>
      <c r="M122" s="203" t="s">
        <v>212</v>
      </c>
      <c r="N122" s="203"/>
      <c r="O122" s="203"/>
      <c r="P122" s="203" t="s">
        <v>213</v>
      </c>
      <c r="Q122" s="203"/>
      <c r="R122" s="203"/>
      <c r="S122" s="203"/>
      <c r="T122" s="203"/>
      <c r="U122" s="203"/>
      <c r="V122" s="203" t="s">
        <v>214</v>
      </c>
      <c r="W122" s="203" t="s">
        <v>214</v>
      </c>
      <c r="X122" s="203"/>
      <c r="Y122" s="203"/>
      <c r="Z122" s="203" t="s">
        <v>215</v>
      </c>
      <c r="AA122" s="203" t="s">
        <v>216</v>
      </c>
      <c r="AB122" s="204" t="s">
        <v>217</v>
      </c>
      <c r="AC122" s="203" t="s">
        <v>218</v>
      </c>
      <c r="AD122" s="205"/>
      <c r="AE122" s="96"/>
      <c r="AF122" s="96"/>
    </row>
    <row r="123" spans="1:32" x14ac:dyDescent="0.25">
      <c r="A123" s="162" t="s">
        <v>245</v>
      </c>
      <c r="B123" s="93"/>
      <c r="C123" s="96"/>
      <c r="D123" s="166"/>
      <c r="E123" s="96"/>
      <c r="F123" s="96"/>
      <c r="G123" s="96"/>
      <c r="H123" s="96"/>
      <c r="I123" s="163"/>
      <c r="J123" s="164"/>
      <c r="K123" s="165"/>
      <c r="L123" s="165"/>
      <c r="M123" s="165"/>
      <c r="N123" s="219"/>
      <c r="O123" s="218"/>
      <c r="P123" s="166"/>
      <c r="Q123" s="166"/>
      <c r="S123" s="217"/>
      <c r="T123" s="218" t="s">
        <v>254</v>
      </c>
      <c r="U123" s="167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96"/>
      <c r="AF123" s="96"/>
    </row>
    <row r="124" spans="1:32" x14ac:dyDescent="0.25">
      <c r="A124" s="96" t="s">
        <v>255</v>
      </c>
      <c r="C124" s="166"/>
    </row>
    <row r="125" spans="1:32" x14ac:dyDescent="0.25">
      <c r="A125" s="96" t="s">
        <v>256</v>
      </c>
    </row>
  </sheetData>
  <mergeCells count="11">
    <mergeCell ref="AE1:AF1"/>
    <mergeCell ref="B1:F1"/>
    <mergeCell ref="H75:AD75"/>
    <mergeCell ref="A80:A93"/>
    <mergeCell ref="H94:AD94"/>
    <mergeCell ref="A99:A114"/>
    <mergeCell ref="H120:AD120"/>
    <mergeCell ref="H1:N1"/>
    <mergeCell ref="O1:AD1"/>
    <mergeCell ref="H115:AD115"/>
    <mergeCell ref="A3:A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5"/>
  <sheetViews>
    <sheetView topLeftCell="A102" workbookViewId="0">
      <selection activeCell="AB8" sqref="AB8"/>
    </sheetView>
  </sheetViews>
  <sheetFormatPr defaultRowHeight="15" x14ac:dyDescent="0.25"/>
  <cols>
    <col min="1" max="1" width="6.42578125" style="265" customWidth="1"/>
    <col min="2" max="2" width="9.140625" style="265" customWidth="1"/>
    <col min="3" max="3" width="6.85546875" style="265" customWidth="1"/>
    <col min="4" max="4" width="11" style="348" customWidth="1"/>
    <col min="5" max="5" width="7" style="348" customWidth="1"/>
    <col min="6" max="6" width="7.7109375" style="348" customWidth="1"/>
    <col min="7" max="7" width="7.5703125" style="348" customWidth="1"/>
    <col min="8" max="26" width="7" style="265" customWidth="1"/>
    <col min="27" max="16384" width="9.140625" style="265"/>
  </cols>
  <sheetData>
    <row r="1" spans="1:26" x14ac:dyDescent="0.25">
      <c r="A1" s="264"/>
      <c r="B1" s="96"/>
      <c r="C1" s="134"/>
      <c r="D1" s="166"/>
      <c r="E1" s="111"/>
      <c r="F1" s="111"/>
      <c r="G1" s="111"/>
      <c r="H1" s="405" t="s">
        <v>264</v>
      </c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</row>
    <row r="2" spans="1:26" ht="54.75" customHeight="1" x14ac:dyDescent="0.25">
      <c r="B2" s="266" t="s">
        <v>4</v>
      </c>
      <c r="C2" s="266" t="s">
        <v>5</v>
      </c>
      <c r="D2" s="266" t="s">
        <v>6</v>
      </c>
      <c r="E2" s="267" t="s">
        <v>7</v>
      </c>
      <c r="F2" s="267" t="s">
        <v>8</v>
      </c>
      <c r="G2" s="268" t="s">
        <v>265</v>
      </c>
      <c r="H2" s="267" t="s">
        <v>266</v>
      </c>
      <c r="I2" s="267" t="s">
        <v>267</v>
      </c>
      <c r="J2" s="267" t="s">
        <v>268</v>
      </c>
      <c r="K2" s="267" t="s">
        <v>269</v>
      </c>
      <c r="L2" s="267" t="s">
        <v>270</v>
      </c>
      <c r="M2" s="267" t="s">
        <v>271</v>
      </c>
      <c r="N2" s="267" t="s">
        <v>272</v>
      </c>
      <c r="O2" s="267" t="s">
        <v>273</v>
      </c>
      <c r="P2" s="267" t="s">
        <v>274</v>
      </c>
      <c r="Q2" s="267" t="s">
        <v>275</v>
      </c>
      <c r="R2" s="267" t="s">
        <v>276</v>
      </c>
      <c r="S2" s="267" t="s">
        <v>277</v>
      </c>
      <c r="T2" s="267" t="s">
        <v>278</v>
      </c>
      <c r="U2" s="267" t="s">
        <v>279</v>
      </c>
      <c r="V2" s="267" t="s">
        <v>280</v>
      </c>
      <c r="W2" s="267" t="s">
        <v>281</v>
      </c>
      <c r="X2" s="267" t="s">
        <v>42</v>
      </c>
      <c r="Y2" s="267" t="s">
        <v>282</v>
      </c>
      <c r="Z2" s="267" t="s">
        <v>283</v>
      </c>
    </row>
    <row r="3" spans="1:26" ht="15" customHeight="1" x14ac:dyDescent="0.25">
      <c r="A3" s="386" t="s">
        <v>33</v>
      </c>
      <c r="B3" s="269" t="s">
        <v>34</v>
      </c>
      <c r="C3" s="25" t="s">
        <v>35</v>
      </c>
      <c r="D3" s="253" t="s">
        <v>36</v>
      </c>
      <c r="E3" s="16">
        <v>442027</v>
      </c>
      <c r="F3" s="29">
        <v>4021635</v>
      </c>
      <c r="G3" s="26">
        <v>460</v>
      </c>
      <c r="H3" s="270" t="s">
        <v>143</v>
      </c>
      <c r="I3" s="27">
        <v>5.9999999999999995E-4</v>
      </c>
      <c r="J3" s="27">
        <v>5.0999999999999997E-2</v>
      </c>
      <c r="K3" s="27">
        <v>7.4999999999999997E-2</v>
      </c>
      <c r="L3" s="24" t="s">
        <v>143</v>
      </c>
      <c r="M3" s="27">
        <v>5.0000000000000001E-4</v>
      </c>
      <c r="N3" s="27">
        <v>5.9999999999999995E-4</v>
      </c>
      <c r="O3" s="27">
        <v>8.0000000000000004E-4</v>
      </c>
      <c r="P3" s="27">
        <v>3.1E-2</v>
      </c>
      <c r="Q3" s="27">
        <v>2E-3</v>
      </c>
      <c r="R3" s="27">
        <v>1E-3</v>
      </c>
      <c r="S3" s="24" t="s">
        <v>143</v>
      </c>
      <c r="T3" s="27">
        <v>2E-3</v>
      </c>
      <c r="U3" s="27">
        <v>27.1</v>
      </c>
      <c r="V3" s="27">
        <v>0.496</v>
      </c>
      <c r="W3" s="27">
        <v>2E-3</v>
      </c>
      <c r="X3" s="27">
        <v>5.5999999999999999E-3</v>
      </c>
      <c r="Y3" s="27">
        <v>2.5000000000000001E-3</v>
      </c>
      <c r="Z3" s="271">
        <v>6.7000000000000002E-3</v>
      </c>
    </row>
    <row r="4" spans="1:26" x14ac:dyDescent="0.25">
      <c r="A4" s="387"/>
      <c r="B4" s="269" t="s">
        <v>40</v>
      </c>
      <c r="C4" s="25" t="s">
        <v>35</v>
      </c>
      <c r="D4" s="253" t="s">
        <v>41</v>
      </c>
      <c r="E4" s="16">
        <v>439575</v>
      </c>
      <c r="F4" s="29">
        <v>4020899</v>
      </c>
      <c r="G4" s="26">
        <v>1000</v>
      </c>
      <c r="H4" s="270" t="s">
        <v>38</v>
      </c>
      <c r="I4" s="27">
        <v>2E-3</v>
      </c>
      <c r="J4" s="24" t="s">
        <v>102</v>
      </c>
      <c r="K4" s="24" t="s">
        <v>38</v>
      </c>
      <c r="L4" s="24" t="s">
        <v>61</v>
      </c>
      <c r="M4" s="24" t="s">
        <v>102</v>
      </c>
      <c r="N4" s="24" t="s">
        <v>284</v>
      </c>
      <c r="O4" s="24" t="s">
        <v>284</v>
      </c>
      <c r="P4" s="24" t="s">
        <v>102</v>
      </c>
      <c r="Q4" s="24" t="s">
        <v>102</v>
      </c>
      <c r="R4" s="24" t="s">
        <v>86</v>
      </c>
      <c r="S4" s="24" t="s">
        <v>66</v>
      </c>
      <c r="T4" s="27">
        <v>1E-3</v>
      </c>
      <c r="U4" s="24" t="s">
        <v>102</v>
      </c>
      <c r="V4" s="24" t="s">
        <v>102</v>
      </c>
      <c r="W4" s="24" t="s">
        <v>102</v>
      </c>
      <c r="X4" s="27">
        <v>3.5999999999999999E-3</v>
      </c>
      <c r="Y4" s="24" t="s">
        <v>102</v>
      </c>
      <c r="Z4" s="271">
        <v>0.24</v>
      </c>
    </row>
    <row r="5" spans="1:26" x14ac:dyDescent="0.25">
      <c r="A5" s="387"/>
      <c r="B5" s="269" t="s">
        <v>46</v>
      </c>
      <c r="C5" s="25" t="s">
        <v>35</v>
      </c>
      <c r="D5" s="253" t="s">
        <v>36</v>
      </c>
      <c r="E5" s="16">
        <v>440789</v>
      </c>
      <c r="F5" s="29">
        <v>4019142</v>
      </c>
      <c r="G5" s="26">
        <v>1080</v>
      </c>
      <c r="H5" s="272">
        <v>1E-3</v>
      </c>
      <c r="I5" s="27">
        <v>4.0000000000000001E-3</v>
      </c>
      <c r="J5" s="27">
        <v>4.7E-2</v>
      </c>
      <c r="K5" s="27">
        <v>0.05</v>
      </c>
      <c r="L5" s="24" t="s">
        <v>56</v>
      </c>
      <c r="M5" s="24" t="s">
        <v>56</v>
      </c>
      <c r="N5" s="27">
        <v>5.0000000000000001E-3</v>
      </c>
      <c r="O5" s="27">
        <v>1E-3</v>
      </c>
      <c r="P5" s="27">
        <v>2.1000000000000001E-2</v>
      </c>
      <c r="Q5" s="27">
        <v>7.0000000000000001E-3</v>
      </c>
      <c r="R5" s="27">
        <v>1E-3</v>
      </c>
      <c r="S5" s="27">
        <v>3.0000000000000001E-3</v>
      </c>
      <c r="T5" s="27">
        <v>2E-3</v>
      </c>
      <c r="U5" s="27">
        <v>71</v>
      </c>
      <c r="V5" s="27">
        <v>0.31</v>
      </c>
      <c r="W5" s="27">
        <v>2E-3</v>
      </c>
      <c r="X5" s="27">
        <v>8.9999999999999993E-3</v>
      </c>
      <c r="Y5" s="27">
        <v>8.9999999999999993E-3</v>
      </c>
      <c r="Z5" s="271">
        <v>1.4</v>
      </c>
    </row>
    <row r="6" spans="1:26" x14ac:dyDescent="0.25">
      <c r="A6" s="387"/>
      <c r="B6" s="269" t="s">
        <v>48</v>
      </c>
      <c r="C6" s="25" t="s">
        <v>35</v>
      </c>
      <c r="D6" s="253" t="s">
        <v>36</v>
      </c>
      <c r="E6" s="16">
        <v>440432</v>
      </c>
      <c r="F6" s="29">
        <v>4019553</v>
      </c>
      <c r="G6" s="26">
        <v>972</v>
      </c>
      <c r="H6" s="272">
        <v>4.3E-3</v>
      </c>
      <c r="I6" s="27">
        <v>1.6999999999999999E-3</v>
      </c>
      <c r="J6" s="27">
        <v>2.1999999999999999E-2</v>
      </c>
      <c r="K6" s="27">
        <v>9.9000000000000005E-2</v>
      </c>
      <c r="L6" s="24" t="s">
        <v>143</v>
      </c>
      <c r="M6" s="24" t="s">
        <v>143</v>
      </c>
      <c r="N6" s="27">
        <v>2.8E-3</v>
      </c>
      <c r="O6" s="24" t="s">
        <v>143</v>
      </c>
      <c r="P6" s="27">
        <v>8.9999999999999993E-3</v>
      </c>
      <c r="Q6" s="27">
        <v>2E-3</v>
      </c>
      <c r="R6" s="27">
        <v>5.0000000000000001E-4</v>
      </c>
      <c r="S6" s="24" t="s">
        <v>143</v>
      </c>
      <c r="T6" s="24" t="s">
        <v>56</v>
      </c>
      <c r="U6" s="27">
        <v>64</v>
      </c>
      <c r="V6" s="27">
        <v>0.26</v>
      </c>
      <c r="W6" s="27">
        <v>3.0000000000000001E-3</v>
      </c>
      <c r="X6" s="27">
        <v>3.0000000000000001E-3</v>
      </c>
      <c r="Y6" s="27">
        <v>6.7000000000000002E-3</v>
      </c>
      <c r="Z6" s="271">
        <v>3.7999999999999999E-2</v>
      </c>
    </row>
    <row r="7" spans="1:26" x14ac:dyDescent="0.25">
      <c r="A7" s="387"/>
      <c r="B7" s="269" t="s">
        <v>53</v>
      </c>
      <c r="C7" s="25" t="s">
        <v>35</v>
      </c>
      <c r="D7" s="253" t="s">
        <v>54</v>
      </c>
      <c r="E7" s="16">
        <v>438929</v>
      </c>
      <c r="F7" s="29">
        <v>4024831</v>
      </c>
      <c r="G7" s="26">
        <v>185</v>
      </c>
      <c r="H7" s="270" t="s">
        <v>143</v>
      </c>
      <c r="I7" s="24" t="s">
        <v>143</v>
      </c>
      <c r="J7" s="27">
        <v>4.3999999999999997E-2</v>
      </c>
      <c r="K7" s="27">
        <v>3.2000000000000001E-2</v>
      </c>
      <c r="L7" s="24" t="s">
        <v>143</v>
      </c>
      <c r="M7" s="24" t="s">
        <v>143</v>
      </c>
      <c r="N7" s="27">
        <v>1E-3</v>
      </c>
      <c r="O7" s="24" t="s">
        <v>143</v>
      </c>
      <c r="P7" s="27">
        <v>0.01</v>
      </c>
      <c r="Q7" s="24" t="s">
        <v>56</v>
      </c>
      <c r="R7" s="27">
        <v>8.9999999999999998E-4</v>
      </c>
      <c r="S7" s="24" t="s">
        <v>143</v>
      </c>
      <c r="T7" s="27">
        <v>3.0000000000000001E-3</v>
      </c>
      <c r="U7" s="27">
        <v>25</v>
      </c>
      <c r="V7" s="27">
        <v>0.43</v>
      </c>
      <c r="W7" s="27">
        <v>1E-3</v>
      </c>
      <c r="X7" s="27">
        <v>3.2000000000000002E-3</v>
      </c>
      <c r="Y7" s="27">
        <v>3.0999999999999999E-3</v>
      </c>
      <c r="Z7" s="271">
        <v>1.1999999999999999E-3</v>
      </c>
    </row>
    <row r="8" spans="1:26" x14ac:dyDescent="0.25">
      <c r="A8" s="387"/>
      <c r="B8" s="269" t="s">
        <v>57</v>
      </c>
      <c r="C8" s="25" t="s">
        <v>35</v>
      </c>
      <c r="D8" s="253" t="s">
        <v>58</v>
      </c>
      <c r="E8" s="16">
        <v>438728</v>
      </c>
      <c r="F8" s="29">
        <v>4022238</v>
      </c>
      <c r="G8" s="26">
        <v>600</v>
      </c>
      <c r="H8" s="272">
        <v>5.9999999999999995E-4</v>
      </c>
      <c r="I8" s="27">
        <v>5.0000000000000001E-4</v>
      </c>
      <c r="J8" s="27">
        <v>0.06</v>
      </c>
      <c r="K8" s="27">
        <v>5.5E-2</v>
      </c>
      <c r="L8" s="24" t="s">
        <v>143</v>
      </c>
      <c r="M8" s="24" t="s">
        <v>143</v>
      </c>
      <c r="N8" s="27">
        <v>1.2999999999999999E-3</v>
      </c>
      <c r="O8" s="27">
        <v>8.0000000000000004E-4</v>
      </c>
      <c r="P8" s="27">
        <v>3.5999999999999997E-2</v>
      </c>
      <c r="Q8" s="27">
        <v>2E-3</v>
      </c>
      <c r="R8" s="27">
        <v>6.9999999999999999E-4</v>
      </c>
      <c r="S8" s="24" t="s">
        <v>143</v>
      </c>
      <c r="T8" s="27">
        <v>1E-3</v>
      </c>
      <c r="U8" s="27">
        <v>29</v>
      </c>
      <c r="V8" s="27">
        <v>0.41</v>
      </c>
      <c r="W8" s="27">
        <v>1E-3</v>
      </c>
      <c r="X8" s="27">
        <v>5.1999999999999998E-3</v>
      </c>
      <c r="Y8" s="27">
        <v>3.3999999999999998E-3</v>
      </c>
      <c r="Z8" s="271">
        <v>1.1000000000000001E-3</v>
      </c>
    </row>
    <row r="9" spans="1:26" x14ac:dyDescent="0.25">
      <c r="A9" s="387"/>
      <c r="B9" s="269" t="s">
        <v>59</v>
      </c>
      <c r="C9" s="25" t="s">
        <v>35</v>
      </c>
      <c r="D9" s="253" t="s">
        <v>60</v>
      </c>
      <c r="E9" s="16">
        <v>443986</v>
      </c>
      <c r="F9" s="29">
        <v>4024762</v>
      </c>
      <c r="G9" s="26">
        <v>260</v>
      </c>
      <c r="H9" s="270" t="s">
        <v>38</v>
      </c>
      <c r="I9" s="24" t="s">
        <v>56</v>
      </c>
      <c r="J9" s="24" t="s">
        <v>102</v>
      </c>
      <c r="K9" s="27">
        <v>8.2000000000000003E-2</v>
      </c>
      <c r="L9" s="24" t="s">
        <v>285</v>
      </c>
      <c r="M9" s="24" t="s">
        <v>102</v>
      </c>
      <c r="N9" s="24" t="s">
        <v>284</v>
      </c>
      <c r="O9" s="24" t="s">
        <v>284</v>
      </c>
      <c r="P9" s="24" t="s">
        <v>102</v>
      </c>
      <c r="Q9" s="24" t="s">
        <v>102</v>
      </c>
      <c r="R9" s="24" t="s">
        <v>86</v>
      </c>
      <c r="S9" s="27">
        <v>7.1999999999999998E-3</v>
      </c>
      <c r="T9" s="24" t="s">
        <v>102</v>
      </c>
      <c r="U9" s="24" t="s">
        <v>102</v>
      </c>
      <c r="V9" s="24" t="s">
        <v>102</v>
      </c>
      <c r="W9" s="24" t="s">
        <v>102</v>
      </c>
      <c r="X9" s="27">
        <v>8.9999999999999993E-3</v>
      </c>
      <c r="Y9" s="24" t="s">
        <v>102</v>
      </c>
      <c r="Z9" s="25" t="s">
        <v>38</v>
      </c>
    </row>
    <row r="10" spans="1:26" x14ac:dyDescent="0.25">
      <c r="A10" s="387"/>
      <c r="B10" s="269" t="s">
        <v>62</v>
      </c>
      <c r="C10" s="25" t="s">
        <v>35</v>
      </c>
      <c r="D10" s="253" t="s">
        <v>58</v>
      </c>
      <c r="E10" s="16">
        <v>443951</v>
      </c>
      <c r="F10" s="29">
        <v>4023035</v>
      </c>
      <c r="G10" s="16">
        <v>175</v>
      </c>
      <c r="H10" s="270" t="s">
        <v>143</v>
      </c>
      <c r="I10" s="27">
        <v>8.0000000000000004E-4</v>
      </c>
      <c r="J10" s="27">
        <v>0.1</v>
      </c>
      <c r="K10" s="27">
        <v>5.1999999999999998E-2</v>
      </c>
      <c r="L10" s="24" t="s">
        <v>143</v>
      </c>
      <c r="M10" s="24" t="s">
        <v>143</v>
      </c>
      <c r="N10" s="27">
        <v>8.9999999999999998E-4</v>
      </c>
      <c r="O10" s="27">
        <v>1.1000000000000001E-3</v>
      </c>
      <c r="P10" s="27">
        <v>1.9E-2</v>
      </c>
      <c r="Q10" s="27">
        <v>3.0000000000000001E-3</v>
      </c>
      <c r="R10" s="27">
        <v>8.0000000000000004E-4</v>
      </c>
      <c r="S10" s="24" t="s">
        <v>143</v>
      </c>
      <c r="T10" s="24" t="s">
        <v>56</v>
      </c>
      <c r="U10" s="27">
        <v>23</v>
      </c>
      <c r="V10" s="27">
        <v>0.35</v>
      </c>
      <c r="W10" s="27">
        <v>1E-3</v>
      </c>
      <c r="X10" s="27">
        <v>5.7000000000000002E-3</v>
      </c>
      <c r="Y10" s="27">
        <v>2.3E-3</v>
      </c>
      <c r="Z10" s="271">
        <v>5.8999999999999997E-2</v>
      </c>
    </row>
    <row r="11" spans="1:26" x14ac:dyDescent="0.25">
      <c r="A11" s="387"/>
      <c r="B11" s="269" t="s">
        <v>64</v>
      </c>
      <c r="C11" s="25" t="s">
        <v>35</v>
      </c>
      <c r="D11" s="253" t="s">
        <v>65</v>
      </c>
      <c r="E11" s="16">
        <v>439043</v>
      </c>
      <c r="F11" s="29">
        <v>4024718</v>
      </c>
      <c r="G11" s="16">
        <v>215</v>
      </c>
      <c r="H11" s="272">
        <v>0.11</v>
      </c>
      <c r="I11" s="24" t="s">
        <v>66</v>
      </c>
      <c r="J11" s="24" t="s">
        <v>102</v>
      </c>
      <c r="K11" s="27">
        <v>0.04</v>
      </c>
      <c r="L11" s="24" t="s">
        <v>286</v>
      </c>
      <c r="M11" s="24" t="s">
        <v>102</v>
      </c>
      <c r="N11" s="24" t="s">
        <v>86</v>
      </c>
      <c r="O11" s="24" t="s">
        <v>86</v>
      </c>
      <c r="P11" s="24" t="s">
        <v>102</v>
      </c>
      <c r="Q11" s="24" t="s">
        <v>102</v>
      </c>
      <c r="R11" s="24" t="s">
        <v>102</v>
      </c>
      <c r="S11" s="24" t="s">
        <v>66</v>
      </c>
      <c r="T11" s="24" t="s">
        <v>66</v>
      </c>
      <c r="U11" s="24" t="s">
        <v>102</v>
      </c>
      <c r="V11" s="24" t="s">
        <v>102</v>
      </c>
      <c r="W11" s="24" t="s">
        <v>102</v>
      </c>
      <c r="X11" s="24" t="s">
        <v>102</v>
      </c>
      <c r="Y11" s="24" t="s">
        <v>102</v>
      </c>
      <c r="Z11" s="25" t="s">
        <v>38</v>
      </c>
    </row>
    <row r="12" spans="1:26" x14ac:dyDescent="0.25">
      <c r="A12" s="387"/>
      <c r="B12" s="269" t="s">
        <v>68</v>
      </c>
      <c r="C12" s="25" t="s">
        <v>35</v>
      </c>
      <c r="D12" s="253" t="s">
        <v>60</v>
      </c>
      <c r="E12" s="16">
        <v>445189</v>
      </c>
      <c r="F12" s="29">
        <v>4026137</v>
      </c>
      <c r="G12" s="26">
        <v>112</v>
      </c>
      <c r="H12" s="270" t="s">
        <v>143</v>
      </c>
      <c r="I12" s="24" t="s">
        <v>143</v>
      </c>
      <c r="J12" s="27">
        <v>0.13</v>
      </c>
      <c r="K12" s="27">
        <v>4.2999999999999997E-2</v>
      </c>
      <c r="L12" s="24" t="s">
        <v>143</v>
      </c>
      <c r="M12" s="24" t="s">
        <v>143</v>
      </c>
      <c r="N12" s="24" t="s">
        <v>143</v>
      </c>
      <c r="O12" s="24" t="s">
        <v>143</v>
      </c>
      <c r="P12" s="27">
        <v>1.0999999999999999E-2</v>
      </c>
      <c r="Q12" s="24" t="s">
        <v>56</v>
      </c>
      <c r="R12" s="27">
        <v>1.1000000000000001E-3</v>
      </c>
      <c r="S12" s="24" t="s">
        <v>143</v>
      </c>
      <c r="T12" s="24" t="s">
        <v>56</v>
      </c>
      <c r="U12" s="27">
        <v>19</v>
      </c>
      <c r="V12" s="27">
        <v>0.6</v>
      </c>
      <c r="W12" s="24" t="s">
        <v>56</v>
      </c>
      <c r="X12" s="27">
        <v>9.4999999999999998E-3</v>
      </c>
      <c r="Y12" s="27">
        <v>5.9999999999999995E-4</v>
      </c>
      <c r="Z12" s="271">
        <v>8.6E-3</v>
      </c>
    </row>
    <row r="13" spans="1:26" x14ac:dyDescent="0.25">
      <c r="A13" s="387"/>
      <c r="B13" s="269" t="s">
        <v>69</v>
      </c>
      <c r="C13" s="25" t="s">
        <v>35</v>
      </c>
      <c r="D13" s="253" t="s">
        <v>54</v>
      </c>
      <c r="E13" s="16">
        <v>441717</v>
      </c>
      <c r="F13" s="29">
        <v>4026765</v>
      </c>
      <c r="G13" s="26">
        <v>122</v>
      </c>
      <c r="H13" s="270" t="s">
        <v>143</v>
      </c>
      <c r="I13" s="24" t="s">
        <v>143</v>
      </c>
      <c r="J13" s="27">
        <v>0.12</v>
      </c>
      <c r="K13" s="27">
        <v>1.9E-2</v>
      </c>
      <c r="L13" s="24" t="s">
        <v>143</v>
      </c>
      <c r="M13" s="24" t="s">
        <v>143</v>
      </c>
      <c r="N13" s="24" t="s">
        <v>143</v>
      </c>
      <c r="O13" s="27">
        <v>8.6999999999999994E-3</v>
      </c>
      <c r="P13" s="27">
        <v>2.8000000000000001E-2</v>
      </c>
      <c r="Q13" s="27">
        <v>3.0000000000000001E-3</v>
      </c>
      <c r="R13" s="27">
        <v>2.5000000000000001E-3</v>
      </c>
      <c r="S13" s="24" t="s">
        <v>143</v>
      </c>
      <c r="T13" s="27">
        <v>1E-3</v>
      </c>
      <c r="U13" s="27">
        <v>35</v>
      </c>
      <c r="V13" s="27">
        <v>1.1000000000000001</v>
      </c>
      <c r="W13" s="27">
        <v>2E-3</v>
      </c>
      <c r="X13" s="27">
        <v>1.7999999999999999E-2</v>
      </c>
      <c r="Y13" s="27">
        <v>2E-3</v>
      </c>
      <c r="Z13" s="271">
        <v>2.7E-2</v>
      </c>
    </row>
    <row r="14" spans="1:26" x14ac:dyDescent="0.25">
      <c r="A14" s="387"/>
      <c r="B14" s="269" t="s">
        <v>71</v>
      </c>
      <c r="C14" s="25" t="s">
        <v>35</v>
      </c>
      <c r="D14" s="253" t="s">
        <v>65</v>
      </c>
      <c r="E14" s="16">
        <v>438605</v>
      </c>
      <c r="F14" s="29">
        <v>4022824</v>
      </c>
      <c r="G14" s="26">
        <v>400</v>
      </c>
      <c r="H14" s="272">
        <v>1E-3</v>
      </c>
      <c r="I14" s="27">
        <v>8.9999999999999998E-4</v>
      </c>
      <c r="J14" s="27">
        <v>4.4999999999999998E-2</v>
      </c>
      <c r="K14" s="27">
        <v>9.9000000000000005E-2</v>
      </c>
      <c r="L14" s="24" t="s">
        <v>143</v>
      </c>
      <c r="M14" s="24" t="s">
        <v>143</v>
      </c>
      <c r="N14" s="27">
        <v>1.4E-3</v>
      </c>
      <c r="O14" s="27">
        <v>5.0000000000000001E-4</v>
      </c>
      <c r="P14" s="27">
        <v>2.4E-2</v>
      </c>
      <c r="Q14" s="27">
        <v>1E-3</v>
      </c>
      <c r="R14" s="27">
        <v>1.1000000000000001E-3</v>
      </c>
      <c r="S14" s="24" t="s">
        <v>143</v>
      </c>
      <c r="T14" s="27">
        <v>3.0000000000000001E-3</v>
      </c>
      <c r="U14" s="27">
        <v>27.3</v>
      </c>
      <c r="V14" s="27">
        <v>0.47699999999999998</v>
      </c>
      <c r="W14" s="27">
        <v>1E-3</v>
      </c>
      <c r="X14" s="27">
        <v>3.0000000000000001E-3</v>
      </c>
      <c r="Y14" s="27">
        <v>2.8999999999999998E-3</v>
      </c>
      <c r="Z14" s="271">
        <v>9.1999999999999998E-3</v>
      </c>
    </row>
    <row r="15" spans="1:26" x14ac:dyDescent="0.25">
      <c r="A15" s="387"/>
      <c r="B15" s="269" t="s">
        <v>73</v>
      </c>
      <c r="C15" s="25" t="s">
        <v>35</v>
      </c>
      <c r="D15" s="253" t="s">
        <v>74</v>
      </c>
      <c r="E15" s="16">
        <v>437092</v>
      </c>
      <c r="F15" s="29">
        <v>4021843</v>
      </c>
      <c r="G15" s="26">
        <v>260</v>
      </c>
      <c r="H15" s="272">
        <v>8.0000000000000004E-4</v>
      </c>
      <c r="I15" s="27">
        <v>1.1999999999999999E-3</v>
      </c>
      <c r="J15" s="27">
        <v>3.4000000000000002E-2</v>
      </c>
      <c r="K15" s="27">
        <v>8.6999999999999994E-2</v>
      </c>
      <c r="L15" s="24" t="s">
        <v>143</v>
      </c>
      <c r="M15" s="24" t="s">
        <v>143</v>
      </c>
      <c r="N15" s="27">
        <v>2.0999999999999999E-3</v>
      </c>
      <c r="O15" s="24" t="s">
        <v>143</v>
      </c>
      <c r="P15" s="27">
        <v>1.7999999999999999E-2</v>
      </c>
      <c r="Q15" s="24" t="s">
        <v>56</v>
      </c>
      <c r="R15" s="27">
        <v>8.9999999999999998E-4</v>
      </c>
      <c r="S15" s="24" t="s">
        <v>143</v>
      </c>
      <c r="T15" s="27">
        <v>3.0000000000000001E-3</v>
      </c>
      <c r="U15" s="27">
        <v>28</v>
      </c>
      <c r="V15" s="27">
        <v>0.4</v>
      </c>
      <c r="W15" s="27">
        <v>2E-3</v>
      </c>
      <c r="X15" s="24" t="s">
        <v>143</v>
      </c>
      <c r="Y15" s="24" t="s">
        <v>143</v>
      </c>
      <c r="Z15" s="271">
        <v>8.0000000000000004E-4</v>
      </c>
    </row>
    <row r="16" spans="1:26" x14ac:dyDescent="0.25">
      <c r="A16" s="387"/>
      <c r="B16" s="269" t="s">
        <v>75</v>
      </c>
      <c r="C16" s="25" t="s">
        <v>35</v>
      </c>
      <c r="D16" s="253" t="s">
        <v>74</v>
      </c>
      <c r="E16" s="16">
        <v>445074</v>
      </c>
      <c r="F16" s="29">
        <v>4024612</v>
      </c>
      <c r="G16" s="26">
        <v>65</v>
      </c>
      <c r="H16" s="272">
        <v>2E-3</v>
      </c>
      <c r="I16" s="24" t="s">
        <v>143</v>
      </c>
      <c r="J16" s="27">
        <v>0.11</v>
      </c>
      <c r="K16" s="27">
        <v>8.5999999999999993E-2</v>
      </c>
      <c r="L16" s="24" t="s">
        <v>143</v>
      </c>
      <c r="M16" s="24" t="s">
        <v>143</v>
      </c>
      <c r="N16" s="24" t="s">
        <v>143</v>
      </c>
      <c r="O16" s="27">
        <v>1.5E-3</v>
      </c>
      <c r="P16" s="27">
        <v>2.7E-2</v>
      </c>
      <c r="Q16" s="27">
        <v>3.0000000000000001E-3</v>
      </c>
      <c r="R16" s="27">
        <v>1.5E-3</v>
      </c>
      <c r="S16" s="24" t="s">
        <v>143</v>
      </c>
      <c r="T16" s="24" t="s">
        <v>56</v>
      </c>
      <c r="U16" s="27">
        <v>21</v>
      </c>
      <c r="V16" s="27">
        <v>0.62</v>
      </c>
      <c r="W16" s="27">
        <v>1E-3</v>
      </c>
      <c r="X16" s="27">
        <v>5.5999999999999999E-3</v>
      </c>
      <c r="Y16" s="27">
        <v>5.9999999999999995E-4</v>
      </c>
      <c r="Z16" s="271">
        <v>4.5999999999999999E-3</v>
      </c>
    </row>
    <row r="17" spans="1:26" x14ac:dyDescent="0.25">
      <c r="A17" s="387"/>
      <c r="B17" s="269" t="s">
        <v>77</v>
      </c>
      <c r="C17" s="25" t="s">
        <v>35</v>
      </c>
      <c r="D17" s="253" t="s">
        <v>65</v>
      </c>
      <c r="E17" s="16">
        <v>439606</v>
      </c>
      <c r="F17" s="29">
        <v>4025327</v>
      </c>
      <c r="G17" s="26">
        <v>300</v>
      </c>
      <c r="H17" s="270" t="s">
        <v>44</v>
      </c>
      <c r="I17" s="24" t="s">
        <v>66</v>
      </c>
      <c r="J17" s="24" t="s">
        <v>102</v>
      </c>
      <c r="K17" s="24" t="s">
        <v>287</v>
      </c>
      <c r="L17" s="24" t="s">
        <v>102</v>
      </c>
      <c r="M17" s="24" t="s">
        <v>102</v>
      </c>
      <c r="N17" s="24" t="s">
        <v>86</v>
      </c>
      <c r="O17" s="27">
        <v>8.0000000000000002E-3</v>
      </c>
      <c r="P17" s="24" t="s">
        <v>102</v>
      </c>
      <c r="Q17" s="24" t="s">
        <v>102</v>
      </c>
      <c r="R17" s="24" t="s">
        <v>38</v>
      </c>
      <c r="S17" s="24" t="s">
        <v>61</v>
      </c>
      <c r="T17" s="24" t="s">
        <v>38</v>
      </c>
      <c r="U17" s="27">
        <v>29</v>
      </c>
      <c r="V17" s="24" t="s">
        <v>102</v>
      </c>
      <c r="W17" s="24" t="s">
        <v>102</v>
      </c>
      <c r="X17" s="24" t="s">
        <v>102</v>
      </c>
      <c r="Y17" s="24" t="s">
        <v>102</v>
      </c>
      <c r="Z17" s="271">
        <v>4.4999999999999998E-2</v>
      </c>
    </row>
    <row r="18" spans="1:26" x14ac:dyDescent="0.25">
      <c r="A18" s="387"/>
      <c r="B18" s="269" t="s">
        <v>84</v>
      </c>
      <c r="C18" s="25" t="s">
        <v>35</v>
      </c>
      <c r="D18" s="253" t="s">
        <v>74</v>
      </c>
      <c r="E18" s="16">
        <v>443983</v>
      </c>
      <c r="F18" s="29">
        <v>4024152</v>
      </c>
      <c r="G18" s="26">
        <v>245</v>
      </c>
      <c r="H18" s="270" t="s">
        <v>44</v>
      </c>
      <c r="I18" s="24" t="s">
        <v>285</v>
      </c>
      <c r="J18" s="24" t="s">
        <v>102</v>
      </c>
      <c r="K18" s="27">
        <v>2.7E-2</v>
      </c>
      <c r="L18" s="24" t="s">
        <v>143</v>
      </c>
      <c r="M18" s="24" t="s">
        <v>102</v>
      </c>
      <c r="N18" s="24" t="s">
        <v>38</v>
      </c>
      <c r="O18" s="24" t="s">
        <v>86</v>
      </c>
      <c r="P18" s="24" t="s">
        <v>102</v>
      </c>
      <c r="Q18" s="24" t="s">
        <v>102</v>
      </c>
      <c r="R18" s="24" t="s">
        <v>38</v>
      </c>
      <c r="S18" s="24" t="s">
        <v>61</v>
      </c>
      <c r="T18" s="24" t="s">
        <v>285</v>
      </c>
      <c r="U18" s="24" t="s">
        <v>102</v>
      </c>
      <c r="V18" s="24" t="s">
        <v>102</v>
      </c>
      <c r="W18" s="24" t="s">
        <v>102</v>
      </c>
      <c r="X18" s="24" t="s">
        <v>102</v>
      </c>
      <c r="Y18" s="24" t="s">
        <v>102</v>
      </c>
      <c r="Z18" s="25" t="s">
        <v>86</v>
      </c>
    </row>
    <row r="19" spans="1:26" x14ac:dyDescent="0.25">
      <c r="A19" s="387"/>
      <c r="B19" s="269" t="s">
        <v>91</v>
      </c>
      <c r="C19" s="25" t="s">
        <v>35</v>
      </c>
      <c r="D19" s="253" t="s">
        <v>60</v>
      </c>
      <c r="E19" s="16">
        <v>442680</v>
      </c>
      <c r="F19" s="29">
        <v>4024140</v>
      </c>
      <c r="G19" s="273">
        <v>160</v>
      </c>
      <c r="H19" s="272">
        <v>1.2999999999999999E-3</v>
      </c>
      <c r="I19" s="27">
        <v>1E-3</v>
      </c>
      <c r="J19" s="27">
        <v>0.29699999999999999</v>
      </c>
      <c r="K19" s="27">
        <v>3.5999999999999997E-2</v>
      </c>
      <c r="L19" s="24" t="s">
        <v>143</v>
      </c>
      <c r="M19" s="24" t="s">
        <v>143</v>
      </c>
      <c r="N19" s="27">
        <v>5.0000000000000001E-4</v>
      </c>
      <c r="O19" s="27">
        <v>1.1000000000000001E-3</v>
      </c>
      <c r="P19" s="27">
        <v>2.1000000000000001E-2</v>
      </c>
      <c r="Q19" s="27">
        <v>5.0000000000000001E-3</v>
      </c>
      <c r="R19" s="27">
        <v>6.9999999999999999E-4</v>
      </c>
      <c r="S19" s="24" t="s">
        <v>143</v>
      </c>
      <c r="T19" s="24" t="s">
        <v>56</v>
      </c>
      <c r="U19" s="27">
        <v>16.7</v>
      </c>
      <c r="V19" s="27">
        <v>0.25600000000000001</v>
      </c>
      <c r="W19" s="27">
        <v>1E-3</v>
      </c>
      <c r="X19" s="27">
        <v>5.4000000000000003E-3</v>
      </c>
      <c r="Y19" s="27">
        <v>2E-3</v>
      </c>
      <c r="Z19" s="271">
        <v>3.7000000000000002E-3</v>
      </c>
    </row>
    <row r="20" spans="1:26" x14ac:dyDescent="0.25">
      <c r="A20" s="387"/>
      <c r="B20" s="269" t="s">
        <v>93</v>
      </c>
      <c r="C20" s="25" t="s">
        <v>35</v>
      </c>
      <c r="D20" s="253" t="s">
        <v>94</v>
      </c>
      <c r="E20" s="16">
        <v>443597</v>
      </c>
      <c r="F20" s="29">
        <v>4027664</v>
      </c>
      <c r="G20" s="273">
        <v>50</v>
      </c>
      <c r="H20" s="270" t="s">
        <v>143</v>
      </c>
      <c r="I20" s="24" t="s">
        <v>143</v>
      </c>
      <c r="J20" s="27">
        <v>2.7E-2</v>
      </c>
      <c r="K20" s="27">
        <v>2.5999999999999999E-2</v>
      </c>
      <c r="L20" s="24" t="s">
        <v>143</v>
      </c>
      <c r="M20" s="24" t="s">
        <v>143</v>
      </c>
      <c r="N20" s="27">
        <v>1.8E-3</v>
      </c>
      <c r="O20" s="27">
        <v>3.0999999999999999E-3</v>
      </c>
      <c r="P20" s="27">
        <v>5.0000000000000001E-3</v>
      </c>
      <c r="Q20" s="27">
        <v>1E-3</v>
      </c>
      <c r="R20" s="27">
        <v>6.9999999999999999E-4</v>
      </c>
      <c r="S20" s="24" t="s">
        <v>143</v>
      </c>
      <c r="T20" s="27">
        <v>1E-3</v>
      </c>
      <c r="U20" s="27">
        <v>28</v>
      </c>
      <c r="V20" s="27">
        <v>0.27</v>
      </c>
      <c r="W20" s="27">
        <v>1E-3</v>
      </c>
      <c r="X20" s="27">
        <v>4.0000000000000001E-3</v>
      </c>
      <c r="Y20" s="27">
        <v>3.5000000000000001E-3</v>
      </c>
      <c r="Z20" s="271">
        <v>2.5000000000000001E-2</v>
      </c>
    </row>
    <row r="21" spans="1:26" x14ac:dyDescent="0.25">
      <c r="A21" s="387"/>
      <c r="B21" s="269" t="s">
        <v>95</v>
      </c>
      <c r="C21" s="25" t="s">
        <v>35</v>
      </c>
      <c r="D21" s="253" t="s">
        <v>60</v>
      </c>
      <c r="E21" s="16">
        <v>442102</v>
      </c>
      <c r="F21" s="29">
        <v>4025079</v>
      </c>
      <c r="G21" s="273">
        <v>180</v>
      </c>
      <c r="H21" s="270" t="s">
        <v>143</v>
      </c>
      <c r="I21" s="24" t="s">
        <v>143</v>
      </c>
      <c r="J21" s="27">
        <v>4.5999999999999999E-2</v>
      </c>
      <c r="K21" s="27">
        <v>5.8000000000000003E-2</v>
      </c>
      <c r="L21" s="24" t="s">
        <v>143</v>
      </c>
      <c r="M21" s="24" t="s">
        <v>143</v>
      </c>
      <c r="N21" s="24" t="s">
        <v>143</v>
      </c>
      <c r="O21" s="27">
        <v>1.1999999999999999E-3</v>
      </c>
      <c r="P21" s="27">
        <v>2.1000000000000001E-2</v>
      </c>
      <c r="Q21" s="27">
        <v>2E-3</v>
      </c>
      <c r="R21" s="27">
        <v>1.8E-3</v>
      </c>
      <c r="S21" s="24" t="s">
        <v>143</v>
      </c>
      <c r="T21" s="27">
        <v>2E-3</v>
      </c>
      <c r="U21" s="27">
        <v>18</v>
      </c>
      <c r="V21" s="27">
        <v>0.52</v>
      </c>
      <c r="W21" s="24" t="s">
        <v>56</v>
      </c>
      <c r="X21" s="27">
        <v>8.8999999999999999E-3</v>
      </c>
      <c r="Y21" s="27">
        <v>5.9999999999999995E-4</v>
      </c>
      <c r="Z21" s="271">
        <v>1.6999999999999999E-3</v>
      </c>
    </row>
    <row r="22" spans="1:26" x14ac:dyDescent="0.25">
      <c r="A22" s="387"/>
      <c r="B22" s="269" t="s">
        <v>96</v>
      </c>
      <c r="C22" s="25" t="s">
        <v>35</v>
      </c>
      <c r="D22" s="253" t="s">
        <v>60</v>
      </c>
      <c r="E22" s="16">
        <v>443750</v>
      </c>
      <c r="F22" s="29">
        <v>4025324</v>
      </c>
      <c r="G22" s="273">
        <v>150</v>
      </c>
      <c r="H22" s="272">
        <v>1.9E-3</v>
      </c>
      <c r="I22" s="24" t="s">
        <v>143</v>
      </c>
      <c r="J22" s="27">
        <v>8.6999999999999994E-2</v>
      </c>
      <c r="K22" s="27">
        <v>9.0999999999999998E-2</v>
      </c>
      <c r="L22" s="24" t="s">
        <v>143</v>
      </c>
      <c r="M22" s="24" t="s">
        <v>143</v>
      </c>
      <c r="N22" s="24" t="s">
        <v>143</v>
      </c>
      <c r="O22" s="27">
        <v>8.0000000000000004E-4</v>
      </c>
      <c r="P22" s="27">
        <v>1.4E-2</v>
      </c>
      <c r="Q22" s="27">
        <v>2E-3</v>
      </c>
      <c r="R22" s="27">
        <v>1.6000000000000001E-3</v>
      </c>
      <c r="S22" s="24" t="s">
        <v>143</v>
      </c>
      <c r="T22" s="27">
        <v>1E-3</v>
      </c>
      <c r="U22" s="27">
        <v>16</v>
      </c>
      <c r="V22" s="27">
        <v>0.53</v>
      </c>
      <c r="W22" s="24" t="s">
        <v>56</v>
      </c>
      <c r="X22" s="27">
        <v>6.0000000000000001E-3</v>
      </c>
      <c r="Y22" s="27">
        <v>5.9999999999999995E-4</v>
      </c>
      <c r="Z22" s="271">
        <v>1.5E-3</v>
      </c>
    </row>
    <row r="23" spans="1:26" x14ac:dyDescent="0.25">
      <c r="A23" s="387"/>
      <c r="B23" s="269" t="s">
        <v>97</v>
      </c>
      <c r="C23" s="25" t="s">
        <v>35</v>
      </c>
      <c r="D23" s="253" t="s">
        <v>36</v>
      </c>
      <c r="E23" s="16">
        <v>444810</v>
      </c>
      <c r="F23" s="29">
        <v>4022151</v>
      </c>
      <c r="G23" s="26">
        <v>255</v>
      </c>
      <c r="H23" s="270" t="s">
        <v>143</v>
      </c>
      <c r="I23" s="24" t="s">
        <v>143</v>
      </c>
      <c r="J23" s="27">
        <v>9.2999999999999999E-2</v>
      </c>
      <c r="K23" s="27">
        <v>5.5E-2</v>
      </c>
      <c r="L23" s="24" t="s">
        <v>143</v>
      </c>
      <c r="M23" s="24" t="s">
        <v>143</v>
      </c>
      <c r="N23" s="27">
        <v>8.9999999999999998E-4</v>
      </c>
      <c r="O23" s="27">
        <v>5.9999999999999995E-4</v>
      </c>
      <c r="P23" s="27">
        <v>7.3999999999999996E-2</v>
      </c>
      <c r="Q23" s="27">
        <v>5.7999999999999996E-3</v>
      </c>
      <c r="R23" s="27">
        <v>8.0000000000000004E-4</v>
      </c>
      <c r="S23" s="24" t="s">
        <v>143</v>
      </c>
      <c r="T23" s="27">
        <v>8.9999999999999998E-4</v>
      </c>
      <c r="U23" s="27">
        <v>20</v>
      </c>
      <c r="V23" s="27">
        <v>0.38</v>
      </c>
      <c r="W23" s="27">
        <v>1.1999999999999999E-3</v>
      </c>
      <c r="X23" s="27">
        <v>2.5000000000000001E-3</v>
      </c>
      <c r="Y23" s="27">
        <v>1.2999999999999999E-3</v>
      </c>
      <c r="Z23" s="271">
        <v>3.3999999999999998E-3</v>
      </c>
    </row>
    <row r="24" spans="1:26" x14ac:dyDescent="0.25">
      <c r="A24" s="387"/>
      <c r="B24" s="269" t="s">
        <v>98</v>
      </c>
      <c r="C24" s="25" t="s">
        <v>35</v>
      </c>
      <c r="D24" s="253" t="s">
        <v>54</v>
      </c>
      <c r="E24" s="16">
        <v>443531</v>
      </c>
      <c r="F24" s="29">
        <v>4027603</v>
      </c>
      <c r="G24" s="26">
        <v>180</v>
      </c>
      <c r="H24" s="272">
        <v>1.4E-3</v>
      </c>
      <c r="I24" s="27">
        <v>8.0000000000000004E-4</v>
      </c>
      <c r="J24" s="27">
        <v>1.4E-2</v>
      </c>
      <c r="K24" s="27">
        <v>2.1999999999999999E-2</v>
      </c>
      <c r="L24" s="24" t="s">
        <v>143</v>
      </c>
      <c r="M24" s="24" t="s">
        <v>143</v>
      </c>
      <c r="N24" s="27">
        <v>3.3E-3</v>
      </c>
      <c r="O24" s="24" t="s">
        <v>143</v>
      </c>
      <c r="P24" s="27">
        <v>6.0000000000000001E-3</v>
      </c>
      <c r="Q24" s="24" t="s">
        <v>56</v>
      </c>
      <c r="R24" s="27">
        <v>5.0000000000000001E-4</v>
      </c>
      <c r="S24" s="24" t="s">
        <v>143</v>
      </c>
      <c r="T24" s="24" t="s">
        <v>56</v>
      </c>
      <c r="U24" s="27">
        <v>24</v>
      </c>
      <c r="V24" s="27">
        <v>0.23</v>
      </c>
      <c r="W24" s="27">
        <v>1E-3</v>
      </c>
      <c r="X24" s="27">
        <v>2.0999999999999999E-3</v>
      </c>
      <c r="Y24" s="27">
        <v>5.1000000000000004E-3</v>
      </c>
      <c r="Z24" s="271">
        <v>1.7999999999999999E-2</v>
      </c>
    </row>
    <row r="25" spans="1:26" x14ac:dyDescent="0.25">
      <c r="A25" s="387"/>
      <c r="B25" s="269" t="s">
        <v>99</v>
      </c>
      <c r="C25" s="25" t="s">
        <v>35</v>
      </c>
      <c r="D25" s="253" t="s">
        <v>60</v>
      </c>
      <c r="E25" s="16">
        <v>440972</v>
      </c>
      <c r="F25" s="29">
        <v>4023357</v>
      </c>
      <c r="G25" s="26">
        <v>280</v>
      </c>
      <c r="H25" s="272">
        <v>8.0000000000000004E-4</v>
      </c>
      <c r="I25" s="24" t="s">
        <v>143</v>
      </c>
      <c r="J25" s="27">
        <v>5.3999999999999999E-2</v>
      </c>
      <c r="K25" s="27">
        <v>0.08</v>
      </c>
      <c r="L25" s="24" t="s">
        <v>143</v>
      </c>
      <c r="M25" s="24" t="s">
        <v>143</v>
      </c>
      <c r="N25" s="27">
        <v>1.2999999999999999E-3</v>
      </c>
      <c r="O25" s="27">
        <v>1.8E-3</v>
      </c>
      <c r="P25" s="27">
        <v>3.6999999999999998E-2</v>
      </c>
      <c r="Q25" s="27">
        <v>1.6999999999999999E-3</v>
      </c>
      <c r="R25" s="27">
        <v>8.0000000000000004E-4</v>
      </c>
      <c r="S25" s="24" t="s">
        <v>143</v>
      </c>
      <c r="T25" s="27">
        <v>8.9999999999999998E-4</v>
      </c>
      <c r="U25" s="27">
        <v>23</v>
      </c>
      <c r="V25" s="27">
        <v>0.41</v>
      </c>
      <c r="W25" s="27">
        <v>1.2999999999999999E-3</v>
      </c>
      <c r="X25" s="27">
        <v>2.3999999999999998E-3</v>
      </c>
      <c r="Y25" s="27">
        <v>1.8E-3</v>
      </c>
      <c r="Z25" s="271">
        <v>1.7000000000000001E-2</v>
      </c>
    </row>
    <row r="26" spans="1:26" x14ac:dyDescent="0.25">
      <c r="A26" s="387"/>
      <c r="B26" s="269" t="s">
        <v>100</v>
      </c>
      <c r="C26" s="25" t="s">
        <v>35</v>
      </c>
      <c r="D26" s="253" t="s">
        <v>58</v>
      </c>
      <c r="E26" s="16">
        <v>438841</v>
      </c>
      <c r="F26" s="29">
        <v>4023087</v>
      </c>
      <c r="G26" s="273">
        <v>395</v>
      </c>
      <c r="H26" s="272">
        <v>8.9999999999999998E-4</v>
      </c>
      <c r="I26" s="27">
        <v>8.0000000000000004E-4</v>
      </c>
      <c r="J26" s="27">
        <v>8.4000000000000005E-2</v>
      </c>
      <c r="K26" s="27">
        <v>0.04</v>
      </c>
      <c r="L26" s="24" t="s">
        <v>143</v>
      </c>
      <c r="M26" s="24" t="s">
        <v>143</v>
      </c>
      <c r="N26" s="27">
        <v>6.9999999999999999E-4</v>
      </c>
      <c r="O26" s="27">
        <v>5.9999999999999995E-4</v>
      </c>
      <c r="P26" s="27">
        <v>1.7999999999999999E-2</v>
      </c>
      <c r="Q26" s="27">
        <v>5.0000000000000001E-3</v>
      </c>
      <c r="R26" s="24" t="s">
        <v>143</v>
      </c>
      <c r="S26" s="24" t="s">
        <v>143</v>
      </c>
      <c r="T26" s="24" t="s">
        <v>56</v>
      </c>
      <c r="U26" s="27">
        <v>22</v>
      </c>
      <c r="V26" s="27">
        <v>0.26</v>
      </c>
      <c r="W26" s="27">
        <v>1E-3</v>
      </c>
      <c r="X26" s="27">
        <v>1.9E-3</v>
      </c>
      <c r="Y26" s="27">
        <v>3.3999999999999998E-3</v>
      </c>
      <c r="Z26" s="271">
        <v>5.9999999999999995E-4</v>
      </c>
    </row>
    <row r="27" spans="1:26" x14ac:dyDescent="0.25">
      <c r="A27" s="387"/>
      <c r="B27" s="269" t="s">
        <v>101</v>
      </c>
      <c r="C27" s="25" t="s">
        <v>35</v>
      </c>
      <c r="D27" s="253" t="s">
        <v>41</v>
      </c>
      <c r="E27" s="16">
        <v>439911</v>
      </c>
      <c r="F27" s="29">
        <v>4020631</v>
      </c>
      <c r="G27" s="26">
        <v>1002</v>
      </c>
      <c r="H27" s="272">
        <v>1.1999999999999999E-3</v>
      </c>
      <c r="I27" s="27">
        <v>2.2000000000000001E-3</v>
      </c>
      <c r="J27" s="27">
        <v>3.1E-2</v>
      </c>
      <c r="K27" s="27">
        <v>8.9999999999999993E-3</v>
      </c>
      <c r="L27" s="24" t="s">
        <v>143</v>
      </c>
      <c r="M27" s="24" t="s">
        <v>143</v>
      </c>
      <c r="N27" s="27">
        <v>1.9E-3</v>
      </c>
      <c r="O27" s="24" t="s">
        <v>143</v>
      </c>
      <c r="P27" s="27">
        <v>2.8000000000000001E-2</v>
      </c>
      <c r="Q27" s="27">
        <v>5.0000000000000001E-3</v>
      </c>
      <c r="R27" s="27">
        <v>5.9999999999999995E-4</v>
      </c>
      <c r="S27" s="24" t="s">
        <v>143</v>
      </c>
      <c r="T27" s="27">
        <v>1E-3</v>
      </c>
      <c r="U27" s="27">
        <v>58</v>
      </c>
      <c r="V27" s="27">
        <v>0.26</v>
      </c>
      <c r="W27" s="27">
        <v>2E-3</v>
      </c>
      <c r="X27" s="27">
        <v>6.7000000000000002E-3</v>
      </c>
      <c r="Y27" s="27">
        <v>8.3999999999999995E-3</v>
      </c>
      <c r="Z27" s="271">
        <v>0.2</v>
      </c>
    </row>
    <row r="28" spans="1:26" x14ac:dyDescent="0.25">
      <c r="A28" s="387"/>
      <c r="B28" s="269" t="s">
        <v>288</v>
      </c>
      <c r="C28" s="25" t="s">
        <v>35</v>
      </c>
      <c r="D28" s="253" t="s">
        <v>65</v>
      </c>
      <c r="E28" s="16">
        <v>440787</v>
      </c>
      <c r="F28" s="29">
        <v>4023808</v>
      </c>
      <c r="G28" s="274">
        <v>240</v>
      </c>
      <c r="H28" s="270" t="s">
        <v>102</v>
      </c>
      <c r="I28" s="24" t="s">
        <v>56</v>
      </c>
      <c r="J28" s="24" t="s">
        <v>102</v>
      </c>
      <c r="K28" s="24" t="s">
        <v>102</v>
      </c>
      <c r="L28" s="24" t="s">
        <v>102</v>
      </c>
      <c r="M28" s="24" t="s">
        <v>102</v>
      </c>
      <c r="N28" s="24" t="s">
        <v>102</v>
      </c>
      <c r="O28" s="24" t="s">
        <v>83</v>
      </c>
      <c r="P28" s="24" t="s">
        <v>102</v>
      </c>
      <c r="Q28" s="24" t="s">
        <v>102</v>
      </c>
      <c r="R28" s="24" t="s">
        <v>86</v>
      </c>
      <c r="S28" s="24" t="s">
        <v>66</v>
      </c>
      <c r="T28" s="27">
        <v>2E-3</v>
      </c>
      <c r="U28" s="24" t="s">
        <v>102</v>
      </c>
      <c r="V28" s="24" t="s">
        <v>102</v>
      </c>
      <c r="W28" s="24" t="s">
        <v>102</v>
      </c>
      <c r="X28" s="24" t="s">
        <v>102</v>
      </c>
      <c r="Y28" s="24" t="s">
        <v>102</v>
      </c>
      <c r="Z28" s="271">
        <v>0.12</v>
      </c>
    </row>
    <row r="29" spans="1:26" x14ac:dyDescent="0.25">
      <c r="A29" s="387"/>
      <c r="B29" s="269" t="s">
        <v>104</v>
      </c>
      <c r="C29" s="25" t="s">
        <v>35</v>
      </c>
      <c r="D29" s="253" t="s">
        <v>60</v>
      </c>
      <c r="E29" s="16">
        <v>442432</v>
      </c>
      <c r="F29" s="29">
        <v>4026017</v>
      </c>
      <c r="G29" s="273">
        <v>100</v>
      </c>
      <c r="H29" s="270" t="s">
        <v>143</v>
      </c>
      <c r="I29" s="24" t="s">
        <v>143</v>
      </c>
      <c r="J29" s="27">
        <v>0.05</v>
      </c>
      <c r="K29" s="27">
        <v>7.4999999999999997E-2</v>
      </c>
      <c r="L29" s="24" t="s">
        <v>143</v>
      </c>
      <c r="M29" s="24" t="s">
        <v>143</v>
      </c>
      <c r="N29" s="27">
        <v>6.9999999999999999E-4</v>
      </c>
      <c r="O29" s="27">
        <v>1E-3</v>
      </c>
      <c r="P29" s="27">
        <v>1.2999999999999999E-2</v>
      </c>
      <c r="Q29" s="27">
        <v>3.0000000000000001E-3</v>
      </c>
      <c r="R29" s="27">
        <v>1.6999999999999999E-3</v>
      </c>
      <c r="S29" s="24" t="s">
        <v>143</v>
      </c>
      <c r="T29" s="27">
        <v>2E-3</v>
      </c>
      <c r="U29" s="27">
        <v>14.2</v>
      </c>
      <c r="V29" s="27">
        <v>0.442</v>
      </c>
      <c r="W29" s="27">
        <v>1E-3</v>
      </c>
      <c r="X29" s="27">
        <v>6.6E-3</v>
      </c>
      <c r="Y29" s="27">
        <v>5.9999999999999995E-4</v>
      </c>
      <c r="Z29" s="271">
        <v>2.7300000000000001E-2</v>
      </c>
    </row>
    <row r="30" spans="1:26" x14ac:dyDescent="0.25">
      <c r="A30" s="387"/>
      <c r="B30" s="269" t="s">
        <v>105</v>
      </c>
      <c r="C30" s="25" t="s">
        <v>35</v>
      </c>
      <c r="D30" s="253" t="s">
        <v>65</v>
      </c>
      <c r="E30" s="16">
        <v>436937</v>
      </c>
      <c r="F30" s="29">
        <v>4023381</v>
      </c>
      <c r="G30" s="273">
        <v>480</v>
      </c>
      <c r="H30" s="272">
        <v>1.2999999999999999E-3</v>
      </c>
      <c r="I30" s="27">
        <v>8.9999999999999998E-4</v>
      </c>
      <c r="J30" s="27">
        <v>5.6000000000000001E-2</v>
      </c>
      <c r="K30" s="27">
        <v>2.1999999999999999E-2</v>
      </c>
      <c r="L30" s="24" t="s">
        <v>143</v>
      </c>
      <c r="M30" s="24" t="s">
        <v>143</v>
      </c>
      <c r="N30" s="27">
        <v>2.5000000000000001E-3</v>
      </c>
      <c r="O30" s="24" t="s">
        <v>143</v>
      </c>
      <c r="P30" s="27">
        <v>1.6E-2</v>
      </c>
      <c r="Q30" s="27">
        <v>5.0000000000000001E-3</v>
      </c>
      <c r="R30" s="24" t="s">
        <v>143</v>
      </c>
      <c r="S30" s="24" t="s">
        <v>143</v>
      </c>
      <c r="T30" s="24" t="s">
        <v>56</v>
      </c>
      <c r="U30" s="27">
        <v>20</v>
      </c>
      <c r="V30" s="27">
        <v>0.26</v>
      </c>
      <c r="W30" s="24" t="s">
        <v>56</v>
      </c>
      <c r="X30" s="27">
        <v>1.6000000000000001E-3</v>
      </c>
      <c r="Y30" s="27">
        <v>3.8999999999999998E-3</v>
      </c>
      <c r="Z30" s="271">
        <v>1.1999999999999999E-3</v>
      </c>
    </row>
    <row r="31" spans="1:26" x14ac:dyDescent="0.25">
      <c r="A31" s="387"/>
      <c r="B31" s="275" t="s">
        <v>289</v>
      </c>
      <c r="C31" s="276" t="s">
        <v>35</v>
      </c>
      <c r="D31" s="277" t="s">
        <v>58</v>
      </c>
      <c r="E31" s="278">
        <v>442074</v>
      </c>
      <c r="F31" s="279">
        <v>4022809</v>
      </c>
      <c r="G31" s="280">
        <v>460</v>
      </c>
      <c r="H31" s="270">
        <v>0.19</v>
      </c>
      <c r="I31" s="27" t="s">
        <v>66</v>
      </c>
      <c r="J31" s="24">
        <v>9.7999999999999997E-3</v>
      </c>
      <c r="K31" s="24">
        <v>1.5</v>
      </c>
      <c r="L31" s="24" t="s">
        <v>66</v>
      </c>
      <c r="M31" s="24" t="s">
        <v>66</v>
      </c>
      <c r="N31" s="24" t="s">
        <v>66</v>
      </c>
      <c r="O31" s="24">
        <v>7.4999999999999997E-3</v>
      </c>
      <c r="P31" s="24">
        <v>0.12</v>
      </c>
      <c r="Q31" s="24" t="s">
        <v>86</v>
      </c>
      <c r="R31" s="24">
        <v>1.9E-2</v>
      </c>
      <c r="S31" s="24">
        <v>5.8999999999999997E-2</v>
      </c>
      <c r="T31" s="24" t="s">
        <v>86</v>
      </c>
      <c r="U31" s="24">
        <v>1.1000000000000001</v>
      </c>
      <c r="V31" s="24">
        <v>3.6</v>
      </c>
      <c r="W31" s="24" t="s">
        <v>86</v>
      </c>
      <c r="X31" s="24" t="s">
        <v>66</v>
      </c>
      <c r="Y31" s="24" t="s">
        <v>66</v>
      </c>
      <c r="Z31" s="25">
        <v>1.2</v>
      </c>
    </row>
    <row r="32" spans="1:26" x14ac:dyDescent="0.25">
      <c r="A32" s="387"/>
      <c r="B32" s="269" t="s">
        <v>106</v>
      </c>
      <c r="C32" s="25" t="s">
        <v>35</v>
      </c>
      <c r="D32" s="253" t="s">
        <v>41</v>
      </c>
      <c r="E32" s="16">
        <v>439009</v>
      </c>
      <c r="F32" s="29">
        <v>4020576</v>
      </c>
      <c r="G32" s="26">
        <v>1070</v>
      </c>
      <c r="H32" s="270" t="s">
        <v>78</v>
      </c>
      <c r="I32" s="24" t="s">
        <v>290</v>
      </c>
      <c r="J32" s="24" t="s">
        <v>102</v>
      </c>
      <c r="K32" s="29" t="s">
        <v>86</v>
      </c>
      <c r="L32" s="16" t="s">
        <v>56</v>
      </c>
      <c r="M32" s="24" t="s">
        <v>86</v>
      </c>
      <c r="N32" s="24" t="s">
        <v>38</v>
      </c>
      <c r="O32" s="27">
        <v>0.1</v>
      </c>
      <c r="P32" s="24" t="s">
        <v>102</v>
      </c>
      <c r="Q32" s="24" t="s">
        <v>102</v>
      </c>
      <c r="R32" s="24" t="s">
        <v>291</v>
      </c>
      <c r="S32" s="24" t="s">
        <v>292</v>
      </c>
      <c r="T32" s="24" t="s">
        <v>83</v>
      </c>
      <c r="U32" s="24" t="s">
        <v>102</v>
      </c>
      <c r="V32" s="24" t="s">
        <v>102</v>
      </c>
      <c r="W32" s="24" t="s">
        <v>102</v>
      </c>
      <c r="X32" s="24" t="s">
        <v>102</v>
      </c>
      <c r="Y32" s="24" t="s">
        <v>285</v>
      </c>
      <c r="Z32" s="271">
        <v>0.1</v>
      </c>
    </row>
    <row r="33" spans="1:26" x14ac:dyDescent="0.25">
      <c r="A33" s="387"/>
      <c r="B33" s="269" t="s">
        <v>108</v>
      </c>
      <c r="C33" s="25" t="s">
        <v>35</v>
      </c>
      <c r="D33" s="253" t="s">
        <v>60</v>
      </c>
      <c r="E33" s="16">
        <v>441479</v>
      </c>
      <c r="F33" s="29">
        <v>4025438</v>
      </c>
      <c r="G33" s="273">
        <v>120</v>
      </c>
      <c r="H33" s="272">
        <v>6.9999999999999999E-4</v>
      </c>
      <c r="I33" s="27">
        <v>5.0000000000000001E-4</v>
      </c>
      <c r="J33" s="27">
        <v>5.2999999999999999E-2</v>
      </c>
      <c r="K33" s="27">
        <v>2.5999999999999999E-2</v>
      </c>
      <c r="L33" s="24" t="s">
        <v>143</v>
      </c>
      <c r="M33" s="24" t="s">
        <v>143</v>
      </c>
      <c r="N33" s="24" t="s">
        <v>143</v>
      </c>
      <c r="O33" s="27">
        <v>8.0000000000000004E-4</v>
      </c>
      <c r="P33" s="27">
        <v>2.1000000000000001E-2</v>
      </c>
      <c r="Q33" s="27">
        <v>3.0000000000000001E-3</v>
      </c>
      <c r="R33" s="27">
        <v>1.6999999999999999E-3</v>
      </c>
      <c r="S33" s="24" t="s">
        <v>143</v>
      </c>
      <c r="T33" s="27">
        <v>3.0000000000000001E-3</v>
      </c>
      <c r="U33" s="27">
        <v>20</v>
      </c>
      <c r="V33" s="27">
        <v>0.53</v>
      </c>
      <c r="W33" s="27">
        <v>1E-3</v>
      </c>
      <c r="X33" s="27">
        <v>1.0999999999999999E-2</v>
      </c>
      <c r="Y33" s="27">
        <v>1E-3</v>
      </c>
      <c r="Z33" s="271">
        <v>6.3E-3</v>
      </c>
    </row>
    <row r="34" spans="1:26" x14ac:dyDescent="0.25">
      <c r="A34" s="387"/>
      <c r="B34" s="269" t="s">
        <v>109</v>
      </c>
      <c r="C34" s="25" t="s">
        <v>35</v>
      </c>
      <c r="D34" s="253" t="s">
        <v>36</v>
      </c>
      <c r="E34" s="16">
        <v>445894</v>
      </c>
      <c r="F34" s="29">
        <v>4021455</v>
      </c>
      <c r="G34" s="273">
        <v>220</v>
      </c>
      <c r="H34" s="272">
        <v>2.6700000000000002E-2</v>
      </c>
      <c r="I34" s="27">
        <v>4.4000000000000003E-3</v>
      </c>
      <c r="J34" s="27">
        <v>0.46500000000000002</v>
      </c>
      <c r="K34" s="27">
        <v>2.8000000000000001E-2</v>
      </c>
      <c r="L34" s="27">
        <v>5.9999999999999995E-4</v>
      </c>
      <c r="M34" s="27">
        <v>1.1999999999999999E-3</v>
      </c>
      <c r="N34" s="27">
        <v>6.9999999999999999E-4</v>
      </c>
      <c r="O34" s="27">
        <v>5.0000000000000001E-4</v>
      </c>
      <c r="P34" s="27">
        <v>0.188</v>
      </c>
      <c r="Q34" s="27">
        <v>2.1999999999999999E-2</v>
      </c>
      <c r="R34" s="27">
        <v>2.3E-3</v>
      </c>
      <c r="S34" s="24" t="s">
        <v>143</v>
      </c>
      <c r="T34" s="27">
        <v>1E-3</v>
      </c>
      <c r="U34" s="27">
        <v>33.799999999999997</v>
      </c>
      <c r="V34" s="27">
        <v>0.23100000000000001</v>
      </c>
      <c r="W34" s="27">
        <v>2E-3</v>
      </c>
      <c r="X34" s="24" t="s">
        <v>143</v>
      </c>
      <c r="Y34" s="27">
        <v>2E-3</v>
      </c>
      <c r="Z34" s="271">
        <v>2.8199999999999999E-2</v>
      </c>
    </row>
    <row r="35" spans="1:26" x14ac:dyDescent="0.25">
      <c r="A35" s="387"/>
      <c r="B35" s="269" t="s">
        <v>111</v>
      </c>
      <c r="C35" s="25" t="s">
        <v>35</v>
      </c>
      <c r="D35" s="253" t="s">
        <v>36</v>
      </c>
      <c r="E35" s="16">
        <v>439727</v>
      </c>
      <c r="F35" s="29">
        <v>4018783</v>
      </c>
      <c r="G35" s="26">
        <v>1290</v>
      </c>
      <c r="H35" s="270" t="s">
        <v>102</v>
      </c>
      <c r="I35" s="281">
        <v>2E-3</v>
      </c>
      <c r="J35" s="24" t="s">
        <v>102</v>
      </c>
      <c r="K35" s="281">
        <v>0.155</v>
      </c>
      <c r="L35" s="24" t="s">
        <v>102</v>
      </c>
      <c r="M35" s="24" t="s">
        <v>56</v>
      </c>
      <c r="N35" s="27">
        <v>7.0000000000000001E-3</v>
      </c>
      <c r="O35" s="27">
        <v>5.0000000000000001E-3</v>
      </c>
      <c r="P35" s="24" t="s">
        <v>86</v>
      </c>
      <c r="Q35" s="27">
        <v>2E-3</v>
      </c>
      <c r="R35" s="24" t="s">
        <v>56</v>
      </c>
      <c r="S35" s="24" t="s">
        <v>56</v>
      </c>
      <c r="T35" s="27">
        <v>2E-3</v>
      </c>
      <c r="U35" s="27">
        <v>64</v>
      </c>
      <c r="V35" s="281">
        <v>0.39</v>
      </c>
      <c r="W35" s="24" t="s">
        <v>102</v>
      </c>
      <c r="X35" s="27">
        <v>3.0000000000000001E-3</v>
      </c>
      <c r="Y35" s="27">
        <v>1.0999999999999999E-2</v>
      </c>
      <c r="Z35" s="271">
        <v>1.03</v>
      </c>
    </row>
    <row r="36" spans="1:26" x14ac:dyDescent="0.25">
      <c r="A36" s="387"/>
      <c r="B36" s="269" t="s">
        <v>113</v>
      </c>
      <c r="C36" s="25" t="s">
        <v>35</v>
      </c>
      <c r="D36" s="253" t="s">
        <v>94</v>
      </c>
      <c r="E36" s="16">
        <v>441602</v>
      </c>
      <c r="F36" s="29">
        <v>4026232</v>
      </c>
      <c r="G36" s="26">
        <v>105</v>
      </c>
      <c r="H36" s="270" t="s">
        <v>102</v>
      </c>
      <c r="I36" s="29" t="s">
        <v>56</v>
      </c>
      <c r="J36" s="24" t="s">
        <v>102</v>
      </c>
      <c r="K36" s="281">
        <v>3.5999999999999997E-2</v>
      </c>
      <c r="L36" s="24" t="s">
        <v>102</v>
      </c>
      <c r="M36" s="24" t="s">
        <v>56</v>
      </c>
      <c r="N36" s="27">
        <v>1E-3</v>
      </c>
      <c r="O36" s="27">
        <v>2E-3</v>
      </c>
      <c r="P36" s="24" t="s">
        <v>86</v>
      </c>
      <c r="Q36" s="27">
        <v>3.0000000000000001E-3</v>
      </c>
      <c r="R36" s="24" t="s">
        <v>56</v>
      </c>
      <c r="S36" s="24" t="s">
        <v>56</v>
      </c>
      <c r="T36" s="27">
        <v>1E-3</v>
      </c>
      <c r="U36" s="27">
        <v>20</v>
      </c>
      <c r="V36" s="281">
        <v>0.42699999999999999</v>
      </c>
      <c r="W36" s="24" t="s">
        <v>102</v>
      </c>
      <c r="X36" s="27">
        <v>4.0000000000000001E-3</v>
      </c>
      <c r="Y36" s="24" t="s">
        <v>56</v>
      </c>
      <c r="Z36" s="271">
        <v>2.1999999999999999E-2</v>
      </c>
    </row>
    <row r="37" spans="1:26" x14ac:dyDescent="0.25">
      <c r="A37" s="387"/>
      <c r="B37" s="269" t="s">
        <v>114</v>
      </c>
      <c r="C37" s="25" t="s">
        <v>35</v>
      </c>
      <c r="D37" s="253" t="s">
        <v>60</v>
      </c>
      <c r="E37" s="16">
        <v>441899</v>
      </c>
      <c r="F37" s="29">
        <v>4023741</v>
      </c>
      <c r="G37" s="26">
        <v>300</v>
      </c>
      <c r="H37" s="270" t="s">
        <v>102</v>
      </c>
      <c r="I37" s="29" t="s">
        <v>56</v>
      </c>
      <c r="J37" s="24" t="s">
        <v>102</v>
      </c>
      <c r="K37" s="281">
        <v>6.6000000000000003E-2</v>
      </c>
      <c r="L37" s="24" t="s">
        <v>102</v>
      </c>
      <c r="M37" s="24" t="s">
        <v>56</v>
      </c>
      <c r="N37" s="27">
        <v>2E-3</v>
      </c>
      <c r="O37" s="27">
        <v>2E-3</v>
      </c>
      <c r="P37" s="24" t="s">
        <v>86</v>
      </c>
      <c r="Q37" s="24" t="s">
        <v>56</v>
      </c>
      <c r="R37" s="24" t="s">
        <v>56</v>
      </c>
      <c r="S37" s="24" t="s">
        <v>56</v>
      </c>
      <c r="T37" s="27">
        <v>4.0000000000000001E-3</v>
      </c>
      <c r="U37" s="27">
        <v>25</v>
      </c>
      <c r="V37" s="281">
        <v>0.54500000000000004</v>
      </c>
      <c r="W37" s="24" t="s">
        <v>102</v>
      </c>
      <c r="X37" s="27">
        <v>0.03</v>
      </c>
      <c r="Y37" s="27">
        <v>2E-3</v>
      </c>
      <c r="Z37" s="271">
        <v>3.5999999999999997E-2</v>
      </c>
    </row>
    <row r="38" spans="1:26" x14ac:dyDescent="0.25">
      <c r="A38" s="387"/>
      <c r="B38" s="269" t="s">
        <v>115</v>
      </c>
      <c r="C38" s="25" t="s">
        <v>35</v>
      </c>
      <c r="D38" s="253" t="s">
        <v>65</v>
      </c>
      <c r="E38" s="16">
        <v>443993</v>
      </c>
      <c r="F38" s="29">
        <v>4027861</v>
      </c>
      <c r="G38" s="26">
        <v>200</v>
      </c>
      <c r="H38" s="270" t="s">
        <v>102</v>
      </c>
      <c r="I38" s="29" t="s">
        <v>56</v>
      </c>
      <c r="J38" s="24" t="s">
        <v>102</v>
      </c>
      <c r="K38" s="281">
        <v>2.1000000000000001E-2</v>
      </c>
      <c r="L38" s="24" t="s">
        <v>102</v>
      </c>
      <c r="M38" s="24" t="s">
        <v>56</v>
      </c>
      <c r="N38" s="27">
        <v>8.9999999999999993E-3</v>
      </c>
      <c r="O38" s="24" t="s">
        <v>56</v>
      </c>
      <c r="P38" s="24" t="s">
        <v>86</v>
      </c>
      <c r="Q38" s="27">
        <v>1E-3</v>
      </c>
      <c r="R38" s="24" t="s">
        <v>56</v>
      </c>
      <c r="S38" s="24" t="s">
        <v>56</v>
      </c>
      <c r="T38" s="24" t="s">
        <v>56</v>
      </c>
      <c r="U38" s="27">
        <v>19</v>
      </c>
      <c r="V38" s="281">
        <v>0.11600000000000001</v>
      </c>
      <c r="W38" s="24" t="s">
        <v>102</v>
      </c>
      <c r="X38" s="27">
        <v>1E-3</v>
      </c>
      <c r="Y38" s="27">
        <v>8.0000000000000002E-3</v>
      </c>
      <c r="Z38" s="271">
        <v>0.01</v>
      </c>
    </row>
    <row r="39" spans="1:26" x14ac:dyDescent="0.25">
      <c r="A39" s="387"/>
      <c r="B39" s="269" t="s">
        <v>116</v>
      </c>
      <c r="C39" s="25" t="s">
        <v>35</v>
      </c>
      <c r="D39" s="253" t="s">
        <v>58</v>
      </c>
      <c r="E39" s="16">
        <v>443811</v>
      </c>
      <c r="F39" s="29">
        <v>4023222</v>
      </c>
      <c r="G39" s="26">
        <v>138</v>
      </c>
      <c r="H39" s="270" t="s">
        <v>102</v>
      </c>
      <c r="I39" s="29" t="s">
        <v>56</v>
      </c>
      <c r="J39" s="24" t="s">
        <v>102</v>
      </c>
      <c r="K39" s="281">
        <v>0.48399999999999999</v>
      </c>
      <c r="L39" s="24" t="s">
        <v>102</v>
      </c>
      <c r="M39" s="24" t="s">
        <v>56</v>
      </c>
      <c r="N39" s="27">
        <v>2E-3</v>
      </c>
      <c r="O39" s="27">
        <v>3.2000000000000001E-2</v>
      </c>
      <c r="P39" s="27">
        <v>0.03</v>
      </c>
      <c r="Q39" s="27">
        <v>2E-3</v>
      </c>
      <c r="R39" s="24" t="s">
        <v>56</v>
      </c>
      <c r="S39" s="24" t="s">
        <v>56</v>
      </c>
      <c r="T39" s="24" t="s">
        <v>56</v>
      </c>
      <c r="U39" s="27">
        <v>23</v>
      </c>
      <c r="V39" s="281">
        <v>0.52900000000000003</v>
      </c>
      <c r="W39" s="24" t="s">
        <v>102</v>
      </c>
      <c r="X39" s="27">
        <v>1.6E-2</v>
      </c>
      <c r="Y39" s="27">
        <v>2E-3</v>
      </c>
      <c r="Z39" s="271">
        <v>0.41799999999999998</v>
      </c>
    </row>
    <row r="40" spans="1:26" x14ac:dyDescent="0.25">
      <c r="A40" s="387"/>
      <c r="B40" s="269" t="s">
        <v>117</v>
      </c>
      <c r="C40" s="25" t="s">
        <v>35</v>
      </c>
      <c r="D40" s="253" t="s">
        <v>58</v>
      </c>
      <c r="E40" s="16">
        <v>443611</v>
      </c>
      <c r="F40" s="29">
        <v>4023520</v>
      </c>
      <c r="G40" s="26">
        <v>320</v>
      </c>
      <c r="H40" s="272">
        <v>6.0000000000000001E-3</v>
      </c>
      <c r="I40" s="281">
        <v>1E-3</v>
      </c>
      <c r="J40" s="282">
        <v>0.11</v>
      </c>
      <c r="K40" s="27">
        <v>3.5000000000000003E-2</v>
      </c>
      <c r="L40" s="24" t="s">
        <v>56</v>
      </c>
      <c r="M40" s="24" t="s">
        <v>56</v>
      </c>
      <c r="N40" s="27">
        <v>3.0000000000000001E-3</v>
      </c>
      <c r="O40" s="27">
        <v>4.0000000000000001E-3</v>
      </c>
      <c r="P40" s="27">
        <v>4.1000000000000002E-2</v>
      </c>
      <c r="Q40" s="27">
        <v>2E-3</v>
      </c>
      <c r="R40" s="27">
        <v>1E-3</v>
      </c>
      <c r="S40" s="24" t="s">
        <v>56</v>
      </c>
      <c r="T40" s="27">
        <v>4.0000000000000001E-3</v>
      </c>
      <c r="U40" s="27">
        <v>17</v>
      </c>
      <c r="V40" s="27">
        <v>0.54</v>
      </c>
      <c r="W40" s="282">
        <v>1E-3</v>
      </c>
      <c r="X40" s="27">
        <v>5.0000000000000001E-3</v>
      </c>
      <c r="Y40" s="27">
        <v>2E-3</v>
      </c>
      <c r="Z40" s="271">
        <v>6.0000000000000001E-3</v>
      </c>
    </row>
    <row r="41" spans="1:26" x14ac:dyDescent="0.25">
      <c r="A41" s="387"/>
      <c r="B41" s="269" t="s">
        <v>118</v>
      </c>
      <c r="C41" s="25" t="s">
        <v>35</v>
      </c>
      <c r="D41" s="253" t="s">
        <v>36</v>
      </c>
      <c r="E41" s="16">
        <v>444194</v>
      </c>
      <c r="F41" s="29">
        <v>4022503</v>
      </c>
      <c r="G41" s="26">
        <v>120</v>
      </c>
      <c r="H41" s="270" t="s">
        <v>56</v>
      </c>
      <c r="I41" s="281">
        <v>1E-3</v>
      </c>
      <c r="J41" s="282">
        <v>0.1</v>
      </c>
      <c r="K41" s="27">
        <v>0.16</v>
      </c>
      <c r="L41" s="24" t="s">
        <v>56</v>
      </c>
      <c r="M41" s="24" t="s">
        <v>56</v>
      </c>
      <c r="N41" s="27">
        <v>2E-3</v>
      </c>
      <c r="O41" s="27">
        <v>4.0000000000000001E-3</v>
      </c>
      <c r="P41" s="27">
        <v>2.4E-2</v>
      </c>
      <c r="Q41" s="27">
        <v>4.0000000000000001E-3</v>
      </c>
      <c r="R41" s="24" t="s">
        <v>56</v>
      </c>
      <c r="S41" s="24" t="s">
        <v>56</v>
      </c>
      <c r="T41" s="27">
        <v>2E-3</v>
      </c>
      <c r="U41" s="27">
        <v>24</v>
      </c>
      <c r="V41" s="27">
        <v>0.36</v>
      </c>
      <c r="W41" s="27">
        <v>1E-3</v>
      </c>
      <c r="X41" s="27">
        <v>7.0000000000000001E-3</v>
      </c>
      <c r="Y41" s="27">
        <v>3.0000000000000001E-3</v>
      </c>
      <c r="Z41" s="271">
        <v>3.3000000000000002E-2</v>
      </c>
    </row>
    <row r="42" spans="1:26" x14ac:dyDescent="0.25">
      <c r="A42" s="387"/>
      <c r="B42" s="269" t="s">
        <v>119</v>
      </c>
      <c r="C42" s="25" t="s">
        <v>35</v>
      </c>
      <c r="D42" s="253" t="s">
        <v>36</v>
      </c>
      <c r="E42" s="16">
        <v>442801</v>
      </c>
      <c r="F42" s="29">
        <v>4021984</v>
      </c>
      <c r="G42" s="26">
        <v>400</v>
      </c>
      <c r="H42" s="272">
        <v>2E-3</v>
      </c>
      <c r="I42" s="27">
        <v>2E-3</v>
      </c>
      <c r="J42" s="283">
        <v>4.7E-2</v>
      </c>
      <c r="K42" s="27">
        <v>9.2999999999999999E-2</v>
      </c>
      <c r="L42" s="24" t="s">
        <v>56</v>
      </c>
      <c r="M42" s="24" t="s">
        <v>56</v>
      </c>
      <c r="N42" s="27">
        <v>1E-3</v>
      </c>
      <c r="O42" s="27">
        <v>1.4E-2</v>
      </c>
      <c r="P42" s="27">
        <v>3.2000000000000001E-2</v>
      </c>
      <c r="Q42" s="27">
        <v>2E-3</v>
      </c>
      <c r="R42" s="27">
        <v>1E-3</v>
      </c>
      <c r="S42" s="27">
        <v>1E-3</v>
      </c>
      <c r="T42" s="27">
        <v>4.0000000000000001E-3</v>
      </c>
      <c r="U42" s="27">
        <v>31</v>
      </c>
      <c r="V42" s="27">
        <v>0.5</v>
      </c>
      <c r="W42" s="27">
        <v>2E-3</v>
      </c>
      <c r="X42" s="27">
        <v>8.0000000000000002E-3</v>
      </c>
      <c r="Y42" s="27">
        <v>5.0000000000000001E-3</v>
      </c>
      <c r="Z42" s="271">
        <v>0.02</v>
      </c>
    </row>
    <row r="43" spans="1:26" x14ac:dyDescent="0.25">
      <c r="A43" s="387"/>
      <c r="B43" s="269" t="s">
        <v>120</v>
      </c>
      <c r="C43" s="25" t="s">
        <v>35</v>
      </c>
      <c r="D43" s="253" t="s">
        <v>60</v>
      </c>
      <c r="E43" s="16">
        <v>445170</v>
      </c>
      <c r="F43" s="29">
        <v>4028179</v>
      </c>
      <c r="G43" s="26">
        <v>60</v>
      </c>
      <c r="H43" s="270" t="s">
        <v>102</v>
      </c>
      <c r="I43" s="29" t="s">
        <v>56</v>
      </c>
      <c r="J43" s="24" t="s">
        <v>102</v>
      </c>
      <c r="K43" s="281">
        <v>0.08</v>
      </c>
      <c r="L43" s="24" t="s">
        <v>102</v>
      </c>
      <c r="M43" s="24" t="s">
        <v>56</v>
      </c>
      <c r="N43" s="27">
        <v>1.2999999999999999E-2</v>
      </c>
      <c r="O43" s="24" t="s">
        <v>56</v>
      </c>
      <c r="P43" s="24" t="s">
        <v>86</v>
      </c>
      <c r="Q43" s="27">
        <v>1E-3</v>
      </c>
      <c r="R43" s="24" t="s">
        <v>56</v>
      </c>
      <c r="S43" s="24" t="s">
        <v>56</v>
      </c>
      <c r="T43" s="27">
        <v>1E-3</v>
      </c>
      <c r="U43" s="27">
        <v>20</v>
      </c>
      <c r="V43" s="281">
        <v>0.44</v>
      </c>
      <c r="W43" s="24" t="s">
        <v>102</v>
      </c>
      <c r="X43" s="27">
        <v>0.02</v>
      </c>
      <c r="Y43" s="27">
        <v>6.0000000000000001E-3</v>
      </c>
      <c r="Z43" s="25" t="s">
        <v>56</v>
      </c>
    </row>
    <row r="44" spans="1:26" x14ac:dyDescent="0.25">
      <c r="A44" s="387"/>
      <c r="B44" s="269" t="s">
        <v>121</v>
      </c>
      <c r="C44" s="25" t="s">
        <v>35</v>
      </c>
      <c r="D44" s="253" t="s">
        <v>54</v>
      </c>
      <c r="E44" s="16">
        <v>444152</v>
      </c>
      <c r="F44" s="29">
        <v>4027510</v>
      </c>
      <c r="G44" s="26">
        <v>180</v>
      </c>
      <c r="H44" s="270">
        <v>1E-3</v>
      </c>
      <c r="I44" s="24">
        <v>1E-3</v>
      </c>
      <c r="J44" s="24">
        <v>6.0999999999999999E-2</v>
      </c>
      <c r="K44" s="24">
        <v>6.5000000000000002E-2</v>
      </c>
      <c r="L44" s="24" t="s">
        <v>56</v>
      </c>
      <c r="M44" s="24" t="s">
        <v>56</v>
      </c>
      <c r="N44" s="24">
        <v>2E-3</v>
      </c>
      <c r="O44" s="24">
        <v>4.0000000000000001E-3</v>
      </c>
      <c r="P44" s="24">
        <v>1.7999999999999999E-2</v>
      </c>
      <c r="Q44" s="24">
        <v>1E-3</v>
      </c>
      <c r="R44" s="24" t="s">
        <v>56</v>
      </c>
      <c r="S44" s="24" t="s">
        <v>56</v>
      </c>
      <c r="T44" s="24" t="s">
        <v>56</v>
      </c>
      <c r="U44" s="24">
        <v>18</v>
      </c>
      <c r="V44" s="24">
        <v>0.37</v>
      </c>
      <c r="W44" s="284" t="s">
        <v>56</v>
      </c>
      <c r="X44" s="24" t="s">
        <v>286</v>
      </c>
      <c r="Y44" s="24">
        <v>5.0000000000000001E-3</v>
      </c>
      <c r="Z44" s="25">
        <v>2E-3</v>
      </c>
    </row>
    <row r="45" spans="1:26" x14ac:dyDescent="0.25">
      <c r="A45" s="387"/>
      <c r="B45" s="269" t="s">
        <v>122</v>
      </c>
      <c r="C45" s="25" t="s">
        <v>35</v>
      </c>
      <c r="D45" s="253" t="s">
        <v>60</v>
      </c>
      <c r="E45" s="16">
        <v>445760</v>
      </c>
      <c r="F45" s="29">
        <v>4029271</v>
      </c>
      <c r="G45" s="26">
        <v>130</v>
      </c>
      <c r="H45" s="272">
        <v>1E-3</v>
      </c>
      <c r="I45" s="24" t="s">
        <v>56</v>
      </c>
      <c r="J45" s="27">
        <v>6.0000000000000001E-3</v>
      </c>
      <c r="K45" s="27">
        <v>2.8000000000000001E-2</v>
      </c>
      <c r="L45" s="24" t="s">
        <v>56</v>
      </c>
      <c r="M45" s="24" t="s">
        <v>56</v>
      </c>
      <c r="N45" s="27">
        <v>1E-3</v>
      </c>
      <c r="O45" s="27">
        <v>3.0000000000000001E-3</v>
      </c>
      <c r="P45" s="27">
        <v>2E-3</v>
      </c>
      <c r="Q45" s="24" t="s">
        <v>56</v>
      </c>
      <c r="R45" s="24" t="s">
        <v>56</v>
      </c>
      <c r="S45" s="24" t="s">
        <v>56</v>
      </c>
      <c r="T45" s="27">
        <v>1E-3</v>
      </c>
      <c r="U45" s="27">
        <v>26</v>
      </c>
      <c r="V45" s="27">
        <v>0.18</v>
      </c>
      <c r="W45" s="27">
        <v>1E-3</v>
      </c>
      <c r="X45" s="27">
        <v>2E-3</v>
      </c>
      <c r="Y45" s="27">
        <v>2E-3</v>
      </c>
      <c r="Z45" s="271">
        <v>2E-3</v>
      </c>
    </row>
    <row r="46" spans="1:26" x14ac:dyDescent="0.25">
      <c r="A46" s="387"/>
      <c r="B46" s="269" t="s">
        <v>123</v>
      </c>
      <c r="C46" s="25" t="s">
        <v>35</v>
      </c>
      <c r="D46" s="253" t="s">
        <v>60</v>
      </c>
      <c r="E46" s="16">
        <v>445214</v>
      </c>
      <c r="F46" s="29">
        <v>4028188</v>
      </c>
      <c r="G46" s="26">
        <v>60</v>
      </c>
      <c r="H46" s="272">
        <v>1E-3</v>
      </c>
      <c r="I46" s="24" t="s">
        <v>56</v>
      </c>
      <c r="J46" s="27">
        <v>0.02</v>
      </c>
      <c r="K46" s="27">
        <v>9.0999999999999998E-2</v>
      </c>
      <c r="L46" s="24" t="s">
        <v>56</v>
      </c>
      <c r="M46" s="24" t="s">
        <v>56</v>
      </c>
      <c r="N46" s="27">
        <v>1E-3</v>
      </c>
      <c r="O46" s="27">
        <v>2E-3</v>
      </c>
      <c r="P46" s="27">
        <v>4.0000000000000001E-3</v>
      </c>
      <c r="Q46" s="27">
        <v>1E-3</v>
      </c>
      <c r="R46" s="27">
        <v>1E-3</v>
      </c>
      <c r="S46" s="24" t="s">
        <v>56</v>
      </c>
      <c r="T46" s="27">
        <v>1E-3</v>
      </c>
      <c r="U46" s="27">
        <v>19</v>
      </c>
      <c r="V46" s="27">
        <v>0.43</v>
      </c>
      <c r="W46" s="24" t="s">
        <v>56</v>
      </c>
      <c r="X46" s="27">
        <v>0.03</v>
      </c>
      <c r="Y46" s="27">
        <v>3.0000000000000001E-3</v>
      </c>
      <c r="Z46" s="271">
        <v>7.4999999999999997E-2</v>
      </c>
    </row>
    <row r="47" spans="1:26" x14ac:dyDescent="0.25">
      <c r="A47" s="387"/>
      <c r="B47" s="269" t="s">
        <v>124</v>
      </c>
      <c r="C47" s="25" t="s">
        <v>35</v>
      </c>
      <c r="D47" s="253" t="s">
        <v>94</v>
      </c>
      <c r="E47" s="16">
        <v>445612</v>
      </c>
      <c r="F47" s="29">
        <v>4028725</v>
      </c>
      <c r="G47" s="26">
        <v>280</v>
      </c>
      <c r="H47" s="272">
        <v>1E-3</v>
      </c>
      <c r="I47" s="24" t="s">
        <v>56</v>
      </c>
      <c r="J47" s="27">
        <v>6.0000000000000001E-3</v>
      </c>
      <c r="K47" s="27">
        <v>3.6999999999999998E-2</v>
      </c>
      <c r="L47" s="24" t="s">
        <v>56</v>
      </c>
      <c r="M47" s="24" t="s">
        <v>56</v>
      </c>
      <c r="N47" s="27">
        <v>1E-3</v>
      </c>
      <c r="O47" s="27">
        <v>1.2999999999999999E-2</v>
      </c>
      <c r="P47" s="27">
        <v>1E-3</v>
      </c>
      <c r="Q47" s="24" t="s">
        <v>56</v>
      </c>
      <c r="R47" s="24" t="s">
        <v>56</v>
      </c>
      <c r="S47" s="24" t="s">
        <v>56</v>
      </c>
      <c r="T47" s="27">
        <v>1E-3</v>
      </c>
      <c r="U47" s="27">
        <v>20</v>
      </c>
      <c r="V47" s="27">
        <v>0.22</v>
      </c>
      <c r="W47" s="24" t="s">
        <v>56</v>
      </c>
      <c r="X47" s="27">
        <v>5.0000000000000001E-3</v>
      </c>
      <c r="Y47" s="27">
        <v>2E-3</v>
      </c>
      <c r="Z47" s="271">
        <v>1E-3</v>
      </c>
    </row>
    <row r="48" spans="1:26" x14ac:dyDescent="0.25">
      <c r="A48" s="387"/>
      <c r="B48" s="269" t="s">
        <v>125</v>
      </c>
      <c r="C48" s="25" t="s">
        <v>35</v>
      </c>
      <c r="D48" s="253" t="s">
        <v>36</v>
      </c>
      <c r="E48" s="16">
        <v>440890</v>
      </c>
      <c r="F48" s="29">
        <v>4019767</v>
      </c>
      <c r="G48" s="26">
        <v>1190</v>
      </c>
      <c r="H48" s="270" t="s">
        <v>56</v>
      </c>
      <c r="I48" s="27">
        <v>3.0000000000000001E-3</v>
      </c>
      <c r="J48" s="27">
        <v>3.9E-2</v>
      </c>
      <c r="K48" s="27">
        <v>7.2999999999999995E-2</v>
      </c>
      <c r="L48" s="24" t="s">
        <v>56</v>
      </c>
      <c r="M48" s="24" t="s">
        <v>56</v>
      </c>
      <c r="N48" s="27">
        <v>2E-3</v>
      </c>
      <c r="O48" s="27">
        <v>1E-3</v>
      </c>
      <c r="P48" s="27">
        <v>1.7000000000000001E-2</v>
      </c>
      <c r="Q48" s="27">
        <v>6.0000000000000001E-3</v>
      </c>
      <c r="R48" s="24" t="s">
        <v>56</v>
      </c>
      <c r="S48" s="24" t="s">
        <v>56</v>
      </c>
      <c r="T48" s="27">
        <v>1E-3</v>
      </c>
      <c r="U48" s="27">
        <v>71</v>
      </c>
      <c r="V48" s="27">
        <v>0.49</v>
      </c>
      <c r="W48" s="27">
        <v>2E-3</v>
      </c>
      <c r="X48" s="27">
        <v>1.0999999999999999E-2</v>
      </c>
      <c r="Y48" s="27">
        <v>2E-3</v>
      </c>
      <c r="Z48" s="271">
        <v>1.9</v>
      </c>
    </row>
    <row r="49" spans="1:26" x14ac:dyDescent="0.25">
      <c r="A49" s="387"/>
      <c r="B49" s="269" t="s">
        <v>126</v>
      </c>
      <c r="C49" s="25" t="s">
        <v>35</v>
      </c>
      <c r="D49" s="253" t="s">
        <v>41</v>
      </c>
      <c r="E49" s="16">
        <v>438917</v>
      </c>
      <c r="F49" s="29">
        <v>4020148</v>
      </c>
      <c r="G49" s="26">
        <v>1048</v>
      </c>
      <c r="H49" s="272">
        <v>2E-3</v>
      </c>
      <c r="I49" s="27">
        <v>4.0000000000000001E-3</v>
      </c>
      <c r="J49" s="27">
        <v>5.8999999999999997E-2</v>
      </c>
      <c r="K49" s="27">
        <v>2E-3</v>
      </c>
      <c r="L49" s="24" t="s">
        <v>56</v>
      </c>
      <c r="M49" s="24" t="s">
        <v>56</v>
      </c>
      <c r="N49" s="27">
        <v>2E-3</v>
      </c>
      <c r="O49" s="27">
        <v>5.0000000000000001E-3</v>
      </c>
      <c r="P49" s="27">
        <v>1.4E-2</v>
      </c>
      <c r="Q49" s="27">
        <v>6.0000000000000001E-3</v>
      </c>
      <c r="R49" s="27">
        <v>1E-3</v>
      </c>
      <c r="S49" s="24" t="s">
        <v>56</v>
      </c>
      <c r="T49" s="27">
        <v>1E-3</v>
      </c>
      <c r="U49" s="27">
        <v>51</v>
      </c>
      <c r="V49" s="27">
        <v>3.7999999999999999E-2</v>
      </c>
      <c r="W49" s="27">
        <v>1E-3</v>
      </c>
      <c r="X49" s="27">
        <v>4.0000000000000001E-3</v>
      </c>
      <c r="Y49" s="27">
        <v>1.4E-2</v>
      </c>
      <c r="Z49" s="271">
        <v>0.25</v>
      </c>
    </row>
    <row r="50" spans="1:26" x14ac:dyDescent="0.25">
      <c r="A50" s="387"/>
      <c r="B50" s="269" t="s">
        <v>128</v>
      </c>
      <c r="C50" s="25" t="s">
        <v>35</v>
      </c>
      <c r="D50" s="253" t="s">
        <v>60</v>
      </c>
      <c r="E50" s="16">
        <v>441847</v>
      </c>
      <c r="F50" s="29">
        <v>4023497</v>
      </c>
      <c r="G50" s="26">
        <v>210</v>
      </c>
      <c r="H50" s="272">
        <v>2E-3</v>
      </c>
      <c r="I50" s="27">
        <v>1E-3</v>
      </c>
      <c r="J50" s="27">
        <v>4.1000000000000002E-2</v>
      </c>
      <c r="K50" s="27">
        <v>7.2999999999999995E-2</v>
      </c>
      <c r="L50" s="24" t="s">
        <v>56</v>
      </c>
      <c r="M50" s="24" t="s">
        <v>56</v>
      </c>
      <c r="N50" s="27">
        <v>1E-3</v>
      </c>
      <c r="O50" s="27">
        <v>2E-3</v>
      </c>
      <c r="P50" s="27">
        <v>3.2000000000000001E-2</v>
      </c>
      <c r="Q50" s="27">
        <v>1E-3</v>
      </c>
      <c r="R50" s="27">
        <v>1E-3</v>
      </c>
      <c r="S50" s="24" t="s">
        <v>56</v>
      </c>
      <c r="T50" s="27">
        <v>3.0000000000000001E-3</v>
      </c>
      <c r="U50" s="27">
        <v>25</v>
      </c>
      <c r="V50" s="27">
        <v>0.54</v>
      </c>
      <c r="W50" s="27">
        <v>1E-3</v>
      </c>
      <c r="X50" s="27">
        <v>4.0000000000000001E-3</v>
      </c>
      <c r="Y50" s="27">
        <v>2E-3</v>
      </c>
      <c r="Z50" s="271">
        <v>0.02</v>
      </c>
    </row>
    <row r="51" spans="1:26" x14ac:dyDescent="0.25">
      <c r="A51" s="387"/>
      <c r="B51" s="269" t="s">
        <v>129</v>
      </c>
      <c r="C51" s="25" t="s">
        <v>35</v>
      </c>
      <c r="D51" s="253" t="s">
        <v>65</v>
      </c>
      <c r="E51" s="16">
        <v>440707</v>
      </c>
      <c r="F51" s="29">
        <v>4023945</v>
      </c>
      <c r="G51" s="26">
        <v>286</v>
      </c>
      <c r="H51" s="272">
        <v>2.5999999999999999E-2</v>
      </c>
      <c r="I51" s="27">
        <v>1E-3</v>
      </c>
      <c r="J51" s="27">
        <v>3.3000000000000002E-2</v>
      </c>
      <c r="K51" s="27">
        <v>0.12</v>
      </c>
      <c r="L51" s="24" t="s">
        <v>56</v>
      </c>
      <c r="M51" s="24" t="s">
        <v>56</v>
      </c>
      <c r="N51" s="27">
        <v>1E-3</v>
      </c>
      <c r="O51" s="27">
        <v>6.0000000000000001E-3</v>
      </c>
      <c r="P51" s="27">
        <v>2.5999999999999999E-2</v>
      </c>
      <c r="Q51" s="27">
        <v>1E-3</v>
      </c>
      <c r="R51" s="27">
        <v>1E-3</v>
      </c>
      <c r="S51" s="24" t="s">
        <v>56</v>
      </c>
      <c r="T51" s="27">
        <v>3.0000000000000001E-3</v>
      </c>
      <c r="U51" s="27">
        <v>24</v>
      </c>
      <c r="V51" s="27">
        <v>0.44</v>
      </c>
      <c r="W51" s="27">
        <v>1E-3</v>
      </c>
      <c r="X51" s="27">
        <v>4.0000000000000001E-3</v>
      </c>
      <c r="Y51" s="27">
        <v>2E-3</v>
      </c>
      <c r="Z51" s="271">
        <v>5.2999999999999999E-2</v>
      </c>
    </row>
    <row r="52" spans="1:26" x14ac:dyDescent="0.25">
      <c r="A52" s="387"/>
      <c r="B52" s="269" t="s">
        <v>130</v>
      </c>
      <c r="C52" s="25" t="s">
        <v>35</v>
      </c>
      <c r="D52" s="253" t="s">
        <v>65</v>
      </c>
      <c r="E52" s="16">
        <v>440619</v>
      </c>
      <c r="F52" s="29">
        <v>4024247</v>
      </c>
      <c r="G52" s="26">
        <v>260</v>
      </c>
      <c r="H52" s="272">
        <v>4.5999999999999999E-2</v>
      </c>
      <c r="I52" s="24" t="s">
        <v>56</v>
      </c>
      <c r="J52" s="27">
        <v>0.03</v>
      </c>
      <c r="K52" s="27">
        <v>0.05</v>
      </c>
      <c r="L52" s="24" t="s">
        <v>56</v>
      </c>
      <c r="M52" s="24" t="s">
        <v>56</v>
      </c>
      <c r="N52" s="27">
        <v>1E-3</v>
      </c>
      <c r="O52" s="27">
        <v>5.0000000000000001E-3</v>
      </c>
      <c r="P52" s="27">
        <v>2.7E-2</v>
      </c>
      <c r="Q52" s="27">
        <v>1E-3</v>
      </c>
      <c r="R52" s="27">
        <v>1E-3</v>
      </c>
      <c r="S52" s="27">
        <v>1E-3</v>
      </c>
      <c r="T52" s="27">
        <v>3.0000000000000001E-3</v>
      </c>
      <c r="U52" s="27">
        <v>20</v>
      </c>
      <c r="V52" s="27">
        <v>0.47</v>
      </c>
      <c r="W52" s="27">
        <v>2E-3</v>
      </c>
      <c r="X52" s="27">
        <v>8.0000000000000002E-3</v>
      </c>
      <c r="Y52" s="27">
        <v>1E-3</v>
      </c>
      <c r="Z52" s="271">
        <v>5.5E-2</v>
      </c>
    </row>
    <row r="53" spans="1:26" x14ac:dyDescent="0.25">
      <c r="A53" s="387"/>
      <c r="B53" s="269" t="s">
        <v>131</v>
      </c>
      <c r="C53" s="25" t="s">
        <v>35</v>
      </c>
      <c r="D53" s="253" t="s">
        <v>58</v>
      </c>
      <c r="E53" s="16">
        <v>442495</v>
      </c>
      <c r="F53" s="29">
        <v>4023234</v>
      </c>
      <c r="G53" s="26">
        <v>280</v>
      </c>
      <c r="H53" s="272">
        <v>1E-3</v>
      </c>
      <c r="I53" s="27">
        <v>1E-3</v>
      </c>
      <c r="J53" s="27">
        <v>4.9000000000000002E-2</v>
      </c>
      <c r="K53" s="27">
        <v>5.8999999999999997E-2</v>
      </c>
      <c r="L53" s="24" t="s">
        <v>56</v>
      </c>
      <c r="M53" s="24" t="s">
        <v>56</v>
      </c>
      <c r="N53" s="27">
        <v>1E-3</v>
      </c>
      <c r="O53" s="27">
        <v>0.01</v>
      </c>
      <c r="P53" s="27">
        <v>0.04</v>
      </c>
      <c r="Q53" s="27">
        <v>1E-3</v>
      </c>
      <c r="R53" s="27">
        <v>1E-3</v>
      </c>
      <c r="S53" s="27">
        <v>1E-3</v>
      </c>
      <c r="T53" s="27">
        <v>4.0000000000000001E-3</v>
      </c>
      <c r="U53" s="27">
        <v>23</v>
      </c>
      <c r="V53" s="27">
        <v>0.49</v>
      </c>
      <c r="W53" s="24" t="s">
        <v>56</v>
      </c>
      <c r="X53" s="27">
        <v>4.0000000000000001E-3</v>
      </c>
      <c r="Y53" s="27">
        <v>2E-3</v>
      </c>
      <c r="Z53" s="271">
        <v>0.14000000000000001</v>
      </c>
    </row>
    <row r="54" spans="1:26" x14ac:dyDescent="0.25">
      <c r="A54" s="387"/>
      <c r="B54" s="269" t="s">
        <v>132</v>
      </c>
      <c r="C54" s="25" t="s">
        <v>35</v>
      </c>
      <c r="D54" s="253" t="s">
        <v>60</v>
      </c>
      <c r="E54" s="16">
        <v>440834</v>
      </c>
      <c r="F54" s="29">
        <v>4023468</v>
      </c>
      <c r="G54" s="285"/>
      <c r="H54" s="272">
        <v>3.0000000000000001E-3</v>
      </c>
      <c r="I54" s="27">
        <v>1E-3</v>
      </c>
      <c r="J54" s="27">
        <v>4.5999999999999999E-2</v>
      </c>
      <c r="K54" s="27">
        <v>0.1</v>
      </c>
      <c r="L54" s="24" t="s">
        <v>56</v>
      </c>
      <c r="M54" s="24" t="s">
        <v>56</v>
      </c>
      <c r="N54" s="27">
        <v>1E-3</v>
      </c>
      <c r="O54" s="27">
        <v>1.7999999999999999E-2</v>
      </c>
      <c r="P54" s="27">
        <v>3.3000000000000002E-2</v>
      </c>
      <c r="Q54" s="27">
        <v>2E-3</v>
      </c>
      <c r="R54" s="24" t="s">
        <v>56</v>
      </c>
      <c r="S54" s="24" t="s">
        <v>56</v>
      </c>
      <c r="T54" s="27">
        <v>1E-3</v>
      </c>
      <c r="U54" s="27">
        <v>25</v>
      </c>
      <c r="V54" s="27">
        <v>0.42</v>
      </c>
      <c r="W54" s="27">
        <v>1E-3</v>
      </c>
      <c r="X54" s="27">
        <v>3.0000000000000001E-3</v>
      </c>
      <c r="Y54" s="27">
        <v>2E-3</v>
      </c>
      <c r="Z54" s="271">
        <v>6.0000000000000001E-3</v>
      </c>
    </row>
    <row r="55" spans="1:26" x14ac:dyDescent="0.25">
      <c r="A55" s="387"/>
      <c r="B55" s="269" t="s">
        <v>133</v>
      </c>
      <c r="C55" s="25" t="s">
        <v>35</v>
      </c>
      <c r="D55" s="253" t="s">
        <v>58</v>
      </c>
      <c r="E55" s="16">
        <v>441837</v>
      </c>
      <c r="F55" s="29">
        <v>4023142</v>
      </c>
      <c r="G55" s="285"/>
      <c r="H55" s="272">
        <v>4.2000000000000003E-2</v>
      </c>
      <c r="I55" s="27">
        <v>1E-3</v>
      </c>
      <c r="J55" s="27">
        <v>4.2000000000000003E-2</v>
      </c>
      <c r="K55" s="27">
        <v>0.12</v>
      </c>
      <c r="L55" s="24" t="s">
        <v>56</v>
      </c>
      <c r="M55" s="24" t="s">
        <v>56</v>
      </c>
      <c r="N55" s="27">
        <v>2E-3</v>
      </c>
      <c r="O55" s="27">
        <v>3.0000000000000001E-3</v>
      </c>
      <c r="P55" s="27">
        <v>3.5000000000000003E-2</v>
      </c>
      <c r="Q55" s="27">
        <v>1E-3</v>
      </c>
      <c r="R55" s="27">
        <v>1E-3</v>
      </c>
      <c r="S55" s="24" t="s">
        <v>56</v>
      </c>
      <c r="T55" s="27">
        <v>2E-3</v>
      </c>
      <c r="U55" s="27">
        <v>29</v>
      </c>
      <c r="V55" s="27">
        <v>0.51</v>
      </c>
      <c r="W55" s="27">
        <v>2E-3</v>
      </c>
      <c r="X55" s="27">
        <v>4.0000000000000001E-3</v>
      </c>
      <c r="Y55" s="27">
        <v>3.0000000000000001E-3</v>
      </c>
      <c r="Z55" s="271">
        <v>2.3E-2</v>
      </c>
    </row>
    <row r="56" spans="1:26" x14ac:dyDescent="0.25">
      <c r="A56" s="387"/>
      <c r="B56" s="269" t="s">
        <v>134</v>
      </c>
      <c r="C56" s="25" t="s">
        <v>35</v>
      </c>
      <c r="D56" s="253" t="s">
        <v>60</v>
      </c>
      <c r="E56" s="16">
        <v>440935</v>
      </c>
      <c r="F56" s="29">
        <v>4024629</v>
      </c>
      <c r="G56" s="26">
        <v>275</v>
      </c>
      <c r="H56" s="272">
        <v>0.17</v>
      </c>
      <c r="I56" s="24" t="s">
        <v>56</v>
      </c>
      <c r="J56" s="27">
        <v>0.04</v>
      </c>
      <c r="K56" s="27">
        <v>7.5999999999999998E-2</v>
      </c>
      <c r="L56" s="24" t="s">
        <v>56</v>
      </c>
      <c r="M56" s="24" t="s">
        <v>56</v>
      </c>
      <c r="N56" s="27">
        <v>2E-3</v>
      </c>
      <c r="O56" s="27">
        <v>4.0000000000000001E-3</v>
      </c>
      <c r="P56" s="27">
        <v>2.1000000000000001E-2</v>
      </c>
      <c r="Q56" s="27">
        <v>1E-3</v>
      </c>
      <c r="R56" s="27">
        <v>1E-3</v>
      </c>
      <c r="S56" s="24" t="s">
        <v>56</v>
      </c>
      <c r="T56" s="27">
        <v>2E-3</v>
      </c>
      <c r="U56" s="27">
        <v>20</v>
      </c>
      <c r="V56" s="27">
        <v>0.37</v>
      </c>
      <c r="W56" s="27">
        <v>8.0000000000000002E-3</v>
      </c>
      <c r="X56" s="27">
        <v>4.0000000000000001E-3</v>
      </c>
      <c r="Y56" s="27">
        <v>4.0000000000000001E-3</v>
      </c>
      <c r="Z56" s="271">
        <v>1.4E-2</v>
      </c>
    </row>
    <row r="57" spans="1:26" x14ac:dyDescent="0.25">
      <c r="A57" s="387"/>
      <c r="B57" s="269" t="s">
        <v>135</v>
      </c>
      <c r="C57" s="25" t="s">
        <v>35</v>
      </c>
      <c r="D57" s="253" t="s">
        <v>60</v>
      </c>
      <c r="E57" s="16">
        <v>442358</v>
      </c>
      <c r="F57" s="29">
        <v>4024483</v>
      </c>
      <c r="G57" s="26">
        <v>140</v>
      </c>
      <c r="H57" s="272">
        <v>1E-3</v>
      </c>
      <c r="I57" s="24" t="s">
        <v>56</v>
      </c>
      <c r="J57" s="27">
        <v>0.13</v>
      </c>
      <c r="K57" s="27">
        <v>2.8000000000000001E-2</v>
      </c>
      <c r="L57" s="24" t="s">
        <v>56</v>
      </c>
      <c r="M57" s="24" t="s">
        <v>56</v>
      </c>
      <c r="N57" s="27">
        <v>4.0000000000000001E-3</v>
      </c>
      <c r="O57" s="27">
        <v>3.0000000000000001E-3</v>
      </c>
      <c r="P57" s="27">
        <v>2.8000000000000001E-2</v>
      </c>
      <c r="Q57" s="27">
        <v>4.0000000000000001E-3</v>
      </c>
      <c r="R57" s="27">
        <v>1E-3</v>
      </c>
      <c r="S57" s="24" t="s">
        <v>56</v>
      </c>
      <c r="T57" s="27">
        <v>1E-3</v>
      </c>
      <c r="U57" s="27">
        <v>15</v>
      </c>
      <c r="V57" s="27">
        <v>0.35</v>
      </c>
      <c r="W57" s="24" t="s">
        <v>56</v>
      </c>
      <c r="X57" s="27">
        <v>8.9999999999999993E-3</v>
      </c>
      <c r="Y57" s="27">
        <v>2E-3</v>
      </c>
      <c r="Z57" s="271">
        <v>1.7000000000000001E-2</v>
      </c>
    </row>
    <row r="58" spans="1:26" x14ac:dyDescent="0.25">
      <c r="A58" s="387"/>
      <c r="B58" s="269" t="s">
        <v>136</v>
      </c>
      <c r="C58" s="25" t="s">
        <v>35</v>
      </c>
      <c r="D58" s="253" t="s">
        <v>60</v>
      </c>
      <c r="E58" s="16">
        <v>442983</v>
      </c>
      <c r="F58" s="29">
        <v>4024240</v>
      </c>
      <c r="G58" s="26">
        <v>200</v>
      </c>
      <c r="H58" s="272">
        <v>4.0000000000000001E-3</v>
      </c>
      <c r="I58" s="24" t="s">
        <v>56</v>
      </c>
      <c r="J58" s="27">
        <v>0.23499999999999999</v>
      </c>
      <c r="K58" s="27">
        <v>4.9000000000000002E-2</v>
      </c>
      <c r="L58" s="24" t="s">
        <v>56</v>
      </c>
      <c r="M58" s="24" t="s">
        <v>56</v>
      </c>
      <c r="N58" s="27">
        <v>1E-3</v>
      </c>
      <c r="O58" s="27">
        <v>6.0000000000000001E-3</v>
      </c>
      <c r="P58" s="27">
        <v>3.4000000000000002E-2</v>
      </c>
      <c r="Q58" s="27">
        <v>5.0000000000000001E-3</v>
      </c>
      <c r="R58" s="27">
        <v>1E-3</v>
      </c>
      <c r="S58" s="24" t="s">
        <v>56</v>
      </c>
      <c r="T58" s="27">
        <v>1E-3</v>
      </c>
      <c r="U58" s="27">
        <v>16</v>
      </c>
      <c r="V58" s="27">
        <v>0.33</v>
      </c>
      <c r="W58" s="24" t="s">
        <v>56</v>
      </c>
      <c r="X58" s="27">
        <v>7.0000000000000001E-3</v>
      </c>
      <c r="Y58" s="27">
        <v>1E-3</v>
      </c>
      <c r="Z58" s="271">
        <v>6.0999999999999999E-2</v>
      </c>
    </row>
    <row r="59" spans="1:26" x14ac:dyDescent="0.25">
      <c r="A59" s="387"/>
      <c r="B59" s="269" t="s">
        <v>137</v>
      </c>
      <c r="C59" s="25" t="s">
        <v>35</v>
      </c>
      <c r="D59" s="253" t="s">
        <v>138</v>
      </c>
      <c r="E59" s="16">
        <v>438479</v>
      </c>
      <c r="F59" s="29">
        <v>4022658</v>
      </c>
      <c r="G59" s="26">
        <v>700</v>
      </c>
      <c r="H59" s="272">
        <v>6.0999999999999999E-2</v>
      </c>
      <c r="I59" s="27">
        <v>1E-3</v>
      </c>
      <c r="J59" s="27">
        <v>3.4000000000000002E-2</v>
      </c>
      <c r="K59" s="27">
        <v>9.7000000000000003E-2</v>
      </c>
      <c r="L59" s="24" t="s">
        <v>56</v>
      </c>
      <c r="M59" s="24" t="s">
        <v>56</v>
      </c>
      <c r="N59" s="27">
        <v>2E-3</v>
      </c>
      <c r="O59" s="27">
        <v>1.9E-2</v>
      </c>
      <c r="P59" s="27">
        <v>2.1999999999999999E-2</v>
      </c>
      <c r="Q59" s="27">
        <v>1E-3</v>
      </c>
      <c r="R59" s="27">
        <v>1E-3</v>
      </c>
      <c r="S59" s="27">
        <v>1E-3</v>
      </c>
      <c r="T59" s="27">
        <v>2E-3</v>
      </c>
      <c r="U59" s="27">
        <v>32</v>
      </c>
      <c r="V59" s="27">
        <v>0.39</v>
      </c>
      <c r="W59" s="27">
        <v>2E-3</v>
      </c>
      <c r="X59" s="27">
        <v>3.0000000000000001E-3</v>
      </c>
      <c r="Y59" s="27">
        <v>3.0000000000000001E-3</v>
      </c>
      <c r="Z59" s="271">
        <v>3.4000000000000002E-2</v>
      </c>
    </row>
    <row r="60" spans="1:26" x14ac:dyDescent="0.25">
      <c r="A60" s="387"/>
      <c r="B60" s="269" t="s">
        <v>139</v>
      </c>
      <c r="C60" s="25" t="s">
        <v>35</v>
      </c>
      <c r="D60" s="253" t="s">
        <v>36</v>
      </c>
      <c r="E60" s="16">
        <v>445853</v>
      </c>
      <c r="F60" s="29">
        <v>4022032</v>
      </c>
      <c r="G60" s="26">
        <v>210</v>
      </c>
      <c r="H60" s="272">
        <v>1.4E-2</v>
      </c>
      <c r="I60" s="24" t="s">
        <v>56</v>
      </c>
      <c r="J60" s="27">
        <v>3.1E-2</v>
      </c>
      <c r="K60" s="27">
        <v>4.1000000000000002E-2</v>
      </c>
      <c r="L60" s="24" t="s">
        <v>56</v>
      </c>
      <c r="M60" s="24" t="s">
        <v>56</v>
      </c>
      <c r="N60" s="27">
        <v>2E-3</v>
      </c>
      <c r="O60" s="27">
        <v>0.13</v>
      </c>
      <c r="P60" s="27">
        <v>1.6E-2</v>
      </c>
      <c r="Q60" s="27">
        <v>2E-3</v>
      </c>
      <c r="R60" s="27">
        <v>1E-3</v>
      </c>
      <c r="S60" s="27">
        <v>7.0000000000000001E-3</v>
      </c>
      <c r="T60" s="24" t="s">
        <v>56</v>
      </c>
      <c r="U60" s="27">
        <v>14</v>
      </c>
      <c r="V60" s="27">
        <v>0.44</v>
      </c>
      <c r="W60" s="27">
        <v>1E-3</v>
      </c>
      <c r="X60" s="27">
        <v>1E-3</v>
      </c>
      <c r="Y60" s="27">
        <v>1E-3</v>
      </c>
      <c r="Z60" s="271">
        <v>0.15</v>
      </c>
    </row>
    <row r="61" spans="1:26" x14ac:dyDescent="0.25">
      <c r="A61" s="387"/>
      <c r="B61" s="269" t="s">
        <v>140</v>
      </c>
      <c r="C61" s="25" t="s">
        <v>35</v>
      </c>
      <c r="D61" s="253" t="s">
        <v>141</v>
      </c>
      <c r="E61" s="16">
        <v>446695</v>
      </c>
      <c r="F61" s="29">
        <v>4020868</v>
      </c>
      <c r="G61" s="26">
        <v>72</v>
      </c>
      <c r="H61" s="270" t="s">
        <v>56</v>
      </c>
      <c r="I61" s="24" t="s">
        <v>56</v>
      </c>
      <c r="J61" s="27">
        <v>1.9E-2</v>
      </c>
      <c r="K61" s="27">
        <v>9.4E-2</v>
      </c>
      <c r="L61" s="24" t="s">
        <v>56</v>
      </c>
      <c r="M61" s="24" t="s">
        <v>56</v>
      </c>
      <c r="N61" s="24" t="s">
        <v>56</v>
      </c>
      <c r="O61" s="27">
        <v>3.9E-2</v>
      </c>
      <c r="P61" s="27">
        <v>6.0000000000000001E-3</v>
      </c>
      <c r="Q61" s="24" t="s">
        <v>56</v>
      </c>
      <c r="R61" s="27">
        <v>1E-3</v>
      </c>
      <c r="S61" s="24" t="s">
        <v>56</v>
      </c>
      <c r="T61" s="24" t="s">
        <v>56</v>
      </c>
      <c r="U61" s="27">
        <v>9.4</v>
      </c>
      <c r="V61" s="27">
        <v>0.47</v>
      </c>
      <c r="W61" s="24" t="s">
        <v>56</v>
      </c>
      <c r="X61" s="27">
        <v>1E-3</v>
      </c>
      <c r="Y61" s="24" t="s">
        <v>56</v>
      </c>
      <c r="Z61" s="271">
        <v>3.1E-2</v>
      </c>
    </row>
    <row r="62" spans="1:26" x14ac:dyDescent="0.25">
      <c r="A62" s="387"/>
      <c r="B62" s="269" t="s">
        <v>142</v>
      </c>
      <c r="C62" s="25" t="s">
        <v>35</v>
      </c>
      <c r="D62" s="253" t="s">
        <v>60</v>
      </c>
      <c r="E62" s="16">
        <v>446191</v>
      </c>
      <c r="F62" s="29">
        <v>4027125</v>
      </c>
      <c r="G62" s="26">
        <v>75</v>
      </c>
      <c r="H62" s="270" t="s">
        <v>143</v>
      </c>
      <c r="I62" s="24" t="s">
        <v>143</v>
      </c>
      <c r="J62" s="27">
        <v>3.1E-2</v>
      </c>
      <c r="K62" s="27">
        <v>0.114</v>
      </c>
      <c r="L62" s="24" t="s">
        <v>143</v>
      </c>
      <c r="M62" s="24" t="s">
        <v>143</v>
      </c>
      <c r="N62" s="27">
        <v>8.0000000000000004E-4</v>
      </c>
      <c r="O62" s="27">
        <v>1E-3</v>
      </c>
      <c r="P62" s="27">
        <v>1.2E-2</v>
      </c>
      <c r="Q62" s="27">
        <v>1E-3</v>
      </c>
      <c r="R62" s="27">
        <v>1.6999999999999999E-3</v>
      </c>
      <c r="S62" s="24" t="s">
        <v>143</v>
      </c>
      <c r="T62" s="27">
        <v>3.0000000000000001E-3</v>
      </c>
      <c r="U62" s="27">
        <v>24.1</v>
      </c>
      <c r="V62" s="27">
        <v>0.54600000000000004</v>
      </c>
      <c r="W62" s="27">
        <v>1E-3</v>
      </c>
      <c r="X62" s="27">
        <v>4.1999999999999997E-3</v>
      </c>
      <c r="Y62" s="27">
        <v>8.0000000000000004E-4</v>
      </c>
      <c r="Z62" s="271">
        <v>1.1000000000000001E-3</v>
      </c>
    </row>
    <row r="63" spans="1:26" x14ac:dyDescent="0.25">
      <c r="A63" s="387"/>
      <c r="B63" s="269" t="s">
        <v>144</v>
      </c>
      <c r="C63" s="25" t="s">
        <v>35</v>
      </c>
      <c r="D63" s="253" t="s">
        <v>58</v>
      </c>
      <c r="E63" s="16">
        <v>447149</v>
      </c>
      <c r="F63" s="29">
        <v>4024143</v>
      </c>
      <c r="G63" s="26">
        <v>182</v>
      </c>
      <c r="H63" s="270" t="s">
        <v>143</v>
      </c>
      <c r="I63" s="24" t="s">
        <v>143</v>
      </c>
      <c r="J63" s="27">
        <v>0.10100000000000001</v>
      </c>
      <c r="K63" s="27">
        <v>5.8999999999999997E-2</v>
      </c>
      <c r="L63" s="24" t="s">
        <v>143</v>
      </c>
      <c r="M63" s="24" t="s">
        <v>143</v>
      </c>
      <c r="N63" s="27">
        <v>8.0000000000000004E-4</v>
      </c>
      <c r="O63" s="27">
        <v>2E-3</v>
      </c>
      <c r="P63" s="27">
        <v>4.0000000000000001E-3</v>
      </c>
      <c r="Q63" s="24" t="s">
        <v>56</v>
      </c>
      <c r="R63" s="27">
        <v>1.1999999999999999E-3</v>
      </c>
      <c r="S63" s="24" t="s">
        <v>143</v>
      </c>
      <c r="T63" s="27">
        <v>1E-3</v>
      </c>
      <c r="U63" s="27">
        <v>14.4</v>
      </c>
      <c r="V63" s="27">
        <v>0.40200000000000002</v>
      </c>
      <c r="W63" s="27">
        <v>1E-3</v>
      </c>
      <c r="X63" s="27">
        <v>2.0999999999999999E-3</v>
      </c>
      <c r="Y63" s="27">
        <v>5.9999999999999995E-4</v>
      </c>
      <c r="Z63" s="271">
        <v>3.0000000000000001E-3</v>
      </c>
    </row>
    <row r="64" spans="1:26" x14ac:dyDescent="0.25">
      <c r="A64" s="387"/>
      <c r="B64" s="269" t="s">
        <v>145</v>
      </c>
      <c r="C64" s="25" t="s">
        <v>35</v>
      </c>
      <c r="D64" s="253" t="s">
        <v>58</v>
      </c>
      <c r="E64" s="16">
        <v>446589</v>
      </c>
      <c r="F64" s="29">
        <v>4022531</v>
      </c>
      <c r="G64" s="26">
        <v>215</v>
      </c>
      <c r="H64" s="270" t="s">
        <v>143</v>
      </c>
      <c r="I64" s="24" t="s">
        <v>143</v>
      </c>
      <c r="J64" s="27">
        <v>9.0999999999999998E-2</v>
      </c>
      <c r="K64" s="27">
        <v>6.5000000000000002E-2</v>
      </c>
      <c r="L64" s="24" t="s">
        <v>143</v>
      </c>
      <c r="M64" s="24" t="s">
        <v>143</v>
      </c>
      <c r="N64" s="27">
        <v>5.0000000000000001E-4</v>
      </c>
      <c r="O64" s="27">
        <v>1.6999999999999999E-3</v>
      </c>
      <c r="P64" s="27">
        <v>2E-3</v>
      </c>
      <c r="Q64" s="24" t="s">
        <v>56</v>
      </c>
      <c r="R64" s="27">
        <v>1.2999999999999999E-3</v>
      </c>
      <c r="S64" s="24" t="s">
        <v>143</v>
      </c>
      <c r="T64" s="24" t="s">
        <v>56</v>
      </c>
      <c r="U64" s="27">
        <v>13.7</v>
      </c>
      <c r="V64" s="27">
        <v>0.41199999999999998</v>
      </c>
      <c r="W64" s="27">
        <v>1E-3</v>
      </c>
      <c r="X64" s="27">
        <v>1.1999999999999999E-3</v>
      </c>
      <c r="Y64" s="24" t="s">
        <v>143</v>
      </c>
      <c r="Z64" s="271">
        <v>2.0999999999999999E-3</v>
      </c>
    </row>
    <row r="65" spans="1:30" x14ac:dyDescent="0.25">
      <c r="A65" s="387"/>
      <c r="B65" s="269" t="s">
        <v>146</v>
      </c>
      <c r="C65" s="25" t="s">
        <v>35</v>
      </c>
      <c r="D65" s="253" t="s">
        <v>60</v>
      </c>
      <c r="E65" s="16">
        <v>446201</v>
      </c>
      <c r="F65" s="29">
        <v>4026744</v>
      </c>
      <c r="G65" s="26">
        <v>291</v>
      </c>
      <c r="H65" s="270" t="s">
        <v>83</v>
      </c>
      <c r="I65" s="24" t="s">
        <v>66</v>
      </c>
      <c r="J65" s="24" t="s">
        <v>102</v>
      </c>
      <c r="K65" s="27">
        <v>0.05</v>
      </c>
      <c r="L65" s="24" t="s">
        <v>61</v>
      </c>
      <c r="M65" s="24" t="s">
        <v>102</v>
      </c>
      <c r="N65" s="24" t="s">
        <v>86</v>
      </c>
      <c r="O65" s="24" t="s">
        <v>86</v>
      </c>
      <c r="P65" s="24" t="s">
        <v>102</v>
      </c>
      <c r="Q65" s="24" t="s">
        <v>102</v>
      </c>
      <c r="R65" s="24" t="s">
        <v>86</v>
      </c>
      <c r="S65" s="24" t="s">
        <v>66</v>
      </c>
      <c r="T65" s="24" t="s">
        <v>66</v>
      </c>
      <c r="U65" s="24" t="s">
        <v>102</v>
      </c>
      <c r="V65" s="24" t="s">
        <v>102</v>
      </c>
      <c r="W65" s="24" t="s">
        <v>102</v>
      </c>
      <c r="X65" s="24" t="s">
        <v>66</v>
      </c>
      <c r="Y65" s="24" t="s">
        <v>102</v>
      </c>
      <c r="Z65" s="271">
        <v>5.8000000000000003E-2</v>
      </c>
    </row>
    <row r="66" spans="1:30" x14ac:dyDescent="0.25">
      <c r="A66" s="387"/>
      <c r="B66" s="40" t="s">
        <v>258</v>
      </c>
      <c r="C66" s="124" t="s">
        <v>35</v>
      </c>
      <c r="D66" s="253" t="s">
        <v>94</v>
      </c>
      <c r="E66" s="24">
        <v>446675</v>
      </c>
      <c r="F66" s="29">
        <v>4030626</v>
      </c>
      <c r="G66" s="274">
        <v>672</v>
      </c>
      <c r="H66" s="270" t="s">
        <v>102</v>
      </c>
      <c r="I66" s="286" t="s">
        <v>66</v>
      </c>
      <c r="J66" s="24" t="s">
        <v>102</v>
      </c>
      <c r="K66" s="286" t="s">
        <v>78</v>
      </c>
      <c r="L66" s="24" t="s">
        <v>102</v>
      </c>
      <c r="M66" s="24" t="s">
        <v>102</v>
      </c>
      <c r="N66" s="286" t="s">
        <v>38</v>
      </c>
      <c r="O66" s="286" t="s">
        <v>38</v>
      </c>
      <c r="P66" s="24" t="s">
        <v>102</v>
      </c>
      <c r="Q66" s="24" t="s">
        <v>102</v>
      </c>
      <c r="R66" s="24" t="s">
        <v>102</v>
      </c>
      <c r="S66" s="287" t="s">
        <v>61</v>
      </c>
      <c r="T66" s="286" t="s">
        <v>66</v>
      </c>
      <c r="U66" s="24" t="s">
        <v>102</v>
      </c>
      <c r="V66" s="24" t="s">
        <v>102</v>
      </c>
      <c r="W66" s="24" t="s">
        <v>102</v>
      </c>
      <c r="X66" s="24" t="s">
        <v>102</v>
      </c>
      <c r="Y66" s="24" t="s">
        <v>102</v>
      </c>
      <c r="Z66" s="288" t="s">
        <v>102</v>
      </c>
    </row>
    <row r="67" spans="1:30" x14ac:dyDescent="0.25">
      <c r="A67" s="387"/>
      <c r="B67" s="40" t="s">
        <v>259</v>
      </c>
      <c r="C67" s="124" t="s">
        <v>35</v>
      </c>
      <c r="D67" s="253" t="s">
        <v>54</v>
      </c>
      <c r="E67" s="24">
        <v>446675</v>
      </c>
      <c r="F67" s="29">
        <v>4030626</v>
      </c>
      <c r="G67" s="274">
        <v>508</v>
      </c>
      <c r="H67" s="270" t="s">
        <v>86</v>
      </c>
      <c r="I67" s="286" t="s">
        <v>66</v>
      </c>
      <c r="J67" s="24" t="s">
        <v>102</v>
      </c>
      <c r="K67" s="286" t="s">
        <v>78</v>
      </c>
      <c r="L67" s="24" t="s">
        <v>102</v>
      </c>
      <c r="M67" s="24" t="s">
        <v>102</v>
      </c>
      <c r="N67" s="284">
        <v>0.03</v>
      </c>
      <c r="O67" s="284" t="s">
        <v>83</v>
      </c>
      <c r="P67" s="24" t="s">
        <v>102</v>
      </c>
      <c r="Q67" s="24" t="s">
        <v>102</v>
      </c>
      <c r="R67" s="24" t="s">
        <v>102</v>
      </c>
      <c r="S67" s="63" t="s">
        <v>66</v>
      </c>
      <c r="T67" s="286" t="s">
        <v>66</v>
      </c>
      <c r="U67" s="24" t="s">
        <v>102</v>
      </c>
      <c r="V67" s="24" t="s">
        <v>102</v>
      </c>
      <c r="W67" s="24" t="s">
        <v>102</v>
      </c>
      <c r="X67" s="24" t="s">
        <v>102</v>
      </c>
      <c r="Y67" s="24" t="s">
        <v>102</v>
      </c>
      <c r="Z67" s="289" t="s">
        <v>102</v>
      </c>
    </row>
    <row r="68" spans="1:30" x14ac:dyDescent="0.25">
      <c r="A68" s="388"/>
      <c r="B68" s="56" t="s">
        <v>148</v>
      </c>
      <c r="C68" s="290" t="s">
        <v>35</v>
      </c>
      <c r="D68" s="256" t="s">
        <v>65</v>
      </c>
      <c r="E68" s="53">
        <v>446675</v>
      </c>
      <c r="F68" s="291">
        <v>4030626</v>
      </c>
      <c r="G68" s="292">
        <v>348</v>
      </c>
      <c r="H68" s="293" t="s">
        <v>102</v>
      </c>
      <c r="I68" s="212" t="s">
        <v>66</v>
      </c>
      <c r="J68" s="53" t="s">
        <v>102</v>
      </c>
      <c r="K68" s="212" t="s">
        <v>83</v>
      </c>
      <c r="L68" s="53" t="s">
        <v>102</v>
      </c>
      <c r="M68" s="53" t="s">
        <v>102</v>
      </c>
      <c r="N68" s="212" t="s">
        <v>38</v>
      </c>
      <c r="O68" s="212" t="s">
        <v>38</v>
      </c>
      <c r="P68" s="53" t="s">
        <v>102</v>
      </c>
      <c r="Q68" s="53" t="s">
        <v>102</v>
      </c>
      <c r="R68" s="53" t="s">
        <v>102</v>
      </c>
      <c r="S68" s="53" t="s">
        <v>102</v>
      </c>
      <c r="T68" s="212" t="s">
        <v>66</v>
      </c>
      <c r="U68" s="53" t="s">
        <v>102</v>
      </c>
      <c r="V68" s="53" t="s">
        <v>102</v>
      </c>
      <c r="W68" s="53" t="s">
        <v>102</v>
      </c>
      <c r="X68" s="53" t="s">
        <v>102</v>
      </c>
      <c r="Y68" s="53" t="s">
        <v>102</v>
      </c>
      <c r="Z68" s="294" t="s">
        <v>102</v>
      </c>
    </row>
    <row r="69" spans="1:30" x14ac:dyDescent="0.25">
      <c r="A69" s="295"/>
      <c r="B69" s="296" t="s">
        <v>153</v>
      </c>
      <c r="C69" s="297" t="s">
        <v>154</v>
      </c>
      <c r="D69" s="298"/>
      <c r="E69" s="299">
        <v>447515</v>
      </c>
      <c r="F69" s="299">
        <v>4019855</v>
      </c>
      <c r="G69" s="299"/>
      <c r="H69" s="300">
        <v>2.5999999999999999E-2</v>
      </c>
      <c r="I69" s="301" t="s">
        <v>56</v>
      </c>
      <c r="J69" s="302">
        <v>1.2E-2</v>
      </c>
      <c r="K69" s="302">
        <v>4.5999999999999999E-2</v>
      </c>
      <c r="L69" s="301" t="s">
        <v>56</v>
      </c>
      <c r="M69" s="301" t="s">
        <v>56</v>
      </c>
      <c r="N69" s="301" t="s">
        <v>56</v>
      </c>
      <c r="O69" s="301" t="s">
        <v>56</v>
      </c>
      <c r="P69" s="303">
        <v>4.0000000000000001E-3</v>
      </c>
      <c r="Q69" s="301" t="s">
        <v>56</v>
      </c>
      <c r="R69" s="301">
        <v>1E-3</v>
      </c>
      <c r="S69" s="301" t="s">
        <v>56</v>
      </c>
      <c r="T69" s="301" t="s">
        <v>66</v>
      </c>
      <c r="U69" s="302">
        <v>8.8000000000000007</v>
      </c>
      <c r="V69" s="302">
        <v>0.34</v>
      </c>
      <c r="W69" s="301" t="s">
        <v>56</v>
      </c>
      <c r="X69" s="301" t="s">
        <v>56</v>
      </c>
      <c r="Y69" s="301" t="s">
        <v>56</v>
      </c>
      <c r="Z69" s="289" t="s">
        <v>56</v>
      </c>
    </row>
    <row r="70" spans="1:30" x14ac:dyDescent="0.25">
      <c r="A70" s="304"/>
      <c r="B70" s="296" t="s">
        <v>155</v>
      </c>
      <c r="C70" s="297" t="s">
        <v>154</v>
      </c>
      <c r="D70" s="298"/>
      <c r="E70" s="299">
        <v>452454</v>
      </c>
      <c r="F70" s="299">
        <v>4040459</v>
      </c>
      <c r="G70" s="305"/>
      <c r="H70" s="302">
        <v>0.193</v>
      </c>
      <c r="I70" s="284" t="s">
        <v>143</v>
      </c>
      <c r="J70" s="302">
        <v>7.0000000000000001E-3</v>
      </c>
      <c r="K70" s="302">
        <v>2.3E-2</v>
      </c>
      <c r="L70" s="284" t="s">
        <v>143</v>
      </c>
      <c r="M70" s="298">
        <v>2.5000000000000001E-3</v>
      </c>
      <c r="N70" s="284" t="s">
        <v>143</v>
      </c>
      <c r="O70" s="302">
        <v>1.6999999999999999E-3</v>
      </c>
      <c r="P70" s="302">
        <v>2E-3</v>
      </c>
      <c r="Q70" s="284" t="s">
        <v>56</v>
      </c>
      <c r="R70" s="302">
        <v>8.0000000000000004E-4</v>
      </c>
      <c r="S70" s="284" t="s">
        <v>143</v>
      </c>
      <c r="T70" s="302" t="s">
        <v>293</v>
      </c>
      <c r="U70" s="302">
        <v>8.25</v>
      </c>
      <c r="V70" s="302">
        <v>6.6000000000000003E-2</v>
      </c>
      <c r="W70" s="302">
        <v>4.0000000000000001E-3</v>
      </c>
      <c r="X70" s="284" t="s">
        <v>143</v>
      </c>
      <c r="Y70" s="302">
        <v>5.0000000000000001E-4</v>
      </c>
      <c r="Z70" s="306">
        <v>2.8999999999999998E-3</v>
      </c>
    </row>
    <row r="71" spans="1:30" x14ac:dyDescent="0.25">
      <c r="A71" s="307"/>
      <c r="B71" s="308" t="s">
        <v>157</v>
      </c>
      <c r="C71" s="297" t="s">
        <v>154</v>
      </c>
      <c r="D71" s="298"/>
      <c r="E71" s="309">
        <v>454864</v>
      </c>
      <c r="F71" s="309">
        <v>4032809</v>
      </c>
      <c r="G71" s="309"/>
      <c r="H71" s="310">
        <v>0.16200000000000001</v>
      </c>
      <c r="I71" s="212" t="s">
        <v>143</v>
      </c>
      <c r="J71" s="311" t="s">
        <v>66</v>
      </c>
      <c r="K71" s="312">
        <v>0.02</v>
      </c>
      <c r="L71" s="212" t="s">
        <v>143</v>
      </c>
      <c r="M71" s="212" t="s">
        <v>143</v>
      </c>
      <c r="N71" s="212" t="s">
        <v>143</v>
      </c>
      <c r="O71" s="311">
        <v>1.5E-3</v>
      </c>
      <c r="P71" s="311">
        <v>1E-3</v>
      </c>
      <c r="Q71" s="311">
        <v>1E-3</v>
      </c>
      <c r="R71" s="212" t="s">
        <v>143</v>
      </c>
      <c r="S71" s="212" t="s">
        <v>143</v>
      </c>
      <c r="T71" s="311" t="s">
        <v>293</v>
      </c>
      <c r="U71" s="311">
        <v>8.1199999999999992</v>
      </c>
      <c r="V71" s="311">
        <v>5.6000000000000001E-2</v>
      </c>
      <c r="W71" s="311">
        <v>4.0000000000000001E-3</v>
      </c>
      <c r="X71" s="311">
        <v>5.9999999999999995E-4</v>
      </c>
      <c r="Y71" s="311">
        <v>5.0000000000000001E-4</v>
      </c>
      <c r="Z71" s="313">
        <v>4.5999999999999999E-3</v>
      </c>
    </row>
    <row r="72" spans="1:30" x14ac:dyDescent="0.25">
      <c r="A72" s="314"/>
      <c r="B72" s="315"/>
      <c r="C72" s="316"/>
      <c r="D72" s="317"/>
      <c r="E72" s="317"/>
      <c r="F72" s="166"/>
      <c r="G72" s="166"/>
      <c r="H72" s="389" t="s">
        <v>294</v>
      </c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18"/>
      <c r="AB72" s="319"/>
      <c r="AD72" s="320"/>
    </row>
    <row r="73" spans="1:30" x14ac:dyDescent="0.25">
      <c r="A73" s="321"/>
      <c r="B73" s="322"/>
      <c r="C73" s="323"/>
      <c r="D73" s="324"/>
      <c r="E73" s="324"/>
      <c r="F73" s="324"/>
      <c r="G73" s="190" t="s">
        <v>158</v>
      </c>
      <c r="H73" s="325">
        <f t="shared" ref="H73:Z73" si="0">MIN(H3:H68)</f>
        <v>5.9999999999999995E-4</v>
      </c>
      <c r="I73" s="325">
        <f t="shared" si="0"/>
        <v>5.0000000000000001E-4</v>
      </c>
      <c r="J73" s="326">
        <f t="shared" si="0"/>
        <v>6.0000000000000001E-3</v>
      </c>
      <c r="K73" s="326">
        <f t="shared" si="0"/>
        <v>2E-3</v>
      </c>
      <c r="L73" s="325">
        <f t="shared" si="0"/>
        <v>5.9999999999999995E-4</v>
      </c>
      <c r="M73" s="325">
        <f t="shared" si="0"/>
        <v>5.0000000000000001E-4</v>
      </c>
      <c r="N73" s="325">
        <f t="shared" si="0"/>
        <v>5.0000000000000001E-4</v>
      </c>
      <c r="O73" s="325">
        <f t="shared" si="0"/>
        <v>5.0000000000000001E-4</v>
      </c>
      <c r="P73" s="326">
        <f t="shared" si="0"/>
        <v>1E-3</v>
      </c>
      <c r="Q73" s="326">
        <f t="shared" si="0"/>
        <v>1E-3</v>
      </c>
      <c r="R73" s="325">
        <f t="shared" si="0"/>
        <v>5.0000000000000001E-4</v>
      </c>
      <c r="S73" s="325">
        <f t="shared" si="0"/>
        <v>1E-3</v>
      </c>
      <c r="T73" s="325">
        <f t="shared" si="0"/>
        <v>8.9999999999999998E-4</v>
      </c>
      <c r="U73" s="327">
        <f t="shared" si="0"/>
        <v>1.1000000000000001</v>
      </c>
      <c r="V73" s="326">
        <f t="shared" si="0"/>
        <v>3.7999999999999999E-2</v>
      </c>
      <c r="W73" s="326">
        <f t="shared" si="0"/>
        <v>1E-3</v>
      </c>
      <c r="X73" s="325">
        <f t="shared" si="0"/>
        <v>1E-3</v>
      </c>
      <c r="Y73" s="325">
        <f t="shared" si="0"/>
        <v>5.9999999999999995E-4</v>
      </c>
      <c r="Z73" s="328">
        <f t="shared" si="0"/>
        <v>5.9999999999999995E-4</v>
      </c>
    </row>
    <row r="74" spans="1:30" x14ac:dyDescent="0.25">
      <c r="A74" s="321"/>
      <c r="B74" s="322"/>
      <c r="C74" s="323"/>
      <c r="D74" s="324"/>
      <c r="E74" s="324"/>
      <c r="F74" s="324"/>
      <c r="G74" s="190" t="s">
        <v>159</v>
      </c>
      <c r="H74" s="329">
        <f t="shared" ref="H74:Z74" si="1">MAX(H3:H68)</f>
        <v>0.19</v>
      </c>
      <c r="I74" s="326">
        <f t="shared" si="1"/>
        <v>4.4000000000000003E-3</v>
      </c>
      <c r="J74" s="326">
        <f t="shared" si="1"/>
        <v>0.46500000000000002</v>
      </c>
      <c r="K74" s="327">
        <f t="shared" si="1"/>
        <v>1.5</v>
      </c>
      <c r="L74" s="325">
        <f t="shared" si="1"/>
        <v>5.9999999999999995E-4</v>
      </c>
      <c r="M74" s="325">
        <f t="shared" si="1"/>
        <v>1.1999999999999999E-3</v>
      </c>
      <c r="N74" s="326">
        <f t="shared" si="1"/>
        <v>0.03</v>
      </c>
      <c r="O74" s="326">
        <f t="shared" si="1"/>
        <v>0.13</v>
      </c>
      <c r="P74" s="326">
        <f t="shared" si="1"/>
        <v>0.188</v>
      </c>
      <c r="Q74" s="326">
        <f t="shared" si="1"/>
        <v>2.1999999999999999E-2</v>
      </c>
      <c r="R74" s="326">
        <f t="shared" si="1"/>
        <v>1.9E-2</v>
      </c>
      <c r="S74" s="326">
        <f t="shared" si="1"/>
        <v>5.8999999999999997E-2</v>
      </c>
      <c r="T74" s="326">
        <f t="shared" si="1"/>
        <v>4.0000000000000001E-3</v>
      </c>
      <c r="U74" s="330">
        <f t="shared" si="1"/>
        <v>71</v>
      </c>
      <c r="V74" s="327">
        <f t="shared" si="1"/>
        <v>3.6</v>
      </c>
      <c r="W74" s="326">
        <f t="shared" si="1"/>
        <v>8.0000000000000002E-3</v>
      </c>
      <c r="X74" s="326">
        <f t="shared" si="1"/>
        <v>0.03</v>
      </c>
      <c r="Y74" s="326">
        <f t="shared" si="1"/>
        <v>1.4E-2</v>
      </c>
      <c r="Z74" s="331">
        <f t="shared" si="1"/>
        <v>1.9</v>
      </c>
    </row>
    <row r="75" spans="1:30" x14ac:dyDescent="0.25">
      <c r="A75" s="320"/>
      <c r="B75" s="322"/>
      <c r="C75" s="323"/>
      <c r="D75" s="324"/>
      <c r="E75" s="324"/>
      <c r="F75" s="324"/>
      <c r="G75" s="160" t="s">
        <v>160</v>
      </c>
      <c r="H75" s="332">
        <f t="shared" ref="H75:Z75" si="2">MEDIAN(H3:H68)</f>
        <v>1.9E-3</v>
      </c>
      <c r="I75" s="333">
        <f t="shared" si="2"/>
        <v>1E-3</v>
      </c>
      <c r="J75" s="333">
        <f t="shared" si="2"/>
        <v>4.7E-2</v>
      </c>
      <c r="K75" s="333">
        <f t="shared" si="2"/>
        <v>5.8999999999999997E-2</v>
      </c>
      <c r="L75" s="334">
        <f t="shared" si="2"/>
        <v>5.9999999999999995E-4</v>
      </c>
      <c r="M75" s="334">
        <f t="shared" si="2"/>
        <v>8.4999999999999995E-4</v>
      </c>
      <c r="N75" s="333">
        <f t="shared" si="2"/>
        <v>1.3500000000000001E-3</v>
      </c>
      <c r="O75" s="333">
        <f t="shared" si="2"/>
        <v>3.0000000000000001E-3</v>
      </c>
      <c r="P75" s="333">
        <f t="shared" si="2"/>
        <v>2.1000000000000001E-2</v>
      </c>
      <c r="Q75" s="333">
        <f t="shared" si="2"/>
        <v>2E-3</v>
      </c>
      <c r="R75" s="333">
        <f t="shared" si="2"/>
        <v>1E-3</v>
      </c>
      <c r="S75" s="333">
        <f t="shared" si="2"/>
        <v>2E-3</v>
      </c>
      <c r="T75" s="333">
        <f t="shared" si="2"/>
        <v>2E-3</v>
      </c>
      <c r="U75" s="335">
        <f t="shared" si="2"/>
        <v>23</v>
      </c>
      <c r="V75" s="336">
        <f t="shared" si="2"/>
        <v>0.42</v>
      </c>
      <c r="W75" s="333">
        <f t="shared" si="2"/>
        <v>1E-3</v>
      </c>
      <c r="X75" s="333">
        <f t="shared" si="2"/>
        <v>4.1999999999999997E-3</v>
      </c>
      <c r="Y75" s="333">
        <f t="shared" si="2"/>
        <v>2E-3</v>
      </c>
      <c r="Z75" s="337">
        <f t="shared" si="2"/>
        <v>2.1999999999999999E-2</v>
      </c>
    </row>
    <row r="77" spans="1:30" ht="15" customHeight="1" x14ac:dyDescent="0.25">
      <c r="A77" s="386" t="s">
        <v>161</v>
      </c>
      <c r="B77" s="173" t="s">
        <v>162</v>
      </c>
      <c r="C77" s="174" t="s">
        <v>35</v>
      </c>
      <c r="D77" s="259" t="s">
        <v>163</v>
      </c>
      <c r="E77" s="338">
        <v>439079</v>
      </c>
      <c r="F77" s="338">
        <v>4017493</v>
      </c>
      <c r="G77" s="339">
        <v>1000</v>
      </c>
      <c r="H77" s="340" t="s">
        <v>143</v>
      </c>
      <c r="I77" s="341">
        <v>1.8E-3</v>
      </c>
      <c r="J77" s="341">
        <v>0.03</v>
      </c>
      <c r="K77" s="341">
        <v>0.09</v>
      </c>
      <c r="L77" s="338" t="s">
        <v>143</v>
      </c>
      <c r="M77" s="338" t="s">
        <v>143</v>
      </c>
      <c r="N77" s="341">
        <v>2.3E-3</v>
      </c>
      <c r="O77" s="338" t="s">
        <v>143</v>
      </c>
      <c r="P77" s="341">
        <v>1.2E-2</v>
      </c>
      <c r="Q77" s="338" t="s">
        <v>56</v>
      </c>
      <c r="R77" s="341">
        <v>8.9999999999999998E-4</v>
      </c>
      <c r="S77" s="338" t="s">
        <v>143</v>
      </c>
      <c r="T77" s="341">
        <v>1E-3</v>
      </c>
      <c r="U77" s="341">
        <v>63</v>
      </c>
      <c r="V77" s="341">
        <v>0.32</v>
      </c>
      <c r="W77" s="341">
        <v>3.0000000000000001E-3</v>
      </c>
      <c r="X77" s="341">
        <v>1.2999999999999999E-3</v>
      </c>
      <c r="Y77" s="341">
        <v>7.3000000000000001E-3</v>
      </c>
      <c r="Z77" s="342">
        <v>0.69</v>
      </c>
    </row>
    <row r="78" spans="1:30" x14ac:dyDescent="0.25">
      <c r="A78" s="387"/>
      <c r="B78" s="1" t="s">
        <v>164</v>
      </c>
      <c r="C78" s="124" t="s">
        <v>35</v>
      </c>
      <c r="D78" s="253" t="s">
        <v>165</v>
      </c>
      <c r="E78" s="24">
        <v>445310</v>
      </c>
      <c r="F78" s="24">
        <v>4020203</v>
      </c>
      <c r="G78" s="343">
        <v>280</v>
      </c>
      <c r="H78" s="272">
        <v>1.8E-3</v>
      </c>
      <c r="I78" s="27">
        <v>2.3999999999999998E-3</v>
      </c>
      <c r="J78" s="27">
        <v>0.61</v>
      </c>
      <c r="K78" s="27">
        <v>2.1000000000000001E-2</v>
      </c>
      <c r="L78" s="24" t="s">
        <v>143</v>
      </c>
      <c r="M78" s="24" t="s">
        <v>143</v>
      </c>
      <c r="N78" s="24" t="s">
        <v>143</v>
      </c>
      <c r="O78" s="27">
        <v>5.9999999999999995E-4</v>
      </c>
      <c r="P78" s="27">
        <v>0.32</v>
      </c>
      <c r="Q78" s="27">
        <v>2.8000000000000001E-2</v>
      </c>
      <c r="R78" s="24" t="s">
        <v>143</v>
      </c>
      <c r="S78" s="24" t="s">
        <v>143</v>
      </c>
      <c r="T78" s="27">
        <v>1E-3</v>
      </c>
      <c r="U78" s="27">
        <v>54</v>
      </c>
      <c r="V78" s="27">
        <v>0.13</v>
      </c>
      <c r="W78" s="27">
        <v>2E-3</v>
      </c>
      <c r="X78" s="24" t="s">
        <v>143</v>
      </c>
      <c r="Y78" s="24" t="s">
        <v>143</v>
      </c>
      <c r="Z78" s="25" t="s">
        <v>143</v>
      </c>
    </row>
    <row r="79" spans="1:30" x14ac:dyDescent="0.25">
      <c r="A79" s="387"/>
      <c r="B79" s="1" t="s">
        <v>167</v>
      </c>
      <c r="C79" s="124" t="s">
        <v>35</v>
      </c>
      <c r="D79" s="253" t="s">
        <v>168</v>
      </c>
      <c r="E79" s="24">
        <v>445254</v>
      </c>
      <c r="F79" s="24">
        <v>4020385</v>
      </c>
      <c r="G79" s="343">
        <v>420</v>
      </c>
      <c r="H79" s="272">
        <v>3.7000000000000002E-3</v>
      </c>
      <c r="I79" s="27">
        <v>2.5000000000000001E-3</v>
      </c>
      <c r="J79" s="27">
        <v>0.61</v>
      </c>
      <c r="K79" s="27">
        <v>1.4E-2</v>
      </c>
      <c r="L79" s="24" t="s">
        <v>143</v>
      </c>
      <c r="M79" s="24" t="s">
        <v>143</v>
      </c>
      <c r="N79" s="24" t="s">
        <v>143</v>
      </c>
      <c r="O79" s="24" t="s">
        <v>143</v>
      </c>
      <c r="P79" s="27">
        <v>0.32</v>
      </c>
      <c r="Q79" s="27">
        <v>2.8000000000000001E-2</v>
      </c>
      <c r="R79" s="24" t="s">
        <v>143</v>
      </c>
      <c r="S79" s="24" t="s">
        <v>143</v>
      </c>
      <c r="T79" s="27">
        <v>1E-3</v>
      </c>
      <c r="U79" s="27">
        <v>52</v>
      </c>
      <c r="V79" s="27">
        <v>0.17</v>
      </c>
      <c r="W79" s="27">
        <v>2E-3</v>
      </c>
      <c r="X79" s="24" t="s">
        <v>143</v>
      </c>
      <c r="Y79" s="24" t="s">
        <v>143</v>
      </c>
      <c r="Z79" s="25" t="s">
        <v>143</v>
      </c>
    </row>
    <row r="80" spans="1:30" x14ac:dyDescent="0.25">
      <c r="A80" s="387"/>
      <c r="B80" s="1" t="s">
        <v>169</v>
      </c>
      <c r="C80" s="124" t="s">
        <v>35</v>
      </c>
      <c r="D80" s="253" t="s">
        <v>170</v>
      </c>
      <c r="E80" s="24">
        <v>445193</v>
      </c>
      <c r="F80" s="24">
        <v>4020308</v>
      </c>
      <c r="G80" s="343">
        <v>400</v>
      </c>
      <c r="H80" s="272">
        <v>1.8E-3</v>
      </c>
      <c r="I80" s="27">
        <v>2.2000000000000001E-3</v>
      </c>
      <c r="J80" s="27">
        <v>0.76</v>
      </c>
      <c r="K80" s="27">
        <v>2.8000000000000001E-2</v>
      </c>
      <c r="L80" s="24" t="s">
        <v>143</v>
      </c>
      <c r="M80" s="24" t="s">
        <v>143</v>
      </c>
      <c r="N80" s="24" t="s">
        <v>143</v>
      </c>
      <c r="O80" s="27">
        <v>8.0000000000000004E-4</v>
      </c>
      <c r="P80" s="27">
        <v>0.32</v>
      </c>
      <c r="Q80" s="27">
        <v>4.7E-2</v>
      </c>
      <c r="R80" s="27">
        <v>8.0000000000000004E-4</v>
      </c>
      <c r="S80" s="24" t="s">
        <v>143</v>
      </c>
      <c r="T80" s="27">
        <v>8.0000000000000002E-3</v>
      </c>
      <c r="U80" s="27">
        <v>5.8</v>
      </c>
      <c r="V80" s="27">
        <v>0.96</v>
      </c>
      <c r="W80" s="27">
        <v>1E-3</v>
      </c>
      <c r="X80" s="27">
        <v>1.5E-3</v>
      </c>
      <c r="Y80" s="24" t="s">
        <v>143</v>
      </c>
      <c r="Z80" s="271">
        <v>1.1999999999999999E-3</v>
      </c>
    </row>
    <row r="81" spans="1:26" x14ac:dyDescent="0.25">
      <c r="A81" s="387"/>
      <c r="B81" s="1" t="s">
        <v>172</v>
      </c>
      <c r="C81" s="124" t="s">
        <v>35</v>
      </c>
      <c r="D81" s="253" t="s">
        <v>173</v>
      </c>
      <c r="E81" s="24">
        <v>445068</v>
      </c>
      <c r="F81" s="24">
        <v>4020094</v>
      </c>
      <c r="G81" s="343">
        <v>500</v>
      </c>
      <c r="H81" s="272">
        <v>7.6E-3</v>
      </c>
      <c r="I81" s="27">
        <v>3.5000000000000001E-3</v>
      </c>
      <c r="J81" s="27">
        <v>0.47</v>
      </c>
      <c r="K81" s="27">
        <v>6.6000000000000003E-2</v>
      </c>
      <c r="L81" s="24" t="s">
        <v>143</v>
      </c>
      <c r="M81" s="24" t="s">
        <v>143</v>
      </c>
      <c r="N81" s="24" t="s">
        <v>143</v>
      </c>
      <c r="O81" s="27">
        <v>8.0000000000000002E-3</v>
      </c>
      <c r="P81" s="27">
        <v>0.27</v>
      </c>
      <c r="Q81" s="27">
        <v>2.4E-2</v>
      </c>
      <c r="R81" s="24" t="s">
        <v>143</v>
      </c>
      <c r="S81" s="24" t="s">
        <v>143</v>
      </c>
      <c r="T81" s="27">
        <v>1.0999999999999999E-2</v>
      </c>
      <c r="U81" s="27">
        <v>18</v>
      </c>
      <c r="V81" s="27">
        <v>0.23</v>
      </c>
      <c r="W81" s="27">
        <v>1E-3</v>
      </c>
      <c r="X81" s="27">
        <v>1.6E-2</v>
      </c>
      <c r="Y81" s="27">
        <v>1.6999999999999999E-3</v>
      </c>
      <c r="Z81" s="271">
        <v>1.9E-2</v>
      </c>
    </row>
    <row r="82" spans="1:26" x14ac:dyDescent="0.25">
      <c r="A82" s="387"/>
      <c r="B82" s="1" t="s">
        <v>174</v>
      </c>
      <c r="C82" s="124" t="s">
        <v>35</v>
      </c>
      <c r="D82" s="253" t="s">
        <v>165</v>
      </c>
      <c r="E82" s="24">
        <v>445150</v>
      </c>
      <c r="F82" s="24">
        <v>4019970</v>
      </c>
      <c r="G82" s="25">
        <v>400</v>
      </c>
      <c r="H82" s="272">
        <v>8.6999999999999994E-2</v>
      </c>
      <c r="I82" s="27">
        <v>3.0000000000000001E-3</v>
      </c>
      <c r="J82" s="27">
        <v>0.49</v>
      </c>
      <c r="K82" s="27">
        <v>7.0000000000000001E-3</v>
      </c>
      <c r="L82" s="24" t="s">
        <v>56</v>
      </c>
      <c r="M82" s="24" t="s">
        <v>56</v>
      </c>
      <c r="N82" s="24" t="s">
        <v>56</v>
      </c>
      <c r="O82" s="27">
        <v>6.0000000000000001E-3</v>
      </c>
      <c r="P82" s="27">
        <v>0.28000000000000003</v>
      </c>
      <c r="Q82" s="27">
        <v>2.8000000000000001E-2</v>
      </c>
      <c r="R82" s="24" t="s">
        <v>56</v>
      </c>
      <c r="S82" s="27">
        <v>1E-3</v>
      </c>
      <c r="T82" s="27">
        <v>1E-3</v>
      </c>
      <c r="U82" s="27">
        <v>54</v>
      </c>
      <c r="V82" s="27">
        <v>0.24</v>
      </c>
      <c r="W82" s="27">
        <v>3.0000000000000001E-3</v>
      </c>
      <c r="X82" s="24" t="s">
        <v>56</v>
      </c>
      <c r="Y82" s="24" t="s">
        <v>56</v>
      </c>
      <c r="Z82" s="271">
        <v>5.0000000000000001E-3</v>
      </c>
    </row>
    <row r="83" spans="1:26" x14ac:dyDescent="0.25">
      <c r="A83" s="387"/>
      <c r="B83" s="1" t="s">
        <v>175</v>
      </c>
      <c r="C83" s="124" t="s">
        <v>35</v>
      </c>
      <c r="D83" s="253" t="s">
        <v>176</v>
      </c>
      <c r="E83" s="24">
        <v>445909</v>
      </c>
      <c r="F83" s="29">
        <v>4020976</v>
      </c>
      <c r="G83" s="35">
        <v>260</v>
      </c>
      <c r="H83" s="270" t="s">
        <v>295</v>
      </c>
      <c r="I83" s="27">
        <v>5.1999999999999998E-3</v>
      </c>
      <c r="J83" s="27">
        <v>0.23200000000000001</v>
      </c>
      <c r="K83" s="27">
        <v>1.0999999999999999E-2</v>
      </c>
      <c r="L83" s="24" t="s">
        <v>295</v>
      </c>
      <c r="M83" s="24" t="s">
        <v>295</v>
      </c>
      <c r="N83" s="24" t="s">
        <v>295</v>
      </c>
      <c r="O83" s="24" t="s">
        <v>295</v>
      </c>
      <c r="P83" s="27">
        <v>8.6999999999999994E-2</v>
      </c>
      <c r="Q83" s="27">
        <v>3.5000000000000003E-2</v>
      </c>
      <c r="R83" s="24" t="s">
        <v>295</v>
      </c>
      <c r="S83" s="24" t="s">
        <v>295</v>
      </c>
      <c r="T83" s="24" t="s">
        <v>66</v>
      </c>
      <c r="U83" s="27">
        <v>36</v>
      </c>
      <c r="V83" s="27">
        <v>0.06</v>
      </c>
      <c r="W83" s="24" t="s">
        <v>66</v>
      </c>
      <c r="X83" s="27">
        <v>7.7999999999999996E-3</v>
      </c>
      <c r="Y83" s="24" t="s">
        <v>295</v>
      </c>
      <c r="Z83" s="25" t="s">
        <v>295</v>
      </c>
    </row>
    <row r="84" spans="1:26" x14ac:dyDescent="0.25">
      <c r="A84" s="387"/>
      <c r="B84" s="1" t="s">
        <v>179</v>
      </c>
      <c r="C84" s="124" t="s">
        <v>35</v>
      </c>
      <c r="D84" s="253" t="s">
        <v>163</v>
      </c>
      <c r="E84" s="24">
        <v>446075</v>
      </c>
      <c r="F84" s="29">
        <v>4020810</v>
      </c>
      <c r="G84" s="37">
        <v>598</v>
      </c>
      <c r="H84" s="272">
        <v>3.1E-2</v>
      </c>
      <c r="I84" s="24" t="s">
        <v>56</v>
      </c>
      <c r="J84" s="27">
        <v>0.35</v>
      </c>
      <c r="K84" s="27">
        <v>2.5999999999999999E-2</v>
      </c>
      <c r="L84" s="24" t="s">
        <v>56</v>
      </c>
      <c r="M84" s="24" t="s">
        <v>56</v>
      </c>
      <c r="N84" s="27">
        <v>3.0000000000000001E-3</v>
      </c>
      <c r="O84" s="24" t="s">
        <v>56</v>
      </c>
      <c r="P84" s="27">
        <v>0.11</v>
      </c>
      <c r="Q84" s="27">
        <v>3.0000000000000001E-3</v>
      </c>
      <c r="R84" s="24" t="s">
        <v>56</v>
      </c>
      <c r="S84" s="24" t="s">
        <v>56</v>
      </c>
      <c r="T84" s="27">
        <v>1E-3</v>
      </c>
      <c r="U84" s="27">
        <v>11</v>
      </c>
      <c r="V84" s="27">
        <v>0.1</v>
      </c>
      <c r="W84" s="27">
        <v>2E-3</v>
      </c>
      <c r="X84" s="24" t="s">
        <v>56</v>
      </c>
      <c r="Y84" s="27">
        <v>1E-3</v>
      </c>
      <c r="Z84" s="271">
        <v>1E-3</v>
      </c>
    </row>
    <row r="85" spans="1:26" x14ac:dyDescent="0.25">
      <c r="A85" s="387"/>
      <c r="B85" s="1" t="s">
        <v>180</v>
      </c>
      <c r="C85" s="124" t="s">
        <v>35</v>
      </c>
      <c r="D85" s="253" t="s">
        <v>173</v>
      </c>
      <c r="E85" s="24">
        <v>444721</v>
      </c>
      <c r="F85" s="29">
        <v>4017534</v>
      </c>
      <c r="G85" s="37">
        <v>295</v>
      </c>
      <c r="H85" s="272">
        <v>5.0000000000000001E-3</v>
      </c>
      <c r="I85" s="27">
        <v>4.4999999999999997E-3</v>
      </c>
      <c r="J85" s="27">
        <v>0.15</v>
      </c>
      <c r="K85" s="27">
        <v>7.0000000000000001E-3</v>
      </c>
      <c r="L85" s="24" t="s">
        <v>143</v>
      </c>
      <c r="M85" s="27">
        <v>2.5999999999999999E-3</v>
      </c>
      <c r="N85" s="24" t="s">
        <v>143</v>
      </c>
      <c r="O85" s="24" t="s">
        <v>143</v>
      </c>
      <c r="P85" s="27">
        <v>5.2999999999999999E-2</v>
      </c>
      <c r="Q85" s="27">
        <v>6.0000000000000001E-3</v>
      </c>
      <c r="R85" s="24" t="s">
        <v>143</v>
      </c>
      <c r="S85" s="24" t="s">
        <v>143</v>
      </c>
      <c r="T85" s="24" t="s">
        <v>56</v>
      </c>
      <c r="U85" s="27">
        <v>36</v>
      </c>
      <c r="V85" s="27">
        <v>2.1000000000000001E-2</v>
      </c>
      <c r="W85" s="27">
        <v>2E-3</v>
      </c>
      <c r="X85" s="24" t="s">
        <v>143</v>
      </c>
      <c r="Y85" s="24" t="s">
        <v>143</v>
      </c>
      <c r="Z85" s="25" t="s">
        <v>143</v>
      </c>
    </row>
    <row r="86" spans="1:26" x14ac:dyDescent="0.25">
      <c r="A86" s="387"/>
      <c r="B86" s="1" t="s">
        <v>183</v>
      </c>
      <c r="C86" s="124" t="s">
        <v>35</v>
      </c>
      <c r="D86" s="253" t="s">
        <v>173</v>
      </c>
      <c r="E86" s="24">
        <v>444087</v>
      </c>
      <c r="F86" s="29">
        <v>4013519</v>
      </c>
      <c r="G86" s="37">
        <v>420</v>
      </c>
      <c r="H86" s="272">
        <v>1.2999999999999999E-3</v>
      </c>
      <c r="I86" s="27">
        <v>1.1000000000000001E-3</v>
      </c>
      <c r="J86" s="24" t="s">
        <v>66</v>
      </c>
      <c r="K86" s="27">
        <v>0.13</v>
      </c>
      <c r="L86" s="24" t="s">
        <v>143</v>
      </c>
      <c r="M86" s="24" t="s">
        <v>143</v>
      </c>
      <c r="N86" s="27">
        <v>1.6999999999999999E-3</v>
      </c>
      <c r="O86" s="24" t="s">
        <v>143</v>
      </c>
      <c r="P86" s="27">
        <v>6.0000000000000001E-3</v>
      </c>
      <c r="Q86" s="24" t="s">
        <v>56</v>
      </c>
      <c r="R86" s="24" t="s">
        <v>143</v>
      </c>
      <c r="S86" s="24" t="s">
        <v>143</v>
      </c>
      <c r="T86" s="24" t="s">
        <v>56</v>
      </c>
      <c r="U86" s="27">
        <v>68</v>
      </c>
      <c r="V86" s="27">
        <v>0.1</v>
      </c>
      <c r="W86" s="27">
        <v>2E-3</v>
      </c>
      <c r="X86" s="24" t="s">
        <v>296</v>
      </c>
      <c r="Y86" s="27">
        <v>2.8E-3</v>
      </c>
      <c r="Z86" s="271">
        <v>2.1000000000000001E-2</v>
      </c>
    </row>
    <row r="87" spans="1:26" x14ac:dyDescent="0.25">
      <c r="A87" s="387"/>
      <c r="B87" s="1" t="s">
        <v>184</v>
      </c>
      <c r="C87" s="124" t="s">
        <v>35</v>
      </c>
      <c r="D87" s="253" t="s">
        <v>165</v>
      </c>
      <c r="E87" s="24">
        <v>439362</v>
      </c>
      <c r="F87" s="29">
        <v>4016255</v>
      </c>
      <c r="G87" s="35">
        <v>1400</v>
      </c>
      <c r="H87" s="270" t="s">
        <v>143</v>
      </c>
      <c r="I87" s="24" t="s">
        <v>143</v>
      </c>
      <c r="J87" s="27">
        <v>0.01</v>
      </c>
      <c r="K87" s="27">
        <v>8.0000000000000002E-3</v>
      </c>
      <c r="L87" s="24" t="s">
        <v>143</v>
      </c>
      <c r="M87" s="24" t="s">
        <v>143</v>
      </c>
      <c r="N87" s="27">
        <v>5.0000000000000001E-4</v>
      </c>
      <c r="O87" s="24" t="s">
        <v>143</v>
      </c>
      <c r="P87" s="27">
        <v>1.4999999999999999E-2</v>
      </c>
      <c r="Q87" s="24" t="s">
        <v>56</v>
      </c>
      <c r="R87" s="27">
        <v>2.8999999999999998E-3</v>
      </c>
      <c r="S87" s="24" t="s">
        <v>143</v>
      </c>
      <c r="T87" s="24" t="s">
        <v>56</v>
      </c>
      <c r="U87" s="27">
        <v>10</v>
      </c>
      <c r="V87" s="27">
        <v>0.06</v>
      </c>
      <c r="W87" s="24" t="s">
        <v>56</v>
      </c>
      <c r="X87" s="24" t="s">
        <v>143</v>
      </c>
      <c r="Y87" s="24" t="s">
        <v>143</v>
      </c>
      <c r="Z87" s="271">
        <v>1.4</v>
      </c>
    </row>
    <row r="88" spans="1:26" x14ac:dyDescent="0.25">
      <c r="A88" s="387"/>
      <c r="B88" s="1" t="s">
        <v>185</v>
      </c>
      <c r="C88" s="124" t="s">
        <v>152</v>
      </c>
      <c r="D88" s="253" t="s">
        <v>170</v>
      </c>
      <c r="E88" s="24">
        <v>445589</v>
      </c>
      <c r="F88" s="29">
        <v>4020038</v>
      </c>
      <c r="G88" s="43" t="s">
        <v>102</v>
      </c>
      <c r="H88" s="272">
        <v>3.5000000000000001E-3</v>
      </c>
      <c r="I88" s="27">
        <v>4.5999999999999999E-3</v>
      </c>
      <c r="J88" s="27">
        <v>0.51</v>
      </c>
      <c r="K88" s="27">
        <v>1E-3</v>
      </c>
      <c r="L88" s="24" t="s">
        <v>143</v>
      </c>
      <c r="M88" s="27">
        <v>1.2999999999999999E-3</v>
      </c>
      <c r="N88" s="24" t="s">
        <v>143</v>
      </c>
      <c r="O88" s="24" t="s">
        <v>143</v>
      </c>
      <c r="P88" s="27">
        <v>0.26</v>
      </c>
      <c r="Q88" s="27">
        <v>2.8000000000000001E-2</v>
      </c>
      <c r="R88" s="24" t="s">
        <v>143</v>
      </c>
      <c r="S88" s="24" t="s">
        <v>143</v>
      </c>
      <c r="T88" s="27">
        <v>1E-3</v>
      </c>
      <c r="U88" s="27">
        <v>56</v>
      </c>
      <c r="V88" s="27">
        <v>0.2</v>
      </c>
      <c r="W88" s="27">
        <v>2E-3</v>
      </c>
      <c r="X88" s="27">
        <v>8.0000000000000004E-4</v>
      </c>
      <c r="Y88" s="24" t="s">
        <v>143</v>
      </c>
      <c r="Z88" s="271">
        <v>5.9999999999999995E-4</v>
      </c>
    </row>
    <row r="89" spans="1:26" x14ac:dyDescent="0.25">
      <c r="A89" s="388"/>
      <c r="B89" s="48" t="s">
        <v>186</v>
      </c>
      <c r="C89" s="125" t="s">
        <v>152</v>
      </c>
      <c r="D89" s="256" t="s">
        <v>187</v>
      </c>
      <c r="E89" s="212">
        <v>445363</v>
      </c>
      <c r="F89" s="291">
        <v>4020171</v>
      </c>
      <c r="G89" s="344" t="s">
        <v>102</v>
      </c>
      <c r="H89" s="345">
        <v>3.8E-3</v>
      </c>
      <c r="I89" s="346">
        <v>1.5E-3</v>
      </c>
      <c r="J89" s="346">
        <v>0.43</v>
      </c>
      <c r="K89" s="346">
        <v>0.24</v>
      </c>
      <c r="L89" s="212" t="s">
        <v>143</v>
      </c>
      <c r="M89" s="212" t="s">
        <v>143</v>
      </c>
      <c r="N89" s="212" t="s">
        <v>143</v>
      </c>
      <c r="O89" s="346">
        <v>1.8E-3</v>
      </c>
      <c r="P89" s="346">
        <v>0.17</v>
      </c>
      <c r="Q89" s="346">
        <v>8.9999999999999993E-3</v>
      </c>
      <c r="R89" s="346">
        <v>1.4E-3</v>
      </c>
      <c r="S89" s="212" t="s">
        <v>143</v>
      </c>
      <c r="T89" s="346">
        <v>2E-3</v>
      </c>
      <c r="U89" s="346">
        <v>46</v>
      </c>
      <c r="V89" s="346">
        <v>0.54</v>
      </c>
      <c r="W89" s="346">
        <v>2E-3</v>
      </c>
      <c r="X89" s="346">
        <v>3.5999999999999999E-3</v>
      </c>
      <c r="Y89" s="346">
        <v>2.8E-3</v>
      </c>
      <c r="Z89" s="347">
        <v>1.0999999999999999E-2</v>
      </c>
    </row>
    <row r="90" spans="1:26" x14ac:dyDescent="0.25">
      <c r="G90" s="166"/>
      <c r="H90" s="389" t="s">
        <v>297</v>
      </c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</row>
    <row r="91" spans="1:26" x14ac:dyDescent="0.25">
      <c r="G91" s="190" t="s">
        <v>158</v>
      </c>
      <c r="H91" s="325">
        <f>MIN(H77:H89)</f>
        <v>1.2999999999999999E-3</v>
      </c>
      <c r="I91" s="325">
        <f t="shared" ref="I91:Z91" si="3">MIN(I77:I89)</f>
        <v>1.1000000000000001E-3</v>
      </c>
      <c r="J91" s="329">
        <f t="shared" si="3"/>
        <v>0.01</v>
      </c>
      <c r="K91" s="326">
        <f t="shared" si="3"/>
        <v>1E-3</v>
      </c>
      <c r="L91" s="349"/>
      <c r="M91" s="325">
        <f t="shared" si="3"/>
        <v>1.2999999999999999E-3</v>
      </c>
      <c r="N91" s="325">
        <f t="shared" si="3"/>
        <v>5.0000000000000001E-4</v>
      </c>
      <c r="O91" s="325">
        <f t="shared" si="3"/>
        <v>5.9999999999999995E-4</v>
      </c>
      <c r="P91" s="326">
        <f t="shared" si="3"/>
        <v>6.0000000000000001E-3</v>
      </c>
      <c r="Q91" s="326">
        <f t="shared" si="3"/>
        <v>3.0000000000000001E-3</v>
      </c>
      <c r="R91" s="325">
        <f t="shared" si="3"/>
        <v>8.0000000000000004E-4</v>
      </c>
      <c r="S91" s="326">
        <f t="shared" si="3"/>
        <v>1E-3</v>
      </c>
      <c r="T91" s="326">
        <f t="shared" si="3"/>
        <v>1E-3</v>
      </c>
      <c r="U91" s="327">
        <f t="shared" si="3"/>
        <v>5.8</v>
      </c>
      <c r="V91" s="326">
        <f t="shared" si="3"/>
        <v>2.1000000000000001E-2</v>
      </c>
      <c r="W91" s="326">
        <f t="shared" si="3"/>
        <v>1E-3</v>
      </c>
      <c r="X91" s="325">
        <f t="shared" si="3"/>
        <v>8.0000000000000004E-4</v>
      </c>
      <c r="Y91" s="326">
        <f t="shared" si="3"/>
        <v>1E-3</v>
      </c>
      <c r="Z91" s="350">
        <f t="shared" si="3"/>
        <v>5.9999999999999995E-4</v>
      </c>
    </row>
    <row r="92" spans="1:26" x14ac:dyDescent="0.25">
      <c r="G92" s="190" t="s">
        <v>159</v>
      </c>
      <c r="H92" s="326">
        <f>MAX(H77:H89)</f>
        <v>8.6999999999999994E-2</v>
      </c>
      <c r="I92" s="325">
        <f t="shared" ref="I92:Z92" si="4">MAX(I77:I89)</f>
        <v>5.1999999999999998E-3</v>
      </c>
      <c r="J92" s="329">
        <f t="shared" si="4"/>
        <v>0.76</v>
      </c>
      <c r="K92" s="329">
        <f t="shared" si="4"/>
        <v>0.24</v>
      </c>
      <c r="L92" s="351"/>
      <c r="M92" s="325">
        <f t="shared" si="4"/>
        <v>2.5999999999999999E-3</v>
      </c>
      <c r="N92" s="326">
        <f t="shared" si="4"/>
        <v>3.0000000000000001E-3</v>
      </c>
      <c r="O92" s="326">
        <f t="shared" si="4"/>
        <v>8.0000000000000002E-3</v>
      </c>
      <c r="P92" s="329">
        <f t="shared" si="4"/>
        <v>0.32</v>
      </c>
      <c r="Q92" s="326">
        <f t="shared" si="4"/>
        <v>4.7E-2</v>
      </c>
      <c r="R92" s="325">
        <f t="shared" si="4"/>
        <v>2.8999999999999998E-3</v>
      </c>
      <c r="S92" s="326">
        <f t="shared" si="4"/>
        <v>1E-3</v>
      </c>
      <c r="T92" s="329">
        <f t="shared" si="4"/>
        <v>1.0999999999999999E-2</v>
      </c>
      <c r="U92" s="330">
        <f t="shared" si="4"/>
        <v>68</v>
      </c>
      <c r="V92" s="329">
        <f t="shared" si="4"/>
        <v>0.96</v>
      </c>
      <c r="W92" s="326">
        <f t="shared" si="4"/>
        <v>3.0000000000000001E-3</v>
      </c>
      <c r="X92" s="326">
        <f t="shared" si="4"/>
        <v>1.6E-2</v>
      </c>
      <c r="Y92" s="326">
        <f t="shared" si="4"/>
        <v>7.3000000000000001E-3</v>
      </c>
      <c r="Z92" s="331">
        <f t="shared" si="4"/>
        <v>1.4</v>
      </c>
    </row>
    <row r="93" spans="1:26" x14ac:dyDescent="0.25">
      <c r="G93" s="160" t="s">
        <v>160</v>
      </c>
      <c r="H93" s="332">
        <f>MEDIAN(H77:H89)</f>
        <v>3.7499999999999999E-3</v>
      </c>
      <c r="I93" s="333">
        <f t="shared" ref="I93:Z93" si="5">MEDIAN(I77:I89)</f>
        <v>2.5000000000000001E-3</v>
      </c>
      <c r="J93" s="336">
        <f t="shared" si="5"/>
        <v>0.44999999999999996</v>
      </c>
      <c r="K93" s="333">
        <f t="shared" si="5"/>
        <v>2.1000000000000001E-2</v>
      </c>
      <c r="L93" s="352"/>
      <c r="M93" s="333">
        <f t="shared" si="5"/>
        <v>1.9499999999999999E-3</v>
      </c>
      <c r="N93" s="333">
        <f t="shared" si="5"/>
        <v>2E-3</v>
      </c>
      <c r="O93" s="333">
        <f t="shared" si="5"/>
        <v>1.8E-3</v>
      </c>
      <c r="P93" s="336">
        <f t="shared" si="5"/>
        <v>0.17</v>
      </c>
      <c r="Q93" s="333">
        <f t="shared" si="5"/>
        <v>2.8000000000000001E-2</v>
      </c>
      <c r="R93" s="334">
        <f t="shared" si="5"/>
        <v>1.15E-3</v>
      </c>
      <c r="S93" s="333">
        <f t="shared" si="5"/>
        <v>1E-3</v>
      </c>
      <c r="T93" s="333">
        <f t="shared" si="5"/>
        <v>1E-3</v>
      </c>
      <c r="U93" s="335">
        <f t="shared" si="5"/>
        <v>46</v>
      </c>
      <c r="V93" s="336">
        <f t="shared" si="5"/>
        <v>0.17</v>
      </c>
      <c r="W93" s="333">
        <f t="shared" si="5"/>
        <v>2E-3</v>
      </c>
      <c r="X93" s="333">
        <f t="shared" si="5"/>
        <v>2.5500000000000002E-3</v>
      </c>
      <c r="Y93" s="333">
        <f t="shared" si="5"/>
        <v>2.8E-3</v>
      </c>
      <c r="Z93" s="337">
        <f t="shared" si="5"/>
        <v>1.0999999999999999E-2</v>
      </c>
    </row>
    <row r="95" spans="1:26" ht="15" customHeight="1" x14ac:dyDescent="0.25">
      <c r="A95" s="386" t="s">
        <v>262</v>
      </c>
      <c r="B95" s="179" t="s">
        <v>80</v>
      </c>
      <c r="C95" s="339" t="s">
        <v>35</v>
      </c>
      <c r="D95" s="353" t="s">
        <v>81</v>
      </c>
      <c r="E95" s="354">
        <v>441426</v>
      </c>
      <c r="F95" s="183">
        <v>4022701</v>
      </c>
      <c r="G95" s="355">
        <v>1200</v>
      </c>
      <c r="H95" s="356">
        <v>5.3E-3</v>
      </c>
      <c r="I95" s="341">
        <v>2.1000000000000001E-2</v>
      </c>
      <c r="J95" s="341">
        <v>6.6000000000000003E-2</v>
      </c>
      <c r="K95" s="341">
        <v>2E-3</v>
      </c>
      <c r="L95" s="338" t="s">
        <v>143</v>
      </c>
      <c r="M95" s="338" t="s">
        <v>143</v>
      </c>
      <c r="N95" s="341">
        <v>5.0000000000000001E-4</v>
      </c>
      <c r="O95" s="338" t="s">
        <v>143</v>
      </c>
      <c r="P95" s="341">
        <v>7.0000000000000001E-3</v>
      </c>
      <c r="Q95" s="341">
        <v>2E-3</v>
      </c>
      <c r="R95" s="338" t="s">
        <v>143</v>
      </c>
      <c r="S95" s="338" t="s">
        <v>143</v>
      </c>
      <c r="T95" s="338" t="s">
        <v>56</v>
      </c>
      <c r="U95" s="341">
        <v>28.9</v>
      </c>
      <c r="V95" s="341">
        <v>1.0999999999999999E-2</v>
      </c>
      <c r="W95" s="341">
        <v>2E-3</v>
      </c>
      <c r="X95" s="338" t="s">
        <v>143</v>
      </c>
      <c r="Y95" s="341">
        <v>4.1700000000000001E-2</v>
      </c>
      <c r="Z95" s="342">
        <v>2.87E-2</v>
      </c>
    </row>
    <row r="96" spans="1:26" ht="15" customHeight="1" x14ac:dyDescent="0.25">
      <c r="A96" s="387"/>
      <c r="B96" s="14" t="s">
        <v>189</v>
      </c>
      <c r="C96" s="25" t="s">
        <v>35</v>
      </c>
      <c r="D96" s="357" t="s">
        <v>41</v>
      </c>
      <c r="E96" s="358">
        <v>440310</v>
      </c>
      <c r="F96" s="34">
        <v>4026257</v>
      </c>
      <c r="G96" s="359">
        <v>2527</v>
      </c>
      <c r="H96" s="272">
        <v>1.7000000000000001E-2</v>
      </c>
      <c r="I96" s="27">
        <v>1.6E-2</v>
      </c>
      <c r="J96" s="27">
        <v>0.11</v>
      </c>
      <c r="K96" s="24" t="s">
        <v>56</v>
      </c>
      <c r="L96" s="24" t="s">
        <v>143</v>
      </c>
      <c r="M96" s="24" t="s">
        <v>143</v>
      </c>
      <c r="N96" s="27">
        <v>2.3999999999999998E-3</v>
      </c>
      <c r="O96" s="27">
        <v>6.9999999999999999E-4</v>
      </c>
      <c r="P96" s="27">
        <v>2.1000000000000001E-2</v>
      </c>
      <c r="Q96" s="27">
        <v>8.9999999999999993E-3</v>
      </c>
      <c r="R96" s="24" t="s">
        <v>143</v>
      </c>
      <c r="S96" s="27">
        <v>5.0000000000000001E-4</v>
      </c>
      <c r="T96" s="24" t="s">
        <v>56</v>
      </c>
      <c r="U96" s="27">
        <v>35</v>
      </c>
      <c r="V96" s="27">
        <v>1.4999999999999999E-2</v>
      </c>
      <c r="W96" s="24" t="s">
        <v>56</v>
      </c>
      <c r="X96" s="24" t="s">
        <v>143</v>
      </c>
      <c r="Y96" s="27">
        <v>8.3000000000000004E-2</v>
      </c>
      <c r="Z96" s="271">
        <v>2.4E-2</v>
      </c>
    </row>
    <row r="97" spans="1:31" x14ac:dyDescent="0.25">
      <c r="A97" s="387"/>
      <c r="B97" s="14" t="s">
        <v>191</v>
      </c>
      <c r="C97" s="25" t="s">
        <v>35</v>
      </c>
      <c r="D97" s="357" t="s">
        <v>192</v>
      </c>
      <c r="E97" s="358">
        <v>440344</v>
      </c>
      <c r="F97" s="34">
        <v>4026206</v>
      </c>
      <c r="G97" s="359">
        <v>3180</v>
      </c>
      <c r="H97" s="272">
        <v>0.19</v>
      </c>
      <c r="I97" s="27">
        <v>2.3E-2</v>
      </c>
      <c r="J97" s="27">
        <v>0.12</v>
      </c>
      <c r="K97" s="27">
        <v>7.0000000000000001E-3</v>
      </c>
      <c r="L97" s="24" t="s">
        <v>143</v>
      </c>
      <c r="M97" s="24" t="s">
        <v>143</v>
      </c>
      <c r="N97" s="27">
        <v>1.1000000000000001E-3</v>
      </c>
      <c r="O97" s="27">
        <v>1.9E-3</v>
      </c>
      <c r="P97" s="27">
        <v>2.1000000000000001E-2</v>
      </c>
      <c r="Q97" s="27">
        <v>2.9000000000000001E-2</v>
      </c>
      <c r="R97" s="27">
        <v>2.5999999999999999E-3</v>
      </c>
      <c r="S97" s="27">
        <v>1.1999999999999999E-3</v>
      </c>
      <c r="T97" s="24" t="s">
        <v>56</v>
      </c>
      <c r="U97" s="27">
        <v>29</v>
      </c>
      <c r="V97" s="27">
        <v>1.4999999999999999E-2</v>
      </c>
      <c r="W97" s="27">
        <v>8.9999999999999993E-3</v>
      </c>
      <c r="X97" s="27">
        <v>5.0000000000000001E-4</v>
      </c>
      <c r="Y97" s="27">
        <v>7.8E-2</v>
      </c>
      <c r="Z97" s="271">
        <v>6.3E-3</v>
      </c>
    </row>
    <row r="98" spans="1:31" x14ac:dyDescent="0.25">
      <c r="A98" s="387"/>
      <c r="B98" s="360" t="s">
        <v>194</v>
      </c>
      <c r="C98" s="25" t="s">
        <v>35</v>
      </c>
      <c r="D98" s="361" t="s">
        <v>36</v>
      </c>
      <c r="E98" s="358">
        <v>442074</v>
      </c>
      <c r="F98" s="34">
        <v>4022809</v>
      </c>
      <c r="G98" s="362">
        <v>1575</v>
      </c>
      <c r="H98" s="272">
        <v>1.2E-2</v>
      </c>
      <c r="I98" s="27">
        <v>1.6E-2</v>
      </c>
      <c r="J98" s="27">
        <v>8.7999999999999995E-2</v>
      </c>
      <c r="K98" s="24" t="s">
        <v>56</v>
      </c>
      <c r="L98" s="24" t="s">
        <v>143</v>
      </c>
      <c r="M98" s="24" t="s">
        <v>143</v>
      </c>
      <c r="N98" s="24" t="s">
        <v>143</v>
      </c>
      <c r="O98" s="27">
        <v>5.0000000000000001E-4</v>
      </c>
      <c r="P98" s="27">
        <v>4.7999999999999996E-3</v>
      </c>
      <c r="Q98" s="27">
        <v>3.3999999999999998E-3</v>
      </c>
      <c r="R98" s="24" t="s">
        <v>143</v>
      </c>
      <c r="S98" s="24" t="s">
        <v>143</v>
      </c>
      <c r="T98" s="24" t="s">
        <v>143</v>
      </c>
      <c r="U98" s="27">
        <v>12</v>
      </c>
      <c r="V98" s="27">
        <v>4.4999999999999997E-3</v>
      </c>
      <c r="W98" s="24" t="s">
        <v>56</v>
      </c>
      <c r="X98" s="24" t="s">
        <v>143</v>
      </c>
      <c r="Y98" s="27">
        <v>2.5000000000000001E-2</v>
      </c>
      <c r="Z98" s="271">
        <v>6.4999999999999997E-3</v>
      </c>
    </row>
    <row r="99" spans="1:31" x14ac:dyDescent="0.25">
      <c r="A99" s="387"/>
      <c r="B99" s="360" t="s">
        <v>196</v>
      </c>
      <c r="C99" s="25" t="s">
        <v>35</v>
      </c>
      <c r="D99" s="361" t="s">
        <v>36</v>
      </c>
      <c r="E99" s="358">
        <v>442074</v>
      </c>
      <c r="F99" s="34">
        <v>4022809</v>
      </c>
      <c r="G99" s="362">
        <v>1785</v>
      </c>
      <c r="H99" s="272">
        <v>8.6999999999999994E-3</v>
      </c>
      <c r="I99" s="27">
        <v>1.2E-2</v>
      </c>
      <c r="J99" s="27">
        <v>0.09</v>
      </c>
      <c r="K99" s="24" t="s">
        <v>56</v>
      </c>
      <c r="L99" s="24" t="s">
        <v>143</v>
      </c>
      <c r="M99" s="24" t="s">
        <v>143</v>
      </c>
      <c r="N99" s="24" t="s">
        <v>143</v>
      </c>
      <c r="O99" s="24" t="s">
        <v>143</v>
      </c>
      <c r="P99" s="27">
        <v>4.7000000000000002E-3</v>
      </c>
      <c r="Q99" s="27">
        <v>3.5999999999999999E-3</v>
      </c>
      <c r="R99" s="24" t="s">
        <v>143</v>
      </c>
      <c r="S99" s="24" t="s">
        <v>143</v>
      </c>
      <c r="T99" s="24" t="s">
        <v>143</v>
      </c>
      <c r="U99" s="27">
        <v>9.1</v>
      </c>
      <c r="V99" s="27">
        <v>3.8E-3</v>
      </c>
      <c r="W99" s="24" t="s">
        <v>56</v>
      </c>
      <c r="X99" s="24" t="s">
        <v>143</v>
      </c>
      <c r="Y99" s="27">
        <v>1.6E-2</v>
      </c>
      <c r="Z99" s="271">
        <v>5.7000000000000002E-3</v>
      </c>
    </row>
    <row r="100" spans="1:31" x14ac:dyDescent="0.25">
      <c r="A100" s="387"/>
      <c r="B100" s="360" t="s">
        <v>197</v>
      </c>
      <c r="C100" s="25" t="s">
        <v>35</v>
      </c>
      <c r="D100" s="361" t="s">
        <v>36</v>
      </c>
      <c r="E100" s="358">
        <v>442074</v>
      </c>
      <c r="F100" s="34">
        <v>4022809</v>
      </c>
      <c r="G100" s="362">
        <v>2003</v>
      </c>
      <c r="H100" s="272">
        <v>1.7000000000000001E-2</v>
      </c>
      <c r="I100" s="27">
        <v>1.4999999999999999E-2</v>
      </c>
      <c r="J100" s="27">
        <v>8.8999999999999996E-2</v>
      </c>
      <c r="K100" s="24" t="s">
        <v>56</v>
      </c>
      <c r="L100" s="24" t="s">
        <v>143</v>
      </c>
      <c r="M100" s="24" t="s">
        <v>143</v>
      </c>
      <c r="N100" s="24" t="s">
        <v>143</v>
      </c>
      <c r="O100" s="24" t="s">
        <v>143</v>
      </c>
      <c r="P100" s="27">
        <v>4.5999999999999999E-3</v>
      </c>
      <c r="Q100" s="27">
        <v>3.5999999999999999E-3</v>
      </c>
      <c r="R100" s="24" t="s">
        <v>143</v>
      </c>
      <c r="S100" s="24" t="s">
        <v>143</v>
      </c>
      <c r="T100" s="24" t="s">
        <v>143</v>
      </c>
      <c r="U100" s="27">
        <v>12</v>
      </c>
      <c r="V100" s="363">
        <v>3.8E-3</v>
      </c>
      <c r="W100" s="24" t="s">
        <v>56</v>
      </c>
      <c r="X100" s="24" t="s">
        <v>143</v>
      </c>
      <c r="Y100" s="27">
        <v>3.5999999999999997E-2</v>
      </c>
      <c r="Z100" s="271">
        <v>3.0000000000000001E-3</v>
      </c>
    </row>
    <row r="101" spans="1:31" x14ac:dyDescent="0.25">
      <c r="A101" s="387"/>
      <c r="B101" s="14" t="s">
        <v>198</v>
      </c>
      <c r="C101" s="25" t="s">
        <v>35</v>
      </c>
      <c r="D101" s="357" t="s">
        <v>192</v>
      </c>
      <c r="E101" s="358">
        <v>442093</v>
      </c>
      <c r="F101" s="34">
        <v>4022868</v>
      </c>
      <c r="G101" s="362">
        <v>1400</v>
      </c>
      <c r="H101" s="272">
        <v>3.3E-3</v>
      </c>
      <c r="I101" s="27">
        <v>7.3000000000000001E-3</v>
      </c>
      <c r="J101" s="27">
        <v>5.8000000000000003E-2</v>
      </c>
      <c r="K101" s="27">
        <v>5.9999999999999995E-4</v>
      </c>
      <c r="L101" s="24" t="s">
        <v>143</v>
      </c>
      <c r="M101" s="24" t="s">
        <v>143</v>
      </c>
      <c r="N101" s="27">
        <v>6.7999999999999996E-3</v>
      </c>
      <c r="O101" s="24" t="s">
        <v>143</v>
      </c>
      <c r="P101" s="27">
        <v>1.0999999999999999E-2</v>
      </c>
      <c r="Q101" s="27">
        <v>1.6000000000000001E-3</v>
      </c>
      <c r="R101" s="24" t="s">
        <v>143</v>
      </c>
      <c r="S101" s="24" t="s">
        <v>143</v>
      </c>
      <c r="T101" s="27">
        <v>6.9999999999999999E-4</v>
      </c>
      <c r="U101" s="27">
        <v>21</v>
      </c>
      <c r="V101" s="27">
        <v>1.2E-2</v>
      </c>
      <c r="W101" s="27">
        <v>1.1999999999999999E-3</v>
      </c>
      <c r="X101" s="24" t="s">
        <v>143</v>
      </c>
      <c r="Y101" s="27">
        <v>3.1E-2</v>
      </c>
      <c r="Z101" s="271">
        <v>3.0999999999999999E-3</v>
      </c>
    </row>
    <row r="102" spans="1:31" x14ac:dyDescent="0.25">
      <c r="A102" s="387"/>
      <c r="B102" s="14" t="s">
        <v>199</v>
      </c>
      <c r="C102" s="25" t="s">
        <v>35</v>
      </c>
      <c r="D102" s="357" t="s">
        <v>200</v>
      </c>
      <c r="E102" s="358">
        <v>446187</v>
      </c>
      <c r="F102" s="34">
        <v>4026767</v>
      </c>
      <c r="G102" s="359">
        <v>1480</v>
      </c>
      <c r="H102" s="272">
        <v>0.16</v>
      </c>
      <c r="I102" s="27">
        <v>1.7000000000000001E-2</v>
      </c>
      <c r="J102" s="16" t="s">
        <v>102</v>
      </c>
      <c r="K102" s="27">
        <v>0.03</v>
      </c>
      <c r="L102" s="24" t="s">
        <v>61</v>
      </c>
      <c r="M102" s="16" t="s">
        <v>102</v>
      </c>
      <c r="N102" s="24" t="s">
        <v>86</v>
      </c>
      <c r="O102" s="27">
        <v>2E-3</v>
      </c>
      <c r="P102" s="16" t="s">
        <v>102</v>
      </c>
      <c r="Q102" s="16" t="s">
        <v>102</v>
      </c>
      <c r="R102" s="24" t="s">
        <v>86</v>
      </c>
      <c r="S102" s="27">
        <v>2.4E-2</v>
      </c>
      <c r="T102" s="24" t="s">
        <v>66</v>
      </c>
      <c r="U102" s="16" t="s">
        <v>102</v>
      </c>
      <c r="V102" s="16" t="s">
        <v>102</v>
      </c>
      <c r="W102" s="16" t="s">
        <v>102</v>
      </c>
      <c r="X102" s="24" t="s">
        <v>66</v>
      </c>
      <c r="Y102" s="16" t="s">
        <v>102</v>
      </c>
      <c r="Z102" s="25" t="s">
        <v>298</v>
      </c>
    </row>
    <row r="103" spans="1:31" x14ac:dyDescent="0.25">
      <c r="A103" s="387"/>
      <c r="B103" s="14" t="s">
        <v>202</v>
      </c>
      <c r="C103" s="25" t="s">
        <v>35</v>
      </c>
      <c r="D103" s="357" t="s">
        <v>36</v>
      </c>
      <c r="E103" s="358">
        <v>446208</v>
      </c>
      <c r="F103" s="34">
        <v>4026746</v>
      </c>
      <c r="G103" s="359">
        <v>2020</v>
      </c>
      <c r="H103" s="270" t="s">
        <v>83</v>
      </c>
      <c r="I103" s="27">
        <v>1.6E-2</v>
      </c>
      <c r="J103" s="16" t="s">
        <v>102</v>
      </c>
      <c r="K103" s="24" t="s">
        <v>86</v>
      </c>
      <c r="L103" s="24" t="s">
        <v>61</v>
      </c>
      <c r="M103" s="16" t="s">
        <v>102</v>
      </c>
      <c r="N103" s="24" t="s">
        <v>86</v>
      </c>
      <c r="O103" s="24" t="s">
        <v>86</v>
      </c>
      <c r="P103" s="16" t="s">
        <v>102</v>
      </c>
      <c r="Q103" s="16" t="s">
        <v>102</v>
      </c>
      <c r="R103" s="24" t="s">
        <v>86</v>
      </c>
      <c r="S103" s="24" t="s">
        <v>66</v>
      </c>
      <c r="T103" s="24" t="s">
        <v>66</v>
      </c>
      <c r="U103" s="16" t="s">
        <v>102</v>
      </c>
      <c r="V103" s="16" t="s">
        <v>102</v>
      </c>
      <c r="W103" s="16" t="s">
        <v>102</v>
      </c>
      <c r="X103" s="24" t="s">
        <v>56</v>
      </c>
      <c r="Y103" s="16" t="s">
        <v>102</v>
      </c>
      <c r="Z103" s="25" t="s">
        <v>298</v>
      </c>
    </row>
    <row r="104" spans="1:31" x14ac:dyDescent="0.25">
      <c r="A104" s="387"/>
      <c r="B104" s="14" t="s">
        <v>205</v>
      </c>
      <c r="C104" s="25" t="s">
        <v>35</v>
      </c>
      <c r="D104" s="357" t="s">
        <v>36</v>
      </c>
      <c r="E104" s="358">
        <v>446675</v>
      </c>
      <c r="F104" s="34">
        <v>4030626</v>
      </c>
      <c r="G104" s="359">
        <v>1942</v>
      </c>
      <c r="H104" s="270" t="s">
        <v>102</v>
      </c>
      <c r="I104" s="24">
        <v>3.3E-3</v>
      </c>
      <c r="J104" s="27">
        <v>1.2999999999999999E-4</v>
      </c>
      <c r="K104" s="24">
        <v>0.05</v>
      </c>
      <c r="L104" s="16" t="s">
        <v>102</v>
      </c>
      <c r="M104" s="16" t="s">
        <v>102</v>
      </c>
      <c r="N104" s="24">
        <v>1.4E-3</v>
      </c>
      <c r="O104" s="24" t="s">
        <v>286</v>
      </c>
      <c r="P104" s="16" t="s">
        <v>102</v>
      </c>
      <c r="Q104" s="16" t="s">
        <v>102</v>
      </c>
      <c r="R104" s="16" t="s">
        <v>102</v>
      </c>
      <c r="S104" s="16" t="s">
        <v>102</v>
      </c>
      <c r="T104" s="27">
        <v>1.2999999999999999E-3</v>
      </c>
      <c r="U104" s="16" t="s">
        <v>102</v>
      </c>
      <c r="V104" s="16" t="s">
        <v>102</v>
      </c>
      <c r="W104" s="16" t="s">
        <v>102</v>
      </c>
      <c r="X104" s="16" t="s">
        <v>102</v>
      </c>
      <c r="Y104" s="16" t="s">
        <v>102</v>
      </c>
      <c r="Z104" s="25" t="s">
        <v>102</v>
      </c>
    </row>
    <row r="105" spans="1:31" x14ac:dyDescent="0.25">
      <c r="A105" s="387"/>
      <c r="B105" s="14" t="s">
        <v>206</v>
      </c>
      <c r="C105" s="25" t="s">
        <v>35</v>
      </c>
      <c r="D105" s="357" t="s">
        <v>58</v>
      </c>
      <c r="E105" s="358">
        <v>446675</v>
      </c>
      <c r="F105" s="34">
        <v>4030626</v>
      </c>
      <c r="G105" s="359">
        <v>1117</v>
      </c>
      <c r="H105" s="270" t="s">
        <v>102</v>
      </c>
      <c r="I105" s="24">
        <v>5.8999999999999999E-3</v>
      </c>
      <c r="J105" s="24">
        <v>0.08</v>
      </c>
      <c r="K105" s="24">
        <v>0.05</v>
      </c>
      <c r="L105" s="16" t="s">
        <v>102</v>
      </c>
      <c r="M105" s="16" t="s">
        <v>102</v>
      </c>
      <c r="N105" s="24">
        <v>1.2999999999999999E-3</v>
      </c>
      <c r="O105" s="24" t="s">
        <v>286</v>
      </c>
      <c r="P105" s="16" t="s">
        <v>102</v>
      </c>
      <c r="Q105" s="16" t="s">
        <v>102</v>
      </c>
      <c r="R105" s="16" t="s">
        <v>102</v>
      </c>
      <c r="S105" s="16" t="s">
        <v>102</v>
      </c>
      <c r="T105" s="27">
        <v>1.2999999999999999E-3</v>
      </c>
      <c r="U105" s="16" t="s">
        <v>102</v>
      </c>
      <c r="V105" s="16" t="s">
        <v>102</v>
      </c>
      <c r="W105" s="16" t="s">
        <v>102</v>
      </c>
      <c r="X105" s="16" t="s">
        <v>102</v>
      </c>
      <c r="Y105" s="16" t="s">
        <v>102</v>
      </c>
      <c r="Z105" s="25" t="s">
        <v>102</v>
      </c>
    </row>
    <row r="106" spans="1:31" x14ac:dyDescent="0.25">
      <c r="A106" s="387"/>
      <c r="B106" s="14" t="s">
        <v>299</v>
      </c>
      <c r="C106" s="25" t="s">
        <v>35</v>
      </c>
      <c r="D106" s="357" t="s">
        <v>36</v>
      </c>
      <c r="E106" s="364">
        <v>443954</v>
      </c>
      <c r="F106" s="189">
        <v>4020825</v>
      </c>
      <c r="G106" s="359">
        <v>1185</v>
      </c>
      <c r="H106" s="270">
        <v>1.37</v>
      </c>
      <c r="I106" s="24">
        <v>2.3400000000000001E-2</v>
      </c>
      <c r="J106" s="16">
        <v>0.23599999999999999</v>
      </c>
      <c r="K106" s="24">
        <v>7.0999999999999994E-2</v>
      </c>
      <c r="L106" s="24" t="s">
        <v>143</v>
      </c>
      <c r="M106" s="24" t="s">
        <v>143</v>
      </c>
      <c r="N106" s="24">
        <v>1.2999999999999999E-3</v>
      </c>
      <c r="O106" s="24">
        <v>1.1000000000000001E-3</v>
      </c>
      <c r="P106" s="16">
        <v>1.7000000000000001E-2</v>
      </c>
      <c r="Q106" s="16">
        <v>0.02</v>
      </c>
      <c r="R106" s="16">
        <v>8.0000000000000004E-4</v>
      </c>
      <c r="S106" s="16">
        <v>5.9999999999999995E-4</v>
      </c>
      <c r="T106" s="24">
        <v>1E-3</v>
      </c>
      <c r="U106" s="16">
        <v>43.5</v>
      </c>
      <c r="V106" s="16">
        <v>0.14299999999999999</v>
      </c>
      <c r="W106" s="16">
        <v>2.7E-2</v>
      </c>
      <c r="X106" s="16">
        <v>1.6999999999999999E-3</v>
      </c>
      <c r="Y106" s="16">
        <v>1.77E-2</v>
      </c>
      <c r="Z106" s="25">
        <v>1.43E-2</v>
      </c>
    </row>
    <row r="107" spans="1:31" x14ac:dyDescent="0.25">
      <c r="A107" s="387"/>
      <c r="B107" s="14" t="s">
        <v>209</v>
      </c>
      <c r="C107" s="25" t="s">
        <v>152</v>
      </c>
      <c r="D107" s="357" t="s">
        <v>58</v>
      </c>
      <c r="E107" s="365">
        <v>433924</v>
      </c>
      <c r="F107" s="149">
        <v>4021264</v>
      </c>
      <c r="G107" s="366"/>
      <c r="H107" s="272">
        <v>2E-3</v>
      </c>
      <c r="I107" s="27">
        <v>5.0000000000000001E-3</v>
      </c>
      <c r="J107" s="27">
        <v>0.14000000000000001</v>
      </c>
      <c r="K107" s="27">
        <v>0.01</v>
      </c>
      <c r="L107" s="24" t="s">
        <v>56</v>
      </c>
      <c r="M107" s="24" t="s">
        <v>56</v>
      </c>
      <c r="N107" s="27">
        <v>7.0000000000000001E-3</v>
      </c>
      <c r="O107" s="27">
        <v>8.0000000000000002E-3</v>
      </c>
      <c r="P107" s="27">
        <v>0.11</v>
      </c>
      <c r="Q107" s="27">
        <v>2E-3</v>
      </c>
      <c r="R107" s="24" t="s">
        <v>56</v>
      </c>
      <c r="S107" s="24" t="s">
        <v>56</v>
      </c>
      <c r="T107" s="27">
        <v>1E-3</v>
      </c>
      <c r="U107" s="27">
        <v>34</v>
      </c>
      <c r="V107" s="27">
        <v>0.23</v>
      </c>
      <c r="W107" s="27">
        <v>1E-3</v>
      </c>
      <c r="X107" s="27">
        <v>4.0000000000000001E-3</v>
      </c>
      <c r="Y107" s="27">
        <v>2.9000000000000001E-2</v>
      </c>
      <c r="Z107" s="25" t="s">
        <v>56</v>
      </c>
    </row>
    <row r="108" spans="1:31" x14ac:dyDescent="0.25">
      <c r="A108" s="388"/>
      <c r="B108" s="56" t="s">
        <v>210</v>
      </c>
      <c r="C108" s="290" t="s">
        <v>152</v>
      </c>
      <c r="D108" s="367" t="s">
        <v>58</v>
      </c>
      <c r="E108" s="368">
        <v>433641</v>
      </c>
      <c r="F108" s="50">
        <v>4021102</v>
      </c>
      <c r="G108" s="369"/>
      <c r="H108" s="345">
        <v>1E-3</v>
      </c>
      <c r="I108" s="346">
        <v>2E-3</v>
      </c>
      <c r="J108" s="346">
        <v>4.7E-2</v>
      </c>
      <c r="K108" s="346">
        <v>2.4E-2</v>
      </c>
      <c r="L108" s="212" t="s">
        <v>56</v>
      </c>
      <c r="M108" s="212" t="s">
        <v>56</v>
      </c>
      <c r="N108" s="346">
        <v>4.0000000000000001E-3</v>
      </c>
      <c r="O108" s="346">
        <v>5.0000000000000001E-3</v>
      </c>
      <c r="P108" s="346">
        <v>9.5000000000000001E-2</v>
      </c>
      <c r="Q108" s="346">
        <v>1E-3</v>
      </c>
      <c r="R108" s="346">
        <v>1E-3</v>
      </c>
      <c r="S108" s="212" t="s">
        <v>56</v>
      </c>
      <c r="T108" s="346">
        <v>1E-3</v>
      </c>
      <c r="U108" s="346">
        <v>31</v>
      </c>
      <c r="V108" s="346">
        <v>0.34</v>
      </c>
      <c r="W108" s="346">
        <v>1E-3</v>
      </c>
      <c r="X108" s="346">
        <v>4.0000000000000001E-3</v>
      </c>
      <c r="Y108" s="346">
        <v>7.0000000000000001E-3</v>
      </c>
      <c r="Z108" s="347">
        <v>1E-3</v>
      </c>
    </row>
    <row r="109" spans="1:31" x14ac:dyDescent="0.25">
      <c r="B109" s="320"/>
      <c r="H109" s="389" t="s">
        <v>300</v>
      </c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18"/>
      <c r="AB109" s="319"/>
      <c r="AC109" s="319"/>
      <c r="AD109" s="319"/>
      <c r="AE109" s="370"/>
    </row>
    <row r="110" spans="1:31" x14ac:dyDescent="0.25">
      <c r="B110" s="320"/>
      <c r="G110" s="190" t="s">
        <v>158</v>
      </c>
      <c r="H110" s="371">
        <f>MIN(H95:H103, H106:H108)</f>
        <v>1E-3</v>
      </c>
      <c r="I110" s="315">
        <f>MIN(I95:I108)</f>
        <v>2E-3</v>
      </c>
      <c r="J110" s="315">
        <f>MIN(J95:J101, J104:J108)</f>
        <v>1.2999999999999999E-4</v>
      </c>
      <c r="K110" s="315">
        <f>MIN(K95:K108)</f>
        <v>5.9999999999999995E-4</v>
      </c>
      <c r="L110" s="372"/>
      <c r="M110" s="372"/>
      <c r="N110" s="315">
        <f>MIN(N95:N108)</f>
        <v>5.0000000000000001E-4</v>
      </c>
      <c r="O110" s="315">
        <f>MIN(O95:O108)</f>
        <v>5.0000000000000001E-4</v>
      </c>
      <c r="P110" s="315">
        <f>MIN(P95:P101, P106:P108)</f>
        <v>4.5999999999999999E-3</v>
      </c>
      <c r="Q110" s="315">
        <f>MIN(Q95:Q101, Q106:Q108)</f>
        <v>1E-3</v>
      </c>
      <c r="R110" s="315">
        <f>MIN(R95:R103, R106:R108)</f>
        <v>8.0000000000000004E-4</v>
      </c>
      <c r="S110" s="315">
        <f>MIN(S95:S103, S106:S108)</f>
        <v>5.0000000000000001E-4</v>
      </c>
      <c r="T110" s="315">
        <f>MIN(T95:T108)</f>
        <v>6.9999999999999999E-4</v>
      </c>
      <c r="U110" s="315">
        <f t="shared" ref="U110:W110" si="6">MIN(U95:U101, U106:U108)</f>
        <v>9.1</v>
      </c>
      <c r="V110" s="315">
        <f t="shared" si="6"/>
        <v>3.8E-3</v>
      </c>
      <c r="W110" s="315">
        <f t="shared" si="6"/>
        <v>1E-3</v>
      </c>
      <c r="X110" s="315">
        <f>MIN(X95:X103, X106:X108)</f>
        <v>5.0000000000000001E-4</v>
      </c>
      <c r="Y110" s="315">
        <f>MIN(Y95:Y101, Y106:Y108)</f>
        <v>7.0000000000000001E-3</v>
      </c>
      <c r="Z110" s="373">
        <f>MIN(Z95:Z103, Z106:Z108)</f>
        <v>1E-3</v>
      </c>
    </row>
    <row r="111" spans="1:31" x14ac:dyDescent="0.25">
      <c r="B111" s="320"/>
      <c r="G111" s="190" t="s">
        <v>159</v>
      </c>
      <c r="H111" s="102">
        <f>MAX(H95:H103, H106:H108)</f>
        <v>1.37</v>
      </c>
      <c r="I111" s="95">
        <f>MAX(I95:I108)</f>
        <v>2.3400000000000001E-2</v>
      </c>
      <c r="J111" s="95">
        <f>MAX(J95:J101, J104:J108)</f>
        <v>0.23599999999999999</v>
      </c>
      <c r="K111" s="95">
        <f>MAX(K95:K108)</f>
        <v>7.0999999999999994E-2</v>
      </c>
      <c r="L111" s="374"/>
      <c r="M111" s="374"/>
      <c r="N111" s="375">
        <f>MAX(N95:N108)</f>
        <v>7.0000000000000001E-3</v>
      </c>
      <c r="O111" s="95">
        <f>MAX(O95:O108)</f>
        <v>8.0000000000000002E-3</v>
      </c>
      <c r="P111" s="95">
        <f>MAX(P95:P101, P106:P108)</f>
        <v>0.11</v>
      </c>
      <c r="Q111" s="95">
        <f>MAX(Q95:Q101, Q106:Q108)</f>
        <v>2.9000000000000001E-2</v>
      </c>
      <c r="R111" s="95">
        <f>MAX(R95:R103, R106:R108)</f>
        <v>2.5999999999999999E-3</v>
      </c>
      <c r="S111" s="95">
        <f>MAX(S95:S103, S106:S108)</f>
        <v>2.4E-2</v>
      </c>
      <c r="T111" s="95">
        <f>MAX(T95:T108)</f>
        <v>1.2999999999999999E-3</v>
      </c>
      <c r="U111" s="95">
        <f t="shared" ref="U111:W111" si="7">MAX(U95:U101, U106:U108)</f>
        <v>43.5</v>
      </c>
      <c r="V111" s="95">
        <f t="shared" si="7"/>
        <v>0.34</v>
      </c>
      <c r="W111" s="95">
        <f t="shared" si="7"/>
        <v>2.7E-2</v>
      </c>
      <c r="X111" s="95">
        <f>MAX(X95:X103, X106:X108)</f>
        <v>4.0000000000000001E-3</v>
      </c>
      <c r="Y111" s="95">
        <f>MAX(Y95:Y101, Y106:Y108)</f>
        <v>8.3000000000000004E-2</v>
      </c>
      <c r="Z111" s="376">
        <f>MAX(Z95:Z103, Z106:Z108)</f>
        <v>2.87E-2</v>
      </c>
    </row>
    <row r="112" spans="1:31" x14ac:dyDescent="0.25">
      <c r="B112" s="320"/>
      <c r="G112" s="160" t="s">
        <v>160</v>
      </c>
      <c r="H112" s="377">
        <f>MEDIAN(H95:H103, H106:H108)</f>
        <v>1.2E-2</v>
      </c>
      <c r="I112" s="115">
        <f>MEDIAN(I95:I108)</f>
        <v>1.55E-2</v>
      </c>
      <c r="J112" s="115">
        <f>MEDIAN(J95:J101, J104:J108)</f>
        <v>8.8499999999999995E-2</v>
      </c>
      <c r="K112" s="115">
        <f>MEDIAN(K95:K108)</f>
        <v>2.4E-2</v>
      </c>
      <c r="L112" s="378"/>
      <c r="M112" s="378"/>
      <c r="N112" s="115">
        <f>MEDIAN(N95:N108)</f>
        <v>1.4E-3</v>
      </c>
      <c r="O112" s="115">
        <f>MEDIAN(O95:O108)</f>
        <v>1.9E-3</v>
      </c>
      <c r="P112" s="115">
        <f>MEDIAN(P95:P101, P106:P108)</f>
        <v>1.4E-2</v>
      </c>
      <c r="Q112" s="115">
        <f>MEDIAN(Q95:Q101, Q106:Q108)</f>
        <v>3.4999999999999996E-3</v>
      </c>
      <c r="R112" s="115">
        <f>MEDIAN(R95:R103, R106:R108)</f>
        <v>1E-3</v>
      </c>
      <c r="S112" s="115">
        <f>MEDIAN(S95:S103, S106:S108)</f>
        <v>8.9999999999999998E-4</v>
      </c>
      <c r="T112" s="115">
        <f>MEDIAN(T95:T108)</f>
        <v>1E-3</v>
      </c>
      <c r="U112" s="115">
        <f t="shared" ref="U112:W112" si="8">MEDIAN(U95:U101, U106:U108)</f>
        <v>28.95</v>
      </c>
      <c r="V112" s="115">
        <f t="shared" si="8"/>
        <v>1.35E-2</v>
      </c>
      <c r="W112" s="115">
        <f t="shared" si="8"/>
        <v>1.5999999999999999E-3</v>
      </c>
      <c r="X112" s="115">
        <f>MEDIAN(X95:X103, X106:X108)</f>
        <v>2.8500000000000001E-3</v>
      </c>
      <c r="Y112" s="115">
        <f>MEDIAN(Y95:Y101, Y106:Y108)</f>
        <v>0.03</v>
      </c>
      <c r="Z112" s="379">
        <f>MEDIAN(Z95:Z103, Z106:Z108)</f>
        <v>6.3E-3</v>
      </c>
    </row>
    <row r="113" spans="1:26" x14ac:dyDescent="0.25">
      <c r="B113" s="320"/>
    </row>
    <row r="114" spans="1:26" x14ac:dyDescent="0.25">
      <c r="B114" s="320"/>
      <c r="H114" s="389" t="s">
        <v>301</v>
      </c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1"/>
    </row>
    <row r="115" spans="1:26" x14ac:dyDescent="0.25">
      <c r="B115" s="320"/>
      <c r="H115" s="380"/>
      <c r="I115" s="381" t="s">
        <v>267</v>
      </c>
      <c r="J115" s="381"/>
      <c r="K115" s="381" t="s">
        <v>269</v>
      </c>
      <c r="L115" s="381" t="s">
        <v>270</v>
      </c>
      <c r="M115" s="381"/>
      <c r="N115" s="381" t="s">
        <v>272</v>
      </c>
      <c r="O115" s="381" t="s">
        <v>273</v>
      </c>
      <c r="P115" s="381"/>
      <c r="Q115" s="381"/>
      <c r="R115" s="381"/>
      <c r="S115" s="381" t="s">
        <v>277</v>
      </c>
      <c r="T115" s="381" t="s">
        <v>278</v>
      </c>
      <c r="U115" s="381"/>
      <c r="V115" s="381"/>
      <c r="W115" s="381"/>
      <c r="X115" s="381" t="s">
        <v>42</v>
      </c>
      <c r="Y115" s="381"/>
      <c r="Z115" s="382"/>
    </row>
    <row r="116" spans="1:26" x14ac:dyDescent="0.25">
      <c r="B116" s="320"/>
      <c r="H116" s="117"/>
      <c r="I116" s="111">
        <v>0.01</v>
      </c>
      <c r="J116" s="111"/>
      <c r="K116" s="111">
        <v>2</v>
      </c>
      <c r="L116" s="111">
        <v>4.0000000000000001E-3</v>
      </c>
      <c r="M116" s="111"/>
      <c r="N116" s="111">
        <v>0.1</v>
      </c>
      <c r="O116" s="111" t="s">
        <v>302</v>
      </c>
      <c r="P116" s="111"/>
      <c r="Q116" s="111"/>
      <c r="R116" s="111"/>
      <c r="S116" s="111" t="s">
        <v>303</v>
      </c>
      <c r="T116" s="111">
        <v>0.05</v>
      </c>
      <c r="U116" s="111"/>
      <c r="V116" s="111"/>
      <c r="W116" s="111"/>
      <c r="X116" s="111">
        <v>0.03</v>
      </c>
      <c r="Y116" s="111"/>
      <c r="Z116" s="383"/>
    </row>
    <row r="117" spans="1:26" x14ac:dyDescent="0.25">
      <c r="B117" s="320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x14ac:dyDescent="0.25">
      <c r="A118" s="162" t="s">
        <v>304</v>
      </c>
      <c r="B118" s="320"/>
      <c r="F118" s="384"/>
      <c r="G118" s="218" t="s">
        <v>305</v>
      </c>
    </row>
    <row r="119" spans="1:26" x14ac:dyDescent="0.25">
      <c r="A119" s="96"/>
      <c r="B119" s="320"/>
    </row>
    <row r="120" spans="1:26" x14ac:dyDescent="0.25">
      <c r="B120" s="320"/>
    </row>
    <row r="121" spans="1:26" x14ac:dyDescent="0.25">
      <c r="B121" s="320"/>
    </row>
    <row r="122" spans="1:26" x14ac:dyDescent="0.25">
      <c r="B122" s="320"/>
    </row>
    <row r="123" spans="1:26" x14ac:dyDescent="0.25">
      <c r="B123" s="320"/>
    </row>
    <row r="124" spans="1:26" x14ac:dyDescent="0.25">
      <c r="B124" s="320"/>
    </row>
    <row r="125" spans="1:26" x14ac:dyDescent="0.25">
      <c r="B125" s="320"/>
    </row>
    <row r="126" spans="1:26" x14ac:dyDescent="0.25">
      <c r="B126" s="320"/>
    </row>
    <row r="127" spans="1:26" x14ac:dyDescent="0.25">
      <c r="B127" s="320"/>
    </row>
    <row r="128" spans="1:26" x14ac:dyDescent="0.25">
      <c r="B128" s="320"/>
    </row>
    <row r="129" spans="2:2" s="265" customFormat="1" x14ac:dyDescent="0.25">
      <c r="B129" s="320"/>
    </row>
    <row r="130" spans="2:2" s="265" customFormat="1" x14ac:dyDescent="0.25">
      <c r="B130" s="320"/>
    </row>
    <row r="131" spans="2:2" s="265" customFormat="1" x14ac:dyDescent="0.25">
      <c r="B131" s="320"/>
    </row>
    <row r="132" spans="2:2" s="265" customFormat="1" x14ac:dyDescent="0.25">
      <c r="B132" s="320"/>
    </row>
    <row r="133" spans="2:2" s="265" customFormat="1" x14ac:dyDescent="0.25">
      <c r="B133" s="320"/>
    </row>
    <row r="134" spans="2:2" s="265" customFormat="1" x14ac:dyDescent="0.25">
      <c r="B134" s="320"/>
    </row>
    <row r="135" spans="2:2" s="265" customFormat="1" x14ac:dyDescent="0.25">
      <c r="B135" s="320"/>
    </row>
    <row r="136" spans="2:2" s="265" customFormat="1" x14ac:dyDescent="0.25">
      <c r="B136" s="320"/>
    </row>
    <row r="137" spans="2:2" s="265" customFormat="1" x14ac:dyDescent="0.25">
      <c r="B137" s="320"/>
    </row>
    <row r="138" spans="2:2" s="265" customFormat="1" x14ac:dyDescent="0.25">
      <c r="B138" s="320"/>
    </row>
    <row r="139" spans="2:2" s="265" customFormat="1" x14ac:dyDescent="0.25">
      <c r="B139" s="320"/>
    </row>
    <row r="140" spans="2:2" s="265" customFormat="1" x14ac:dyDescent="0.25">
      <c r="B140" s="320"/>
    </row>
    <row r="141" spans="2:2" s="265" customFormat="1" x14ac:dyDescent="0.25">
      <c r="B141" s="320"/>
    </row>
    <row r="142" spans="2:2" s="265" customFormat="1" x14ac:dyDescent="0.25">
      <c r="B142" s="320"/>
    </row>
    <row r="143" spans="2:2" s="265" customFormat="1" x14ac:dyDescent="0.25">
      <c r="B143" s="320"/>
    </row>
    <row r="144" spans="2:2" s="265" customFormat="1" x14ac:dyDescent="0.25">
      <c r="B144" s="320"/>
    </row>
    <row r="145" spans="2:2" s="265" customFormat="1" x14ac:dyDescent="0.25">
      <c r="B145" s="320"/>
    </row>
    <row r="146" spans="2:2" s="265" customFormat="1" x14ac:dyDescent="0.25">
      <c r="B146" s="320"/>
    </row>
    <row r="147" spans="2:2" s="265" customFormat="1" x14ac:dyDescent="0.25">
      <c r="B147" s="320"/>
    </row>
    <row r="148" spans="2:2" s="265" customFormat="1" x14ac:dyDescent="0.25">
      <c r="B148" s="320"/>
    </row>
    <row r="149" spans="2:2" s="265" customFormat="1" x14ac:dyDescent="0.25">
      <c r="B149" s="320"/>
    </row>
    <row r="150" spans="2:2" s="265" customFormat="1" x14ac:dyDescent="0.25">
      <c r="B150" s="320"/>
    </row>
    <row r="151" spans="2:2" s="265" customFormat="1" x14ac:dyDescent="0.25">
      <c r="B151" s="320"/>
    </row>
    <row r="152" spans="2:2" s="265" customFormat="1" x14ac:dyDescent="0.25">
      <c r="B152" s="320"/>
    </row>
    <row r="153" spans="2:2" s="265" customFormat="1" x14ac:dyDescent="0.25">
      <c r="B153" s="320"/>
    </row>
    <row r="154" spans="2:2" s="265" customFormat="1" x14ac:dyDescent="0.25">
      <c r="B154" s="320"/>
    </row>
    <row r="155" spans="2:2" s="265" customFormat="1" x14ac:dyDescent="0.25">
      <c r="B155" s="320"/>
    </row>
    <row r="156" spans="2:2" s="265" customFormat="1" x14ac:dyDescent="0.25">
      <c r="B156" s="320"/>
    </row>
    <row r="157" spans="2:2" s="265" customFormat="1" x14ac:dyDescent="0.25">
      <c r="B157" s="320"/>
    </row>
    <row r="158" spans="2:2" s="265" customFormat="1" x14ac:dyDescent="0.25">
      <c r="B158" s="320"/>
    </row>
    <row r="159" spans="2:2" s="265" customFormat="1" x14ac:dyDescent="0.25">
      <c r="B159" s="320"/>
    </row>
    <row r="160" spans="2:2" s="265" customFormat="1" x14ac:dyDescent="0.25">
      <c r="B160" s="320"/>
    </row>
    <row r="161" spans="2:2" s="265" customFormat="1" x14ac:dyDescent="0.25">
      <c r="B161" s="320"/>
    </row>
    <row r="162" spans="2:2" s="265" customFormat="1" x14ac:dyDescent="0.25">
      <c r="B162" s="320"/>
    </row>
    <row r="163" spans="2:2" s="265" customFormat="1" x14ac:dyDescent="0.25">
      <c r="B163" s="320"/>
    </row>
    <row r="164" spans="2:2" s="265" customFormat="1" x14ac:dyDescent="0.25">
      <c r="B164" s="320"/>
    </row>
    <row r="165" spans="2:2" s="265" customFormat="1" x14ac:dyDescent="0.25">
      <c r="B165" s="320"/>
    </row>
    <row r="166" spans="2:2" s="265" customFormat="1" x14ac:dyDescent="0.25">
      <c r="B166" s="320"/>
    </row>
    <row r="167" spans="2:2" s="265" customFormat="1" x14ac:dyDescent="0.25">
      <c r="B167" s="320"/>
    </row>
    <row r="168" spans="2:2" s="265" customFormat="1" x14ac:dyDescent="0.25">
      <c r="B168" s="320"/>
    </row>
    <row r="169" spans="2:2" s="265" customFormat="1" x14ac:dyDescent="0.25">
      <c r="B169" s="320"/>
    </row>
    <row r="170" spans="2:2" s="265" customFormat="1" x14ac:dyDescent="0.25">
      <c r="B170" s="320"/>
    </row>
    <row r="171" spans="2:2" s="265" customFormat="1" x14ac:dyDescent="0.25">
      <c r="B171" s="320"/>
    </row>
    <row r="172" spans="2:2" s="265" customFormat="1" x14ac:dyDescent="0.25">
      <c r="B172" s="320"/>
    </row>
    <row r="173" spans="2:2" s="265" customFormat="1" x14ac:dyDescent="0.25">
      <c r="B173" s="320"/>
    </row>
    <row r="174" spans="2:2" s="265" customFormat="1" x14ac:dyDescent="0.25">
      <c r="B174" s="320"/>
    </row>
    <row r="175" spans="2:2" s="265" customFormat="1" x14ac:dyDescent="0.25">
      <c r="B175" s="320"/>
    </row>
    <row r="176" spans="2:2" s="265" customFormat="1" x14ac:dyDescent="0.25">
      <c r="B176" s="320"/>
    </row>
    <row r="177" spans="2:4" s="265" customFormat="1" x14ac:dyDescent="0.25">
      <c r="B177" s="320"/>
      <c r="D177" s="348"/>
    </row>
    <row r="178" spans="2:4" s="265" customFormat="1" x14ac:dyDescent="0.25">
      <c r="B178" s="320"/>
      <c r="D178" s="348"/>
    </row>
    <row r="179" spans="2:4" s="265" customFormat="1" x14ac:dyDescent="0.25">
      <c r="B179" s="320"/>
      <c r="D179" s="348"/>
    </row>
    <row r="180" spans="2:4" s="265" customFormat="1" x14ac:dyDescent="0.25">
      <c r="B180" s="320"/>
      <c r="D180" s="348"/>
    </row>
    <row r="181" spans="2:4" s="265" customFormat="1" x14ac:dyDescent="0.25">
      <c r="B181" s="320"/>
      <c r="D181" s="348"/>
    </row>
    <row r="182" spans="2:4" s="265" customFormat="1" x14ac:dyDescent="0.25">
      <c r="B182" s="320"/>
      <c r="D182" s="348"/>
    </row>
    <row r="183" spans="2:4" s="265" customFormat="1" x14ac:dyDescent="0.25">
      <c r="B183" s="320"/>
      <c r="D183" s="348"/>
    </row>
    <row r="184" spans="2:4" s="265" customFormat="1" x14ac:dyDescent="0.25">
      <c r="B184" s="320"/>
      <c r="D184" s="348"/>
    </row>
    <row r="185" spans="2:4" s="265" customFormat="1" x14ac:dyDescent="0.25">
      <c r="B185" s="320"/>
      <c r="D185" s="348"/>
    </row>
    <row r="186" spans="2:4" s="265" customFormat="1" x14ac:dyDescent="0.25">
      <c r="B186" s="320"/>
      <c r="D186" s="348"/>
    </row>
    <row r="187" spans="2:4" s="265" customFormat="1" x14ac:dyDescent="0.25">
      <c r="B187" s="320"/>
      <c r="D187" s="385"/>
    </row>
    <row r="188" spans="2:4" s="265" customFormat="1" x14ac:dyDescent="0.25">
      <c r="B188" s="320"/>
      <c r="D188" s="348"/>
    </row>
    <row r="189" spans="2:4" s="265" customFormat="1" x14ac:dyDescent="0.25">
      <c r="B189" s="320"/>
      <c r="D189" s="348"/>
    </row>
    <row r="190" spans="2:4" s="265" customFormat="1" x14ac:dyDescent="0.25">
      <c r="B190" s="320"/>
      <c r="D190" s="348"/>
    </row>
    <row r="191" spans="2:4" s="265" customFormat="1" x14ac:dyDescent="0.25">
      <c r="B191" s="320"/>
      <c r="D191" s="348"/>
    </row>
    <row r="192" spans="2:4" s="265" customFormat="1" x14ac:dyDescent="0.25">
      <c r="B192" s="320"/>
      <c r="D192" s="348"/>
    </row>
    <row r="193" spans="2:2" s="265" customFormat="1" x14ac:dyDescent="0.25">
      <c r="B193" s="320"/>
    </row>
    <row r="194" spans="2:2" s="265" customFormat="1" x14ac:dyDescent="0.25">
      <c r="B194" s="320"/>
    </row>
    <row r="195" spans="2:2" s="265" customFormat="1" x14ac:dyDescent="0.25">
      <c r="B195" s="320"/>
    </row>
    <row r="196" spans="2:2" s="265" customFormat="1" x14ac:dyDescent="0.25">
      <c r="B196" s="320"/>
    </row>
    <row r="197" spans="2:2" s="265" customFormat="1" x14ac:dyDescent="0.25">
      <c r="B197" s="320"/>
    </row>
    <row r="198" spans="2:2" s="265" customFormat="1" x14ac:dyDescent="0.25">
      <c r="B198" s="320"/>
    </row>
    <row r="199" spans="2:2" s="265" customFormat="1" x14ac:dyDescent="0.25">
      <c r="B199" s="320"/>
    </row>
    <row r="200" spans="2:2" s="265" customFormat="1" x14ac:dyDescent="0.25">
      <c r="B200" s="320"/>
    </row>
    <row r="201" spans="2:2" s="265" customFormat="1" x14ac:dyDescent="0.25">
      <c r="B201" s="320"/>
    </row>
    <row r="202" spans="2:2" s="265" customFormat="1" x14ac:dyDescent="0.25">
      <c r="B202" s="320"/>
    </row>
    <row r="203" spans="2:2" s="265" customFormat="1" x14ac:dyDescent="0.25">
      <c r="B203" s="320"/>
    </row>
    <row r="204" spans="2:2" s="265" customFormat="1" x14ac:dyDescent="0.25">
      <c r="B204" s="320"/>
    </row>
    <row r="205" spans="2:2" s="265" customFormat="1" x14ac:dyDescent="0.25">
      <c r="B205" s="320"/>
    </row>
    <row r="206" spans="2:2" s="265" customFormat="1" x14ac:dyDescent="0.25">
      <c r="B206" s="320"/>
    </row>
    <row r="207" spans="2:2" s="265" customFormat="1" x14ac:dyDescent="0.25">
      <c r="B207" s="320"/>
    </row>
    <row r="208" spans="2:2" s="265" customFormat="1" x14ac:dyDescent="0.25">
      <c r="B208" s="320"/>
    </row>
    <row r="209" spans="2:2" s="265" customFormat="1" x14ac:dyDescent="0.25">
      <c r="B209" s="320"/>
    </row>
    <row r="210" spans="2:2" s="265" customFormat="1" x14ac:dyDescent="0.25">
      <c r="B210" s="320"/>
    </row>
    <row r="211" spans="2:2" s="265" customFormat="1" x14ac:dyDescent="0.25">
      <c r="B211" s="320"/>
    </row>
    <row r="212" spans="2:2" s="265" customFormat="1" x14ac:dyDescent="0.25">
      <c r="B212" s="320"/>
    </row>
    <row r="213" spans="2:2" s="265" customFormat="1" x14ac:dyDescent="0.25">
      <c r="B213" s="320"/>
    </row>
    <row r="214" spans="2:2" s="265" customFormat="1" x14ac:dyDescent="0.25">
      <c r="B214" s="320"/>
    </row>
    <row r="215" spans="2:2" s="265" customFormat="1" x14ac:dyDescent="0.25">
      <c r="B215" s="320"/>
    </row>
    <row r="216" spans="2:2" s="265" customFormat="1" x14ac:dyDescent="0.25">
      <c r="B216" s="320"/>
    </row>
    <row r="217" spans="2:2" s="265" customFormat="1" x14ac:dyDescent="0.25">
      <c r="B217" s="320"/>
    </row>
    <row r="218" spans="2:2" s="265" customFormat="1" x14ac:dyDescent="0.25">
      <c r="B218" s="320"/>
    </row>
    <row r="219" spans="2:2" s="265" customFormat="1" x14ac:dyDescent="0.25">
      <c r="B219" s="320"/>
    </row>
    <row r="220" spans="2:2" s="265" customFormat="1" x14ac:dyDescent="0.25">
      <c r="B220" s="320"/>
    </row>
    <row r="221" spans="2:2" s="265" customFormat="1" x14ac:dyDescent="0.25">
      <c r="B221" s="320"/>
    </row>
    <row r="222" spans="2:2" s="265" customFormat="1" x14ac:dyDescent="0.25">
      <c r="B222" s="320"/>
    </row>
    <row r="223" spans="2:2" s="265" customFormat="1" x14ac:dyDescent="0.25">
      <c r="B223" s="320"/>
    </row>
    <row r="224" spans="2:2" s="265" customFormat="1" x14ac:dyDescent="0.25">
      <c r="B224" s="320"/>
    </row>
    <row r="225" spans="2:2" s="265" customFormat="1" x14ac:dyDescent="0.25">
      <c r="B225" s="320"/>
    </row>
    <row r="226" spans="2:2" s="265" customFormat="1" x14ac:dyDescent="0.25">
      <c r="B226" s="320"/>
    </row>
    <row r="227" spans="2:2" s="265" customFormat="1" x14ac:dyDescent="0.25">
      <c r="B227" s="320"/>
    </row>
    <row r="228" spans="2:2" s="265" customFormat="1" x14ac:dyDescent="0.25">
      <c r="B228" s="320"/>
    </row>
    <row r="229" spans="2:2" s="265" customFormat="1" x14ac:dyDescent="0.25">
      <c r="B229" s="320"/>
    </row>
    <row r="230" spans="2:2" s="265" customFormat="1" x14ac:dyDescent="0.25">
      <c r="B230" s="320"/>
    </row>
    <row r="231" spans="2:2" s="265" customFormat="1" x14ac:dyDescent="0.25">
      <c r="B231" s="320"/>
    </row>
    <row r="232" spans="2:2" s="265" customFormat="1" x14ac:dyDescent="0.25">
      <c r="B232" s="320"/>
    </row>
    <row r="233" spans="2:2" s="265" customFormat="1" x14ac:dyDescent="0.25">
      <c r="B233" s="320"/>
    </row>
    <row r="234" spans="2:2" s="265" customFormat="1" x14ac:dyDescent="0.25">
      <c r="B234" s="320"/>
    </row>
    <row r="235" spans="2:2" s="265" customFormat="1" x14ac:dyDescent="0.25">
      <c r="B235" s="320"/>
    </row>
    <row r="236" spans="2:2" s="265" customFormat="1" x14ac:dyDescent="0.25">
      <c r="B236" s="320"/>
    </row>
    <row r="237" spans="2:2" s="265" customFormat="1" x14ac:dyDescent="0.25">
      <c r="B237" s="320"/>
    </row>
    <row r="238" spans="2:2" s="265" customFormat="1" x14ac:dyDescent="0.25">
      <c r="B238" s="320"/>
    </row>
    <row r="239" spans="2:2" s="265" customFormat="1" x14ac:dyDescent="0.25">
      <c r="B239" s="320"/>
    </row>
    <row r="240" spans="2:2" s="265" customFormat="1" x14ac:dyDescent="0.25">
      <c r="B240" s="320"/>
    </row>
    <row r="241" spans="2:3" s="265" customFormat="1" x14ac:dyDescent="0.25">
      <c r="B241" s="320"/>
      <c r="C241" s="320"/>
    </row>
    <row r="242" spans="2:3" s="265" customFormat="1" x14ac:dyDescent="0.25">
      <c r="B242" s="320"/>
      <c r="C242" s="320"/>
    </row>
    <row r="243" spans="2:3" s="265" customFormat="1" x14ac:dyDescent="0.25">
      <c r="B243" s="320"/>
    </row>
    <row r="244" spans="2:3" s="265" customFormat="1" x14ac:dyDescent="0.25">
      <c r="B244" s="320"/>
    </row>
    <row r="245" spans="2:3" s="265" customFormat="1" x14ac:dyDescent="0.25">
      <c r="B245" s="320"/>
    </row>
    <row r="246" spans="2:3" s="265" customFormat="1" x14ac:dyDescent="0.25">
      <c r="B246" s="320"/>
    </row>
    <row r="247" spans="2:3" s="265" customFormat="1" x14ac:dyDescent="0.25">
      <c r="B247" s="320"/>
    </row>
    <row r="248" spans="2:3" s="265" customFormat="1" x14ac:dyDescent="0.25">
      <c r="B248" s="320"/>
    </row>
    <row r="249" spans="2:3" s="265" customFormat="1" x14ac:dyDescent="0.25">
      <c r="B249" s="320"/>
    </row>
    <row r="250" spans="2:3" s="265" customFormat="1" x14ac:dyDescent="0.25">
      <c r="B250" s="320"/>
    </row>
    <row r="251" spans="2:3" s="265" customFormat="1" x14ac:dyDescent="0.25">
      <c r="B251" s="320"/>
    </row>
    <row r="252" spans="2:3" s="265" customFormat="1" x14ac:dyDescent="0.25">
      <c r="B252" s="320"/>
    </row>
    <row r="253" spans="2:3" s="265" customFormat="1" x14ac:dyDescent="0.25">
      <c r="B253" s="320"/>
    </row>
    <row r="254" spans="2:3" s="265" customFormat="1" x14ac:dyDescent="0.25">
      <c r="B254" s="320"/>
    </row>
    <row r="255" spans="2:3" s="265" customFormat="1" x14ac:dyDescent="0.25">
      <c r="B255" s="320"/>
    </row>
  </sheetData>
  <mergeCells count="8">
    <mergeCell ref="H109:Z109"/>
    <mergeCell ref="H114:Z114"/>
    <mergeCell ref="H1:Z1"/>
    <mergeCell ref="A3:A68"/>
    <mergeCell ref="H72:Z72"/>
    <mergeCell ref="A77:A89"/>
    <mergeCell ref="H90:Z90"/>
    <mergeCell ref="A95:A1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I62" sqref="I62"/>
    </sheetView>
  </sheetViews>
  <sheetFormatPr defaultRowHeight="12.75" x14ac:dyDescent="0.2"/>
  <cols>
    <col min="1" max="1" width="8.7109375" style="96" customWidth="1"/>
    <col min="2" max="2" width="8" style="134" customWidth="1"/>
    <col min="3" max="4" width="9.5703125" style="96" customWidth="1"/>
    <col min="5" max="5" width="7.85546875" style="166" customWidth="1"/>
    <col min="6" max="6" width="7.85546875" style="134" customWidth="1"/>
    <col min="7" max="9" width="7.140625" style="134" customWidth="1"/>
    <col min="10" max="10" width="11" style="134" customWidth="1"/>
    <col min="11" max="11" width="8.28515625" style="134" customWidth="1"/>
    <col min="12" max="12" width="14.28515625" style="134" customWidth="1"/>
    <col min="13" max="14" width="6.7109375" style="134" customWidth="1"/>
    <col min="15" max="15" width="7.28515625" style="134" customWidth="1"/>
    <col min="16" max="17" width="6" style="134" customWidth="1"/>
    <col min="18" max="30" width="9.140625" style="96"/>
    <col min="31" max="31" width="8.85546875" style="96" customWidth="1"/>
    <col min="32" max="16384" width="9.140625" style="96"/>
  </cols>
  <sheetData>
    <row r="1" spans="1:17" ht="41.25" x14ac:dyDescent="0.2">
      <c r="A1" s="422" t="s">
        <v>306</v>
      </c>
      <c r="B1" s="422" t="s">
        <v>5</v>
      </c>
      <c r="C1" s="457" t="s">
        <v>7</v>
      </c>
      <c r="D1" s="457" t="s">
        <v>8</v>
      </c>
      <c r="E1" s="422" t="s">
        <v>307</v>
      </c>
      <c r="F1" s="422" t="s">
        <v>377</v>
      </c>
      <c r="G1" s="422" t="s">
        <v>378</v>
      </c>
      <c r="H1" s="422" t="s">
        <v>379</v>
      </c>
      <c r="I1" s="422" t="s">
        <v>380</v>
      </c>
      <c r="J1" s="422" t="s">
        <v>381</v>
      </c>
      <c r="K1" s="422" t="s">
        <v>382</v>
      </c>
      <c r="L1" s="422" t="s">
        <v>308</v>
      </c>
      <c r="M1" s="423" t="s">
        <v>309</v>
      </c>
      <c r="N1" s="423" t="s">
        <v>310</v>
      </c>
      <c r="O1" s="423" t="s">
        <v>311</v>
      </c>
      <c r="P1" s="423" t="s">
        <v>312</v>
      </c>
      <c r="Q1" s="424"/>
    </row>
    <row r="2" spans="1:17" x14ac:dyDescent="0.2">
      <c r="A2" s="269" t="s">
        <v>313</v>
      </c>
      <c r="B2" s="24" t="s">
        <v>35</v>
      </c>
      <c r="C2" s="458">
        <v>439079</v>
      </c>
      <c r="D2" s="458">
        <v>4017493</v>
      </c>
      <c r="E2" s="16">
        <v>1000</v>
      </c>
      <c r="F2" s="21">
        <v>-102.21</v>
      </c>
      <c r="G2" s="7">
        <v>-14.15</v>
      </c>
      <c r="H2" s="9">
        <v>0.03</v>
      </c>
      <c r="I2" s="9">
        <v>-12.8</v>
      </c>
      <c r="J2" s="9">
        <v>17.11</v>
      </c>
      <c r="K2" s="9">
        <v>0.12</v>
      </c>
      <c r="L2" s="425">
        <v>14180</v>
      </c>
      <c r="M2" s="9" t="s">
        <v>314</v>
      </c>
      <c r="N2" s="9">
        <v>53</v>
      </c>
      <c r="O2" s="9">
        <v>34</v>
      </c>
      <c r="P2" s="9" t="s">
        <v>314</v>
      </c>
      <c r="Q2" s="426"/>
    </row>
    <row r="3" spans="1:17" x14ac:dyDescent="0.2">
      <c r="A3" s="269" t="s">
        <v>315</v>
      </c>
      <c r="B3" s="24" t="s">
        <v>35</v>
      </c>
      <c r="C3" s="458">
        <v>442027</v>
      </c>
      <c r="D3" s="458">
        <v>4021635</v>
      </c>
      <c r="E3" s="26">
        <v>460</v>
      </c>
      <c r="F3" s="9">
        <v>-94.26</v>
      </c>
      <c r="G3" s="7">
        <v>-14.89</v>
      </c>
      <c r="H3" s="9">
        <v>0.02</v>
      </c>
      <c r="I3" s="9">
        <v>-13.9</v>
      </c>
      <c r="J3" s="9">
        <v>49.12</v>
      </c>
      <c r="K3" s="9">
        <v>0.18</v>
      </c>
      <c r="L3" s="425">
        <v>5710</v>
      </c>
      <c r="M3" s="12" t="s">
        <v>102</v>
      </c>
      <c r="N3" s="12" t="s">
        <v>102</v>
      </c>
      <c r="O3" s="12" t="s">
        <v>102</v>
      </c>
      <c r="P3" s="12" t="s">
        <v>102</v>
      </c>
      <c r="Q3" s="407"/>
    </row>
    <row r="4" spans="1:17" ht="15" customHeight="1" x14ac:dyDescent="0.2">
      <c r="A4" s="269" t="s">
        <v>316</v>
      </c>
      <c r="B4" s="24" t="s">
        <v>35</v>
      </c>
      <c r="C4" s="458">
        <v>440432</v>
      </c>
      <c r="D4" s="458">
        <v>4019553</v>
      </c>
      <c r="E4" s="26">
        <v>972</v>
      </c>
      <c r="F4" s="9">
        <v>-95.47</v>
      </c>
      <c r="G4" s="7">
        <v>-13.27</v>
      </c>
      <c r="H4" s="9">
        <v>0.05</v>
      </c>
      <c r="I4" s="9">
        <v>-13.8</v>
      </c>
      <c r="J4" s="9">
        <v>58.99</v>
      </c>
      <c r="K4" s="9">
        <v>0.22</v>
      </c>
      <c r="L4" s="425">
        <v>4240</v>
      </c>
      <c r="M4" s="9">
        <v>32</v>
      </c>
      <c r="N4" s="9">
        <v>36</v>
      </c>
      <c r="O4" s="9">
        <v>25</v>
      </c>
      <c r="P4" s="9">
        <v>46</v>
      </c>
      <c r="Q4" s="426"/>
    </row>
    <row r="5" spans="1:17" ht="15" customHeight="1" x14ac:dyDescent="0.2">
      <c r="A5" s="269" t="s">
        <v>317</v>
      </c>
      <c r="B5" s="24" t="s">
        <v>35</v>
      </c>
      <c r="C5" s="458">
        <v>438929</v>
      </c>
      <c r="D5" s="458">
        <v>4024831</v>
      </c>
      <c r="E5" s="26">
        <v>185</v>
      </c>
      <c r="F5" s="9">
        <v>-94.34</v>
      </c>
      <c r="G5" s="7">
        <v>-13.2</v>
      </c>
      <c r="H5" s="9">
        <v>1.07</v>
      </c>
      <c r="I5" s="9">
        <v>-10.1</v>
      </c>
      <c r="J5" s="9">
        <v>74.92</v>
      </c>
      <c r="K5" s="9">
        <v>0.27</v>
      </c>
      <c r="L5" s="425">
        <v>2320</v>
      </c>
      <c r="M5" s="9" t="s">
        <v>314</v>
      </c>
      <c r="N5" s="9" t="s">
        <v>314</v>
      </c>
      <c r="O5" s="9" t="s">
        <v>314</v>
      </c>
      <c r="P5" s="9">
        <v>13</v>
      </c>
      <c r="Q5" s="426"/>
    </row>
    <row r="6" spans="1:17" ht="15" customHeight="1" x14ac:dyDescent="0.2">
      <c r="A6" s="269" t="s">
        <v>318</v>
      </c>
      <c r="B6" s="24" t="s">
        <v>35</v>
      </c>
      <c r="C6" s="458">
        <v>438728</v>
      </c>
      <c r="D6" s="458">
        <v>4022238</v>
      </c>
      <c r="E6" s="26">
        <v>600</v>
      </c>
      <c r="F6" s="9">
        <v>-96.66</v>
      </c>
      <c r="G6" s="7">
        <v>-13.47</v>
      </c>
      <c r="H6" s="9">
        <v>0.01</v>
      </c>
      <c r="I6" s="9">
        <v>-11.7</v>
      </c>
      <c r="J6" s="9">
        <v>46.51</v>
      </c>
      <c r="K6" s="9">
        <v>0.23</v>
      </c>
      <c r="L6" s="425">
        <v>6150</v>
      </c>
      <c r="M6" s="9">
        <v>53</v>
      </c>
      <c r="N6" s="9">
        <v>51</v>
      </c>
      <c r="O6" s="9">
        <v>32</v>
      </c>
      <c r="P6" s="9">
        <v>6</v>
      </c>
      <c r="Q6" s="426"/>
    </row>
    <row r="7" spans="1:17" ht="15" customHeight="1" x14ac:dyDescent="0.2">
      <c r="A7" s="269" t="s">
        <v>319</v>
      </c>
      <c r="B7" s="24" t="s">
        <v>35</v>
      </c>
      <c r="C7" s="458">
        <v>443951</v>
      </c>
      <c r="D7" s="458">
        <v>4023035</v>
      </c>
      <c r="E7" s="16">
        <v>175</v>
      </c>
      <c r="F7" s="9">
        <v>-94.24</v>
      </c>
      <c r="G7" s="7">
        <v>-13.31</v>
      </c>
      <c r="H7" s="9">
        <v>8.0500000000000007</v>
      </c>
      <c r="I7" s="9">
        <v>-14</v>
      </c>
      <c r="J7" s="9">
        <v>98.15</v>
      </c>
      <c r="K7" s="9">
        <v>0.36</v>
      </c>
      <c r="L7" s="425">
        <v>150</v>
      </c>
      <c r="M7" s="9" t="s">
        <v>314</v>
      </c>
      <c r="N7" s="9" t="s">
        <v>314</v>
      </c>
      <c r="O7" s="9" t="s">
        <v>314</v>
      </c>
      <c r="P7" s="9" t="s">
        <v>314</v>
      </c>
      <c r="Q7" s="426"/>
    </row>
    <row r="8" spans="1:17" ht="15" customHeight="1" x14ac:dyDescent="0.2">
      <c r="A8" s="269" t="s">
        <v>320</v>
      </c>
      <c r="B8" s="24" t="s">
        <v>35</v>
      </c>
      <c r="C8" s="458">
        <v>445310</v>
      </c>
      <c r="D8" s="458">
        <v>4020203</v>
      </c>
      <c r="E8" s="26">
        <v>280</v>
      </c>
      <c r="F8" s="9">
        <v>-93.52</v>
      </c>
      <c r="G8" s="7">
        <v>-13.04</v>
      </c>
      <c r="H8" s="9">
        <v>0.02</v>
      </c>
      <c r="I8" s="9">
        <v>-13.8</v>
      </c>
      <c r="J8" s="9">
        <v>6.66</v>
      </c>
      <c r="K8" s="9">
        <v>7.0000000000000007E-2</v>
      </c>
      <c r="L8" s="425">
        <v>21760</v>
      </c>
      <c r="M8" s="9">
        <v>49</v>
      </c>
      <c r="N8" s="9">
        <v>50</v>
      </c>
      <c r="O8" s="9">
        <v>39</v>
      </c>
      <c r="P8" s="9">
        <v>46</v>
      </c>
      <c r="Q8" s="426"/>
    </row>
    <row r="9" spans="1:17" ht="15" customHeight="1" x14ac:dyDescent="0.2">
      <c r="A9" s="269" t="s">
        <v>321</v>
      </c>
      <c r="B9" s="24" t="s">
        <v>35</v>
      </c>
      <c r="C9" s="458">
        <v>445254</v>
      </c>
      <c r="D9" s="458">
        <v>4020385</v>
      </c>
      <c r="E9" s="26">
        <v>420</v>
      </c>
      <c r="F9" s="9">
        <v>-93.53</v>
      </c>
      <c r="G9" s="7">
        <v>-13.03</v>
      </c>
      <c r="H9" s="9">
        <v>0.34</v>
      </c>
      <c r="I9" s="9">
        <v>-10.7</v>
      </c>
      <c r="J9" s="9">
        <v>8.5</v>
      </c>
      <c r="K9" s="9">
        <v>0.08</v>
      </c>
      <c r="L9" s="425">
        <v>19800</v>
      </c>
      <c r="M9" s="9">
        <v>48</v>
      </c>
      <c r="N9" s="9">
        <v>50</v>
      </c>
      <c r="O9" s="9">
        <v>37</v>
      </c>
      <c r="P9" s="9">
        <v>27</v>
      </c>
      <c r="Q9" s="426"/>
    </row>
    <row r="10" spans="1:17" ht="15" customHeight="1" x14ac:dyDescent="0.2">
      <c r="A10" s="269" t="s">
        <v>322</v>
      </c>
      <c r="B10" s="24" t="s">
        <v>35</v>
      </c>
      <c r="C10" s="458">
        <v>445193</v>
      </c>
      <c r="D10" s="458">
        <v>4020308</v>
      </c>
      <c r="E10" s="26">
        <v>400</v>
      </c>
      <c r="F10" s="21">
        <v>-101.58</v>
      </c>
      <c r="G10" s="7">
        <v>-13.64</v>
      </c>
      <c r="H10" s="9">
        <v>7.0000000000000007E-2</v>
      </c>
      <c r="I10" s="9">
        <v>-9.8000000000000007</v>
      </c>
      <c r="J10" s="9">
        <v>55.91</v>
      </c>
      <c r="K10" s="21">
        <v>0.2</v>
      </c>
      <c r="L10" s="425">
        <v>4670</v>
      </c>
      <c r="M10" s="9" t="s">
        <v>314</v>
      </c>
      <c r="N10" s="9">
        <v>34</v>
      </c>
      <c r="O10" s="9" t="s">
        <v>314</v>
      </c>
      <c r="P10" s="9" t="s">
        <v>314</v>
      </c>
      <c r="Q10" s="426"/>
    </row>
    <row r="11" spans="1:17" ht="15" customHeight="1" x14ac:dyDescent="0.2">
      <c r="A11" s="269" t="s">
        <v>323</v>
      </c>
      <c r="B11" s="24" t="s">
        <v>35</v>
      </c>
      <c r="C11" s="458">
        <v>445068</v>
      </c>
      <c r="D11" s="458">
        <v>4020094</v>
      </c>
      <c r="E11" s="26">
        <v>500</v>
      </c>
      <c r="F11" s="21">
        <v>-100.63</v>
      </c>
      <c r="G11" s="7">
        <v>-13.8</v>
      </c>
      <c r="H11" s="9">
        <v>0.11</v>
      </c>
      <c r="I11" s="9">
        <v>-11</v>
      </c>
      <c r="J11" s="9">
        <v>31.3</v>
      </c>
      <c r="K11" s="9">
        <v>0.15</v>
      </c>
      <c r="L11" s="425">
        <v>9330</v>
      </c>
      <c r="M11" s="12" t="s">
        <v>102</v>
      </c>
      <c r="N11" s="12" t="s">
        <v>102</v>
      </c>
      <c r="O11" s="12" t="s">
        <v>102</v>
      </c>
      <c r="P11" s="12" t="s">
        <v>102</v>
      </c>
      <c r="Q11" s="407"/>
    </row>
    <row r="12" spans="1:17" ht="15" customHeight="1" x14ac:dyDescent="0.2">
      <c r="A12" s="269" t="s">
        <v>324</v>
      </c>
      <c r="B12" s="24" t="s">
        <v>35</v>
      </c>
      <c r="C12" s="458">
        <v>445189</v>
      </c>
      <c r="D12" s="458">
        <v>4026137</v>
      </c>
      <c r="E12" s="26">
        <v>112</v>
      </c>
      <c r="F12" s="21">
        <v>-95.9</v>
      </c>
      <c r="G12" s="7">
        <v>-13.4</v>
      </c>
      <c r="H12" s="9">
        <v>8.7799999999999994</v>
      </c>
      <c r="I12" s="9">
        <v>-12.4</v>
      </c>
      <c r="J12" s="9">
        <v>95.5</v>
      </c>
      <c r="K12" s="9">
        <v>0.35</v>
      </c>
      <c r="L12" s="427">
        <v>370</v>
      </c>
      <c r="M12" s="9" t="s">
        <v>314</v>
      </c>
      <c r="N12" s="9" t="s">
        <v>314</v>
      </c>
      <c r="O12" s="9" t="s">
        <v>314</v>
      </c>
      <c r="P12" s="9" t="s">
        <v>314</v>
      </c>
      <c r="Q12" s="426"/>
    </row>
    <row r="13" spans="1:17" ht="15" customHeight="1" x14ac:dyDescent="0.2">
      <c r="A13" s="269" t="s">
        <v>325</v>
      </c>
      <c r="B13" s="24" t="s">
        <v>35</v>
      </c>
      <c r="C13" s="458">
        <v>441717</v>
      </c>
      <c r="D13" s="458">
        <v>4026765</v>
      </c>
      <c r="E13" s="26">
        <v>122</v>
      </c>
      <c r="F13" s="9">
        <v>-93.21</v>
      </c>
      <c r="G13" s="7">
        <v>-13.04</v>
      </c>
      <c r="H13" s="9">
        <v>6.73</v>
      </c>
      <c r="I13" s="9">
        <v>-13.1</v>
      </c>
      <c r="J13" s="9">
        <v>101.63</v>
      </c>
      <c r="K13" s="9">
        <v>0.37</v>
      </c>
      <c r="L13" s="408" t="s">
        <v>102</v>
      </c>
      <c r="M13" s="12" t="s">
        <v>102</v>
      </c>
      <c r="N13" s="12" t="s">
        <v>102</v>
      </c>
      <c r="O13" s="12" t="s">
        <v>102</v>
      </c>
      <c r="P13" s="12" t="s">
        <v>102</v>
      </c>
      <c r="Q13" s="407"/>
    </row>
    <row r="14" spans="1:17" ht="15" customHeight="1" x14ac:dyDescent="0.2">
      <c r="A14" s="269" t="s">
        <v>326</v>
      </c>
      <c r="B14" s="24" t="s">
        <v>35</v>
      </c>
      <c r="C14" s="458">
        <v>438605</v>
      </c>
      <c r="D14" s="458">
        <v>4022824</v>
      </c>
      <c r="E14" s="26">
        <v>400</v>
      </c>
      <c r="F14" s="9">
        <v>-94.72</v>
      </c>
      <c r="G14" s="7">
        <v>-14.59</v>
      </c>
      <c r="H14" s="9">
        <v>0.61</v>
      </c>
      <c r="I14" s="9">
        <v>-12.1</v>
      </c>
      <c r="J14" s="9">
        <v>66.89</v>
      </c>
      <c r="K14" s="9">
        <v>0.24</v>
      </c>
      <c r="L14" s="428">
        <v>3230</v>
      </c>
      <c r="M14" s="9">
        <v>53</v>
      </c>
      <c r="N14" s="9">
        <v>49</v>
      </c>
      <c r="O14" s="9">
        <v>47</v>
      </c>
      <c r="P14" s="12">
        <v>45</v>
      </c>
      <c r="Q14" s="407"/>
    </row>
    <row r="15" spans="1:17" ht="15" customHeight="1" x14ac:dyDescent="0.2">
      <c r="A15" s="269" t="s">
        <v>327</v>
      </c>
      <c r="B15" s="24" t="s">
        <v>35</v>
      </c>
      <c r="C15" s="458">
        <v>437092</v>
      </c>
      <c r="D15" s="458">
        <v>4021843</v>
      </c>
      <c r="E15" s="26">
        <v>260</v>
      </c>
      <c r="F15" s="9">
        <v>-93.77</v>
      </c>
      <c r="G15" s="7">
        <v>-14.88</v>
      </c>
      <c r="H15" s="12" t="s">
        <v>102</v>
      </c>
      <c r="I15" s="12" t="s">
        <v>102</v>
      </c>
      <c r="J15" s="12" t="s">
        <v>102</v>
      </c>
      <c r="K15" s="12"/>
      <c r="L15" s="408" t="s">
        <v>102</v>
      </c>
      <c r="M15" s="12" t="s">
        <v>102</v>
      </c>
      <c r="N15" s="12" t="s">
        <v>102</v>
      </c>
      <c r="O15" s="12" t="s">
        <v>102</v>
      </c>
      <c r="P15" s="12" t="s">
        <v>102</v>
      </c>
      <c r="Q15" s="407"/>
    </row>
    <row r="16" spans="1:17" ht="15" customHeight="1" x14ac:dyDescent="0.2">
      <c r="A16" s="269" t="s">
        <v>328</v>
      </c>
      <c r="B16" s="24" t="s">
        <v>35</v>
      </c>
      <c r="C16" s="458">
        <v>445074</v>
      </c>
      <c r="D16" s="458">
        <v>4024612</v>
      </c>
      <c r="E16" s="26">
        <v>65</v>
      </c>
      <c r="F16" s="9">
        <v>-94.17</v>
      </c>
      <c r="G16" s="7">
        <v>-13.29</v>
      </c>
      <c r="H16" s="9">
        <v>8.35</v>
      </c>
      <c r="I16" s="9">
        <v>-13</v>
      </c>
      <c r="J16" s="9">
        <v>107.1</v>
      </c>
      <c r="K16" s="9">
        <v>0.26</v>
      </c>
      <c r="L16" s="408" t="s">
        <v>102</v>
      </c>
      <c r="M16" s="9" t="s">
        <v>314</v>
      </c>
      <c r="N16" s="9" t="s">
        <v>314</v>
      </c>
      <c r="O16" s="9" t="s">
        <v>314</v>
      </c>
      <c r="P16" s="9" t="s">
        <v>314</v>
      </c>
      <c r="Q16" s="426"/>
    </row>
    <row r="17" spans="1:17" ht="15" customHeight="1" x14ac:dyDescent="0.2">
      <c r="A17" s="269" t="s">
        <v>329</v>
      </c>
      <c r="B17" s="24" t="s">
        <v>35</v>
      </c>
      <c r="C17" s="458">
        <v>441426</v>
      </c>
      <c r="D17" s="458">
        <v>4022701</v>
      </c>
      <c r="E17" s="24">
        <v>1200</v>
      </c>
      <c r="F17" s="9">
        <v>-95.52</v>
      </c>
      <c r="G17" s="7">
        <v>-14.37</v>
      </c>
      <c r="H17" s="9">
        <v>0.05</v>
      </c>
      <c r="I17" s="9">
        <v>-13.7</v>
      </c>
      <c r="J17" s="9">
        <v>8.4700000000000006</v>
      </c>
      <c r="K17" s="9">
        <v>7.0000000000000007E-2</v>
      </c>
      <c r="L17" s="428">
        <v>19830</v>
      </c>
      <c r="M17" s="12" t="s">
        <v>102</v>
      </c>
      <c r="N17" s="12" t="s">
        <v>102</v>
      </c>
      <c r="O17" s="12" t="s">
        <v>102</v>
      </c>
      <c r="P17" s="12" t="s">
        <v>102</v>
      </c>
      <c r="Q17" s="407"/>
    </row>
    <row r="18" spans="1:17" ht="15" customHeight="1" x14ac:dyDescent="0.2">
      <c r="A18" s="269" t="s">
        <v>330</v>
      </c>
      <c r="B18" s="24" t="s">
        <v>35</v>
      </c>
      <c r="C18" s="458">
        <v>442680</v>
      </c>
      <c r="D18" s="458">
        <v>4024140</v>
      </c>
      <c r="E18" s="273">
        <v>160</v>
      </c>
      <c r="F18" s="9">
        <v>-90.33</v>
      </c>
      <c r="G18" s="7">
        <v>-14.57</v>
      </c>
      <c r="H18" s="9">
        <v>6.91</v>
      </c>
      <c r="I18" s="9">
        <v>-14.4</v>
      </c>
      <c r="J18" s="9">
        <v>108.56</v>
      </c>
      <c r="K18" s="9">
        <v>0.26</v>
      </c>
      <c r="L18" s="408" t="s">
        <v>102</v>
      </c>
      <c r="M18" s="12" t="s">
        <v>102</v>
      </c>
      <c r="N18" s="12" t="s">
        <v>102</v>
      </c>
      <c r="O18" s="12" t="s">
        <v>102</v>
      </c>
      <c r="P18" s="12" t="s">
        <v>102</v>
      </c>
      <c r="Q18" s="407"/>
    </row>
    <row r="19" spans="1:17" ht="15" customHeight="1" x14ac:dyDescent="0.2">
      <c r="A19" s="269" t="s">
        <v>331</v>
      </c>
      <c r="B19" s="24" t="s">
        <v>35</v>
      </c>
      <c r="C19" s="458">
        <v>443597</v>
      </c>
      <c r="D19" s="458">
        <v>4027664</v>
      </c>
      <c r="E19" s="273">
        <v>50</v>
      </c>
      <c r="F19" s="9">
        <v>-94.63</v>
      </c>
      <c r="G19" s="7">
        <v>-13.3</v>
      </c>
      <c r="H19" s="9">
        <v>0.18</v>
      </c>
      <c r="I19" s="9">
        <v>-13.3</v>
      </c>
      <c r="J19" s="9">
        <v>68.66</v>
      </c>
      <c r="K19" s="9">
        <v>0.25</v>
      </c>
      <c r="L19" s="428">
        <v>3020</v>
      </c>
      <c r="M19" s="9" t="s">
        <v>314</v>
      </c>
      <c r="N19" s="9" t="s">
        <v>314</v>
      </c>
      <c r="O19" s="9" t="s">
        <v>314</v>
      </c>
      <c r="P19" s="9" t="s">
        <v>314</v>
      </c>
      <c r="Q19" s="426"/>
    </row>
    <row r="20" spans="1:17" ht="15" customHeight="1" x14ac:dyDescent="0.2">
      <c r="A20" s="269" t="s">
        <v>332</v>
      </c>
      <c r="B20" s="24" t="s">
        <v>35</v>
      </c>
      <c r="C20" s="458">
        <v>440310</v>
      </c>
      <c r="D20" s="458">
        <v>4026257</v>
      </c>
      <c r="E20" s="26">
        <v>2527</v>
      </c>
      <c r="F20" s="21">
        <v>-107.93</v>
      </c>
      <c r="G20" s="7">
        <v>-14.72</v>
      </c>
      <c r="H20" s="21" t="s">
        <v>333</v>
      </c>
      <c r="I20" s="9">
        <v>-12.4</v>
      </c>
      <c r="J20" s="9">
        <v>3.87</v>
      </c>
      <c r="K20" s="9">
        <v>7.0000000000000007E-2</v>
      </c>
      <c r="L20" s="428">
        <v>26130</v>
      </c>
      <c r="M20" s="12" t="s">
        <v>102</v>
      </c>
      <c r="N20" s="12" t="s">
        <v>102</v>
      </c>
      <c r="O20" s="12" t="s">
        <v>102</v>
      </c>
      <c r="P20" s="12" t="s">
        <v>102</v>
      </c>
      <c r="Q20" s="407"/>
    </row>
    <row r="21" spans="1:17" ht="15" customHeight="1" x14ac:dyDescent="0.2">
      <c r="A21" s="269" t="s">
        <v>334</v>
      </c>
      <c r="B21" s="24" t="s">
        <v>35</v>
      </c>
      <c r="C21" s="458">
        <v>440344</v>
      </c>
      <c r="D21" s="458">
        <v>4026206</v>
      </c>
      <c r="E21" s="26">
        <v>3180</v>
      </c>
      <c r="F21" s="21">
        <v>-105.84</v>
      </c>
      <c r="G21" s="7">
        <v>-14.54</v>
      </c>
      <c r="H21" s="12" t="s">
        <v>102</v>
      </c>
      <c r="I21" s="9">
        <v>-10.9</v>
      </c>
      <c r="J21" s="9">
        <v>3.72</v>
      </c>
      <c r="K21" s="9">
        <v>0.06</v>
      </c>
      <c r="L21" s="428">
        <v>26440</v>
      </c>
      <c r="M21" s="12" t="s">
        <v>102</v>
      </c>
      <c r="N21" s="12" t="s">
        <v>102</v>
      </c>
      <c r="O21" s="12" t="s">
        <v>102</v>
      </c>
      <c r="P21" s="12" t="s">
        <v>102</v>
      </c>
      <c r="Q21" s="407"/>
    </row>
    <row r="22" spans="1:17" ht="15" customHeight="1" x14ac:dyDescent="0.2">
      <c r="A22" s="269" t="s">
        <v>335</v>
      </c>
      <c r="B22" s="24" t="s">
        <v>35</v>
      </c>
      <c r="C22" s="458">
        <v>440398</v>
      </c>
      <c r="D22" s="458">
        <v>4026308</v>
      </c>
      <c r="E22" s="24">
        <v>144</v>
      </c>
      <c r="F22" s="21">
        <v>-99.8</v>
      </c>
      <c r="G22" s="7">
        <v>-13.01</v>
      </c>
      <c r="H22" s="12" t="s">
        <v>102</v>
      </c>
      <c r="I22" s="12" t="s">
        <v>102</v>
      </c>
      <c r="J22" s="12" t="s">
        <v>102</v>
      </c>
      <c r="K22" s="12"/>
      <c r="L22" s="408" t="s">
        <v>102</v>
      </c>
      <c r="M22" s="12" t="s">
        <v>102</v>
      </c>
      <c r="N22" s="12" t="s">
        <v>102</v>
      </c>
      <c r="O22" s="12" t="s">
        <v>102</v>
      </c>
      <c r="P22" s="12" t="s">
        <v>102</v>
      </c>
      <c r="Q22" s="407"/>
    </row>
    <row r="23" spans="1:17" ht="15" customHeight="1" x14ac:dyDescent="0.2">
      <c r="A23" s="269" t="s">
        <v>336</v>
      </c>
      <c r="B23" s="24" t="s">
        <v>35</v>
      </c>
      <c r="C23" s="458">
        <v>442102</v>
      </c>
      <c r="D23" s="458">
        <v>4025079</v>
      </c>
      <c r="E23" s="273">
        <v>180</v>
      </c>
      <c r="F23" s="9">
        <v>-93.98</v>
      </c>
      <c r="G23" s="7">
        <v>-13.09</v>
      </c>
      <c r="H23" s="9">
        <v>14.1</v>
      </c>
      <c r="I23" s="9">
        <v>-11.5</v>
      </c>
      <c r="J23" s="9">
        <v>92.34</v>
      </c>
      <c r="K23" s="9">
        <v>0.34</v>
      </c>
      <c r="L23" s="429">
        <v>640</v>
      </c>
      <c r="M23" s="9" t="s">
        <v>314</v>
      </c>
      <c r="N23" s="9" t="s">
        <v>314</v>
      </c>
      <c r="O23" s="9" t="s">
        <v>314</v>
      </c>
      <c r="P23" s="9">
        <v>26</v>
      </c>
      <c r="Q23" s="426"/>
    </row>
    <row r="24" spans="1:17" ht="15" customHeight="1" x14ac:dyDescent="0.2">
      <c r="A24" s="269" t="s">
        <v>337</v>
      </c>
      <c r="B24" s="24" t="s">
        <v>35</v>
      </c>
      <c r="C24" s="458">
        <v>443750</v>
      </c>
      <c r="D24" s="458">
        <v>4025324</v>
      </c>
      <c r="E24" s="273">
        <v>150</v>
      </c>
      <c r="F24" s="9">
        <v>-92.48</v>
      </c>
      <c r="G24" s="7">
        <v>-13.01</v>
      </c>
      <c r="H24" s="9">
        <v>7.49</v>
      </c>
      <c r="I24" s="9">
        <v>-13</v>
      </c>
      <c r="J24" s="9">
        <v>103.55</v>
      </c>
      <c r="K24" s="9">
        <v>0.25</v>
      </c>
      <c r="L24" s="408" t="s">
        <v>102</v>
      </c>
      <c r="M24" s="9" t="s">
        <v>314</v>
      </c>
      <c r="N24" s="9" t="s">
        <v>314</v>
      </c>
      <c r="O24" s="9" t="s">
        <v>314</v>
      </c>
      <c r="P24" s="9" t="s">
        <v>314</v>
      </c>
      <c r="Q24" s="426"/>
    </row>
    <row r="25" spans="1:17" ht="15" customHeight="1" x14ac:dyDescent="0.2">
      <c r="A25" s="269" t="s">
        <v>338</v>
      </c>
      <c r="B25" s="24" t="s">
        <v>35</v>
      </c>
      <c r="C25" s="458">
        <v>444810</v>
      </c>
      <c r="D25" s="458">
        <v>4022151</v>
      </c>
      <c r="E25" s="26">
        <v>255</v>
      </c>
      <c r="F25" s="9">
        <v>-93.86</v>
      </c>
      <c r="G25" s="7">
        <v>-15.11</v>
      </c>
      <c r="H25" s="12" t="s">
        <v>102</v>
      </c>
      <c r="I25" s="12" t="s">
        <v>102</v>
      </c>
      <c r="J25" s="12" t="s">
        <v>102</v>
      </c>
      <c r="K25" s="12"/>
      <c r="L25" s="408" t="s">
        <v>102</v>
      </c>
      <c r="M25" s="12" t="s">
        <v>102</v>
      </c>
      <c r="N25" s="12" t="s">
        <v>102</v>
      </c>
      <c r="O25" s="12" t="s">
        <v>102</v>
      </c>
      <c r="P25" s="12" t="s">
        <v>102</v>
      </c>
      <c r="Q25" s="407"/>
    </row>
    <row r="26" spans="1:17" ht="15" customHeight="1" x14ac:dyDescent="0.2">
      <c r="A26" s="269" t="s">
        <v>339</v>
      </c>
      <c r="B26" s="24" t="s">
        <v>35</v>
      </c>
      <c r="C26" s="458">
        <v>443531</v>
      </c>
      <c r="D26" s="458">
        <v>4027603</v>
      </c>
      <c r="E26" s="26">
        <v>180</v>
      </c>
      <c r="F26" s="9">
        <v>-94.64</v>
      </c>
      <c r="G26" s="7">
        <v>-13.45</v>
      </c>
      <c r="H26" s="9">
        <v>0.79</v>
      </c>
      <c r="I26" s="9">
        <v>-15.2</v>
      </c>
      <c r="J26" s="9">
        <v>68.41</v>
      </c>
      <c r="K26" s="9">
        <v>0.25</v>
      </c>
      <c r="L26" s="428">
        <v>3050</v>
      </c>
      <c r="M26" s="9" t="s">
        <v>314</v>
      </c>
      <c r="N26" s="9" t="s">
        <v>314</v>
      </c>
      <c r="O26" s="9" t="s">
        <v>314</v>
      </c>
      <c r="P26" s="9" t="s">
        <v>314</v>
      </c>
      <c r="Q26" s="426"/>
    </row>
    <row r="27" spans="1:17" ht="15" customHeight="1" x14ac:dyDescent="0.2">
      <c r="A27" s="269" t="s">
        <v>340</v>
      </c>
      <c r="B27" s="24" t="s">
        <v>35</v>
      </c>
      <c r="C27" s="458">
        <v>440972</v>
      </c>
      <c r="D27" s="458">
        <v>4023357</v>
      </c>
      <c r="E27" s="26">
        <v>280</v>
      </c>
      <c r="F27" s="9">
        <v>-93.87</v>
      </c>
      <c r="G27" s="7">
        <v>-15.03</v>
      </c>
      <c r="H27" s="12" t="s">
        <v>102</v>
      </c>
      <c r="I27" s="12" t="s">
        <v>102</v>
      </c>
      <c r="J27" s="12" t="s">
        <v>102</v>
      </c>
      <c r="K27" s="12"/>
      <c r="L27" s="408" t="s">
        <v>102</v>
      </c>
      <c r="M27" s="12" t="s">
        <v>102</v>
      </c>
      <c r="N27" s="12" t="s">
        <v>102</v>
      </c>
      <c r="O27" s="12" t="s">
        <v>102</v>
      </c>
      <c r="P27" s="12" t="s">
        <v>102</v>
      </c>
      <c r="Q27" s="407"/>
    </row>
    <row r="28" spans="1:17" ht="15" customHeight="1" x14ac:dyDescent="0.2">
      <c r="A28" s="269" t="s">
        <v>341</v>
      </c>
      <c r="B28" s="24" t="s">
        <v>35</v>
      </c>
      <c r="C28" s="458">
        <v>438841</v>
      </c>
      <c r="D28" s="458">
        <v>4023087</v>
      </c>
      <c r="E28" s="273">
        <v>395</v>
      </c>
      <c r="F28" s="21">
        <v>-100.49</v>
      </c>
      <c r="G28" s="7">
        <v>-14.21</v>
      </c>
      <c r="H28" s="9">
        <v>0.03</v>
      </c>
      <c r="I28" s="9">
        <v>-11.8</v>
      </c>
      <c r="J28" s="9">
        <v>7.35</v>
      </c>
      <c r="K28" s="9">
        <v>0.08</v>
      </c>
      <c r="L28" s="428">
        <v>20970</v>
      </c>
      <c r="M28" s="9">
        <v>48</v>
      </c>
      <c r="N28" s="9">
        <v>50</v>
      </c>
      <c r="O28" s="9">
        <v>33</v>
      </c>
      <c r="P28" s="9" t="s">
        <v>314</v>
      </c>
      <c r="Q28" s="426"/>
    </row>
    <row r="29" spans="1:17" ht="15" customHeight="1" x14ac:dyDescent="0.2">
      <c r="A29" s="269" t="s">
        <v>342</v>
      </c>
      <c r="B29" s="24" t="s">
        <v>35</v>
      </c>
      <c r="C29" s="458">
        <v>439911</v>
      </c>
      <c r="D29" s="458">
        <v>4020631</v>
      </c>
      <c r="E29" s="26">
        <v>1002</v>
      </c>
      <c r="F29" s="9">
        <v>-94.39</v>
      </c>
      <c r="G29" s="7">
        <v>-13.14</v>
      </c>
      <c r="H29" s="9">
        <v>0.03</v>
      </c>
      <c r="I29" s="9">
        <v>-12.4</v>
      </c>
      <c r="J29" s="9">
        <v>16.8</v>
      </c>
      <c r="K29" s="9">
        <v>0.14000000000000001</v>
      </c>
      <c r="L29" s="428">
        <v>14330</v>
      </c>
      <c r="M29" s="9">
        <v>62</v>
      </c>
      <c r="N29" s="9">
        <v>55</v>
      </c>
      <c r="O29" s="9">
        <v>45</v>
      </c>
      <c r="P29" s="9" t="s">
        <v>314</v>
      </c>
      <c r="Q29" s="426"/>
    </row>
    <row r="30" spans="1:17" ht="15" customHeight="1" x14ac:dyDescent="0.2">
      <c r="A30" s="269" t="s">
        <v>343</v>
      </c>
      <c r="B30" s="24" t="s">
        <v>35</v>
      </c>
      <c r="C30" s="458">
        <v>442432</v>
      </c>
      <c r="D30" s="458">
        <v>4026017</v>
      </c>
      <c r="E30" s="273">
        <v>100</v>
      </c>
      <c r="F30" s="9">
        <v>-91.01</v>
      </c>
      <c r="G30" s="7">
        <v>-14.33</v>
      </c>
      <c r="H30" s="9">
        <v>10</v>
      </c>
      <c r="I30" s="9">
        <v>-12.3</v>
      </c>
      <c r="J30" s="9">
        <v>93.03</v>
      </c>
      <c r="K30" s="9">
        <v>0.34</v>
      </c>
      <c r="L30" s="430">
        <v>580</v>
      </c>
      <c r="M30" s="12" t="s">
        <v>102</v>
      </c>
      <c r="N30" s="12" t="s">
        <v>102</v>
      </c>
      <c r="O30" s="12" t="s">
        <v>102</v>
      </c>
      <c r="P30" s="12" t="s">
        <v>102</v>
      </c>
      <c r="Q30" s="407"/>
    </row>
    <row r="31" spans="1:17" ht="15" customHeight="1" x14ac:dyDescent="0.2">
      <c r="A31" s="269" t="s">
        <v>344</v>
      </c>
      <c r="B31" s="24" t="s">
        <v>35</v>
      </c>
      <c r="C31" s="458">
        <v>436937</v>
      </c>
      <c r="D31" s="458">
        <v>4023381</v>
      </c>
      <c r="E31" s="273">
        <v>480</v>
      </c>
      <c r="F31" s="9">
        <v>-97.97</v>
      </c>
      <c r="G31" s="7">
        <v>-13.86</v>
      </c>
      <c r="H31" s="9">
        <v>7.0000000000000007E-2</v>
      </c>
      <c r="I31" s="9">
        <v>-12.9</v>
      </c>
      <c r="J31" s="9">
        <v>27.74</v>
      </c>
      <c r="K31" s="9">
        <v>0.13</v>
      </c>
      <c r="L31" s="430">
        <v>10300</v>
      </c>
      <c r="M31" s="12" t="s">
        <v>102</v>
      </c>
      <c r="N31" s="12" t="s">
        <v>102</v>
      </c>
      <c r="O31" s="12" t="s">
        <v>102</v>
      </c>
      <c r="P31" s="12" t="s">
        <v>102</v>
      </c>
      <c r="Q31" s="407"/>
    </row>
    <row r="32" spans="1:17" ht="15" customHeight="1" x14ac:dyDescent="0.2">
      <c r="A32" s="269" t="s">
        <v>345</v>
      </c>
      <c r="B32" s="24" t="s">
        <v>35</v>
      </c>
      <c r="C32" s="458">
        <v>445909</v>
      </c>
      <c r="D32" s="458">
        <v>4020976</v>
      </c>
      <c r="E32" s="26">
        <v>260</v>
      </c>
      <c r="F32" s="21">
        <v>-102.44</v>
      </c>
      <c r="G32" s="7">
        <v>-14.64</v>
      </c>
      <c r="H32" s="9">
        <v>0</v>
      </c>
      <c r="I32" s="9">
        <v>-21.2</v>
      </c>
      <c r="J32" s="9">
        <v>26.99</v>
      </c>
      <c r="K32" s="9">
        <v>0.13</v>
      </c>
      <c r="L32" s="430">
        <v>10520</v>
      </c>
      <c r="M32" s="12" t="s">
        <v>102</v>
      </c>
      <c r="N32" s="12" t="s">
        <v>102</v>
      </c>
      <c r="O32" s="12" t="s">
        <v>102</v>
      </c>
      <c r="P32" s="12" t="s">
        <v>102</v>
      </c>
      <c r="Q32" s="407"/>
    </row>
    <row r="33" spans="1:17" ht="15" customHeight="1" x14ac:dyDescent="0.2">
      <c r="A33" s="269" t="s">
        <v>346</v>
      </c>
      <c r="B33" s="24" t="s">
        <v>35</v>
      </c>
      <c r="C33" s="458">
        <v>444721</v>
      </c>
      <c r="D33" s="458">
        <v>4017534</v>
      </c>
      <c r="E33" s="273">
        <v>295</v>
      </c>
      <c r="F33" s="21">
        <v>-100.62</v>
      </c>
      <c r="G33" s="7">
        <v>-13.87</v>
      </c>
      <c r="H33" s="9">
        <v>1.2</v>
      </c>
      <c r="I33" s="9">
        <v>-11</v>
      </c>
      <c r="J33" s="9">
        <v>70.92</v>
      </c>
      <c r="K33" s="9">
        <v>0.26</v>
      </c>
      <c r="L33" s="430">
        <v>2760</v>
      </c>
      <c r="M33" s="9" t="s">
        <v>314</v>
      </c>
      <c r="N33" s="9">
        <v>49</v>
      </c>
      <c r="O33" s="9">
        <v>24</v>
      </c>
      <c r="P33" s="9" t="s">
        <v>314</v>
      </c>
      <c r="Q33" s="426"/>
    </row>
    <row r="34" spans="1:17" ht="15" customHeight="1" x14ac:dyDescent="0.2">
      <c r="A34" s="269" t="s">
        <v>347</v>
      </c>
      <c r="B34" s="24" t="s">
        <v>35</v>
      </c>
      <c r="C34" s="458">
        <v>444087</v>
      </c>
      <c r="D34" s="458">
        <v>4013519</v>
      </c>
      <c r="E34" s="273">
        <v>420</v>
      </c>
      <c r="F34" s="21">
        <v>-100.2</v>
      </c>
      <c r="G34" s="7">
        <v>-13.77</v>
      </c>
      <c r="H34" s="9">
        <v>-0.04</v>
      </c>
      <c r="I34" s="9">
        <v>-12.5</v>
      </c>
      <c r="J34" s="9">
        <v>84.74</v>
      </c>
      <c r="K34" s="9">
        <v>0.31</v>
      </c>
      <c r="L34" s="430">
        <v>1330</v>
      </c>
      <c r="M34" s="9">
        <v>53</v>
      </c>
      <c r="N34" s="9">
        <v>51</v>
      </c>
      <c r="O34" s="9">
        <v>41</v>
      </c>
      <c r="P34" s="9">
        <v>10</v>
      </c>
      <c r="Q34" s="426"/>
    </row>
    <row r="35" spans="1:17" ht="15" customHeight="1" x14ac:dyDescent="0.2">
      <c r="A35" s="269" t="s">
        <v>194</v>
      </c>
      <c r="B35" s="24" t="s">
        <v>35</v>
      </c>
      <c r="C35" s="458">
        <v>442074</v>
      </c>
      <c r="D35" s="458">
        <v>4022809</v>
      </c>
      <c r="E35" s="273">
        <v>1575</v>
      </c>
      <c r="F35" s="9">
        <v>-98.53</v>
      </c>
      <c r="G35" s="7">
        <v>-15.78</v>
      </c>
      <c r="H35" s="12" t="s">
        <v>102</v>
      </c>
      <c r="I35" s="12" t="s">
        <v>102</v>
      </c>
      <c r="J35" s="12" t="s">
        <v>102</v>
      </c>
      <c r="K35" s="12"/>
      <c r="L35" s="408" t="s">
        <v>102</v>
      </c>
      <c r="M35" s="12" t="s">
        <v>102</v>
      </c>
      <c r="N35" s="12" t="s">
        <v>102</v>
      </c>
      <c r="O35" s="12" t="s">
        <v>102</v>
      </c>
      <c r="P35" s="12" t="s">
        <v>102</v>
      </c>
      <c r="Q35" s="407"/>
    </row>
    <row r="36" spans="1:17" ht="15" customHeight="1" x14ac:dyDescent="0.2">
      <c r="A36" s="269" t="s">
        <v>196</v>
      </c>
      <c r="B36" s="24" t="s">
        <v>35</v>
      </c>
      <c r="C36" s="458">
        <v>442074</v>
      </c>
      <c r="D36" s="458">
        <v>4022809</v>
      </c>
      <c r="E36" s="273">
        <v>1785</v>
      </c>
      <c r="F36" s="9">
        <v>-99.02</v>
      </c>
      <c r="G36" s="7">
        <v>-15.74</v>
      </c>
      <c r="H36" s="12" t="s">
        <v>102</v>
      </c>
      <c r="I36" s="12" t="s">
        <v>102</v>
      </c>
      <c r="J36" s="12" t="s">
        <v>102</v>
      </c>
      <c r="K36" s="12"/>
      <c r="L36" s="408" t="s">
        <v>102</v>
      </c>
      <c r="M36" s="12" t="s">
        <v>102</v>
      </c>
      <c r="N36" s="12" t="s">
        <v>102</v>
      </c>
      <c r="O36" s="12" t="s">
        <v>102</v>
      </c>
      <c r="P36" s="12" t="s">
        <v>102</v>
      </c>
      <c r="Q36" s="407"/>
    </row>
    <row r="37" spans="1:17" ht="15" customHeight="1" x14ac:dyDescent="0.2">
      <c r="A37" s="269" t="s">
        <v>197</v>
      </c>
      <c r="B37" s="24" t="s">
        <v>35</v>
      </c>
      <c r="C37" s="458">
        <v>442074</v>
      </c>
      <c r="D37" s="458">
        <v>4022809</v>
      </c>
      <c r="E37" s="273">
        <v>2003</v>
      </c>
      <c r="F37" s="9">
        <v>-99.26</v>
      </c>
      <c r="G37" s="7">
        <v>-15.74</v>
      </c>
      <c r="H37" s="12" t="s">
        <v>102</v>
      </c>
      <c r="I37" s="12" t="s">
        <v>102</v>
      </c>
      <c r="J37" s="12" t="s">
        <v>102</v>
      </c>
      <c r="K37" s="12"/>
      <c r="L37" s="408" t="s">
        <v>102</v>
      </c>
      <c r="M37" s="12" t="s">
        <v>102</v>
      </c>
      <c r="N37" s="12" t="s">
        <v>102</v>
      </c>
      <c r="O37" s="12" t="s">
        <v>102</v>
      </c>
      <c r="P37" s="12" t="s">
        <v>102</v>
      </c>
      <c r="Q37" s="407"/>
    </row>
    <row r="38" spans="1:17" ht="15" customHeight="1" x14ac:dyDescent="0.2">
      <c r="A38" s="269" t="s">
        <v>257</v>
      </c>
      <c r="B38" s="24" t="s">
        <v>35</v>
      </c>
      <c r="C38" s="458">
        <v>442074</v>
      </c>
      <c r="D38" s="458">
        <v>4022809</v>
      </c>
      <c r="E38" s="273">
        <v>2003</v>
      </c>
      <c r="F38" s="21">
        <v>-115.83</v>
      </c>
      <c r="G38" s="7">
        <v>-14.7</v>
      </c>
      <c r="H38" s="12" t="s">
        <v>102</v>
      </c>
      <c r="I38" s="12" t="s">
        <v>102</v>
      </c>
      <c r="J38" s="12" t="s">
        <v>102</v>
      </c>
      <c r="K38" s="12"/>
      <c r="L38" s="408" t="s">
        <v>102</v>
      </c>
      <c r="M38" s="12" t="s">
        <v>102</v>
      </c>
      <c r="N38" s="12" t="s">
        <v>102</v>
      </c>
      <c r="O38" s="12" t="s">
        <v>102</v>
      </c>
      <c r="P38" s="12" t="s">
        <v>102</v>
      </c>
      <c r="Q38" s="407"/>
    </row>
    <row r="39" spans="1:17" ht="15" customHeight="1" x14ac:dyDescent="0.2">
      <c r="A39" s="269" t="s">
        <v>348</v>
      </c>
      <c r="B39" s="24" t="s">
        <v>35</v>
      </c>
      <c r="C39" s="458">
        <v>442074</v>
      </c>
      <c r="D39" s="458">
        <v>4022809</v>
      </c>
      <c r="E39" s="24">
        <v>460</v>
      </c>
      <c r="F39" s="9">
        <v>-93.96</v>
      </c>
      <c r="G39" s="7">
        <v>-14.89</v>
      </c>
      <c r="H39" s="12" t="s">
        <v>102</v>
      </c>
      <c r="I39" s="12" t="s">
        <v>102</v>
      </c>
      <c r="J39" s="12" t="s">
        <v>102</v>
      </c>
      <c r="K39" s="12"/>
      <c r="L39" s="408" t="s">
        <v>102</v>
      </c>
      <c r="M39" s="12" t="s">
        <v>102</v>
      </c>
      <c r="N39" s="12" t="s">
        <v>102</v>
      </c>
      <c r="O39" s="12" t="s">
        <v>102</v>
      </c>
      <c r="P39" s="12" t="s">
        <v>102</v>
      </c>
      <c r="Q39" s="407"/>
    </row>
    <row r="40" spans="1:17" ht="15" customHeight="1" x14ac:dyDescent="0.2">
      <c r="A40" s="269" t="s">
        <v>349</v>
      </c>
      <c r="B40" s="24" t="s">
        <v>35</v>
      </c>
      <c r="C40" s="458">
        <v>442093</v>
      </c>
      <c r="D40" s="458">
        <v>4022868</v>
      </c>
      <c r="E40" s="24">
        <v>1400</v>
      </c>
      <c r="F40" s="9">
        <v>-91.99</v>
      </c>
      <c r="G40" s="7">
        <v>-14.8</v>
      </c>
      <c r="H40" s="12" t="s">
        <v>102</v>
      </c>
      <c r="I40" s="12" t="s">
        <v>102</v>
      </c>
      <c r="J40" s="12" t="s">
        <v>102</v>
      </c>
      <c r="K40" s="12"/>
      <c r="L40" s="408" t="s">
        <v>102</v>
      </c>
      <c r="M40" s="12" t="s">
        <v>102</v>
      </c>
      <c r="N40" s="12" t="s">
        <v>102</v>
      </c>
      <c r="O40" s="12" t="s">
        <v>102</v>
      </c>
      <c r="P40" s="12" t="s">
        <v>102</v>
      </c>
      <c r="Q40" s="407"/>
    </row>
    <row r="41" spans="1:17" ht="15" customHeight="1" x14ac:dyDescent="0.2">
      <c r="A41" s="269" t="s">
        <v>350</v>
      </c>
      <c r="B41" s="24" t="s">
        <v>35</v>
      </c>
      <c r="C41" s="458">
        <v>439362</v>
      </c>
      <c r="D41" s="458">
        <v>4016255</v>
      </c>
      <c r="E41" s="26">
        <v>1400</v>
      </c>
      <c r="F41" s="9">
        <v>-91.38</v>
      </c>
      <c r="G41" s="7">
        <v>-12.84</v>
      </c>
      <c r="H41" s="9">
        <v>-0.01</v>
      </c>
      <c r="I41" s="9">
        <v>-17.899999999999999</v>
      </c>
      <c r="J41" s="9">
        <v>71.37</v>
      </c>
      <c r="K41" s="9">
        <v>0.26</v>
      </c>
      <c r="L41" s="428">
        <v>2710</v>
      </c>
      <c r="M41" s="12" t="s">
        <v>102</v>
      </c>
      <c r="N41" s="12" t="s">
        <v>102</v>
      </c>
      <c r="O41" s="12" t="s">
        <v>102</v>
      </c>
      <c r="P41" s="12" t="s">
        <v>102</v>
      </c>
      <c r="Q41" s="407"/>
    </row>
    <row r="42" spans="1:17" ht="15" customHeight="1" x14ac:dyDescent="0.2">
      <c r="A42" s="269" t="s">
        <v>351</v>
      </c>
      <c r="B42" s="24" t="s">
        <v>35</v>
      </c>
      <c r="C42" s="458">
        <v>441479</v>
      </c>
      <c r="D42" s="458">
        <v>4025438</v>
      </c>
      <c r="E42" s="273">
        <v>120</v>
      </c>
      <c r="F42" s="9">
        <v>-95.03</v>
      </c>
      <c r="G42" s="7">
        <v>-13.33</v>
      </c>
      <c r="H42" s="9">
        <v>8.35</v>
      </c>
      <c r="I42" s="9">
        <v>-10.1</v>
      </c>
      <c r="J42" s="9">
        <v>85.91</v>
      </c>
      <c r="K42" s="9">
        <v>0.31</v>
      </c>
      <c r="L42" s="428">
        <v>1220</v>
      </c>
      <c r="M42" s="9" t="s">
        <v>314</v>
      </c>
      <c r="N42" s="9" t="s">
        <v>314</v>
      </c>
      <c r="O42" s="9" t="s">
        <v>314</v>
      </c>
      <c r="P42" s="9" t="s">
        <v>314</v>
      </c>
      <c r="Q42" s="426"/>
    </row>
    <row r="43" spans="1:17" ht="15" customHeight="1" x14ac:dyDescent="0.2">
      <c r="A43" s="269" t="s">
        <v>352</v>
      </c>
      <c r="B43" s="24" t="s">
        <v>35</v>
      </c>
      <c r="C43" s="458">
        <v>445894</v>
      </c>
      <c r="D43" s="458">
        <v>4021455</v>
      </c>
      <c r="E43" s="273">
        <v>220</v>
      </c>
      <c r="F43" s="9">
        <v>-90.99</v>
      </c>
      <c r="G43" s="7">
        <v>-13.56</v>
      </c>
      <c r="H43" s="9">
        <v>2.09</v>
      </c>
      <c r="I43" s="9">
        <v>-18.100000000000001</v>
      </c>
      <c r="J43" s="9">
        <v>84.64</v>
      </c>
      <c r="K43" s="9">
        <v>0.31</v>
      </c>
      <c r="L43" s="428">
        <v>1340</v>
      </c>
      <c r="M43" s="12" t="s">
        <v>102</v>
      </c>
      <c r="N43" s="12" t="s">
        <v>102</v>
      </c>
      <c r="O43" s="12" t="s">
        <v>102</v>
      </c>
      <c r="P43" s="12" t="s">
        <v>102</v>
      </c>
      <c r="Q43" s="407"/>
    </row>
    <row r="44" spans="1:17" ht="15" customHeight="1" x14ac:dyDescent="0.2">
      <c r="A44" s="269" t="s">
        <v>353</v>
      </c>
      <c r="B44" s="24" t="s">
        <v>35</v>
      </c>
      <c r="C44" s="458">
        <v>446191</v>
      </c>
      <c r="D44" s="458">
        <v>4027125</v>
      </c>
      <c r="E44" s="26">
        <v>75</v>
      </c>
      <c r="F44" s="9">
        <v>-91.51</v>
      </c>
      <c r="G44" s="7">
        <v>-14.43</v>
      </c>
      <c r="H44" s="9">
        <v>4.3899999999999997</v>
      </c>
      <c r="I44" s="9">
        <v>-11.7</v>
      </c>
      <c r="J44" s="9">
        <v>78.349999999999994</v>
      </c>
      <c r="K44" s="9">
        <v>0.28000000000000003</v>
      </c>
      <c r="L44" s="428">
        <v>1960</v>
      </c>
      <c r="M44" s="12" t="s">
        <v>102</v>
      </c>
      <c r="N44" s="12" t="s">
        <v>102</v>
      </c>
      <c r="O44" s="12" t="s">
        <v>102</v>
      </c>
      <c r="P44" s="12" t="s">
        <v>102</v>
      </c>
      <c r="Q44" s="407"/>
    </row>
    <row r="45" spans="1:17" ht="15" customHeight="1" x14ac:dyDescent="0.2">
      <c r="A45" s="269" t="s">
        <v>354</v>
      </c>
      <c r="B45" s="24" t="s">
        <v>35</v>
      </c>
      <c r="C45" s="458">
        <v>447149</v>
      </c>
      <c r="D45" s="458">
        <v>4024143</v>
      </c>
      <c r="E45" s="26">
        <v>182</v>
      </c>
      <c r="F45" s="21">
        <v>-93.1</v>
      </c>
      <c r="G45" s="7">
        <v>-14.69</v>
      </c>
      <c r="H45" s="9">
        <v>8.2100000000000009</v>
      </c>
      <c r="I45" s="9">
        <v>-12.5</v>
      </c>
      <c r="J45" s="9">
        <v>90.97</v>
      </c>
      <c r="K45" s="9">
        <v>0.33</v>
      </c>
      <c r="L45" s="428">
        <v>760</v>
      </c>
      <c r="M45" s="12" t="s">
        <v>102</v>
      </c>
      <c r="N45" s="12" t="s">
        <v>102</v>
      </c>
      <c r="O45" s="12" t="s">
        <v>102</v>
      </c>
      <c r="P45" s="12" t="s">
        <v>102</v>
      </c>
      <c r="Q45" s="407"/>
    </row>
    <row r="46" spans="1:17" ht="15" customHeight="1" x14ac:dyDescent="0.2">
      <c r="A46" s="269" t="s">
        <v>355</v>
      </c>
      <c r="B46" s="24" t="s">
        <v>35</v>
      </c>
      <c r="C46" s="458">
        <v>446589</v>
      </c>
      <c r="D46" s="458">
        <v>4022531</v>
      </c>
      <c r="E46" s="26">
        <v>215</v>
      </c>
      <c r="F46" s="9">
        <v>-90.75</v>
      </c>
      <c r="G46" s="7">
        <v>-14.52</v>
      </c>
      <c r="H46" s="9">
        <v>6.94</v>
      </c>
      <c r="I46" s="9">
        <v>-13.3</v>
      </c>
      <c r="J46" s="9">
        <v>106.16</v>
      </c>
      <c r="K46" s="9">
        <v>0.26</v>
      </c>
      <c r="L46" s="408" t="s">
        <v>102</v>
      </c>
      <c r="M46" s="12" t="s">
        <v>102</v>
      </c>
      <c r="N46" s="12" t="s">
        <v>102</v>
      </c>
      <c r="O46" s="12" t="s">
        <v>102</v>
      </c>
      <c r="P46" s="12" t="s">
        <v>102</v>
      </c>
      <c r="Q46" s="407"/>
    </row>
    <row r="47" spans="1:17" ht="15" customHeight="1" x14ac:dyDescent="0.2">
      <c r="A47" s="269" t="s">
        <v>299</v>
      </c>
      <c r="B47" s="24" t="s">
        <v>35</v>
      </c>
      <c r="C47" s="459">
        <v>443954</v>
      </c>
      <c r="D47" s="460">
        <v>4020825</v>
      </c>
      <c r="E47" s="274">
        <v>1185</v>
      </c>
      <c r="F47" s="431">
        <v>-105.3</v>
      </c>
      <c r="G47" s="7">
        <v>-14.48</v>
      </c>
      <c r="H47" s="12" t="s">
        <v>102</v>
      </c>
      <c r="I47" s="9">
        <v>-11.1</v>
      </c>
      <c r="J47" s="9">
        <v>16.7</v>
      </c>
      <c r="K47" s="21">
        <v>0.1</v>
      </c>
      <c r="L47" s="428">
        <v>14390</v>
      </c>
      <c r="M47" s="12" t="s">
        <v>102</v>
      </c>
      <c r="N47" s="12" t="s">
        <v>102</v>
      </c>
      <c r="O47" s="12" t="s">
        <v>102</v>
      </c>
      <c r="P47" s="12" t="s">
        <v>102</v>
      </c>
      <c r="Q47" s="407"/>
    </row>
    <row r="48" spans="1:17" ht="15" customHeight="1" x14ac:dyDescent="0.2">
      <c r="A48" s="269" t="s">
        <v>356</v>
      </c>
      <c r="B48" s="253" t="s">
        <v>357</v>
      </c>
      <c r="C48" s="461">
        <v>433924</v>
      </c>
      <c r="D48" s="461">
        <v>4021264</v>
      </c>
      <c r="E48" s="432"/>
      <c r="F48" s="21">
        <v>-109.3</v>
      </c>
      <c r="G48" s="7">
        <v>-15.1</v>
      </c>
      <c r="H48" s="12" t="s">
        <v>102</v>
      </c>
      <c r="I48" s="12">
        <v>-8.4</v>
      </c>
      <c r="J48" s="12">
        <v>9.57</v>
      </c>
      <c r="K48" s="12">
        <v>0.12</v>
      </c>
      <c r="L48" s="428">
        <v>18850</v>
      </c>
      <c r="M48" s="12" t="s">
        <v>102</v>
      </c>
      <c r="N48" s="12" t="s">
        <v>102</v>
      </c>
      <c r="O48" s="12" t="s">
        <v>102</v>
      </c>
      <c r="P48" s="12" t="s">
        <v>102</v>
      </c>
      <c r="Q48" s="407"/>
    </row>
    <row r="49" spans="1:22" ht="15" customHeight="1" x14ac:dyDescent="0.2">
      <c r="A49" s="269" t="s">
        <v>358</v>
      </c>
      <c r="B49" s="253" t="s">
        <v>357</v>
      </c>
      <c r="C49" s="458">
        <v>433641</v>
      </c>
      <c r="D49" s="458">
        <v>4021102</v>
      </c>
      <c r="E49" s="433"/>
      <c r="F49" s="21">
        <v>-102.9</v>
      </c>
      <c r="G49" s="7">
        <v>-14.4</v>
      </c>
      <c r="H49" s="12" t="s">
        <v>102</v>
      </c>
      <c r="I49" s="12">
        <v>-11.4</v>
      </c>
      <c r="J49" s="12">
        <v>38.47</v>
      </c>
      <c r="K49" s="12">
        <v>0.24</v>
      </c>
      <c r="L49" s="428">
        <v>7670</v>
      </c>
      <c r="M49" s="12" t="s">
        <v>102</v>
      </c>
      <c r="N49" s="12" t="s">
        <v>102</v>
      </c>
      <c r="O49" s="12" t="s">
        <v>102</v>
      </c>
      <c r="P49" s="12" t="s">
        <v>102</v>
      </c>
      <c r="Q49" s="407"/>
    </row>
    <row r="50" spans="1:22" ht="15" customHeight="1" x14ac:dyDescent="0.2">
      <c r="A50" s="269" t="s">
        <v>359</v>
      </c>
      <c r="B50" s="253" t="s">
        <v>357</v>
      </c>
      <c r="C50" s="458">
        <v>443761</v>
      </c>
      <c r="D50" s="458">
        <v>4011531</v>
      </c>
      <c r="E50" s="433"/>
      <c r="F50" s="21">
        <v>-100.39</v>
      </c>
      <c r="G50" s="7">
        <v>-13.83</v>
      </c>
      <c r="H50" s="12" t="s">
        <v>102</v>
      </c>
      <c r="I50" s="12" t="s">
        <v>102</v>
      </c>
      <c r="J50" s="12" t="s">
        <v>102</v>
      </c>
      <c r="K50" s="12"/>
      <c r="L50" s="408" t="s">
        <v>102</v>
      </c>
      <c r="M50" s="12" t="s">
        <v>102</v>
      </c>
      <c r="N50" s="12" t="s">
        <v>102</v>
      </c>
      <c r="O50" s="12" t="s">
        <v>102</v>
      </c>
      <c r="P50" s="12" t="s">
        <v>102</v>
      </c>
      <c r="Q50" s="407"/>
    </row>
    <row r="51" spans="1:22" ht="15" customHeight="1" x14ac:dyDescent="0.2">
      <c r="A51" s="269" t="s">
        <v>360</v>
      </c>
      <c r="B51" s="253" t="s">
        <v>357</v>
      </c>
      <c r="C51" s="458">
        <v>443457</v>
      </c>
      <c r="D51" s="458">
        <v>4016260</v>
      </c>
      <c r="E51" s="433"/>
      <c r="F51" s="21">
        <v>-96.6</v>
      </c>
      <c r="G51" s="7">
        <v>-13.06</v>
      </c>
      <c r="H51" s="12" t="s">
        <v>102</v>
      </c>
      <c r="I51" s="12" t="s">
        <v>102</v>
      </c>
      <c r="J51" s="12" t="s">
        <v>102</v>
      </c>
      <c r="K51" s="12"/>
      <c r="L51" s="408" t="s">
        <v>102</v>
      </c>
      <c r="M51" s="12" t="s">
        <v>102</v>
      </c>
      <c r="N51" s="12" t="s">
        <v>102</v>
      </c>
      <c r="O51" s="12" t="s">
        <v>102</v>
      </c>
      <c r="P51" s="12" t="s">
        <v>102</v>
      </c>
      <c r="Q51" s="407"/>
    </row>
    <row r="52" spans="1:22" ht="15" customHeight="1" x14ac:dyDescent="0.2">
      <c r="A52" s="269" t="s">
        <v>361</v>
      </c>
      <c r="B52" s="253" t="s">
        <v>357</v>
      </c>
      <c r="C52" s="458">
        <v>445589</v>
      </c>
      <c r="D52" s="458">
        <v>4020038</v>
      </c>
      <c r="E52" s="433"/>
      <c r="F52" s="9">
        <v>-93.37</v>
      </c>
      <c r="G52" s="7">
        <v>-13.07</v>
      </c>
      <c r="H52" s="9">
        <v>-0.04</v>
      </c>
      <c r="I52" s="9">
        <v>-11.7</v>
      </c>
      <c r="J52" s="9">
        <v>18.329999999999998</v>
      </c>
      <c r="K52" s="9"/>
      <c r="L52" s="430">
        <v>13630</v>
      </c>
      <c r="M52" s="12" t="s">
        <v>102</v>
      </c>
      <c r="N52" s="12" t="s">
        <v>102</v>
      </c>
      <c r="O52" s="12" t="s">
        <v>102</v>
      </c>
      <c r="P52" s="12" t="s">
        <v>102</v>
      </c>
      <c r="Q52" s="407"/>
    </row>
    <row r="53" spans="1:22" ht="15" customHeight="1" x14ac:dyDescent="0.2">
      <c r="A53" s="269" t="s">
        <v>362</v>
      </c>
      <c r="B53" s="253" t="s">
        <v>357</v>
      </c>
      <c r="C53" s="458">
        <v>445363</v>
      </c>
      <c r="D53" s="458">
        <v>4020171</v>
      </c>
      <c r="E53" s="433"/>
      <c r="F53" s="9">
        <v>-91.82</v>
      </c>
      <c r="G53" s="7">
        <v>-12.69</v>
      </c>
      <c r="H53" s="9">
        <v>0.99</v>
      </c>
      <c r="I53" s="9">
        <v>-16.2</v>
      </c>
      <c r="J53" s="9">
        <v>89.74</v>
      </c>
      <c r="K53" s="9">
        <v>0.33</v>
      </c>
      <c r="L53" s="430">
        <v>870</v>
      </c>
      <c r="M53" s="12" t="s">
        <v>102</v>
      </c>
      <c r="N53" s="12" t="s">
        <v>102</v>
      </c>
      <c r="O53" s="12" t="s">
        <v>102</v>
      </c>
      <c r="P53" s="12" t="s">
        <v>102</v>
      </c>
      <c r="Q53" s="407"/>
    </row>
    <row r="54" spans="1:22" ht="15" customHeight="1" x14ac:dyDescent="0.2">
      <c r="A54" s="269" t="s">
        <v>363</v>
      </c>
      <c r="B54" s="253" t="s">
        <v>364</v>
      </c>
      <c r="C54" s="458">
        <v>441066</v>
      </c>
      <c r="D54" s="458">
        <v>4025662</v>
      </c>
      <c r="E54" s="433"/>
      <c r="F54" s="21">
        <v>-96.1</v>
      </c>
      <c r="G54" s="7">
        <v>-14.46</v>
      </c>
      <c r="H54" s="12" t="s">
        <v>102</v>
      </c>
      <c r="I54" s="12" t="s">
        <v>102</v>
      </c>
      <c r="J54" s="12" t="s">
        <v>102</v>
      </c>
      <c r="K54" s="12"/>
      <c r="L54" s="408" t="s">
        <v>102</v>
      </c>
      <c r="M54" s="12" t="s">
        <v>102</v>
      </c>
      <c r="N54" s="12" t="s">
        <v>102</v>
      </c>
      <c r="O54" s="12" t="s">
        <v>102</v>
      </c>
      <c r="P54" s="12" t="s">
        <v>102</v>
      </c>
      <c r="Q54" s="407"/>
      <c r="R54" s="322"/>
      <c r="S54" s="322"/>
      <c r="T54" s="322"/>
      <c r="U54" s="322"/>
      <c r="V54" s="322"/>
    </row>
    <row r="55" spans="1:22" ht="15" customHeight="1" x14ac:dyDescent="0.2">
      <c r="A55" s="434" t="s">
        <v>365</v>
      </c>
      <c r="B55" s="435" t="s">
        <v>366</v>
      </c>
      <c r="C55" s="462">
        <v>447515</v>
      </c>
      <c r="D55" s="462">
        <v>4019855</v>
      </c>
      <c r="E55" s="436"/>
      <c r="F55" s="437">
        <v>-94.6</v>
      </c>
      <c r="G55" s="438">
        <v>-13.4</v>
      </c>
      <c r="H55" s="439">
        <v>8.3699999999999992</v>
      </c>
      <c r="I55" s="409" t="s">
        <v>102</v>
      </c>
      <c r="J55" s="409" t="s">
        <v>102</v>
      </c>
      <c r="K55" s="409"/>
      <c r="L55" s="410" t="s">
        <v>102</v>
      </c>
      <c r="M55" s="409" t="s">
        <v>102</v>
      </c>
      <c r="N55" s="409" t="s">
        <v>102</v>
      </c>
      <c r="O55" s="409" t="s">
        <v>102</v>
      </c>
      <c r="P55" s="409" t="s">
        <v>102</v>
      </c>
      <c r="Q55" s="407"/>
      <c r="R55" s="296"/>
      <c r="S55" s="322"/>
      <c r="T55" s="322"/>
      <c r="U55" s="322"/>
      <c r="V55" s="322"/>
    </row>
    <row r="56" spans="1:22" ht="15" customHeight="1" x14ac:dyDescent="0.2">
      <c r="A56" s="434" t="s">
        <v>367</v>
      </c>
      <c r="B56" s="435" t="s">
        <v>366</v>
      </c>
      <c r="C56" s="60">
        <v>452454</v>
      </c>
      <c r="D56" s="60">
        <v>4040459</v>
      </c>
      <c r="E56" s="440"/>
      <c r="F56" s="441">
        <v>-94.6</v>
      </c>
      <c r="G56" s="442">
        <v>-13</v>
      </c>
      <c r="H56" s="441">
        <v>6.61</v>
      </c>
      <c r="I56" s="411" t="s">
        <v>102</v>
      </c>
      <c r="J56" s="411" t="s">
        <v>102</v>
      </c>
      <c r="K56" s="411"/>
      <c r="L56" s="412" t="s">
        <v>102</v>
      </c>
      <c r="M56" s="411" t="s">
        <v>102</v>
      </c>
      <c r="N56" s="411" t="s">
        <v>102</v>
      </c>
      <c r="O56" s="411" t="s">
        <v>102</v>
      </c>
      <c r="P56" s="411" t="s">
        <v>102</v>
      </c>
      <c r="Q56" s="407"/>
      <c r="R56" s="296"/>
      <c r="S56" s="322"/>
      <c r="T56" s="322"/>
      <c r="U56" s="322"/>
      <c r="V56" s="322"/>
    </row>
    <row r="57" spans="1:22" ht="15" customHeight="1" x14ac:dyDescent="0.2">
      <c r="A57" s="443" t="s">
        <v>368</v>
      </c>
      <c r="B57" s="444" t="s">
        <v>366</v>
      </c>
      <c r="C57" s="463">
        <v>454864</v>
      </c>
      <c r="D57" s="463">
        <v>4032809</v>
      </c>
      <c r="E57" s="445"/>
      <c r="F57" s="446">
        <v>-93.1</v>
      </c>
      <c r="G57" s="447">
        <v>-13.23</v>
      </c>
      <c r="H57" s="448">
        <v>8.02</v>
      </c>
      <c r="I57" s="129" t="s">
        <v>102</v>
      </c>
      <c r="J57" s="129" t="s">
        <v>102</v>
      </c>
      <c r="K57" s="129"/>
      <c r="L57" s="413" t="s">
        <v>102</v>
      </c>
      <c r="M57" s="129" t="s">
        <v>102</v>
      </c>
      <c r="N57" s="129" t="s">
        <v>102</v>
      </c>
      <c r="O57" s="129" t="s">
        <v>102</v>
      </c>
      <c r="P57" s="129" t="s">
        <v>102</v>
      </c>
      <c r="Q57" s="407"/>
      <c r="R57" s="296"/>
      <c r="S57" s="322"/>
      <c r="T57" s="322"/>
      <c r="U57" s="322"/>
      <c r="V57" s="322"/>
    </row>
    <row r="58" spans="1:22" ht="15" customHeight="1" x14ac:dyDescent="0.2">
      <c r="A58" s="434"/>
      <c r="B58" s="449"/>
      <c r="C58" s="450"/>
      <c r="D58" s="450"/>
      <c r="E58" s="451"/>
      <c r="F58" s="477" t="s">
        <v>369</v>
      </c>
      <c r="G58" s="478"/>
      <c r="H58" s="478"/>
      <c r="I58" s="478"/>
      <c r="J58" s="478"/>
      <c r="K58" s="478"/>
      <c r="L58" s="478"/>
      <c r="M58" s="478"/>
      <c r="N58" s="478"/>
      <c r="O58" s="478"/>
      <c r="P58" s="479"/>
      <c r="Q58" s="414"/>
      <c r="R58" s="296"/>
      <c r="S58" s="322"/>
      <c r="T58" s="322"/>
      <c r="U58" s="322"/>
      <c r="V58" s="322"/>
    </row>
    <row r="59" spans="1:22" x14ac:dyDescent="0.2">
      <c r="B59" s="452"/>
      <c r="C59" s="453"/>
      <c r="D59" s="453"/>
      <c r="E59" s="475" t="s">
        <v>158</v>
      </c>
      <c r="F59" s="464">
        <f>MIN(F2:F53)</f>
        <v>-115.83</v>
      </c>
      <c r="G59" s="465">
        <f>MIN(G2:G53)</f>
        <v>-15.78</v>
      </c>
      <c r="H59" s="465">
        <f t="shared" ref="G59:O59" si="0">MIN(H2:H53)</f>
        <v>-0.04</v>
      </c>
      <c r="I59" s="466">
        <f t="shared" si="0"/>
        <v>-21.2</v>
      </c>
      <c r="J59" s="466">
        <f t="shared" si="0"/>
        <v>3.72</v>
      </c>
      <c r="K59" s="465"/>
      <c r="L59" s="467">
        <f t="shared" si="0"/>
        <v>150</v>
      </c>
      <c r="M59" s="467">
        <f>MIN(M2:M53)</f>
        <v>32</v>
      </c>
      <c r="N59" s="467">
        <f t="shared" si="0"/>
        <v>34</v>
      </c>
      <c r="O59" s="467">
        <f t="shared" si="0"/>
        <v>24</v>
      </c>
      <c r="P59" s="468">
        <f>MIN(P2:P53)</f>
        <v>6</v>
      </c>
      <c r="Q59" s="454"/>
      <c r="R59" s="322"/>
      <c r="S59" s="322"/>
      <c r="T59" s="322"/>
      <c r="U59" s="322"/>
      <c r="V59" s="322"/>
    </row>
    <row r="60" spans="1:22" x14ac:dyDescent="0.2">
      <c r="B60" s="452"/>
      <c r="C60" s="453"/>
      <c r="D60" s="453"/>
      <c r="E60" s="475" t="s">
        <v>159</v>
      </c>
      <c r="F60" s="469">
        <f>MAX(F2:F53)</f>
        <v>-90.33</v>
      </c>
      <c r="G60" s="455">
        <f t="shared" ref="G60:O60" si="1">MAX(G2:G53)</f>
        <v>-12.69</v>
      </c>
      <c r="H60" s="455">
        <f t="shared" si="1"/>
        <v>14.1</v>
      </c>
      <c r="I60" s="456">
        <f t="shared" si="1"/>
        <v>-8.4</v>
      </c>
      <c r="J60" s="454">
        <f t="shared" si="1"/>
        <v>108.56</v>
      </c>
      <c r="K60" s="455"/>
      <c r="L60" s="454">
        <f t="shared" si="1"/>
        <v>26440</v>
      </c>
      <c r="M60" s="454">
        <f>MAX(M2:M53)</f>
        <v>62</v>
      </c>
      <c r="N60" s="454">
        <f t="shared" si="1"/>
        <v>55</v>
      </c>
      <c r="O60" s="454">
        <f t="shared" si="1"/>
        <v>47</v>
      </c>
      <c r="P60" s="470">
        <f>MAX(P2:P53)</f>
        <v>46</v>
      </c>
      <c r="Q60" s="454"/>
      <c r="R60" s="322"/>
      <c r="S60" s="322"/>
      <c r="T60" s="322"/>
      <c r="U60" s="322"/>
      <c r="V60" s="322"/>
    </row>
    <row r="61" spans="1:22" x14ac:dyDescent="0.2">
      <c r="B61" s="452"/>
      <c r="C61" s="453"/>
      <c r="D61" s="453"/>
      <c r="E61" s="476" t="s">
        <v>160</v>
      </c>
      <c r="F61" s="471">
        <f>MEDIAN(F2:F53)</f>
        <v>-94.68</v>
      </c>
      <c r="G61" s="472">
        <f>MEDIAN(G2:G53)</f>
        <v>-13.864999999999998</v>
      </c>
      <c r="H61" s="472">
        <f t="shared" ref="H61:J61" si="2">MEDIAN(H2:H53)</f>
        <v>0.61</v>
      </c>
      <c r="I61" s="473">
        <f t="shared" si="2"/>
        <v>-12.45</v>
      </c>
      <c r="J61" s="474">
        <f t="shared" si="2"/>
        <v>67.650000000000006</v>
      </c>
      <c r="K61" s="472"/>
      <c r="L61" s="472">
        <f t="shared" ref="L61:P61" si="3">MEDIAN(L2:L53)</f>
        <v>4670</v>
      </c>
      <c r="M61" s="474">
        <f t="shared" si="3"/>
        <v>51</v>
      </c>
      <c r="N61" s="474">
        <f t="shared" si="3"/>
        <v>50</v>
      </c>
      <c r="O61" s="473">
        <f t="shared" si="3"/>
        <v>35.5</v>
      </c>
      <c r="P61" s="473">
        <f t="shared" si="3"/>
        <v>26.5</v>
      </c>
      <c r="Q61" s="454"/>
    </row>
    <row r="62" spans="1:22" x14ac:dyDescent="0.2">
      <c r="B62" s="452"/>
      <c r="C62" s="453"/>
      <c r="D62" s="453"/>
      <c r="E62" s="415"/>
      <c r="F62" s="455"/>
      <c r="G62" s="455"/>
      <c r="H62" s="455"/>
      <c r="I62" s="456"/>
      <c r="J62" s="455"/>
      <c r="K62" s="455"/>
      <c r="L62" s="454"/>
      <c r="M62" s="454"/>
      <c r="N62" s="454"/>
      <c r="O62" s="454"/>
      <c r="P62" s="454"/>
      <c r="Q62" s="454"/>
    </row>
    <row r="63" spans="1:22" x14ac:dyDescent="0.2">
      <c r="A63" s="416" t="s">
        <v>374</v>
      </c>
      <c r="B63" s="416"/>
      <c r="C63" s="416"/>
    </row>
    <row r="64" spans="1:22" x14ac:dyDescent="0.2">
      <c r="A64" s="416" t="s">
        <v>375</v>
      </c>
      <c r="B64" s="416"/>
      <c r="C64" s="416"/>
    </row>
    <row r="65" spans="1:17" ht="15.75" x14ac:dyDescent="0.2">
      <c r="A65" s="417" t="s">
        <v>376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O65" s="96"/>
      <c r="P65" s="96"/>
      <c r="Q65" s="96"/>
    </row>
    <row r="66" spans="1:17" x14ac:dyDescent="0.2">
      <c r="A66" s="418" t="s">
        <v>370</v>
      </c>
      <c r="B66" s="418"/>
      <c r="C66" s="418"/>
      <c r="O66" s="96"/>
      <c r="P66" s="96"/>
      <c r="Q66" s="96"/>
    </row>
    <row r="67" spans="1:17" x14ac:dyDescent="0.2">
      <c r="A67" s="418" t="s">
        <v>371</v>
      </c>
      <c r="B67" s="418"/>
      <c r="C67" s="418"/>
      <c r="D67" s="418"/>
      <c r="E67" s="418"/>
      <c r="F67" s="418"/>
      <c r="G67" s="418"/>
      <c r="H67" s="418"/>
      <c r="I67" s="418"/>
      <c r="O67" s="96"/>
      <c r="P67" s="96"/>
      <c r="Q67" s="96"/>
    </row>
    <row r="68" spans="1:17" x14ac:dyDescent="0.2">
      <c r="A68" s="418" t="s">
        <v>383</v>
      </c>
      <c r="B68" s="418"/>
      <c r="C68" s="418"/>
      <c r="O68" s="96"/>
      <c r="P68" s="96"/>
      <c r="Q68" s="96"/>
    </row>
    <row r="69" spans="1:17" x14ac:dyDescent="0.2">
      <c r="A69" s="418" t="s">
        <v>372</v>
      </c>
      <c r="B69" s="418"/>
      <c r="C69" s="418"/>
      <c r="O69" s="96"/>
      <c r="P69" s="96"/>
      <c r="Q69" s="96"/>
    </row>
    <row r="70" spans="1:17" x14ac:dyDescent="0.2">
      <c r="A70" s="419" t="s">
        <v>373</v>
      </c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1"/>
      <c r="O70" s="96"/>
      <c r="P70" s="96"/>
      <c r="Q70" s="96"/>
    </row>
  </sheetData>
  <mergeCells count="9">
    <mergeCell ref="A68:C68"/>
    <mergeCell ref="A69:C69"/>
    <mergeCell ref="A70:N70"/>
    <mergeCell ref="F58:P58"/>
    <mergeCell ref="A63:C63"/>
    <mergeCell ref="A64:C64"/>
    <mergeCell ref="A65:L65"/>
    <mergeCell ref="A66:C66"/>
    <mergeCell ref="A67:I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Table3-1</vt:lpstr>
      <vt:lpstr>Table 3-2</vt:lpstr>
      <vt:lpstr>Table 3-3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Johnson</dc:creator>
  <cp:lastModifiedBy>Peggy Johnson</cp:lastModifiedBy>
  <dcterms:created xsi:type="dcterms:W3CDTF">2016-05-02T21:17:33Z</dcterms:created>
  <dcterms:modified xsi:type="dcterms:W3CDTF">2016-06-14T22:52:29Z</dcterms:modified>
</cp:coreProperties>
</file>