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nshine_valley\tc_publication\appendices_v3\"/>
    </mc:Choice>
  </mc:AlternateContent>
  <bookViews>
    <workbookView xWindow="0" yWindow="0" windowWidth="28800" windowHeight="12435" activeTab="4"/>
  </bookViews>
  <sheets>
    <sheet name="Chemistry" sheetId="2" r:id="rId1"/>
    <sheet name="Saturation Indices" sheetId="4" r:id="rId2"/>
    <sheet name="Ion Exchange Correction" sheetId="5" r:id="rId3"/>
    <sheet name="Cl Br Data" sheetId="6" r:id="rId4"/>
    <sheet name="Precip. Stable Isotope Data" sheetId="8" r:id="rId5"/>
  </sheets>
  <definedNames>
    <definedName name="_76_SV_samples_w_ORP_T_pe_set_to_4_out" localSheetId="1">'Saturation Indices'!$B$1:$I$79</definedName>
    <definedName name="SV_Q_69_sites_72_samples_for_Cl_mass_balance" localSheetId="3">'Cl Br Data'!$A$1:$CQ$73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8" l="1"/>
  <c r="G29" i="8"/>
  <c r="B29" i="8"/>
  <c r="G28" i="8"/>
  <c r="B28" i="8"/>
  <c r="G27" i="8"/>
  <c r="B27" i="8"/>
  <c r="G26" i="8"/>
  <c r="B26" i="8"/>
  <c r="G25" i="8"/>
  <c r="B25" i="8"/>
  <c r="G24" i="8"/>
  <c r="B24" i="8"/>
  <c r="G23" i="8"/>
  <c r="B23" i="8"/>
  <c r="G22" i="8"/>
  <c r="B22" i="8"/>
  <c r="G21" i="8"/>
  <c r="B21" i="8"/>
  <c r="G20" i="8"/>
  <c r="B20" i="8"/>
  <c r="G19" i="8"/>
  <c r="B19" i="8"/>
  <c r="G18" i="8"/>
  <c r="B18" i="8"/>
  <c r="G17" i="8"/>
  <c r="B17" i="8"/>
  <c r="G16" i="8"/>
  <c r="B16" i="8"/>
  <c r="G15" i="8"/>
  <c r="E15" i="8"/>
  <c r="B15" i="8"/>
  <c r="G14" i="8"/>
  <c r="E14" i="8"/>
  <c r="B14" i="8"/>
  <c r="G13" i="8"/>
  <c r="E13" i="8"/>
  <c r="B13" i="8"/>
  <c r="G12" i="8"/>
  <c r="E12" i="8"/>
  <c r="B12" i="8"/>
  <c r="G11" i="8"/>
  <c r="E11" i="8"/>
  <c r="B11" i="8"/>
  <c r="G10" i="8"/>
  <c r="E10" i="8"/>
  <c r="B10" i="8"/>
  <c r="G9" i="8"/>
  <c r="E9" i="8"/>
  <c r="B9" i="8"/>
  <c r="E8" i="8"/>
  <c r="B8" i="8"/>
  <c r="E7" i="8"/>
  <c r="B7" i="8"/>
  <c r="E6" i="8"/>
  <c r="B6" i="8"/>
  <c r="E5" i="8"/>
  <c r="B5" i="8"/>
  <c r="E4" i="8"/>
  <c r="B4" i="8"/>
  <c r="K35" i="6" l="1"/>
  <c r="J35" i="6"/>
  <c r="K30" i="6"/>
  <c r="J30" i="6"/>
  <c r="K67" i="6"/>
  <c r="J67" i="6"/>
  <c r="K34" i="6"/>
  <c r="J34" i="6"/>
  <c r="K70" i="6"/>
  <c r="J70" i="6"/>
  <c r="K63" i="6"/>
  <c r="J63" i="6"/>
  <c r="K6" i="6"/>
  <c r="J6" i="6"/>
  <c r="K42" i="6"/>
  <c r="J42" i="6"/>
  <c r="K38" i="6"/>
  <c r="J38" i="6"/>
  <c r="K65" i="6"/>
  <c r="J65" i="6"/>
  <c r="K75" i="6"/>
  <c r="J75" i="6"/>
  <c r="K55" i="6"/>
  <c r="J55" i="6"/>
  <c r="K68" i="6"/>
  <c r="J68" i="6"/>
  <c r="K76" i="6"/>
  <c r="J76" i="6"/>
  <c r="K22" i="6"/>
  <c r="J22" i="6"/>
  <c r="K61" i="6"/>
  <c r="J61" i="6"/>
  <c r="K4" i="6"/>
  <c r="J4" i="6"/>
  <c r="K58" i="6"/>
  <c r="J58" i="6"/>
  <c r="K24" i="6"/>
  <c r="J24" i="6"/>
  <c r="K5" i="6"/>
  <c r="J5" i="6"/>
  <c r="K51" i="6"/>
  <c r="J51" i="6"/>
  <c r="K43" i="6"/>
  <c r="J43" i="6"/>
  <c r="K7" i="6"/>
  <c r="J7" i="6"/>
  <c r="K23" i="6"/>
  <c r="J23" i="6"/>
  <c r="K72" i="6"/>
  <c r="J72" i="6"/>
  <c r="K32" i="6"/>
  <c r="J32" i="6"/>
  <c r="K74" i="6"/>
  <c r="J74" i="6"/>
  <c r="K13" i="6"/>
  <c r="J13" i="6"/>
  <c r="K62" i="6"/>
  <c r="J62" i="6"/>
  <c r="K36" i="6"/>
  <c r="J36" i="6"/>
  <c r="K39" i="6"/>
  <c r="J39" i="6"/>
  <c r="K20" i="6"/>
  <c r="J20" i="6"/>
  <c r="K57" i="6"/>
  <c r="J57" i="6"/>
  <c r="K16" i="6"/>
  <c r="J16" i="6"/>
  <c r="K27" i="6"/>
  <c r="J27" i="6"/>
  <c r="K15" i="6"/>
  <c r="J15" i="6"/>
  <c r="K17" i="6"/>
  <c r="J17" i="6"/>
  <c r="K40" i="6"/>
  <c r="J40" i="6"/>
  <c r="K69" i="6"/>
  <c r="J69" i="6"/>
  <c r="K33" i="6"/>
  <c r="J33" i="6"/>
  <c r="K12" i="6"/>
  <c r="J12" i="6"/>
  <c r="K60" i="6"/>
  <c r="J60" i="6"/>
  <c r="K59" i="6"/>
  <c r="J59" i="6"/>
  <c r="K37" i="6"/>
  <c r="J37" i="6"/>
  <c r="K64" i="6"/>
  <c r="J64" i="6"/>
  <c r="K10" i="6"/>
  <c r="J10" i="6"/>
  <c r="K9" i="6"/>
  <c r="J9" i="6"/>
  <c r="K2" i="6"/>
  <c r="J2" i="6"/>
  <c r="K21" i="6"/>
  <c r="J21" i="6"/>
  <c r="K18" i="6"/>
  <c r="J18" i="6"/>
  <c r="K46" i="6"/>
  <c r="J46" i="6"/>
  <c r="K50" i="6"/>
  <c r="J50" i="6"/>
  <c r="K25" i="6"/>
  <c r="J25" i="6"/>
  <c r="K8" i="6"/>
  <c r="J8" i="6"/>
  <c r="K14" i="6"/>
  <c r="J14" i="6"/>
  <c r="K66" i="6"/>
  <c r="J66" i="6"/>
  <c r="K49" i="6"/>
  <c r="J49" i="6"/>
  <c r="K45" i="6"/>
  <c r="J45" i="6"/>
  <c r="K52" i="6"/>
  <c r="J52" i="6"/>
  <c r="K26" i="6"/>
  <c r="J26" i="6"/>
  <c r="K44" i="6"/>
  <c r="J44" i="6"/>
  <c r="K11" i="6"/>
  <c r="J11" i="6"/>
  <c r="K19" i="6"/>
  <c r="J19" i="6"/>
  <c r="K71" i="6"/>
  <c r="J71" i="6"/>
  <c r="K31" i="6"/>
  <c r="J31" i="6"/>
  <c r="K48" i="6"/>
  <c r="J48" i="6"/>
  <c r="K41" i="6"/>
  <c r="J41" i="6"/>
  <c r="K47" i="6"/>
  <c r="J47" i="6"/>
  <c r="K56" i="6"/>
  <c r="J56" i="6"/>
  <c r="K28" i="6"/>
  <c r="J28" i="6"/>
  <c r="K29" i="6"/>
  <c r="J29" i="6"/>
  <c r="K3" i="6"/>
  <c r="J3" i="6"/>
  <c r="Z80" i="5" l="1"/>
  <c r="Y80" i="5"/>
  <c r="X80" i="5"/>
  <c r="O80" i="5"/>
  <c r="N80" i="5"/>
  <c r="T80" i="5" s="1"/>
  <c r="W80" i="5" s="1"/>
  <c r="M80" i="5"/>
  <c r="Z79" i="5"/>
  <c r="Y79" i="5"/>
  <c r="X79" i="5"/>
  <c r="O79" i="5"/>
  <c r="N79" i="5"/>
  <c r="T79" i="5" s="1"/>
  <c r="W79" i="5" s="1"/>
  <c r="M79" i="5"/>
  <c r="Z78" i="5"/>
  <c r="Y78" i="5"/>
  <c r="X78" i="5"/>
  <c r="O78" i="5"/>
  <c r="N78" i="5"/>
  <c r="T78" i="5" s="1"/>
  <c r="W78" i="5" s="1"/>
  <c r="M78" i="5"/>
  <c r="Z77" i="5"/>
  <c r="Y77" i="5"/>
  <c r="X77" i="5"/>
  <c r="O77" i="5"/>
  <c r="N77" i="5"/>
  <c r="T77" i="5" s="1"/>
  <c r="W77" i="5" s="1"/>
  <c r="M77" i="5"/>
  <c r="Z76" i="5"/>
  <c r="Y76" i="5"/>
  <c r="X76" i="5"/>
  <c r="O76" i="5"/>
  <c r="N76" i="5"/>
  <c r="T76" i="5" s="1"/>
  <c r="W76" i="5" s="1"/>
  <c r="M76" i="5"/>
  <c r="Z75" i="5"/>
  <c r="Y75" i="5"/>
  <c r="X75" i="5"/>
  <c r="O75" i="5"/>
  <c r="N75" i="5"/>
  <c r="T75" i="5" s="1"/>
  <c r="W75" i="5" s="1"/>
  <c r="M75" i="5"/>
  <c r="Z74" i="5"/>
  <c r="Y74" i="5"/>
  <c r="X74" i="5"/>
  <c r="O74" i="5"/>
  <c r="N74" i="5"/>
  <c r="T74" i="5" s="1"/>
  <c r="W74" i="5" s="1"/>
  <c r="M74" i="5"/>
  <c r="Z73" i="5"/>
  <c r="Y73" i="5"/>
  <c r="X73" i="5"/>
  <c r="O73" i="5"/>
  <c r="N73" i="5"/>
  <c r="T73" i="5" s="1"/>
  <c r="W73" i="5" s="1"/>
  <c r="M73" i="5"/>
  <c r="Z72" i="5"/>
  <c r="Y72" i="5"/>
  <c r="X72" i="5"/>
  <c r="O72" i="5"/>
  <c r="N72" i="5"/>
  <c r="T72" i="5" s="1"/>
  <c r="W72" i="5" s="1"/>
  <c r="M72" i="5"/>
  <c r="Z71" i="5"/>
  <c r="Y71" i="5"/>
  <c r="X71" i="5"/>
  <c r="O71" i="5"/>
  <c r="N71" i="5"/>
  <c r="T71" i="5" s="1"/>
  <c r="W71" i="5" s="1"/>
  <c r="M71" i="5"/>
  <c r="Z70" i="5"/>
  <c r="Y70" i="5"/>
  <c r="X70" i="5"/>
  <c r="O70" i="5"/>
  <c r="N70" i="5"/>
  <c r="T70" i="5" s="1"/>
  <c r="W70" i="5" s="1"/>
  <c r="M70" i="5"/>
  <c r="Z69" i="5"/>
  <c r="Y69" i="5"/>
  <c r="X69" i="5"/>
  <c r="O69" i="5"/>
  <c r="N69" i="5"/>
  <c r="T69" i="5" s="1"/>
  <c r="W69" i="5" s="1"/>
  <c r="M69" i="5"/>
  <c r="Z68" i="5"/>
  <c r="Y68" i="5"/>
  <c r="X68" i="5"/>
  <c r="O68" i="5"/>
  <c r="N68" i="5"/>
  <c r="T68" i="5" s="1"/>
  <c r="W68" i="5" s="1"/>
  <c r="M68" i="5"/>
  <c r="Z67" i="5"/>
  <c r="Y67" i="5"/>
  <c r="X67" i="5"/>
  <c r="O67" i="5"/>
  <c r="N67" i="5"/>
  <c r="T67" i="5" s="1"/>
  <c r="W67" i="5" s="1"/>
  <c r="M67" i="5"/>
  <c r="Z66" i="5"/>
  <c r="Y66" i="5"/>
  <c r="X66" i="5"/>
  <c r="O66" i="5"/>
  <c r="N66" i="5"/>
  <c r="T66" i="5" s="1"/>
  <c r="W66" i="5" s="1"/>
  <c r="M66" i="5"/>
  <c r="Z65" i="5"/>
  <c r="Y65" i="5"/>
  <c r="X65" i="5"/>
  <c r="O65" i="5"/>
  <c r="N65" i="5"/>
  <c r="T65" i="5" s="1"/>
  <c r="W65" i="5" s="1"/>
  <c r="M65" i="5"/>
  <c r="Z64" i="5"/>
  <c r="Y64" i="5"/>
  <c r="X64" i="5"/>
  <c r="O64" i="5"/>
  <c r="N64" i="5"/>
  <c r="M64" i="5"/>
  <c r="Z63" i="5"/>
  <c r="Y63" i="5"/>
  <c r="X63" i="5"/>
  <c r="O63" i="5"/>
  <c r="N63" i="5"/>
  <c r="T63" i="5" s="1"/>
  <c r="W63" i="5" s="1"/>
  <c r="M63" i="5"/>
  <c r="Z62" i="5"/>
  <c r="Y62" i="5"/>
  <c r="X62" i="5"/>
  <c r="O62" i="5"/>
  <c r="N62" i="5"/>
  <c r="T62" i="5" s="1"/>
  <c r="W62" i="5" s="1"/>
  <c r="M62" i="5"/>
  <c r="Z61" i="5"/>
  <c r="Y61" i="5"/>
  <c r="X61" i="5"/>
  <c r="O61" i="5"/>
  <c r="N61" i="5"/>
  <c r="T61" i="5" s="1"/>
  <c r="W61" i="5" s="1"/>
  <c r="M61" i="5"/>
  <c r="Z60" i="5"/>
  <c r="Y60" i="5"/>
  <c r="X60" i="5"/>
  <c r="O60" i="5"/>
  <c r="N60" i="5"/>
  <c r="M60" i="5"/>
  <c r="Z59" i="5"/>
  <c r="Y59" i="5"/>
  <c r="X59" i="5"/>
  <c r="O59" i="5"/>
  <c r="P59" i="5" s="1"/>
  <c r="R59" i="5" s="1"/>
  <c r="U59" i="5" s="1"/>
  <c r="N59" i="5"/>
  <c r="M59" i="5"/>
  <c r="Z58" i="5"/>
  <c r="Y58" i="5"/>
  <c r="X58" i="5"/>
  <c r="O58" i="5"/>
  <c r="P58" i="5" s="1"/>
  <c r="R58" i="5" s="1"/>
  <c r="U58" i="5" s="1"/>
  <c r="N58" i="5"/>
  <c r="M58" i="5"/>
  <c r="Z57" i="5"/>
  <c r="Y57" i="5"/>
  <c r="X57" i="5"/>
  <c r="O57" i="5"/>
  <c r="N57" i="5"/>
  <c r="M57" i="5"/>
  <c r="Z56" i="5"/>
  <c r="Y56" i="5"/>
  <c r="X56" i="5"/>
  <c r="O56" i="5"/>
  <c r="P56" i="5" s="1"/>
  <c r="R56" i="5" s="1"/>
  <c r="U56" i="5" s="1"/>
  <c r="N56" i="5"/>
  <c r="M56" i="5"/>
  <c r="Z55" i="5"/>
  <c r="Y55" i="5"/>
  <c r="X55" i="5"/>
  <c r="O55" i="5"/>
  <c r="P55" i="5" s="1"/>
  <c r="R55" i="5" s="1"/>
  <c r="U55" i="5" s="1"/>
  <c r="N55" i="5"/>
  <c r="M55" i="5"/>
  <c r="Z54" i="5"/>
  <c r="Y54" i="5"/>
  <c r="X54" i="5"/>
  <c r="O54" i="5"/>
  <c r="N54" i="5"/>
  <c r="M54" i="5"/>
  <c r="Z53" i="5"/>
  <c r="Y53" i="5"/>
  <c r="X53" i="5"/>
  <c r="O53" i="5"/>
  <c r="P53" i="5" s="1"/>
  <c r="R53" i="5" s="1"/>
  <c r="U53" i="5" s="1"/>
  <c r="N53" i="5"/>
  <c r="M53" i="5"/>
  <c r="Z52" i="5"/>
  <c r="Y52" i="5"/>
  <c r="X52" i="5"/>
  <c r="O52" i="5"/>
  <c r="N52" i="5"/>
  <c r="M52" i="5"/>
  <c r="Z51" i="5"/>
  <c r="Y51" i="5"/>
  <c r="X51" i="5"/>
  <c r="O51" i="5"/>
  <c r="P51" i="5" s="1"/>
  <c r="R51" i="5" s="1"/>
  <c r="U51" i="5" s="1"/>
  <c r="N51" i="5"/>
  <c r="M51" i="5"/>
  <c r="Z50" i="5"/>
  <c r="Y50" i="5"/>
  <c r="X50" i="5"/>
  <c r="O50" i="5"/>
  <c r="N50" i="5"/>
  <c r="M50" i="5"/>
  <c r="Z49" i="5"/>
  <c r="Y49" i="5"/>
  <c r="X49" i="5"/>
  <c r="O49" i="5"/>
  <c r="P49" i="5" s="1"/>
  <c r="R49" i="5" s="1"/>
  <c r="U49" i="5" s="1"/>
  <c r="N49" i="5"/>
  <c r="M49" i="5"/>
  <c r="Z48" i="5"/>
  <c r="Y48" i="5"/>
  <c r="X48" i="5"/>
  <c r="O48" i="5"/>
  <c r="N48" i="5"/>
  <c r="M48" i="5"/>
  <c r="Z47" i="5"/>
  <c r="Y47" i="5"/>
  <c r="X47" i="5"/>
  <c r="P47" i="5"/>
  <c r="R47" i="5" s="1"/>
  <c r="U47" i="5" s="1"/>
  <c r="O47" i="5"/>
  <c r="N47" i="5"/>
  <c r="M47" i="5"/>
  <c r="Z46" i="5"/>
  <c r="Y46" i="5"/>
  <c r="X46" i="5"/>
  <c r="O46" i="5"/>
  <c r="P46" i="5" s="1"/>
  <c r="R46" i="5" s="1"/>
  <c r="U46" i="5" s="1"/>
  <c r="N46" i="5"/>
  <c r="M46" i="5"/>
  <c r="Z45" i="5"/>
  <c r="Y45" i="5"/>
  <c r="X45" i="5"/>
  <c r="O45" i="5"/>
  <c r="N45" i="5"/>
  <c r="M45" i="5"/>
  <c r="Z44" i="5"/>
  <c r="Y44" i="5"/>
  <c r="X44" i="5"/>
  <c r="O44" i="5"/>
  <c r="P44" i="5" s="1"/>
  <c r="R44" i="5" s="1"/>
  <c r="U44" i="5" s="1"/>
  <c r="N44" i="5"/>
  <c r="M44" i="5"/>
  <c r="Z43" i="5"/>
  <c r="Y43" i="5"/>
  <c r="X43" i="5"/>
  <c r="O43" i="5"/>
  <c r="P43" i="5" s="1"/>
  <c r="R43" i="5" s="1"/>
  <c r="U43" i="5" s="1"/>
  <c r="N43" i="5"/>
  <c r="M43" i="5"/>
  <c r="Z42" i="5"/>
  <c r="Y42" i="5"/>
  <c r="X42" i="5"/>
  <c r="O42" i="5"/>
  <c r="P42" i="5" s="1"/>
  <c r="R42" i="5" s="1"/>
  <c r="U42" i="5" s="1"/>
  <c r="N42" i="5"/>
  <c r="M42" i="5"/>
  <c r="Z41" i="5"/>
  <c r="Y41" i="5"/>
  <c r="X41" i="5"/>
  <c r="O41" i="5"/>
  <c r="N41" i="5"/>
  <c r="M41" i="5"/>
  <c r="Z40" i="5"/>
  <c r="Y40" i="5"/>
  <c r="X40" i="5"/>
  <c r="O40" i="5"/>
  <c r="P40" i="5" s="1"/>
  <c r="R40" i="5" s="1"/>
  <c r="U40" i="5" s="1"/>
  <c r="N40" i="5"/>
  <c r="M40" i="5"/>
  <c r="Z39" i="5"/>
  <c r="Y39" i="5"/>
  <c r="X39" i="5"/>
  <c r="O39" i="5"/>
  <c r="N39" i="5"/>
  <c r="M39" i="5"/>
  <c r="Z38" i="5"/>
  <c r="Y38" i="5"/>
  <c r="X38" i="5"/>
  <c r="O38" i="5"/>
  <c r="N38" i="5"/>
  <c r="M38" i="5"/>
  <c r="Z37" i="5"/>
  <c r="Y37" i="5"/>
  <c r="X37" i="5"/>
  <c r="O37" i="5"/>
  <c r="P37" i="5" s="1"/>
  <c r="R37" i="5" s="1"/>
  <c r="U37" i="5" s="1"/>
  <c r="N37" i="5"/>
  <c r="M37" i="5"/>
  <c r="Z36" i="5"/>
  <c r="Y36" i="5"/>
  <c r="X36" i="5"/>
  <c r="O36" i="5"/>
  <c r="N36" i="5"/>
  <c r="M36" i="5"/>
  <c r="Z35" i="5"/>
  <c r="Y35" i="5"/>
  <c r="X35" i="5"/>
  <c r="O35" i="5"/>
  <c r="P35" i="5" s="1"/>
  <c r="R35" i="5" s="1"/>
  <c r="U35" i="5" s="1"/>
  <c r="N35" i="5"/>
  <c r="M35" i="5"/>
  <c r="Z34" i="5"/>
  <c r="Y34" i="5"/>
  <c r="X34" i="5"/>
  <c r="O34" i="5"/>
  <c r="N34" i="5"/>
  <c r="M34" i="5"/>
  <c r="Q34" i="5" s="1"/>
  <c r="S34" i="5" s="1"/>
  <c r="V34" i="5" s="1"/>
  <c r="Z33" i="5"/>
  <c r="Y33" i="5"/>
  <c r="X33" i="5"/>
  <c r="O33" i="5"/>
  <c r="P33" i="5" s="1"/>
  <c r="R33" i="5" s="1"/>
  <c r="U33" i="5" s="1"/>
  <c r="N33" i="5"/>
  <c r="M33" i="5"/>
  <c r="Z32" i="5"/>
  <c r="Y32" i="5"/>
  <c r="X32" i="5"/>
  <c r="O32" i="5"/>
  <c r="N32" i="5"/>
  <c r="M32" i="5"/>
  <c r="Z31" i="5"/>
  <c r="Y31" i="5"/>
  <c r="X31" i="5"/>
  <c r="O31" i="5"/>
  <c r="N31" i="5"/>
  <c r="M31" i="5"/>
  <c r="Z30" i="5"/>
  <c r="Y30" i="5"/>
  <c r="X30" i="5"/>
  <c r="O30" i="5"/>
  <c r="N30" i="5"/>
  <c r="M30" i="5"/>
  <c r="Z29" i="5"/>
  <c r="Y29" i="5"/>
  <c r="X29" i="5"/>
  <c r="O29" i="5"/>
  <c r="P29" i="5" s="1"/>
  <c r="R29" i="5" s="1"/>
  <c r="U29" i="5" s="1"/>
  <c r="N29" i="5"/>
  <c r="M29" i="5"/>
  <c r="Z28" i="5"/>
  <c r="Y28" i="5"/>
  <c r="X28" i="5"/>
  <c r="O28" i="5"/>
  <c r="N28" i="5"/>
  <c r="M28" i="5"/>
  <c r="Z27" i="5"/>
  <c r="Y27" i="5"/>
  <c r="X27" i="5"/>
  <c r="O27" i="5"/>
  <c r="Q27" i="5" s="1"/>
  <c r="S27" i="5" s="1"/>
  <c r="V27" i="5" s="1"/>
  <c r="N27" i="5"/>
  <c r="T27" i="5" s="1"/>
  <c r="W27" i="5" s="1"/>
  <c r="M27" i="5"/>
  <c r="Z26" i="5"/>
  <c r="Y26" i="5"/>
  <c r="X26" i="5"/>
  <c r="O26" i="5"/>
  <c r="N26" i="5"/>
  <c r="T26" i="5" s="1"/>
  <c r="W26" i="5" s="1"/>
  <c r="M26" i="5"/>
  <c r="Z25" i="5"/>
  <c r="Y25" i="5"/>
  <c r="X25" i="5"/>
  <c r="O25" i="5"/>
  <c r="N25" i="5"/>
  <c r="T25" i="5" s="1"/>
  <c r="W25" i="5" s="1"/>
  <c r="M25" i="5"/>
  <c r="Z24" i="5"/>
  <c r="Y24" i="5"/>
  <c r="X24" i="5"/>
  <c r="O24" i="5"/>
  <c r="N24" i="5"/>
  <c r="M24" i="5"/>
  <c r="P24" i="5" s="1"/>
  <c r="R24" i="5" s="1"/>
  <c r="U24" i="5" s="1"/>
  <c r="Z23" i="5"/>
  <c r="Y23" i="5"/>
  <c r="X23" i="5"/>
  <c r="T23" i="5"/>
  <c r="W23" i="5" s="1"/>
  <c r="O23" i="5"/>
  <c r="N23" i="5"/>
  <c r="M23" i="5"/>
  <c r="Z22" i="5"/>
  <c r="Y22" i="5"/>
  <c r="X22" i="5"/>
  <c r="O22" i="5"/>
  <c r="N22" i="5"/>
  <c r="M22" i="5"/>
  <c r="Z21" i="5"/>
  <c r="Y21" i="5"/>
  <c r="X21" i="5"/>
  <c r="O21" i="5"/>
  <c r="N21" i="5"/>
  <c r="T21" i="5" s="1"/>
  <c r="W21" i="5" s="1"/>
  <c r="M21" i="5"/>
  <c r="P21" i="5" s="1"/>
  <c r="R21" i="5" s="1"/>
  <c r="U21" i="5" s="1"/>
  <c r="Z20" i="5"/>
  <c r="Y20" i="5"/>
  <c r="X20" i="5"/>
  <c r="O20" i="5"/>
  <c r="Q20" i="5" s="1"/>
  <c r="S20" i="5" s="1"/>
  <c r="V20" i="5" s="1"/>
  <c r="N20" i="5"/>
  <c r="M20" i="5"/>
  <c r="Z19" i="5"/>
  <c r="Y19" i="5"/>
  <c r="X19" i="5"/>
  <c r="O19" i="5"/>
  <c r="N19" i="5"/>
  <c r="T19" i="5" s="1"/>
  <c r="W19" i="5" s="1"/>
  <c r="M19" i="5"/>
  <c r="Z18" i="5"/>
  <c r="Y18" i="5"/>
  <c r="X18" i="5"/>
  <c r="O18" i="5"/>
  <c r="N18" i="5"/>
  <c r="T18" i="5" s="1"/>
  <c r="W18" i="5" s="1"/>
  <c r="M18" i="5"/>
  <c r="Z17" i="5"/>
  <c r="Y17" i="5"/>
  <c r="X17" i="5"/>
  <c r="O17" i="5"/>
  <c r="N17" i="5"/>
  <c r="T17" i="5" s="1"/>
  <c r="W17" i="5" s="1"/>
  <c r="M17" i="5"/>
  <c r="P17" i="5" s="1"/>
  <c r="R17" i="5" s="1"/>
  <c r="U17" i="5" s="1"/>
  <c r="Z16" i="5"/>
  <c r="Y16" i="5"/>
  <c r="X16" i="5"/>
  <c r="Q16" i="5"/>
  <c r="S16" i="5" s="1"/>
  <c r="V16" i="5" s="1"/>
  <c r="O16" i="5"/>
  <c r="N16" i="5"/>
  <c r="M16" i="5"/>
  <c r="P16" i="5" s="1"/>
  <c r="R16" i="5" s="1"/>
  <c r="U16" i="5" s="1"/>
  <c r="Z15" i="5"/>
  <c r="Y15" i="5"/>
  <c r="X15" i="5"/>
  <c r="T15" i="5"/>
  <c r="W15" i="5" s="1"/>
  <c r="O15" i="5"/>
  <c r="Q15" i="5" s="1"/>
  <c r="S15" i="5" s="1"/>
  <c r="V15" i="5" s="1"/>
  <c r="N15" i="5"/>
  <c r="M15" i="5"/>
  <c r="Z14" i="5"/>
  <c r="Y14" i="5"/>
  <c r="X14" i="5"/>
  <c r="O14" i="5"/>
  <c r="N14" i="5"/>
  <c r="M14" i="5"/>
  <c r="P14" i="5" s="1"/>
  <c r="R14" i="5" s="1"/>
  <c r="U14" i="5" s="1"/>
  <c r="Z13" i="5"/>
  <c r="Y13" i="5"/>
  <c r="X13" i="5"/>
  <c r="O13" i="5"/>
  <c r="N13" i="5"/>
  <c r="T13" i="5" s="1"/>
  <c r="W13" i="5" s="1"/>
  <c r="M13" i="5"/>
  <c r="Z12" i="5"/>
  <c r="Y12" i="5"/>
  <c r="X12" i="5"/>
  <c r="O12" i="5"/>
  <c r="N12" i="5"/>
  <c r="M12" i="5"/>
  <c r="Z11" i="5"/>
  <c r="Y11" i="5"/>
  <c r="X11" i="5"/>
  <c r="O11" i="5"/>
  <c r="Q11" i="5" s="1"/>
  <c r="S11" i="5" s="1"/>
  <c r="V11" i="5" s="1"/>
  <c r="N11" i="5"/>
  <c r="T11" i="5" s="1"/>
  <c r="W11" i="5" s="1"/>
  <c r="M11" i="5"/>
  <c r="Z10" i="5"/>
  <c r="Y10" i="5"/>
  <c r="X10" i="5"/>
  <c r="O10" i="5"/>
  <c r="N10" i="5"/>
  <c r="T10" i="5" s="1"/>
  <c r="W10" i="5" s="1"/>
  <c r="M10" i="5"/>
  <c r="Z9" i="5"/>
  <c r="Y9" i="5"/>
  <c r="X9" i="5"/>
  <c r="O9" i="5"/>
  <c r="N9" i="5"/>
  <c r="T9" i="5" s="1"/>
  <c r="W9" i="5" s="1"/>
  <c r="M9" i="5"/>
  <c r="Z8" i="5"/>
  <c r="Y8" i="5"/>
  <c r="X8" i="5"/>
  <c r="O8" i="5"/>
  <c r="Q8" i="5" s="1"/>
  <c r="S8" i="5" s="1"/>
  <c r="V8" i="5" s="1"/>
  <c r="N8" i="5"/>
  <c r="M8" i="5"/>
  <c r="Z7" i="5"/>
  <c r="Y7" i="5"/>
  <c r="X7" i="5"/>
  <c r="O7" i="5"/>
  <c r="N7" i="5"/>
  <c r="T7" i="5" s="1"/>
  <c r="W7" i="5" s="1"/>
  <c r="M7" i="5"/>
  <c r="Z6" i="5"/>
  <c r="Y6" i="5"/>
  <c r="X6" i="5"/>
  <c r="O6" i="5"/>
  <c r="N6" i="5"/>
  <c r="M6" i="5"/>
  <c r="Z5" i="5"/>
  <c r="Y5" i="5"/>
  <c r="X5" i="5"/>
  <c r="O5" i="5"/>
  <c r="N5" i="5"/>
  <c r="T5" i="5" s="1"/>
  <c r="W5" i="5" s="1"/>
  <c r="M5" i="5"/>
  <c r="Z4" i="5"/>
  <c r="Y4" i="5"/>
  <c r="X4" i="5"/>
  <c r="O4" i="5"/>
  <c r="Q4" i="5" s="1"/>
  <c r="S4" i="5" s="1"/>
  <c r="V4" i="5" s="1"/>
  <c r="N4" i="5"/>
  <c r="M4" i="5"/>
  <c r="Z3" i="5"/>
  <c r="Y3" i="5"/>
  <c r="X3" i="5"/>
  <c r="O3" i="5"/>
  <c r="Q3" i="5" s="1"/>
  <c r="S3" i="5" s="1"/>
  <c r="V3" i="5" s="1"/>
  <c r="N3" i="5"/>
  <c r="T3" i="5" s="1"/>
  <c r="W3" i="5" s="1"/>
  <c r="M3" i="5"/>
  <c r="AH69" i="2"/>
  <c r="AH62" i="2"/>
  <c r="AH67" i="2"/>
  <c r="AH68" i="2"/>
  <c r="AH60" i="2"/>
  <c r="AH59" i="2"/>
  <c r="AH41" i="2"/>
  <c r="AH56" i="2"/>
  <c r="AH61" i="2"/>
  <c r="AH66" i="2"/>
  <c r="AH53" i="2"/>
  <c r="AH55" i="2"/>
  <c r="AH64" i="2"/>
  <c r="AH65" i="2"/>
  <c r="P6" i="5" l="1"/>
  <c r="R6" i="5" s="1"/>
  <c r="U6" i="5" s="1"/>
  <c r="Q7" i="5"/>
  <c r="S7" i="5" s="1"/>
  <c r="V7" i="5" s="1"/>
  <c r="P11" i="5"/>
  <c r="R11" i="5" s="1"/>
  <c r="U11" i="5" s="1"/>
  <c r="Q12" i="5"/>
  <c r="S12" i="5" s="1"/>
  <c r="V12" i="5" s="1"/>
  <c r="Q24" i="5"/>
  <c r="S24" i="5" s="1"/>
  <c r="V24" i="5" s="1"/>
  <c r="P25" i="5"/>
  <c r="R25" i="5" s="1"/>
  <c r="U25" i="5" s="1"/>
  <c r="P30" i="5"/>
  <c r="R30" i="5" s="1"/>
  <c r="U30" i="5" s="1"/>
  <c r="P32" i="5"/>
  <c r="R32" i="5" s="1"/>
  <c r="U32" i="5" s="1"/>
  <c r="P39" i="5"/>
  <c r="R39" i="5" s="1"/>
  <c r="U39" i="5" s="1"/>
  <c r="P41" i="5"/>
  <c r="R41" i="5" s="1"/>
  <c r="U41" i="5" s="1"/>
  <c r="P48" i="5"/>
  <c r="R48" i="5" s="1"/>
  <c r="U48" i="5" s="1"/>
  <c r="P50" i="5"/>
  <c r="R50" i="5" s="1"/>
  <c r="U50" i="5" s="1"/>
  <c r="P57" i="5"/>
  <c r="R57" i="5" s="1"/>
  <c r="U57" i="5" s="1"/>
  <c r="P3" i="5"/>
  <c r="R3" i="5" s="1"/>
  <c r="U3" i="5" s="1"/>
  <c r="P10" i="5"/>
  <c r="R10" i="5" s="1"/>
  <c r="U10" i="5" s="1"/>
  <c r="P18" i="5"/>
  <c r="R18" i="5" s="1"/>
  <c r="U18" i="5" s="1"/>
  <c r="Q19" i="5"/>
  <c r="S19" i="5" s="1"/>
  <c r="V19" i="5" s="1"/>
  <c r="P36" i="5"/>
  <c r="R36" i="5" s="1"/>
  <c r="U36" i="5" s="1"/>
  <c r="Q37" i="5"/>
  <c r="S37" i="5" s="1"/>
  <c r="V37" i="5" s="1"/>
  <c r="P45" i="5"/>
  <c r="R45" i="5" s="1"/>
  <c r="U45" i="5" s="1"/>
  <c r="P52" i="5"/>
  <c r="R52" i="5" s="1"/>
  <c r="U52" i="5" s="1"/>
  <c r="P54" i="5"/>
  <c r="R54" i="5" s="1"/>
  <c r="U54" i="5" s="1"/>
  <c r="P8" i="5"/>
  <c r="R8" i="5" s="1"/>
  <c r="U8" i="5" s="1"/>
  <c r="P9" i="5"/>
  <c r="R9" i="5" s="1"/>
  <c r="U9" i="5" s="1"/>
  <c r="P13" i="5"/>
  <c r="R13" i="5" s="1"/>
  <c r="U13" i="5" s="1"/>
  <c r="P27" i="5"/>
  <c r="R27" i="5" s="1"/>
  <c r="U27" i="5" s="1"/>
  <c r="P31" i="5"/>
  <c r="R31" i="5" s="1"/>
  <c r="U31" i="5" s="1"/>
  <c r="Q36" i="5"/>
  <c r="S36" i="5" s="1"/>
  <c r="V36" i="5" s="1"/>
  <c r="P38" i="5"/>
  <c r="R38" i="5" s="1"/>
  <c r="U38" i="5" s="1"/>
  <c r="P5" i="5"/>
  <c r="R5" i="5" s="1"/>
  <c r="U5" i="5" s="1"/>
  <c r="P19" i="5"/>
  <c r="R19" i="5" s="1"/>
  <c r="U19" i="5" s="1"/>
  <c r="P22" i="5"/>
  <c r="R22" i="5" s="1"/>
  <c r="U22" i="5" s="1"/>
  <c r="Q23" i="5"/>
  <c r="S23" i="5" s="1"/>
  <c r="V23" i="5" s="1"/>
  <c r="P26" i="5"/>
  <c r="R26" i="5" s="1"/>
  <c r="U26" i="5" s="1"/>
  <c r="Q29" i="5"/>
  <c r="S29" i="5" s="1"/>
  <c r="V29" i="5" s="1"/>
  <c r="Q35" i="5"/>
  <c r="S35" i="5" s="1"/>
  <c r="V35" i="5" s="1"/>
  <c r="T4" i="5"/>
  <c r="W4" i="5" s="1"/>
  <c r="T12" i="5"/>
  <c r="W12" i="5" s="1"/>
  <c r="T20" i="5"/>
  <c r="W20" i="5" s="1"/>
  <c r="T60" i="5"/>
  <c r="W60" i="5" s="1"/>
  <c r="T6" i="5"/>
  <c r="W6" i="5" s="1"/>
  <c r="P7" i="5"/>
  <c r="R7" i="5" s="1"/>
  <c r="U7" i="5" s="1"/>
  <c r="T8" i="5"/>
  <c r="W8" i="5" s="1"/>
  <c r="T14" i="5"/>
  <c r="W14" i="5" s="1"/>
  <c r="P15" i="5"/>
  <c r="R15" i="5" s="1"/>
  <c r="U15" i="5" s="1"/>
  <c r="T16" i="5"/>
  <c r="W16" i="5" s="1"/>
  <c r="T22" i="5"/>
  <c r="W22" i="5" s="1"/>
  <c r="P23" i="5"/>
  <c r="R23" i="5" s="1"/>
  <c r="U23" i="5" s="1"/>
  <c r="T24" i="5"/>
  <c r="W24" i="5" s="1"/>
  <c r="P34" i="5"/>
  <c r="R34" i="5" s="1"/>
  <c r="U34" i="5" s="1"/>
  <c r="T64" i="5"/>
  <c r="W64" i="5" s="1"/>
  <c r="Q30" i="5"/>
  <c r="S30" i="5" s="1"/>
  <c r="V30" i="5" s="1"/>
  <c r="Q31" i="5"/>
  <c r="S31" i="5" s="1"/>
  <c r="V31" i="5" s="1"/>
  <c r="Q38" i="5"/>
  <c r="S38" i="5" s="1"/>
  <c r="V38" i="5" s="1"/>
  <c r="Q39" i="5"/>
  <c r="S39" i="5" s="1"/>
  <c r="V39" i="5" s="1"/>
  <c r="P4" i="5"/>
  <c r="R4" i="5" s="1"/>
  <c r="U4" i="5" s="1"/>
  <c r="P12" i="5"/>
  <c r="R12" i="5" s="1"/>
  <c r="U12" i="5" s="1"/>
  <c r="P20" i="5"/>
  <c r="R20" i="5" s="1"/>
  <c r="U20" i="5" s="1"/>
  <c r="Q32" i="5"/>
  <c r="S32" i="5" s="1"/>
  <c r="V32" i="5" s="1"/>
  <c r="Q33" i="5"/>
  <c r="S33" i="5" s="1"/>
  <c r="V33" i="5" s="1"/>
  <c r="Q40" i="5"/>
  <c r="S40" i="5" s="1"/>
  <c r="V40" i="5" s="1"/>
  <c r="Q41" i="5"/>
  <c r="S41" i="5" s="1"/>
  <c r="V41" i="5" s="1"/>
  <c r="Q42" i="5"/>
  <c r="S42" i="5" s="1"/>
  <c r="V42" i="5" s="1"/>
  <c r="Q43" i="5"/>
  <c r="S43" i="5" s="1"/>
  <c r="V43" i="5" s="1"/>
  <c r="Q44" i="5"/>
  <c r="S44" i="5" s="1"/>
  <c r="V44" i="5" s="1"/>
  <c r="Q45" i="5"/>
  <c r="S45" i="5" s="1"/>
  <c r="V45" i="5" s="1"/>
  <c r="Q46" i="5"/>
  <c r="S46" i="5" s="1"/>
  <c r="V46" i="5" s="1"/>
  <c r="Q47" i="5"/>
  <c r="S47" i="5" s="1"/>
  <c r="V47" i="5" s="1"/>
  <c r="Q48" i="5"/>
  <c r="S48" i="5" s="1"/>
  <c r="V48" i="5" s="1"/>
  <c r="Q49" i="5"/>
  <c r="S49" i="5" s="1"/>
  <c r="V49" i="5" s="1"/>
  <c r="Q50" i="5"/>
  <c r="S50" i="5" s="1"/>
  <c r="V50" i="5" s="1"/>
  <c r="Q51" i="5"/>
  <c r="S51" i="5" s="1"/>
  <c r="V51" i="5" s="1"/>
  <c r="Q52" i="5"/>
  <c r="S52" i="5" s="1"/>
  <c r="V52" i="5" s="1"/>
  <c r="Q53" i="5"/>
  <c r="S53" i="5" s="1"/>
  <c r="V53" i="5" s="1"/>
  <c r="Q54" i="5"/>
  <c r="S54" i="5" s="1"/>
  <c r="V54" i="5" s="1"/>
  <c r="Q55" i="5"/>
  <c r="S55" i="5" s="1"/>
  <c r="V55" i="5" s="1"/>
  <c r="Q56" i="5"/>
  <c r="S56" i="5" s="1"/>
  <c r="V56" i="5" s="1"/>
  <c r="Q57" i="5"/>
  <c r="S57" i="5" s="1"/>
  <c r="V57" i="5" s="1"/>
  <c r="Q58" i="5"/>
  <c r="S58" i="5" s="1"/>
  <c r="V58" i="5" s="1"/>
  <c r="Q59" i="5"/>
  <c r="S59" i="5" s="1"/>
  <c r="V59" i="5" s="1"/>
  <c r="P63" i="5"/>
  <c r="R63" i="5" s="1"/>
  <c r="U63" i="5" s="1"/>
  <c r="Q63" i="5"/>
  <c r="S63" i="5" s="1"/>
  <c r="V63" i="5" s="1"/>
  <c r="P71" i="5"/>
  <c r="R71" i="5" s="1"/>
  <c r="U71" i="5" s="1"/>
  <c r="Q71" i="5"/>
  <c r="S71" i="5" s="1"/>
  <c r="V71" i="5" s="1"/>
  <c r="P79" i="5"/>
  <c r="R79" i="5" s="1"/>
  <c r="U79" i="5" s="1"/>
  <c r="Q79" i="5"/>
  <c r="S79" i="5" s="1"/>
  <c r="V79" i="5" s="1"/>
  <c r="Q6" i="5"/>
  <c r="S6" i="5" s="1"/>
  <c r="V6" i="5" s="1"/>
  <c r="Q9" i="5"/>
  <c r="S9" i="5" s="1"/>
  <c r="V9" i="5" s="1"/>
  <c r="Q14" i="5"/>
  <c r="S14" i="5" s="1"/>
  <c r="V14" i="5" s="1"/>
  <c r="Q17" i="5"/>
  <c r="S17" i="5" s="1"/>
  <c r="V17" i="5" s="1"/>
  <c r="Q22" i="5"/>
  <c r="S22" i="5" s="1"/>
  <c r="V22" i="5" s="1"/>
  <c r="Q25" i="5"/>
  <c r="S25" i="5" s="1"/>
  <c r="V25" i="5" s="1"/>
  <c r="P67" i="5"/>
  <c r="R67" i="5" s="1"/>
  <c r="U67" i="5" s="1"/>
  <c r="Q67" i="5"/>
  <c r="S67" i="5" s="1"/>
  <c r="V67" i="5" s="1"/>
  <c r="P75" i="5"/>
  <c r="R75" i="5" s="1"/>
  <c r="U75" i="5" s="1"/>
  <c r="Q75" i="5"/>
  <c r="S75" i="5" s="1"/>
  <c r="V75" i="5" s="1"/>
  <c r="Q5" i="5"/>
  <c r="S5" i="5" s="1"/>
  <c r="V5" i="5" s="1"/>
  <c r="Q10" i="5"/>
  <c r="S10" i="5" s="1"/>
  <c r="V10" i="5" s="1"/>
  <c r="Q13" i="5"/>
  <c r="S13" i="5" s="1"/>
  <c r="V13" i="5" s="1"/>
  <c r="Q18" i="5"/>
  <c r="S18" i="5" s="1"/>
  <c r="V18" i="5" s="1"/>
  <c r="Q21" i="5"/>
  <c r="S21" i="5" s="1"/>
  <c r="V21" i="5" s="1"/>
  <c r="Q26" i="5"/>
  <c r="S26" i="5" s="1"/>
  <c r="V26" i="5" s="1"/>
  <c r="Q28" i="5"/>
  <c r="S28" i="5" s="1"/>
  <c r="V28" i="5" s="1"/>
  <c r="P28" i="5"/>
  <c r="R28" i="5" s="1"/>
  <c r="U28" i="5" s="1"/>
  <c r="T28" i="5"/>
  <c r="W28" i="5" s="1"/>
  <c r="T29" i="5"/>
  <c r="W29" i="5" s="1"/>
  <c r="T30" i="5"/>
  <c r="W30" i="5" s="1"/>
  <c r="T31" i="5"/>
  <c r="W31" i="5" s="1"/>
  <c r="T32" i="5"/>
  <c r="W32" i="5" s="1"/>
  <c r="T33" i="5"/>
  <c r="W33" i="5" s="1"/>
  <c r="T34" i="5"/>
  <c r="W34" i="5" s="1"/>
  <c r="T35" i="5"/>
  <c r="W35" i="5" s="1"/>
  <c r="T36" i="5"/>
  <c r="W36" i="5" s="1"/>
  <c r="T37" i="5"/>
  <c r="W37" i="5" s="1"/>
  <c r="T38" i="5"/>
  <c r="W38" i="5" s="1"/>
  <c r="T39" i="5"/>
  <c r="W39" i="5" s="1"/>
  <c r="T40" i="5"/>
  <c r="W40" i="5" s="1"/>
  <c r="T41" i="5"/>
  <c r="W41" i="5" s="1"/>
  <c r="T42" i="5"/>
  <c r="W42" i="5" s="1"/>
  <c r="T43" i="5"/>
  <c r="W43" i="5" s="1"/>
  <c r="T44" i="5"/>
  <c r="W44" i="5" s="1"/>
  <c r="T45" i="5"/>
  <c r="W45" i="5" s="1"/>
  <c r="T46" i="5"/>
  <c r="W46" i="5" s="1"/>
  <c r="T47" i="5"/>
  <c r="W47" i="5" s="1"/>
  <c r="T48" i="5"/>
  <c r="W48" i="5" s="1"/>
  <c r="T49" i="5"/>
  <c r="W49" i="5" s="1"/>
  <c r="T50" i="5"/>
  <c r="W50" i="5" s="1"/>
  <c r="T51" i="5"/>
  <c r="W51" i="5" s="1"/>
  <c r="T52" i="5"/>
  <c r="W52" i="5" s="1"/>
  <c r="T53" i="5"/>
  <c r="W53" i="5" s="1"/>
  <c r="T54" i="5"/>
  <c r="W54" i="5" s="1"/>
  <c r="T55" i="5"/>
  <c r="W55" i="5" s="1"/>
  <c r="T56" i="5"/>
  <c r="W56" i="5" s="1"/>
  <c r="T57" i="5"/>
  <c r="W57" i="5" s="1"/>
  <c r="T58" i="5"/>
  <c r="W58" i="5" s="1"/>
  <c r="T59" i="5"/>
  <c r="W59" i="5" s="1"/>
  <c r="P60" i="5"/>
  <c r="R60" i="5" s="1"/>
  <c r="U60" i="5" s="1"/>
  <c r="Q60" i="5"/>
  <c r="S60" i="5" s="1"/>
  <c r="V60" i="5" s="1"/>
  <c r="P64" i="5"/>
  <c r="R64" i="5" s="1"/>
  <c r="U64" i="5" s="1"/>
  <c r="Q64" i="5"/>
  <c r="S64" i="5" s="1"/>
  <c r="V64" i="5" s="1"/>
  <c r="P68" i="5"/>
  <c r="R68" i="5" s="1"/>
  <c r="U68" i="5" s="1"/>
  <c r="Q68" i="5"/>
  <c r="S68" i="5" s="1"/>
  <c r="V68" i="5" s="1"/>
  <c r="P72" i="5"/>
  <c r="R72" i="5" s="1"/>
  <c r="U72" i="5" s="1"/>
  <c r="Q72" i="5"/>
  <c r="S72" i="5" s="1"/>
  <c r="V72" i="5" s="1"/>
  <c r="P76" i="5"/>
  <c r="R76" i="5" s="1"/>
  <c r="U76" i="5" s="1"/>
  <c r="Q76" i="5"/>
  <c r="S76" i="5" s="1"/>
  <c r="V76" i="5" s="1"/>
  <c r="P80" i="5"/>
  <c r="R80" i="5" s="1"/>
  <c r="U80" i="5" s="1"/>
  <c r="Q80" i="5"/>
  <c r="S80" i="5" s="1"/>
  <c r="V80" i="5" s="1"/>
  <c r="P61" i="5"/>
  <c r="R61" i="5" s="1"/>
  <c r="U61" i="5" s="1"/>
  <c r="Q61" i="5"/>
  <c r="S61" i="5" s="1"/>
  <c r="V61" i="5" s="1"/>
  <c r="P65" i="5"/>
  <c r="R65" i="5" s="1"/>
  <c r="U65" i="5" s="1"/>
  <c r="Q65" i="5"/>
  <c r="S65" i="5" s="1"/>
  <c r="V65" i="5" s="1"/>
  <c r="P69" i="5"/>
  <c r="R69" i="5" s="1"/>
  <c r="U69" i="5" s="1"/>
  <c r="Q69" i="5"/>
  <c r="S69" i="5" s="1"/>
  <c r="V69" i="5" s="1"/>
  <c r="P73" i="5"/>
  <c r="R73" i="5" s="1"/>
  <c r="U73" i="5" s="1"/>
  <c r="Q73" i="5"/>
  <c r="S73" i="5" s="1"/>
  <c r="V73" i="5" s="1"/>
  <c r="P77" i="5"/>
  <c r="R77" i="5" s="1"/>
  <c r="U77" i="5" s="1"/>
  <c r="Q77" i="5"/>
  <c r="S77" i="5" s="1"/>
  <c r="V77" i="5" s="1"/>
  <c r="P62" i="5"/>
  <c r="R62" i="5" s="1"/>
  <c r="U62" i="5" s="1"/>
  <c r="Q62" i="5"/>
  <c r="S62" i="5" s="1"/>
  <c r="V62" i="5" s="1"/>
  <c r="P66" i="5"/>
  <c r="R66" i="5" s="1"/>
  <c r="U66" i="5" s="1"/>
  <c r="Q66" i="5"/>
  <c r="S66" i="5" s="1"/>
  <c r="V66" i="5" s="1"/>
  <c r="P70" i="5"/>
  <c r="R70" i="5" s="1"/>
  <c r="U70" i="5" s="1"/>
  <c r="Q70" i="5"/>
  <c r="S70" i="5" s="1"/>
  <c r="V70" i="5" s="1"/>
  <c r="P74" i="5"/>
  <c r="R74" i="5" s="1"/>
  <c r="U74" i="5" s="1"/>
  <c r="Q74" i="5"/>
  <c r="S74" i="5" s="1"/>
  <c r="V74" i="5" s="1"/>
  <c r="P78" i="5"/>
  <c r="R78" i="5" s="1"/>
  <c r="U78" i="5" s="1"/>
  <c r="Q78" i="5"/>
  <c r="S78" i="5" s="1"/>
  <c r="V78" i="5" s="1"/>
</calcChain>
</file>

<file path=xl/connections.xml><?xml version="1.0" encoding="utf-8"?>
<connections xmlns="http://schemas.openxmlformats.org/spreadsheetml/2006/main">
  <connection id="1" name="76_SV_samples_w_ORP_T_pe_set_to_4_out" type="6" refreshedVersion="5" background="1" saveData="1">
    <textPr codePage="437" sourceFile="D:\sunshine_valley\tc_data\chemistry\phreecq_calcs\76_SV_samples_w_ORP_T_pe_set_to_4_out.sel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V_Q_69_sites_72_samples_for_Cl_mass_balance1" type="6" refreshedVersion="5" background="1" saveData="1">
    <textPr codePage="437" sourceFile="D:\sunshine_valley\tc_spatial\inventory\chemistry\SV_Q_69_sites_72_samples_for_Cl_mass_balance.txt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<sst xmlns="http://schemas.openxmlformats.org/spreadsheetml/2006/main" count="1881" uniqueCount="298">
  <si>
    <t>SiteType</t>
  </si>
  <si>
    <t>Altitude</t>
  </si>
  <si>
    <t>ORP</t>
  </si>
  <si>
    <t>DO</t>
  </si>
  <si>
    <t>CF</t>
  </si>
  <si>
    <t>T</t>
  </si>
  <si>
    <t>pHf</t>
  </si>
  <si>
    <t>ALK</t>
  </si>
  <si>
    <t>Ca</t>
  </si>
  <si>
    <t>Cl</t>
  </si>
  <si>
    <t>CO3</t>
  </si>
  <si>
    <t>CONDLAB</t>
  </si>
  <si>
    <t>HCO3</t>
  </si>
  <si>
    <t>HRD</t>
  </si>
  <si>
    <t>IONBAL</t>
  </si>
  <si>
    <t>K</t>
  </si>
  <si>
    <t>Mg</t>
  </si>
  <si>
    <t>Na</t>
  </si>
  <si>
    <t>pHL</t>
  </si>
  <si>
    <t>SO4</t>
  </si>
  <si>
    <t>TAn</t>
  </si>
  <si>
    <t>TCat</t>
  </si>
  <si>
    <t>TDS</t>
  </si>
  <si>
    <t>Ca meq</t>
  </si>
  <si>
    <t>Na meq</t>
  </si>
  <si>
    <t>Mg meq</t>
  </si>
  <si>
    <t>HCO3 meq</t>
  </si>
  <si>
    <t>SO4 meq</t>
  </si>
  <si>
    <t>Cl meq</t>
  </si>
  <si>
    <t>SiO2 mmol</t>
  </si>
  <si>
    <t>K meq</t>
  </si>
  <si>
    <t>3H</t>
  </si>
  <si>
    <t>C13r</t>
  </si>
  <si>
    <t>C14</t>
  </si>
  <si>
    <t>C14_years</t>
  </si>
  <si>
    <t>Ag</t>
  </si>
  <si>
    <t>Al</t>
  </si>
  <si>
    <t>As</t>
  </si>
  <si>
    <t>B</t>
  </si>
  <si>
    <t>Ba</t>
  </si>
  <si>
    <t>Be</t>
  </si>
  <si>
    <t>Br</t>
  </si>
  <si>
    <t>Cd</t>
  </si>
  <si>
    <t>Co</t>
  </si>
  <si>
    <t>Cr</t>
  </si>
  <si>
    <t>Cu</t>
  </si>
  <si>
    <t>F</t>
  </si>
  <si>
    <t>Fe</t>
  </si>
  <si>
    <t>H2r</t>
  </si>
  <si>
    <t>Li</t>
  </si>
  <si>
    <t>Mn</t>
  </si>
  <si>
    <t>Mo</t>
  </si>
  <si>
    <t>Na+K</t>
  </si>
  <si>
    <t>Ni</t>
  </si>
  <si>
    <t>NO2</t>
  </si>
  <si>
    <t>NO3</t>
  </si>
  <si>
    <t>O18r</t>
  </si>
  <si>
    <t>Pb</t>
  </si>
  <si>
    <t>PO4</t>
  </si>
  <si>
    <t>Sb</t>
  </si>
  <si>
    <t>Se</t>
  </si>
  <si>
    <t>Si</t>
  </si>
  <si>
    <t>SiO2</t>
  </si>
  <si>
    <t>Sn</t>
  </si>
  <si>
    <t>Sr</t>
  </si>
  <si>
    <t>Th</t>
  </si>
  <si>
    <t>Ti</t>
  </si>
  <si>
    <t>Tl</t>
  </si>
  <si>
    <t>U</t>
  </si>
  <si>
    <t>V</t>
  </si>
  <si>
    <t>Zn</t>
  </si>
  <si>
    <t>NM-03691</t>
  </si>
  <si>
    <t>NM-03691A</t>
  </si>
  <si>
    <t>GW</t>
  </si>
  <si>
    <t/>
  </si>
  <si>
    <t>NM-27113</t>
  </si>
  <si>
    <t>NM-27113A</t>
  </si>
  <si>
    <t>NM-27136</t>
  </si>
  <si>
    <t>NM-27136A</t>
  </si>
  <si>
    <t>NM-27138</t>
  </si>
  <si>
    <t>NM-27138A</t>
  </si>
  <si>
    <t>NM-27140</t>
  </si>
  <si>
    <t>NM-27140A</t>
  </si>
  <si>
    <t>NM-28267</t>
  </si>
  <si>
    <t>NM-28267A</t>
  </si>
  <si>
    <t>NM-28268</t>
  </si>
  <si>
    <t>NM-28268A</t>
  </si>
  <si>
    <t>NM-28269</t>
  </si>
  <si>
    <t>NM-28269A</t>
  </si>
  <si>
    <t>NM-28271</t>
  </si>
  <si>
    <t>NM-28271A</t>
  </si>
  <si>
    <t>NM-28272</t>
  </si>
  <si>
    <t>NM-28272A</t>
  </si>
  <si>
    <t>NM-28273</t>
  </si>
  <si>
    <t>NM-28273A</t>
  </si>
  <si>
    <t>NM-28274</t>
  </si>
  <si>
    <t>NM-28274A</t>
  </si>
  <si>
    <t>NM-28275</t>
  </si>
  <si>
    <t>NM-28275A</t>
  </si>
  <si>
    <t>NM-28276</t>
  </si>
  <si>
    <t>NM-28276A</t>
  </si>
  <si>
    <t>NM-28278</t>
  </si>
  <si>
    <t>NM-28278A</t>
  </si>
  <si>
    <t>NM-28279</t>
  </si>
  <si>
    <t>NM-28279A</t>
  </si>
  <si>
    <t>NM-28280</t>
  </si>
  <si>
    <t>NM-28280A</t>
  </si>
  <si>
    <t>NM-28281</t>
  </si>
  <si>
    <t>NM-28281A</t>
  </si>
  <si>
    <t>QU-016</t>
  </si>
  <si>
    <t>QU-016A</t>
  </si>
  <si>
    <t>QU-017</t>
  </si>
  <si>
    <t>QU-017A</t>
  </si>
  <si>
    <t>QU-018</t>
  </si>
  <si>
    <t>QU-018A</t>
  </si>
  <si>
    <t>QU-019</t>
  </si>
  <si>
    <t>QU-019B</t>
  </si>
  <si>
    <t>QU-020</t>
  </si>
  <si>
    <t>QU-020A</t>
  </si>
  <si>
    <t>QU-021</t>
  </si>
  <si>
    <t>QU-021A</t>
  </si>
  <si>
    <t>QU-023</t>
  </si>
  <si>
    <t>QU-023A</t>
  </si>
  <si>
    <t>QU-024</t>
  </si>
  <si>
    <t>QU-024A</t>
  </si>
  <si>
    <t>QU-025</t>
  </si>
  <si>
    <t>QU-025A</t>
  </si>
  <si>
    <t>QU-026</t>
  </si>
  <si>
    <t>QU-026A</t>
  </si>
  <si>
    <t>QU-027</t>
  </si>
  <si>
    <t>QU-027A</t>
  </si>
  <si>
    <t>QU-028</t>
  </si>
  <si>
    <t>QU-028A</t>
  </si>
  <si>
    <t>QU-029</t>
  </si>
  <si>
    <t>QU-029A</t>
  </si>
  <si>
    <t>QU-030</t>
  </si>
  <si>
    <t>QU-030A</t>
  </si>
  <si>
    <t>TC-430</t>
  </si>
  <si>
    <t>TC-430A</t>
  </si>
  <si>
    <t>TC-449</t>
  </si>
  <si>
    <t>TC-449A</t>
  </si>
  <si>
    <t>TC-307</t>
  </si>
  <si>
    <t>TC-307A</t>
  </si>
  <si>
    <t>TC-434</t>
  </si>
  <si>
    <t>TC-434A</t>
  </si>
  <si>
    <t>TC-249</t>
  </si>
  <si>
    <t>TC-249A</t>
  </si>
  <si>
    <t>TC-431</t>
  </si>
  <si>
    <t>TC-431A</t>
  </si>
  <si>
    <t>TC-305</t>
  </si>
  <si>
    <t>TC-305A</t>
  </si>
  <si>
    <t>TC-300</t>
  </si>
  <si>
    <t>TC-300A</t>
  </si>
  <si>
    <t>TC-303</t>
  </si>
  <si>
    <t>TC-303B</t>
  </si>
  <si>
    <t>TC-303A</t>
  </si>
  <si>
    <t>TC-437</t>
  </si>
  <si>
    <t>TC-437A</t>
  </si>
  <si>
    <t>QU-121</t>
  </si>
  <si>
    <t>QU-121A</t>
  </si>
  <si>
    <t>QU-022</t>
  </si>
  <si>
    <t>QU-022B</t>
  </si>
  <si>
    <t>TC-427</t>
  </si>
  <si>
    <t>TC-427A</t>
  </si>
  <si>
    <t>TC-305B</t>
  </si>
  <si>
    <t>QU-163</t>
  </si>
  <si>
    <t>QU-163C</t>
  </si>
  <si>
    <t>TC-308</t>
  </si>
  <si>
    <t>TC-308B</t>
  </si>
  <si>
    <t>TC-422</t>
  </si>
  <si>
    <t>TC-422A</t>
  </si>
  <si>
    <t>QU-054</t>
  </si>
  <si>
    <t>QU-054A</t>
  </si>
  <si>
    <t>QU-103</t>
  </si>
  <si>
    <t>QU-103A</t>
  </si>
  <si>
    <t>TC-240</t>
  </si>
  <si>
    <t>TC-240C</t>
  </si>
  <si>
    <t>QU-169</t>
  </si>
  <si>
    <t>QU-169A</t>
  </si>
  <si>
    <t>TC-308A</t>
  </si>
  <si>
    <t>TC-443</t>
  </si>
  <si>
    <t>TC-443A</t>
  </si>
  <si>
    <t>TC-439</t>
  </si>
  <si>
    <t>TC-439A</t>
  </si>
  <si>
    <t>QU-057</t>
  </si>
  <si>
    <t>QU-057A</t>
  </si>
  <si>
    <t>QU-039</t>
  </si>
  <si>
    <t>QU-039B</t>
  </si>
  <si>
    <t>QU-168</t>
  </si>
  <si>
    <t>QU-168A</t>
  </si>
  <si>
    <t>QU-177</t>
  </si>
  <si>
    <t>QU-177A</t>
  </si>
  <si>
    <t>QU-159</t>
  </si>
  <si>
    <t>QU-159A</t>
  </si>
  <si>
    <t>TC-304</t>
  </si>
  <si>
    <t>TC-304A</t>
  </si>
  <si>
    <t>TC-428</t>
  </si>
  <si>
    <t>TC-428A</t>
  </si>
  <si>
    <t>QU-174</t>
  </si>
  <si>
    <t>QU-174A</t>
  </si>
  <si>
    <t>TS-114</t>
  </si>
  <si>
    <t>TS-114A</t>
  </si>
  <si>
    <t>PS</t>
  </si>
  <si>
    <t>TC-444</t>
  </si>
  <si>
    <t>TC-444A</t>
  </si>
  <si>
    <t>TC-289</t>
  </si>
  <si>
    <t>TC-289A</t>
  </si>
  <si>
    <t>TC-291</t>
  </si>
  <si>
    <t>TC-291A</t>
  </si>
  <si>
    <t>TS-015</t>
  </si>
  <si>
    <t>TS-015B</t>
  </si>
  <si>
    <t>SP</t>
  </si>
  <si>
    <t>TS-001a</t>
  </si>
  <si>
    <t>TS-001aA</t>
  </si>
  <si>
    <t>TS-016b</t>
  </si>
  <si>
    <t>TS-016bA</t>
  </si>
  <si>
    <t>TS-017</t>
  </si>
  <si>
    <t>TS-017A</t>
  </si>
  <si>
    <t>QU-532</t>
  </si>
  <si>
    <t>QU-532A</t>
  </si>
  <si>
    <t>TS-025</t>
  </si>
  <si>
    <t>TS-025A</t>
  </si>
  <si>
    <t>TS-004</t>
  </si>
  <si>
    <t>TS-004A</t>
  </si>
  <si>
    <t>TS-083</t>
  </si>
  <si>
    <t>TS-083A</t>
  </si>
  <si>
    <t>TS-029b</t>
  </si>
  <si>
    <t>TS-029bA</t>
  </si>
  <si>
    <t>Ca-HCO3</t>
  </si>
  <si>
    <t>Ca-Mg-Na-HCO3</t>
  </si>
  <si>
    <t>Ca-SO4</t>
  </si>
  <si>
    <t>Na-HCO3</t>
  </si>
  <si>
    <t>Water Type</t>
  </si>
  <si>
    <t>Well ID</t>
  </si>
  <si>
    <t xml:space="preserve">   si_Quartz</t>
  </si>
  <si>
    <t>si_K-feldspar</t>
  </si>
  <si>
    <t>si_Kaolinite</t>
  </si>
  <si>
    <t xml:space="preserve">   si_Gypsum</t>
  </si>
  <si>
    <t>si_Ca-Montmorillonite</t>
  </si>
  <si>
    <t xml:space="preserve">  si_Calcite</t>
  </si>
  <si>
    <t xml:space="preserve">   si_Albite</t>
  </si>
  <si>
    <t>meq</t>
  </si>
  <si>
    <t>mg/L</t>
  </si>
  <si>
    <t>Ca/Mg meq ratio</t>
  </si>
  <si>
    <t>Na/K meq ratio</t>
  </si>
  <si>
    <t>Na +K-Cl</t>
  </si>
  <si>
    <t>ionexcorr Ca</t>
  </si>
  <si>
    <t>ionexcorr Mg</t>
  </si>
  <si>
    <t>ionexcorr Na</t>
  </si>
  <si>
    <t>Ca_Corr</t>
  </si>
  <si>
    <t>Mg_corr</t>
  </si>
  <si>
    <t>Na_Corr</t>
  </si>
  <si>
    <t>Cl/Br mass</t>
  </si>
  <si>
    <t>flag1</t>
  </si>
  <si>
    <t>flag2</t>
  </si>
  <si>
    <t>no_Cl</t>
  </si>
  <si>
    <t>no_Br</t>
  </si>
  <si>
    <t>QU-109</t>
  </si>
  <si>
    <t>QU-109A</t>
  </si>
  <si>
    <t>QU-173</t>
  </si>
  <si>
    <t>QU-173A</t>
  </si>
  <si>
    <t>QU-004</t>
  </si>
  <si>
    <t>QU-004A</t>
  </si>
  <si>
    <t>QU-051</t>
  </si>
  <si>
    <t>QU-051A</t>
  </si>
  <si>
    <t>QU-009</t>
  </si>
  <si>
    <t>QU-009A</t>
  </si>
  <si>
    <t>NM-27145</t>
  </si>
  <si>
    <t>NM-27145A</t>
  </si>
  <si>
    <t>QU-010</t>
  </si>
  <si>
    <t>QU-010A</t>
  </si>
  <si>
    <t>QU-007</t>
  </si>
  <si>
    <t>QU-007A</t>
  </si>
  <si>
    <t>Cl/Br molar</t>
  </si>
  <si>
    <t>GW - Questa</t>
  </si>
  <si>
    <t>Sample Point ID</t>
  </si>
  <si>
    <t>Site Type</t>
  </si>
  <si>
    <t>Easting, m (UTM, NAD83)</t>
  </si>
  <si>
    <t>Northing, m (UTM, NAD83)</t>
  </si>
  <si>
    <t>Collection Date</t>
  </si>
  <si>
    <t>Well Depth, feet</t>
  </si>
  <si>
    <t>Ca  from nhNa</t>
  </si>
  <si>
    <t>Mg  from nhNa</t>
  </si>
  <si>
    <t>non halite Na (nhNa)</t>
  </si>
  <si>
    <t>Cl, mg/L</t>
  </si>
  <si>
    <t>Br, mg/L</t>
  </si>
  <si>
    <t>snow section</t>
  </si>
  <si>
    <t>rain section</t>
  </si>
  <si>
    <t>x or O ratio</t>
  </si>
  <si>
    <t xml:space="preserve">y or D ratio </t>
  </si>
  <si>
    <t>S</t>
  </si>
  <si>
    <t>Taos Ski Valley LMWL (Paul Drakos, personal communication, 2018)</t>
  </si>
  <si>
    <t>Questa area LMWL (Robinson, 2018)</t>
  </si>
  <si>
    <t>equation of LMWL y = 7.7x + 12.4</t>
  </si>
  <si>
    <t>equation of LMWL y = 8.44x + 16.49</t>
  </si>
  <si>
    <t>range of summer data (June - Sept)</t>
  </si>
  <si>
    <t>range of winter data (December - March)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</si>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</sst>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/d/yyyy;@"/>
    <numFmt numFmtId="166" formatCode="0.000"/>
    <numFmt numFmtId="167" formatCode="m/d/yy;@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0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horizontal="center"/>
    </xf>
    <xf numFmtId="11" fontId="0" fillId="0" borderId="0" xfId="0" applyNumberFormat="1"/>
    <xf numFmtId="0" fontId="1" fillId="2" borderId="0" xfId="1"/>
    <xf numFmtId="2" fontId="0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7" fontId="0" fillId="0" borderId="0" xfId="0" applyNumberFormat="1"/>
    <xf numFmtId="0" fontId="0" fillId="0" borderId="0" xfId="0" applyFont="1"/>
    <xf numFmtId="167" fontId="1" fillId="2" borderId="0" xfId="1" applyNumberFormat="1"/>
    <xf numFmtId="0" fontId="2" fillId="4" borderId="0" xfId="0" applyFont="1" applyFill="1"/>
    <xf numFmtId="0" fontId="2" fillId="4" borderId="6" xfId="0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76_SV_samples_w_ORP_T_pe_set_to_4_ou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V_Q_69_sites_72_samples_for_Cl_mass_balance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"/>
  <sheetViews>
    <sheetView workbookViewId="0">
      <pane ySplit="5100" topLeftCell="A71" activePane="bottomLeft"/>
      <selection activeCell="H1" sqref="H1"/>
      <selection pane="bottomLeft" activeCell="A88" sqref="A88"/>
    </sheetView>
  </sheetViews>
  <sheetFormatPr defaultRowHeight="15" x14ac:dyDescent="0.25"/>
  <cols>
    <col min="1" max="1" width="10" style="10" bestFit="1" customWidth="1"/>
    <col min="2" max="2" width="15.140625" style="10" bestFit="1" customWidth="1"/>
    <col min="3" max="3" width="9.140625" style="15" bestFit="1" customWidth="1"/>
    <col min="4" max="4" width="23.5703125" style="15" bestFit="1" customWidth="1"/>
    <col min="5" max="5" width="25.140625" style="15" bestFit="1" customWidth="1"/>
    <col min="6" max="6" width="14.7109375" style="18" bestFit="1" customWidth="1"/>
    <col min="7" max="7" width="8.28515625" style="16" bestFit="1" customWidth="1"/>
    <col min="8" max="8" width="16" style="15" bestFit="1" customWidth="1"/>
    <col min="9" max="12" width="6" style="15" bestFit="1" customWidth="1"/>
    <col min="13" max="13" width="5" style="15" bestFit="1" customWidth="1"/>
    <col min="14" max="14" width="4.28515625" style="15" bestFit="1" customWidth="1"/>
    <col min="15" max="16" width="5" style="15" bestFit="1" customWidth="1"/>
    <col min="17" max="17" width="4.5703125" style="15" customWidth="1"/>
    <col min="18" max="18" width="9.5703125" style="15" bestFit="1" customWidth="1"/>
    <col min="19" max="19" width="5.85546875" style="15" bestFit="1" customWidth="1"/>
    <col min="20" max="20" width="5" style="15" bestFit="1" customWidth="1"/>
    <col min="21" max="21" width="7.7109375" style="15" bestFit="1" customWidth="1"/>
    <col min="22" max="22" width="6" style="15" bestFit="1" customWidth="1"/>
    <col min="23" max="28" width="5" style="15" bestFit="1" customWidth="1"/>
    <col min="29" max="29" width="6" style="15" bestFit="1" customWidth="1"/>
    <col min="30" max="30" width="15.5703125" style="15" bestFit="1" customWidth="1"/>
    <col min="31" max="31" width="5.7109375" style="15" bestFit="1" customWidth="1"/>
    <col min="32" max="32" width="6.7109375" style="15" bestFit="1" customWidth="1"/>
    <col min="33" max="34" width="7" style="15" bestFit="1" customWidth="1"/>
    <col min="35" max="35" width="9.85546875" style="15" bestFit="1" customWidth="1"/>
    <col min="36" max="36" width="6" style="15" bestFit="1" customWidth="1"/>
    <col min="37" max="37" width="9" style="15" bestFit="1" customWidth="1"/>
    <col min="38" max="40" width="8" style="15" bestFit="1" customWidth="1"/>
    <col min="41" max="41" width="3.28515625" style="15" bestFit="1" customWidth="1"/>
    <col min="42" max="42" width="6" style="15" bestFit="1" customWidth="1"/>
    <col min="43" max="44" width="7" style="15" bestFit="1" customWidth="1"/>
    <col min="45" max="46" width="9" style="15" bestFit="1" customWidth="1"/>
    <col min="47" max="47" width="5" style="15" bestFit="1" customWidth="1"/>
    <col min="48" max="48" width="6" style="15" bestFit="1" customWidth="1"/>
    <col min="49" max="49" width="12.7109375" style="15" bestFit="1" customWidth="1"/>
    <col min="50" max="50" width="9" style="15" bestFit="1" customWidth="1"/>
    <col min="51" max="51" width="8" style="15" bestFit="1" customWidth="1"/>
    <col min="52" max="52" width="9" style="15" bestFit="1" customWidth="1"/>
    <col min="53" max="53" width="5.5703125" style="15" bestFit="1" customWidth="1"/>
    <col min="54" max="54" width="7" style="15" bestFit="1" customWidth="1"/>
    <col min="55" max="55" width="4.85546875" style="15" bestFit="1" customWidth="1"/>
    <col min="56" max="56" width="5" style="15" bestFit="1" customWidth="1"/>
    <col min="57" max="57" width="12.7109375" style="15" bestFit="1" customWidth="1"/>
    <col min="58" max="58" width="7" style="15" bestFit="1" customWidth="1"/>
    <col min="59" max="59" width="6" style="15" bestFit="1" customWidth="1"/>
    <col min="60" max="60" width="7" style="15" bestFit="1" customWidth="1"/>
    <col min="61" max="61" width="10" style="15" bestFit="1" customWidth="1"/>
    <col min="62" max="62" width="6" style="15" bestFit="1" customWidth="1"/>
    <col min="63" max="63" width="8" style="15" bestFit="1" customWidth="1"/>
    <col min="64" max="64" width="3.140625" style="15" bestFit="1" customWidth="1"/>
    <col min="65" max="65" width="7" style="15" bestFit="1" customWidth="1"/>
    <col min="66" max="66" width="3.140625" style="15" bestFit="1" customWidth="1"/>
    <col min="67" max="67" width="9" style="15" bestFit="1" customWidth="1"/>
    <col min="68" max="68" width="2.5703125" style="15" bestFit="1" customWidth="1"/>
    <col min="69" max="69" width="8" style="15" bestFit="1" customWidth="1"/>
    <col min="70" max="70" width="9" style="15" bestFit="1" customWidth="1"/>
    <col min="71" max="71" width="7" style="15" bestFit="1" customWidth="1"/>
    <col min="72" max="72" width="5" style="15" bestFit="1" customWidth="1"/>
    <col min="73" max="73" width="7.5703125" style="15" bestFit="1" customWidth="1"/>
    <col min="74" max="74" width="8.5703125" style="15" bestFit="1" customWidth="1"/>
    <col min="75" max="76" width="7.5703125" style="15" bestFit="1" customWidth="1"/>
    <col min="77" max="77" width="8.5703125" style="15" bestFit="1" customWidth="1"/>
    <col min="78" max="78" width="7.5703125" style="15" bestFit="1" customWidth="1"/>
    <col min="79" max="16384" width="9.140625" style="15"/>
  </cols>
  <sheetData>
    <row r="1" spans="1:72" s="36" customFormat="1" x14ac:dyDescent="0.25">
      <c r="A1" s="33" t="s">
        <v>233</v>
      </c>
      <c r="B1" s="37" t="s">
        <v>275</v>
      </c>
      <c r="C1" s="37" t="s">
        <v>276</v>
      </c>
      <c r="D1" s="37" t="s">
        <v>277</v>
      </c>
      <c r="E1" s="37" t="s">
        <v>278</v>
      </c>
      <c r="F1" s="38" t="s">
        <v>279</v>
      </c>
      <c r="G1" s="39" t="s">
        <v>1</v>
      </c>
      <c r="H1" s="37" t="s">
        <v>280</v>
      </c>
      <c r="I1" s="37" t="s">
        <v>2</v>
      </c>
      <c r="J1" s="37" t="s">
        <v>3</v>
      </c>
      <c r="K1" s="37" t="s">
        <v>4</v>
      </c>
      <c r="L1" s="37" t="s">
        <v>5</v>
      </c>
      <c r="M1" s="37" t="s">
        <v>6</v>
      </c>
      <c r="N1" s="37" t="s">
        <v>7</v>
      </c>
      <c r="O1" s="37" t="s">
        <v>8</v>
      </c>
      <c r="P1" s="37" t="s">
        <v>9</v>
      </c>
      <c r="Q1" s="37" t="s">
        <v>10</v>
      </c>
      <c r="R1" s="37" t="s">
        <v>11</v>
      </c>
      <c r="S1" s="37" t="s">
        <v>12</v>
      </c>
      <c r="T1" s="37" t="s">
        <v>13</v>
      </c>
      <c r="U1" s="37" t="s">
        <v>14</v>
      </c>
      <c r="V1" s="37" t="s">
        <v>15</v>
      </c>
      <c r="W1" s="37" t="s">
        <v>16</v>
      </c>
      <c r="X1" s="37" t="s">
        <v>17</v>
      </c>
      <c r="Y1" s="37" t="s">
        <v>18</v>
      </c>
      <c r="Z1" s="37" t="s">
        <v>19</v>
      </c>
      <c r="AA1" s="37" t="s">
        <v>20</v>
      </c>
      <c r="AB1" s="37" t="s">
        <v>21</v>
      </c>
      <c r="AC1" s="37" t="s">
        <v>22</v>
      </c>
      <c r="AD1" s="40" t="s">
        <v>232</v>
      </c>
      <c r="AE1" s="37" t="s">
        <v>31</v>
      </c>
      <c r="AF1" s="37" t="s">
        <v>32</v>
      </c>
      <c r="AG1" s="37" t="s">
        <v>33</v>
      </c>
      <c r="AH1" s="37"/>
      <c r="AI1" s="37" t="s">
        <v>34</v>
      </c>
      <c r="AJ1" s="37" t="s">
        <v>35</v>
      </c>
      <c r="AK1" s="37" t="s">
        <v>36</v>
      </c>
      <c r="AL1" s="37" t="s">
        <v>37</v>
      </c>
      <c r="AM1" s="37" t="s">
        <v>38</v>
      </c>
      <c r="AN1" s="37" t="s">
        <v>39</v>
      </c>
      <c r="AO1" s="37" t="s">
        <v>40</v>
      </c>
      <c r="AP1" s="37" t="s">
        <v>41</v>
      </c>
      <c r="AQ1" s="37" t="s">
        <v>42</v>
      </c>
      <c r="AR1" s="37" t="s">
        <v>43</v>
      </c>
      <c r="AS1" s="37" t="s">
        <v>44</v>
      </c>
      <c r="AT1" s="37" t="s">
        <v>45</v>
      </c>
      <c r="AU1" s="37" t="s">
        <v>46</v>
      </c>
      <c r="AV1" s="37" t="s">
        <v>47</v>
      </c>
      <c r="AW1" s="37" t="s">
        <v>48</v>
      </c>
      <c r="AX1" s="37" t="s">
        <v>49</v>
      </c>
      <c r="AY1" s="37" t="s">
        <v>50</v>
      </c>
      <c r="AZ1" s="37" t="s">
        <v>51</v>
      </c>
      <c r="BA1" s="37" t="s">
        <v>52</v>
      </c>
      <c r="BB1" s="37" t="s">
        <v>53</v>
      </c>
      <c r="BC1" s="37" t="s">
        <v>54</v>
      </c>
      <c r="BD1" s="37" t="s">
        <v>55</v>
      </c>
      <c r="BE1" s="37" t="s">
        <v>56</v>
      </c>
      <c r="BF1" s="37" t="s">
        <v>57</v>
      </c>
      <c r="BG1" s="37" t="s">
        <v>58</v>
      </c>
      <c r="BH1" s="37" t="s">
        <v>59</v>
      </c>
      <c r="BI1" s="37" t="s">
        <v>60</v>
      </c>
      <c r="BJ1" s="37" t="s">
        <v>61</v>
      </c>
      <c r="BK1" s="37" t="s">
        <v>62</v>
      </c>
      <c r="BL1" s="37" t="s">
        <v>63</v>
      </c>
      <c r="BM1" s="37" t="s">
        <v>64</v>
      </c>
      <c r="BN1" s="37" t="s">
        <v>65</v>
      </c>
      <c r="BO1" s="37" t="s">
        <v>66</v>
      </c>
      <c r="BP1" s="37" t="s">
        <v>67</v>
      </c>
      <c r="BQ1" s="37" t="s">
        <v>68</v>
      </c>
      <c r="BR1" s="37" t="s">
        <v>69</v>
      </c>
      <c r="BS1" s="41" t="s">
        <v>70</v>
      </c>
    </row>
    <row r="2" spans="1:72" s="4" customFormat="1" x14ac:dyDescent="0.25">
      <c r="A2" s="10" t="s">
        <v>71</v>
      </c>
      <c r="B2" s="10" t="s">
        <v>72</v>
      </c>
      <c r="C2" s="15" t="s">
        <v>73</v>
      </c>
      <c r="D2" s="15">
        <v>448737</v>
      </c>
      <c r="E2" s="15">
        <v>4073603</v>
      </c>
      <c r="F2" s="18">
        <v>41926</v>
      </c>
      <c r="G2" s="16">
        <v>7890.41</v>
      </c>
      <c r="H2" s="15">
        <v>298</v>
      </c>
      <c r="I2" s="15" t="s">
        <v>74</v>
      </c>
      <c r="J2" s="15" t="s">
        <v>74</v>
      </c>
      <c r="K2" s="15" t="s">
        <v>74</v>
      </c>
      <c r="L2" s="15" t="s">
        <v>74</v>
      </c>
      <c r="M2" s="15" t="s">
        <v>74</v>
      </c>
      <c r="N2" s="15">
        <v>61</v>
      </c>
      <c r="O2" s="15">
        <v>15.7</v>
      </c>
      <c r="P2" s="15">
        <v>1.5</v>
      </c>
      <c r="Q2" s="15"/>
      <c r="R2" s="15">
        <v>140</v>
      </c>
      <c r="S2" s="15">
        <v>75</v>
      </c>
      <c r="T2" s="15">
        <v>58.4</v>
      </c>
      <c r="U2" s="15">
        <v>-1.78</v>
      </c>
      <c r="V2" s="15">
        <v>0.58699999999999997</v>
      </c>
      <c r="W2" s="15">
        <v>4.68</v>
      </c>
      <c r="X2" s="15">
        <v>4.57</v>
      </c>
      <c r="Y2" s="15">
        <v>7</v>
      </c>
      <c r="Z2" s="15">
        <v>4.59</v>
      </c>
      <c r="AA2" s="15">
        <v>1.43</v>
      </c>
      <c r="AB2" s="15">
        <v>1.38</v>
      </c>
      <c r="AC2" s="15">
        <v>94</v>
      </c>
      <c r="AD2" s="10" t="s">
        <v>228</v>
      </c>
      <c r="AE2" s="15" t="s">
        <v>74</v>
      </c>
      <c r="AF2" s="15" t="s">
        <v>74</v>
      </c>
      <c r="AG2" s="15" t="s">
        <v>74</v>
      </c>
      <c r="AH2" s="15"/>
      <c r="AI2" s="15" t="s">
        <v>74</v>
      </c>
      <c r="AJ2" s="15"/>
      <c r="AK2" s="15">
        <v>2.63E-2</v>
      </c>
      <c r="AL2" s="15"/>
      <c r="AM2" s="15"/>
      <c r="AN2" s="15">
        <v>1.6E-2</v>
      </c>
      <c r="AO2" s="15"/>
      <c r="AP2" s="15"/>
      <c r="AQ2" s="15"/>
      <c r="AR2" s="15"/>
      <c r="AS2" s="15"/>
      <c r="AT2" s="15"/>
      <c r="AU2" s="15">
        <v>0.38</v>
      </c>
      <c r="AV2" s="15"/>
      <c r="AW2" s="15" t="s">
        <v>74</v>
      </c>
      <c r="AX2" s="15"/>
      <c r="AY2" s="15"/>
      <c r="AZ2" s="15"/>
      <c r="BA2" s="15" t="s">
        <v>74</v>
      </c>
      <c r="BB2" s="15"/>
      <c r="BC2" s="15"/>
      <c r="BD2" s="15">
        <v>2.94</v>
      </c>
      <c r="BE2" s="15" t="s">
        <v>74</v>
      </c>
      <c r="BF2" s="15"/>
      <c r="BG2" s="15"/>
      <c r="BH2" s="15"/>
      <c r="BI2" s="15"/>
      <c r="BJ2" s="15">
        <v>10</v>
      </c>
      <c r="BK2" s="15">
        <v>21.5</v>
      </c>
      <c r="BL2" s="15"/>
      <c r="BM2" s="15">
        <v>0.11600000000000001</v>
      </c>
      <c r="BN2" s="15"/>
      <c r="BO2" s="15"/>
      <c r="BP2" s="15"/>
      <c r="BQ2" s="15"/>
      <c r="BR2" s="15"/>
      <c r="BS2" s="15">
        <v>5.4999999999999997E-3</v>
      </c>
      <c r="BT2" s="15"/>
    </row>
    <row r="3" spans="1:72" s="4" customFormat="1" x14ac:dyDescent="0.25">
      <c r="A3" s="10" t="s">
        <v>75</v>
      </c>
      <c r="B3" s="10" t="s">
        <v>76</v>
      </c>
      <c r="C3" s="15" t="s">
        <v>73</v>
      </c>
      <c r="D3" s="15">
        <v>461021</v>
      </c>
      <c r="E3" s="15">
        <v>4084590</v>
      </c>
      <c r="F3" s="18">
        <v>38043</v>
      </c>
      <c r="G3" s="16">
        <v>8255</v>
      </c>
      <c r="H3" s="15">
        <v>70</v>
      </c>
      <c r="I3" s="15" t="s">
        <v>74</v>
      </c>
      <c r="J3" s="15" t="s">
        <v>74</v>
      </c>
      <c r="K3" s="15" t="s">
        <v>74</v>
      </c>
      <c r="L3" s="15" t="s">
        <v>74</v>
      </c>
      <c r="M3" s="15" t="s">
        <v>74</v>
      </c>
      <c r="N3" s="15" t="s">
        <v>74</v>
      </c>
      <c r="O3" s="15">
        <v>48</v>
      </c>
      <c r="P3" s="15">
        <v>17</v>
      </c>
      <c r="Q3" s="15" t="s">
        <v>74</v>
      </c>
      <c r="R3" s="15">
        <v>465</v>
      </c>
      <c r="S3" s="15">
        <v>225</v>
      </c>
      <c r="T3" s="15">
        <v>165</v>
      </c>
      <c r="U3" s="15" t="s">
        <v>74</v>
      </c>
      <c r="V3" s="15">
        <v>1.4</v>
      </c>
      <c r="W3" s="15">
        <v>11</v>
      </c>
      <c r="X3" s="15">
        <v>30</v>
      </c>
      <c r="Y3" s="15">
        <v>6.89</v>
      </c>
      <c r="Z3" s="15">
        <v>24</v>
      </c>
      <c r="AA3" s="15" t="s">
        <v>74</v>
      </c>
      <c r="AB3" s="15" t="s">
        <v>74</v>
      </c>
      <c r="AC3" s="15">
        <v>280</v>
      </c>
      <c r="AD3" s="10" t="s">
        <v>228</v>
      </c>
      <c r="AE3" s="15" t="s">
        <v>74</v>
      </c>
      <c r="AF3" s="15" t="s">
        <v>74</v>
      </c>
      <c r="AG3" s="15" t="s">
        <v>74</v>
      </c>
      <c r="AH3" s="15"/>
      <c r="AI3" s="15" t="s">
        <v>74</v>
      </c>
      <c r="AJ3" s="15"/>
      <c r="AK3" s="15">
        <v>1E-3</v>
      </c>
      <c r="AL3" s="15"/>
      <c r="AM3" s="15">
        <v>1.2999999999999999E-2</v>
      </c>
      <c r="AN3" s="15">
        <v>0.16</v>
      </c>
      <c r="AO3" s="15" t="s">
        <v>74</v>
      </c>
      <c r="AP3" s="15">
        <v>0.13</v>
      </c>
      <c r="AQ3" s="15"/>
      <c r="AR3" s="15"/>
      <c r="AS3" s="15"/>
      <c r="AT3" s="15">
        <v>0.03</v>
      </c>
      <c r="AU3" s="15">
        <v>0.11</v>
      </c>
      <c r="AV3" s="15"/>
      <c r="AW3" s="15" t="s">
        <v>74</v>
      </c>
      <c r="AX3" s="15">
        <v>3.2000000000000001E-2</v>
      </c>
      <c r="AY3" s="15"/>
      <c r="AZ3" s="15">
        <v>2E-3</v>
      </c>
      <c r="BA3" s="15" t="s">
        <v>74</v>
      </c>
      <c r="BB3" s="15"/>
      <c r="BC3" s="15" t="s">
        <v>74</v>
      </c>
      <c r="BD3" s="15">
        <v>6.1</v>
      </c>
      <c r="BE3" s="15" t="s">
        <v>74</v>
      </c>
      <c r="BF3" s="15"/>
      <c r="BG3" s="15"/>
      <c r="BH3" s="15" t="s">
        <v>74</v>
      </c>
      <c r="BI3" s="15"/>
      <c r="BJ3" s="15" t="s">
        <v>74</v>
      </c>
      <c r="BK3" s="15">
        <v>26</v>
      </c>
      <c r="BL3" s="15" t="s">
        <v>74</v>
      </c>
      <c r="BM3" s="15">
        <v>0.64</v>
      </c>
      <c r="BN3" s="15"/>
      <c r="BO3" s="15" t="s">
        <v>74</v>
      </c>
      <c r="BP3" s="15" t="s">
        <v>74</v>
      </c>
      <c r="BQ3" s="15">
        <v>5.0000000000000001E-3</v>
      </c>
      <c r="BR3" s="15">
        <v>2E-3</v>
      </c>
      <c r="BS3" s="15">
        <v>0.01</v>
      </c>
      <c r="BT3" s="15"/>
    </row>
    <row r="4" spans="1:72" s="4" customFormat="1" x14ac:dyDescent="0.25">
      <c r="A4" s="10" t="s">
        <v>77</v>
      </c>
      <c r="B4" s="10" t="s">
        <v>78</v>
      </c>
      <c r="C4" s="15" t="s">
        <v>73</v>
      </c>
      <c r="D4" s="15">
        <v>443957</v>
      </c>
      <c r="E4" s="15">
        <v>4090940</v>
      </c>
      <c r="F4" s="18">
        <v>37928</v>
      </c>
      <c r="G4" s="16">
        <v>7585</v>
      </c>
      <c r="H4" s="15"/>
      <c r="I4" s="15" t="s">
        <v>74</v>
      </c>
      <c r="J4" s="15" t="s">
        <v>74</v>
      </c>
      <c r="K4" s="15" t="s">
        <v>74</v>
      </c>
      <c r="L4" s="15" t="s">
        <v>74</v>
      </c>
      <c r="M4" s="15" t="s">
        <v>74</v>
      </c>
      <c r="N4" s="15" t="s">
        <v>74</v>
      </c>
      <c r="O4" s="15">
        <v>24</v>
      </c>
      <c r="P4" s="15">
        <v>3.9</v>
      </c>
      <c r="Q4" s="15" t="s">
        <v>74</v>
      </c>
      <c r="R4" s="15">
        <v>146</v>
      </c>
      <c r="S4" s="15">
        <v>87</v>
      </c>
      <c r="T4" s="15">
        <v>75</v>
      </c>
      <c r="U4" s="15" t="s">
        <v>74</v>
      </c>
      <c r="V4" s="15">
        <v>1.2</v>
      </c>
      <c r="W4" s="15">
        <v>3.6</v>
      </c>
      <c r="X4" s="15">
        <v>6.7</v>
      </c>
      <c r="Y4" s="15">
        <v>7.77</v>
      </c>
      <c r="Z4" s="15">
        <v>5.4</v>
      </c>
      <c r="AA4" s="15" t="s">
        <v>74</v>
      </c>
      <c r="AB4" s="15" t="s">
        <v>74</v>
      </c>
      <c r="AC4" s="15">
        <v>120</v>
      </c>
      <c r="AD4" s="10" t="s">
        <v>228</v>
      </c>
      <c r="AE4" s="15" t="s">
        <v>74</v>
      </c>
      <c r="AF4" s="15" t="s">
        <v>74</v>
      </c>
      <c r="AG4" s="15" t="s">
        <v>74</v>
      </c>
      <c r="AH4" s="15"/>
      <c r="AI4" s="15" t="s">
        <v>74</v>
      </c>
      <c r="AJ4" s="15"/>
      <c r="AK4" s="15"/>
      <c r="AL4" s="15"/>
      <c r="AM4" s="15">
        <v>8.9999999999999993E-3</v>
      </c>
      <c r="AN4" s="15">
        <v>5.2999999999999999E-2</v>
      </c>
      <c r="AO4" s="15" t="s">
        <v>74</v>
      </c>
      <c r="AP4" s="15">
        <v>0.11</v>
      </c>
      <c r="AQ4" s="15"/>
      <c r="AR4" s="15"/>
      <c r="AS4" s="15">
        <v>2E-3</v>
      </c>
      <c r="AT4" s="15">
        <v>2.3E-2</v>
      </c>
      <c r="AU4" s="15">
        <v>0.41</v>
      </c>
      <c r="AV4" s="15"/>
      <c r="AW4" s="15" t="s">
        <v>74</v>
      </c>
      <c r="AX4" s="15">
        <v>3.0000000000000001E-3</v>
      </c>
      <c r="AY4" s="15"/>
      <c r="AZ4" s="15"/>
      <c r="BA4" s="15" t="s">
        <v>74</v>
      </c>
      <c r="BB4" s="15"/>
      <c r="BC4" s="15" t="s">
        <v>74</v>
      </c>
      <c r="BD4" s="15">
        <v>5.2</v>
      </c>
      <c r="BE4" s="15" t="s">
        <v>74</v>
      </c>
      <c r="BF4" s="15"/>
      <c r="BG4" s="15"/>
      <c r="BH4" s="15" t="s">
        <v>74</v>
      </c>
      <c r="BI4" s="15"/>
      <c r="BJ4" s="15" t="s">
        <v>74</v>
      </c>
      <c r="BK4" s="15">
        <v>23</v>
      </c>
      <c r="BL4" s="15" t="s">
        <v>74</v>
      </c>
      <c r="BM4" s="15">
        <v>0.16</v>
      </c>
      <c r="BN4" s="15"/>
      <c r="BO4" s="15" t="s">
        <v>74</v>
      </c>
      <c r="BP4" s="15" t="s">
        <v>74</v>
      </c>
      <c r="BQ4" s="15">
        <v>3.0000000000000001E-3</v>
      </c>
      <c r="BR4" s="15">
        <v>2E-3</v>
      </c>
      <c r="BS4" s="15">
        <v>3.2000000000000001E-2</v>
      </c>
      <c r="BT4" s="15"/>
    </row>
    <row r="5" spans="1:72" s="4" customFormat="1" x14ac:dyDescent="0.25">
      <c r="A5" s="10" t="s">
        <v>79</v>
      </c>
      <c r="B5" s="10" t="s">
        <v>80</v>
      </c>
      <c r="C5" s="15" t="s">
        <v>73</v>
      </c>
      <c r="D5" s="15">
        <v>448129</v>
      </c>
      <c r="E5" s="15">
        <v>4082470</v>
      </c>
      <c r="F5" s="18">
        <v>37926</v>
      </c>
      <c r="G5" s="16">
        <v>7565</v>
      </c>
      <c r="H5" s="15">
        <v>60</v>
      </c>
      <c r="I5" s="15" t="s">
        <v>74</v>
      </c>
      <c r="J5" s="15" t="s">
        <v>74</v>
      </c>
      <c r="K5" s="15" t="s">
        <v>74</v>
      </c>
      <c r="L5" s="15" t="s">
        <v>74</v>
      </c>
      <c r="M5" s="15" t="s">
        <v>74</v>
      </c>
      <c r="N5" s="15" t="s">
        <v>74</v>
      </c>
      <c r="O5" s="15">
        <v>36</v>
      </c>
      <c r="P5" s="15">
        <v>3.2</v>
      </c>
      <c r="Q5" s="15" t="s">
        <v>74</v>
      </c>
      <c r="R5" s="15">
        <v>250</v>
      </c>
      <c r="S5" s="15">
        <v>155</v>
      </c>
      <c r="T5" s="15">
        <v>119</v>
      </c>
      <c r="U5" s="15" t="s">
        <v>74</v>
      </c>
      <c r="V5" s="15">
        <v>1.7</v>
      </c>
      <c r="W5" s="15">
        <v>7.1</v>
      </c>
      <c r="X5" s="15">
        <v>14</v>
      </c>
      <c r="Y5" s="15">
        <v>7.29</v>
      </c>
      <c r="Z5" s="15">
        <v>11</v>
      </c>
      <c r="AA5" s="15" t="s">
        <v>74</v>
      </c>
      <c r="AB5" s="15" t="s">
        <v>74</v>
      </c>
      <c r="AC5" s="15">
        <v>180</v>
      </c>
      <c r="AD5" s="10" t="s">
        <v>228</v>
      </c>
      <c r="AE5" s="15" t="s">
        <v>74</v>
      </c>
      <c r="AF5" s="15" t="s">
        <v>74</v>
      </c>
      <c r="AG5" s="15" t="s">
        <v>74</v>
      </c>
      <c r="AH5" s="15"/>
      <c r="AI5" s="15" t="s">
        <v>74</v>
      </c>
      <c r="AJ5" s="15"/>
      <c r="AK5" s="15">
        <v>1E-3</v>
      </c>
      <c r="AL5" s="15"/>
      <c r="AM5" s="15">
        <v>2.5000000000000001E-2</v>
      </c>
      <c r="AN5" s="15">
        <v>8.2000000000000003E-2</v>
      </c>
      <c r="AO5" s="15" t="s">
        <v>74</v>
      </c>
      <c r="AP5" s="15">
        <v>0.1</v>
      </c>
      <c r="AQ5" s="15"/>
      <c r="AR5" s="15"/>
      <c r="AS5" s="15"/>
      <c r="AT5" s="15">
        <v>0.42</v>
      </c>
      <c r="AU5" s="15">
        <v>0.5</v>
      </c>
      <c r="AV5" s="15"/>
      <c r="AW5" s="15" t="s">
        <v>74</v>
      </c>
      <c r="AX5" s="15">
        <v>3.0000000000000001E-3</v>
      </c>
      <c r="AY5" s="15"/>
      <c r="AZ5" s="15"/>
      <c r="BA5" s="15" t="s">
        <v>74</v>
      </c>
      <c r="BB5" s="15"/>
      <c r="BC5" s="15" t="s">
        <v>74</v>
      </c>
      <c r="BD5" s="15">
        <v>7.6</v>
      </c>
      <c r="BE5" s="15" t="s">
        <v>74</v>
      </c>
      <c r="BF5" s="15"/>
      <c r="BG5" s="15"/>
      <c r="BH5" s="15" t="s">
        <v>74</v>
      </c>
      <c r="BI5" s="15"/>
      <c r="BJ5" s="15" t="s">
        <v>74</v>
      </c>
      <c r="BK5" s="15">
        <v>25</v>
      </c>
      <c r="BL5" s="15" t="s">
        <v>74</v>
      </c>
      <c r="BM5" s="15">
        <v>0.22</v>
      </c>
      <c r="BN5" s="15"/>
      <c r="BO5" s="15" t="s">
        <v>74</v>
      </c>
      <c r="BP5" s="15" t="s">
        <v>74</v>
      </c>
      <c r="BQ5" s="15">
        <v>4.0000000000000001E-3</v>
      </c>
      <c r="BR5" s="15">
        <v>2E-3</v>
      </c>
      <c r="BS5" s="15">
        <v>1.7999999999999999E-2</v>
      </c>
      <c r="BT5" s="15"/>
    </row>
    <row r="6" spans="1:72" s="4" customFormat="1" x14ac:dyDescent="0.25">
      <c r="A6" s="10" t="s">
        <v>81</v>
      </c>
      <c r="B6" s="10" t="s">
        <v>82</v>
      </c>
      <c r="C6" s="15" t="s">
        <v>73</v>
      </c>
      <c r="D6" s="15">
        <v>459818</v>
      </c>
      <c r="E6" s="15">
        <v>4089520</v>
      </c>
      <c r="F6" s="18">
        <v>37928</v>
      </c>
      <c r="G6" s="16">
        <v>8240</v>
      </c>
      <c r="H6" s="15">
        <v>200</v>
      </c>
      <c r="I6" s="15" t="s">
        <v>74</v>
      </c>
      <c r="J6" s="15" t="s">
        <v>74</v>
      </c>
      <c r="K6" s="15" t="s">
        <v>74</v>
      </c>
      <c r="L6" s="15" t="s">
        <v>74</v>
      </c>
      <c r="M6" s="15" t="s">
        <v>74</v>
      </c>
      <c r="N6" s="15" t="s">
        <v>74</v>
      </c>
      <c r="O6" s="15">
        <v>65</v>
      </c>
      <c r="P6" s="15">
        <v>6.5</v>
      </c>
      <c r="Q6" s="15" t="s">
        <v>74</v>
      </c>
      <c r="R6" s="15">
        <v>390</v>
      </c>
      <c r="S6" s="15">
        <v>256</v>
      </c>
      <c r="T6" s="15">
        <v>220</v>
      </c>
      <c r="U6" s="15" t="s">
        <v>74</v>
      </c>
      <c r="V6" s="15">
        <v>1.5</v>
      </c>
      <c r="W6" s="15">
        <v>14</v>
      </c>
      <c r="X6" s="15">
        <v>18</v>
      </c>
      <c r="Y6" s="15">
        <v>6.93</v>
      </c>
      <c r="Z6" s="15">
        <v>30</v>
      </c>
      <c r="AA6" s="15" t="s">
        <v>74</v>
      </c>
      <c r="AB6" s="15" t="s">
        <v>74</v>
      </c>
      <c r="AC6" s="15">
        <v>300</v>
      </c>
      <c r="AD6" s="10" t="s">
        <v>228</v>
      </c>
      <c r="AE6" s="15" t="s">
        <v>74</v>
      </c>
      <c r="AF6" s="15" t="s">
        <v>74</v>
      </c>
      <c r="AG6" s="15" t="s">
        <v>74</v>
      </c>
      <c r="AH6" s="15"/>
      <c r="AI6" s="15" t="s">
        <v>74</v>
      </c>
      <c r="AJ6" s="15"/>
      <c r="AK6" s="15">
        <v>4.0000000000000001E-3</v>
      </c>
      <c r="AL6" s="15"/>
      <c r="AM6" s="15">
        <v>1.9E-2</v>
      </c>
      <c r="AN6" s="15">
        <v>9.5000000000000001E-2</v>
      </c>
      <c r="AO6" s="15" t="s">
        <v>74</v>
      </c>
      <c r="AP6" s="15"/>
      <c r="AQ6" s="15"/>
      <c r="AR6" s="15"/>
      <c r="AS6" s="15"/>
      <c r="AT6" s="15">
        <v>0.75</v>
      </c>
      <c r="AU6" s="15">
        <v>1.4</v>
      </c>
      <c r="AV6" s="15">
        <v>0.2</v>
      </c>
      <c r="AW6" s="15" t="s">
        <v>74</v>
      </c>
      <c r="AX6" s="15">
        <v>1.0999999999999999E-2</v>
      </c>
      <c r="AY6" s="15">
        <v>4.2999999999999997E-2</v>
      </c>
      <c r="AZ6" s="15">
        <v>2E-3</v>
      </c>
      <c r="BA6" s="15" t="s">
        <v>74</v>
      </c>
      <c r="BB6" s="15">
        <v>1E-3</v>
      </c>
      <c r="BC6" s="15" t="s">
        <v>74</v>
      </c>
      <c r="BD6" s="15"/>
      <c r="BE6" s="15" t="s">
        <v>74</v>
      </c>
      <c r="BF6" s="15">
        <v>1E-3</v>
      </c>
      <c r="BG6" s="15"/>
      <c r="BH6" s="15" t="s">
        <v>74</v>
      </c>
      <c r="BI6" s="15"/>
      <c r="BJ6" s="15" t="s">
        <v>74</v>
      </c>
      <c r="BK6" s="15">
        <v>30</v>
      </c>
      <c r="BL6" s="15" t="s">
        <v>74</v>
      </c>
      <c r="BM6" s="15">
        <v>0.54</v>
      </c>
      <c r="BN6" s="15"/>
      <c r="BO6" s="15" t="s">
        <v>74</v>
      </c>
      <c r="BP6" s="15" t="s">
        <v>74</v>
      </c>
      <c r="BQ6" s="15">
        <v>8.0000000000000002E-3</v>
      </c>
      <c r="BR6" s="15"/>
      <c r="BS6" s="15">
        <v>0.21</v>
      </c>
      <c r="BT6" s="15"/>
    </row>
    <row r="7" spans="1:72" s="4" customFormat="1" x14ac:dyDescent="0.25">
      <c r="A7" s="10" t="s">
        <v>83</v>
      </c>
      <c r="B7" s="10" t="s">
        <v>84</v>
      </c>
      <c r="C7" s="15" t="s">
        <v>73</v>
      </c>
      <c r="D7" s="15">
        <v>453457</v>
      </c>
      <c r="E7" s="15">
        <v>4092260</v>
      </c>
      <c r="F7" s="18">
        <v>38416</v>
      </c>
      <c r="G7" s="16">
        <v>7833.38</v>
      </c>
      <c r="H7" s="15"/>
      <c r="I7" s="15" t="s">
        <v>74</v>
      </c>
      <c r="J7" s="15" t="s">
        <v>74</v>
      </c>
      <c r="K7" s="15" t="s">
        <v>74</v>
      </c>
      <c r="L7" s="15" t="s">
        <v>74</v>
      </c>
      <c r="M7" s="15" t="s">
        <v>74</v>
      </c>
      <c r="N7" s="15" t="s">
        <v>74</v>
      </c>
      <c r="O7" s="15">
        <v>24</v>
      </c>
      <c r="P7" s="15">
        <v>1.3</v>
      </c>
      <c r="Q7" s="15" t="s">
        <v>74</v>
      </c>
      <c r="R7" s="15">
        <v>160</v>
      </c>
      <c r="S7" s="15">
        <v>96</v>
      </c>
      <c r="T7" s="15">
        <v>76</v>
      </c>
      <c r="U7" s="15">
        <v>-0.48</v>
      </c>
      <c r="V7" s="15">
        <v>1.1000000000000001</v>
      </c>
      <c r="W7" s="15">
        <v>4.2</v>
      </c>
      <c r="X7" s="15">
        <v>6</v>
      </c>
      <c r="Y7" s="15">
        <v>7.1</v>
      </c>
      <c r="Z7" s="15">
        <v>5.8</v>
      </c>
      <c r="AA7" s="15">
        <v>1.84</v>
      </c>
      <c r="AB7" s="15">
        <v>1.82</v>
      </c>
      <c r="AC7" s="15">
        <v>115</v>
      </c>
      <c r="AD7" s="10" t="s">
        <v>228</v>
      </c>
      <c r="AE7" s="15" t="s">
        <v>74</v>
      </c>
      <c r="AF7" s="15" t="s">
        <v>74</v>
      </c>
      <c r="AG7" s="15" t="s">
        <v>74</v>
      </c>
      <c r="AH7" s="15"/>
      <c r="AI7" s="15" t="s">
        <v>74</v>
      </c>
      <c r="AJ7" s="15" t="s">
        <v>74</v>
      </c>
      <c r="AK7" s="15">
        <v>2E-3</v>
      </c>
      <c r="AL7" s="15"/>
      <c r="AM7" s="15">
        <v>1.0999999999999999E-2</v>
      </c>
      <c r="AN7" s="15">
        <v>3.7999999999999999E-2</v>
      </c>
      <c r="AO7" s="15"/>
      <c r="AP7" s="15"/>
      <c r="AQ7" s="15"/>
      <c r="AR7" s="15"/>
      <c r="AS7" s="15"/>
      <c r="AT7" s="15">
        <v>0.02</v>
      </c>
      <c r="AU7" s="15">
        <v>0.76</v>
      </c>
      <c r="AV7" s="15">
        <v>8.4000000000000005E-2</v>
      </c>
      <c r="AW7" s="15" t="s">
        <v>74</v>
      </c>
      <c r="AX7" s="15">
        <v>4.0000000000000001E-3</v>
      </c>
      <c r="AY7" s="15"/>
      <c r="AZ7" s="15">
        <v>1E-3</v>
      </c>
      <c r="BA7" s="15" t="s">
        <v>74</v>
      </c>
      <c r="BB7" s="15"/>
      <c r="BC7" s="15"/>
      <c r="BD7" s="15">
        <v>3.1</v>
      </c>
      <c r="BE7" s="15" t="s">
        <v>74</v>
      </c>
      <c r="BF7" s="15"/>
      <c r="BG7" s="15">
        <v>0.51</v>
      </c>
      <c r="BH7" s="15"/>
      <c r="BI7" s="15"/>
      <c r="BJ7" s="15">
        <v>9.4</v>
      </c>
      <c r="BK7" s="15">
        <v>20</v>
      </c>
      <c r="BL7" s="15" t="s">
        <v>74</v>
      </c>
      <c r="BM7" s="15">
        <v>0.15</v>
      </c>
      <c r="BN7" s="15"/>
      <c r="BO7" s="15"/>
      <c r="BP7" s="15"/>
      <c r="BQ7" s="15">
        <v>2E-3</v>
      </c>
      <c r="BR7" s="15">
        <v>1E-3</v>
      </c>
      <c r="BS7" s="15">
        <v>6.0000000000000001E-3</v>
      </c>
      <c r="BT7" s="15"/>
    </row>
    <row r="8" spans="1:72" s="4" customFormat="1" x14ac:dyDescent="0.25">
      <c r="A8" s="10" t="s">
        <v>85</v>
      </c>
      <c r="B8" s="10" t="s">
        <v>86</v>
      </c>
      <c r="C8" s="15" t="s">
        <v>73</v>
      </c>
      <c r="D8" s="15">
        <v>451978</v>
      </c>
      <c r="E8" s="15">
        <v>4091230</v>
      </c>
      <c r="F8" s="18">
        <v>38416</v>
      </c>
      <c r="G8" s="16">
        <v>7818.45</v>
      </c>
      <c r="H8" s="15"/>
      <c r="I8" s="15" t="s">
        <v>74</v>
      </c>
      <c r="J8" s="15" t="s">
        <v>74</v>
      </c>
      <c r="K8" s="15" t="s">
        <v>74</v>
      </c>
      <c r="L8" s="15" t="s">
        <v>74</v>
      </c>
      <c r="M8" s="15" t="s">
        <v>74</v>
      </c>
      <c r="N8" s="15" t="s">
        <v>74</v>
      </c>
      <c r="O8" s="15">
        <v>37</v>
      </c>
      <c r="P8" s="15">
        <v>1.5</v>
      </c>
      <c r="Q8" s="15" t="s">
        <v>74</v>
      </c>
      <c r="R8" s="15">
        <v>130</v>
      </c>
      <c r="S8" s="15">
        <v>150</v>
      </c>
      <c r="T8" s="15">
        <v>114</v>
      </c>
      <c r="U8" s="15">
        <v>-2.78</v>
      </c>
      <c r="V8" s="15">
        <v>1.1000000000000001</v>
      </c>
      <c r="W8" s="15">
        <v>5.7</v>
      </c>
      <c r="X8" s="15">
        <v>9.8000000000000007</v>
      </c>
      <c r="Y8" s="15">
        <v>7.8</v>
      </c>
      <c r="Z8" s="15">
        <v>8</v>
      </c>
      <c r="AA8" s="15">
        <v>2.91</v>
      </c>
      <c r="AB8" s="15">
        <v>2.76</v>
      </c>
      <c r="AC8" s="15">
        <v>167</v>
      </c>
      <c r="AD8" s="10" t="s">
        <v>228</v>
      </c>
      <c r="AE8" s="15" t="s">
        <v>74</v>
      </c>
      <c r="AF8" s="15" t="s">
        <v>74</v>
      </c>
      <c r="AG8" s="15" t="s">
        <v>74</v>
      </c>
      <c r="AH8" s="15"/>
      <c r="AI8" s="15" t="s">
        <v>74</v>
      </c>
      <c r="AJ8" s="15" t="s">
        <v>74</v>
      </c>
      <c r="AK8" s="15">
        <v>2E-3</v>
      </c>
      <c r="AL8" s="15"/>
      <c r="AM8" s="15">
        <v>6.0000000000000001E-3</v>
      </c>
      <c r="AN8" s="15">
        <v>5.1999999999999998E-2</v>
      </c>
      <c r="AO8" s="15"/>
      <c r="AP8" s="15"/>
      <c r="AQ8" s="15"/>
      <c r="AR8" s="15"/>
      <c r="AS8" s="15"/>
      <c r="AT8" s="15">
        <v>3.0000000000000001E-3</v>
      </c>
      <c r="AU8" s="15">
        <v>0.27</v>
      </c>
      <c r="AV8" s="15">
        <v>0.16</v>
      </c>
      <c r="AW8" s="15" t="s">
        <v>74</v>
      </c>
      <c r="AX8" s="15">
        <v>2E-3</v>
      </c>
      <c r="AY8" s="15">
        <v>1E-3</v>
      </c>
      <c r="AZ8" s="15">
        <v>1E-3</v>
      </c>
      <c r="BA8" s="15" t="s">
        <v>74</v>
      </c>
      <c r="BB8" s="15"/>
      <c r="BC8" s="15"/>
      <c r="BD8" s="15">
        <v>3.8</v>
      </c>
      <c r="BE8" s="15" t="s">
        <v>74</v>
      </c>
      <c r="BF8" s="15"/>
      <c r="BG8" s="15">
        <v>5.4</v>
      </c>
      <c r="BH8" s="15"/>
      <c r="BI8" s="15"/>
      <c r="BJ8" s="15">
        <v>9.1</v>
      </c>
      <c r="BK8" s="15">
        <v>19</v>
      </c>
      <c r="BL8" s="15" t="s">
        <v>74</v>
      </c>
      <c r="BM8" s="15">
        <v>0.2</v>
      </c>
      <c r="BN8" s="15"/>
      <c r="BO8" s="15"/>
      <c r="BP8" s="15"/>
      <c r="BQ8" s="15">
        <v>2.1999999999999999E-2</v>
      </c>
      <c r="BR8" s="15">
        <v>2E-3</v>
      </c>
      <c r="BS8" s="15">
        <v>0.02</v>
      </c>
      <c r="BT8" s="15"/>
    </row>
    <row r="9" spans="1:72" s="4" customFormat="1" x14ac:dyDescent="0.25">
      <c r="A9" s="10" t="s">
        <v>87</v>
      </c>
      <c r="B9" s="10" t="s">
        <v>88</v>
      </c>
      <c r="C9" s="15" t="s">
        <v>73</v>
      </c>
      <c r="D9" s="15">
        <v>453131</v>
      </c>
      <c r="E9" s="15">
        <v>4092310</v>
      </c>
      <c r="F9" s="18">
        <v>38416</v>
      </c>
      <c r="G9" s="16">
        <v>7819.03</v>
      </c>
      <c r="H9" s="15"/>
      <c r="I9" s="15" t="s">
        <v>74</v>
      </c>
      <c r="J9" s="15" t="s">
        <v>74</v>
      </c>
      <c r="K9" s="15" t="s">
        <v>74</v>
      </c>
      <c r="L9" s="15" t="s">
        <v>74</v>
      </c>
      <c r="M9" s="15" t="s">
        <v>74</v>
      </c>
      <c r="N9" s="15" t="s">
        <v>74</v>
      </c>
      <c r="O9" s="15">
        <v>22</v>
      </c>
      <c r="P9" s="15">
        <v>1.5</v>
      </c>
      <c r="Q9" s="15" t="s">
        <v>74</v>
      </c>
      <c r="R9" s="15">
        <v>145</v>
      </c>
      <c r="S9" s="15">
        <v>85</v>
      </c>
      <c r="T9" s="15">
        <v>69</v>
      </c>
      <c r="U9" s="15">
        <v>1.6</v>
      </c>
      <c r="V9" s="15">
        <v>0.68</v>
      </c>
      <c r="W9" s="15">
        <v>3.6</v>
      </c>
      <c r="X9" s="15">
        <v>5.9</v>
      </c>
      <c r="Y9" s="15">
        <v>7.6</v>
      </c>
      <c r="Z9" s="15">
        <v>6.2</v>
      </c>
      <c r="AA9" s="15">
        <v>1.61</v>
      </c>
      <c r="AB9" s="15">
        <v>1.66</v>
      </c>
      <c r="AC9" s="15">
        <v>99</v>
      </c>
      <c r="AD9" s="10" t="s">
        <v>228</v>
      </c>
      <c r="AE9" s="15" t="s">
        <v>74</v>
      </c>
      <c r="AF9" s="15" t="s">
        <v>74</v>
      </c>
      <c r="AG9" s="15" t="s">
        <v>74</v>
      </c>
      <c r="AH9" s="15"/>
      <c r="AI9" s="15" t="s">
        <v>74</v>
      </c>
      <c r="AJ9" s="15" t="s">
        <v>74</v>
      </c>
      <c r="AK9" s="15">
        <v>5.8999999999999997E-2</v>
      </c>
      <c r="AL9" s="15"/>
      <c r="AM9" s="15">
        <v>6.0000000000000001E-3</v>
      </c>
      <c r="AN9" s="15">
        <v>2.9000000000000001E-2</v>
      </c>
      <c r="AO9" s="15"/>
      <c r="AP9" s="15"/>
      <c r="AQ9" s="15"/>
      <c r="AR9" s="15"/>
      <c r="AS9" s="15"/>
      <c r="AT9" s="15">
        <v>7.8E-2</v>
      </c>
      <c r="AU9" s="15">
        <v>0.74</v>
      </c>
      <c r="AV9" s="15">
        <v>0.13</v>
      </c>
      <c r="AW9" s="15" t="s">
        <v>74</v>
      </c>
      <c r="AX9" s="15">
        <v>4.0000000000000001E-3</v>
      </c>
      <c r="AY9" s="15">
        <v>3.0000000000000001E-3</v>
      </c>
      <c r="AZ9" s="15">
        <v>1E-3</v>
      </c>
      <c r="BA9" s="15" t="s">
        <v>74</v>
      </c>
      <c r="BB9" s="15"/>
      <c r="BC9" s="15"/>
      <c r="BD9" s="15">
        <v>0.56000000000000005</v>
      </c>
      <c r="BE9" s="15" t="s">
        <v>74</v>
      </c>
      <c r="BF9" s="15"/>
      <c r="BG9" s="15"/>
      <c r="BH9" s="15"/>
      <c r="BI9" s="15"/>
      <c r="BJ9" s="15">
        <v>7.2</v>
      </c>
      <c r="BK9" s="15">
        <v>15</v>
      </c>
      <c r="BL9" s="15" t="s">
        <v>74</v>
      </c>
      <c r="BM9" s="15">
        <v>0.13</v>
      </c>
      <c r="BN9" s="15"/>
      <c r="BO9" s="15">
        <v>1E-3</v>
      </c>
      <c r="BP9" s="15"/>
      <c r="BQ9" s="15">
        <v>8.0000000000000002E-3</v>
      </c>
      <c r="BR9" s="15">
        <v>1E-3</v>
      </c>
      <c r="BS9" s="15">
        <v>2E-3</v>
      </c>
      <c r="BT9" s="15"/>
    </row>
    <row r="10" spans="1:72" s="4" customFormat="1" x14ac:dyDescent="0.25">
      <c r="A10" s="10" t="s">
        <v>89</v>
      </c>
      <c r="B10" s="10" t="s">
        <v>90</v>
      </c>
      <c r="C10" s="15" t="s">
        <v>73</v>
      </c>
      <c r="D10" s="15">
        <v>448265</v>
      </c>
      <c r="E10" s="15">
        <v>4074490</v>
      </c>
      <c r="F10" s="18">
        <v>38552</v>
      </c>
      <c r="G10" s="16">
        <v>7778.57</v>
      </c>
      <c r="H10" s="15">
        <v>218</v>
      </c>
      <c r="I10" s="15" t="s">
        <v>74</v>
      </c>
      <c r="J10" s="15" t="s">
        <v>74</v>
      </c>
      <c r="K10" s="15" t="s">
        <v>74</v>
      </c>
      <c r="L10" s="15" t="s">
        <v>74</v>
      </c>
      <c r="M10" s="15" t="s">
        <v>74</v>
      </c>
      <c r="N10" s="15" t="s">
        <v>74</v>
      </c>
      <c r="O10" s="15">
        <v>14</v>
      </c>
      <c r="P10" s="15">
        <v>1</v>
      </c>
      <c r="Q10" s="15" t="s">
        <v>74</v>
      </c>
      <c r="R10" s="15">
        <v>120</v>
      </c>
      <c r="S10" s="15">
        <v>78</v>
      </c>
      <c r="T10" s="15">
        <v>50</v>
      </c>
      <c r="U10" s="15">
        <v>-4.58</v>
      </c>
      <c r="V10" s="15">
        <v>0.9</v>
      </c>
      <c r="W10" s="15">
        <v>4</v>
      </c>
      <c r="X10" s="15">
        <v>5.9</v>
      </c>
      <c r="Y10" s="15">
        <v>7.7</v>
      </c>
      <c r="Z10" s="15">
        <v>2.4</v>
      </c>
      <c r="AA10" s="15">
        <v>1.42</v>
      </c>
      <c r="AB10" s="15">
        <v>1.3</v>
      </c>
      <c r="AC10" s="15">
        <v>93</v>
      </c>
      <c r="AD10" s="10" t="s">
        <v>228</v>
      </c>
      <c r="AE10" s="15" t="s">
        <v>74</v>
      </c>
      <c r="AF10" s="15" t="s">
        <v>74</v>
      </c>
      <c r="AG10" s="15" t="s">
        <v>74</v>
      </c>
      <c r="AH10" s="15"/>
      <c r="AI10" s="15" t="s">
        <v>74</v>
      </c>
      <c r="AJ10" s="15"/>
      <c r="AK10" s="15">
        <v>0.12</v>
      </c>
      <c r="AL10" s="15"/>
      <c r="AM10" s="15">
        <v>4.0000000000000001E-3</v>
      </c>
      <c r="AN10" s="15">
        <v>1.4E-2</v>
      </c>
      <c r="AO10" s="15"/>
      <c r="AP10" s="15"/>
      <c r="AQ10" s="15"/>
      <c r="AR10" s="15"/>
      <c r="AS10" s="15">
        <v>1E-3</v>
      </c>
      <c r="AT10" s="15">
        <v>0.1</v>
      </c>
      <c r="AU10" s="15">
        <v>0.54</v>
      </c>
      <c r="AV10" s="15">
        <v>0.13</v>
      </c>
      <c r="AW10" s="15" t="s">
        <v>74</v>
      </c>
      <c r="AX10" s="15"/>
      <c r="AY10" s="15">
        <v>3.0000000000000001E-3</v>
      </c>
      <c r="AZ10" s="15">
        <v>2E-3</v>
      </c>
      <c r="BA10" s="15" t="s">
        <v>74</v>
      </c>
      <c r="BB10" s="15">
        <v>1E-3</v>
      </c>
      <c r="BC10" s="15"/>
      <c r="BD10" s="15">
        <v>2.2000000000000002</v>
      </c>
      <c r="BE10" s="15" t="s">
        <v>74</v>
      </c>
      <c r="BF10" s="15">
        <v>1E-3</v>
      </c>
      <c r="BG10" s="15"/>
      <c r="BH10" s="15"/>
      <c r="BI10" s="15"/>
      <c r="BJ10" s="15">
        <v>11</v>
      </c>
      <c r="BK10" s="15">
        <v>23</v>
      </c>
      <c r="BL10" s="15"/>
      <c r="BM10" s="15">
        <v>0.1</v>
      </c>
      <c r="BN10" s="15"/>
      <c r="BO10" s="15">
        <v>4.0000000000000001E-3</v>
      </c>
      <c r="BP10" s="15"/>
      <c r="BQ10" s="15"/>
      <c r="BR10" s="15">
        <v>2E-3</v>
      </c>
      <c r="BS10" s="15">
        <v>4.4999999999999998E-2</v>
      </c>
      <c r="BT10" s="15"/>
    </row>
    <row r="11" spans="1:72" s="4" customFormat="1" x14ac:dyDescent="0.25">
      <c r="A11" s="10" t="s">
        <v>91</v>
      </c>
      <c r="B11" s="10" t="s">
        <v>92</v>
      </c>
      <c r="C11" s="15" t="s">
        <v>73</v>
      </c>
      <c r="D11" s="15">
        <v>450117</v>
      </c>
      <c r="E11" s="15">
        <v>4074390</v>
      </c>
      <c r="F11" s="18">
        <v>38552</v>
      </c>
      <c r="G11" s="16">
        <v>8121.37</v>
      </c>
      <c r="H11" s="15">
        <v>438</v>
      </c>
      <c r="I11" s="15" t="s">
        <v>74</v>
      </c>
      <c r="J11" s="15" t="s">
        <v>74</v>
      </c>
      <c r="K11" s="15" t="s">
        <v>74</v>
      </c>
      <c r="L11" s="15" t="s">
        <v>74</v>
      </c>
      <c r="M11" s="15" t="s">
        <v>74</v>
      </c>
      <c r="N11" s="15" t="s">
        <v>74</v>
      </c>
      <c r="O11" s="15">
        <v>16</v>
      </c>
      <c r="P11" s="15">
        <v>1.8</v>
      </c>
      <c r="Q11" s="15" t="s">
        <v>74</v>
      </c>
      <c r="R11" s="15">
        <v>145</v>
      </c>
      <c r="S11" s="15">
        <v>93</v>
      </c>
      <c r="T11" s="15">
        <v>58</v>
      </c>
      <c r="U11" s="15">
        <v>-4.08</v>
      </c>
      <c r="V11" s="15">
        <v>0.9</v>
      </c>
      <c r="W11" s="15">
        <v>4.3</v>
      </c>
      <c r="X11" s="15">
        <v>7.4</v>
      </c>
      <c r="Y11" s="15">
        <v>7.9</v>
      </c>
      <c r="Z11" s="15">
        <v>2.7</v>
      </c>
      <c r="AA11" s="15">
        <v>1.64</v>
      </c>
      <c r="AB11" s="15">
        <v>1.52</v>
      </c>
      <c r="AC11" s="15">
        <v>107</v>
      </c>
      <c r="AD11" s="10" t="s">
        <v>228</v>
      </c>
      <c r="AE11" s="15" t="s">
        <v>74</v>
      </c>
      <c r="AF11" s="15" t="s">
        <v>74</v>
      </c>
      <c r="AG11" s="15" t="s">
        <v>74</v>
      </c>
      <c r="AH11" s="15"/>
      <c r="AI11" s="15" t="s">
        <v>74</v>
      </c>
      <c r="AJ11" s="15"/>
      <c r="AK11" s="15">
        <v>3.0000000000000001E-3</v>
      </c>
      <c r="AL11" s="15"/>
      <c r="AM11" s="15">
        <v>5.0000000000000001E-3</v>
      </c>
      <c r="AN11" s="15">
        <v>1.4E-2</v>
      </c>
      <c r="AO11" s="15"/>
      <c r="AP11" s="15"/>
      <c r="AQ11" s="15"/>
      <c r="AR11" s="15"/>
      <c r="AS11" s="15">
        <v>2E-3</v>
      </c>
      <c r="AT11" s="15">
        <v>6.0000000000000001E-3</v>
      </c>
      <c r="AU11" s="15">
        <v>0.25</v>
      </c>
      <c r="AV11" s="15">
        <v>0.03</v>
      </c>
      <c r="AW11" s="15" t="s">
        <v>74</v>
      </c>
      <c r="AX11" s="15"/>
      <c r="AY11" s="15"/>
      <c r="AZ11" s="15">
        <v>1E-3</v>
      </c>
      <c r="BA11" s="15" t="s">
        <v>74</v>
      </c>
      <c r="BB11" s="15"/>
      <c r="BC11" s="15"/>
      <c r="BD11" s="15">
        <v>0.38</v>
      </c>
      <c r="BE11" s="15" t="s">
        <v>74</v>
      </c>
      <c r="BF11" s="15"/>
      <c r="BG11" s="15"/>
      <c r="BH11" s="15"/>
      <c r="BI11" s="15"/>
      <c r="BJ11" s="15">
        <v>12</v>
      </c>
      <c r="BK11" s="15">
        <v>26</v>
      </c>
      <c r="BL11" s="15"/>
      <c r="BM11" s="15">
        <v>0.12</v>
      </c>
      <c r="BN11" s="15"/>
      <c r="BO11" s="15"/>
      <c r="BP11" s="15"/>
      <c r="BQ11" s="15">
        <v>2E-3</v>
      </c>
      <c r="BR11" s="15">
        <v>3.0000000000000001E-3</v>
      </c>
      <c r="BS11" s="15">
        <v>5.0000000000000001E-3</v>
      </c>
      <c r="BT11" s="15"/>
    </row>
    <row r="12" spans="1:72" s="4" customFormat="1" x14ac:dyDescent="0.25">
      <c r="A12" s="10" t="s">
        <v>93</v>
      </c>
      <c r="B12" s="10" t="s">
        <v>94</v>
      </c>
      <c r="C12" s="15" t="s">
        <v>73</v>
      </c>
      <c r="D12" s="15">
        <v>449988</v>
      </c>
      <c r="E12" s="15">
        <v>4074330</v>
      </c>
      <c r="F12" s="18">
        <v>38552</v>
      </c>
      <c r="G12" s="16">
        <v>8090.96</v>
      </c>
      <c r="H12" s="15">
        <v>375</v>
      </c>
      <c r="I12" s="15" t="s">
        <v>74</v>
      </c>
      <c r="J12" s="15" t="s">
        <v>74</v>
      </c>
      <c r="K12" s="15" t="s">
        <v>74</v>
      </c>
      <c r="L12" s="15" t="s">
        <v>74</v>
      </c>
      <c r="M12" s="15" t="s">
        <v>74</v>
      </c>
      <c r="N12" s="15" t="s">
        <v>74</v>
      </c>
      <c r="O12" s="15">
        <v>18</v>
      </c>
      <c r="P12" s="15">
        <v>2.5</v>
      </c>
      <c r="Q12" s="15" t="s">
        <v>74</v>
      </c>
      <c r="R12" s="15">
        <v>155</v>
      </c>
      <c r="S12" s="15">
        <v>97</v>
      </c>
      <c r="T12" s="15">
        <v>62</v>
      </c>
      <c r="U12" s="15">
        <v>-3.75</v>
      </c>
      <c r="V12" s="15">
        <v>0.99</v>
      </c>
      <c r="W12" s="15">
        <v>4.5999999999999996</v>
      </c>
      <c r="X12" s="15">
        <v>7.8</v>
      </c>
      <c r="Y12" s="15">
        <v>7.9</v>
      </c>
      <c r="Z12" s="15">
        <v>2.8</v>
      </c>
      <c r="AA12" s="15">
        <v>1.75</v>
      </c>
      <c r="AB12" s="15">
        <v>1.62</v>
      </c>
      <c r="AC12" s="15">
        <v>112</v>
      </c>
      <c r="AD12" s="10" t="s">
        <v>228</v>
      </c>
      <c r="AE12" s="15" t="s">
        <v>74</v>
      </c>
      <c r="AF12" s="15" t="s">
        <v>74</v>
      </c>
      <c r="AG12" s="15" t="s">
        <v>74</v>
      </c>
      <c r="AH12" s="15"/>
      <c r="AI12" s="15" t="s">
        <v>74</v>
      </c>
      <c r="AJ12" s="15"/>
      <c r="AK12" s="15">
        <v>7.1999999999999995E-2</v>
      </c>
      <c r="AL12" s="15"/>
      <c r="AM12" s="15">
        <v>4.0000000000000001E-3</v>
      </c>
      <c r="AN12" s="15">
        <v>1.4999999999999999E-2</v>
      </c>
      <c r="AO12" s="15"/>
      <c r="AP12" s="15"/>
      <c r="AQ12" s="15"/>
      <c r="AR12" s="15"/>
      <c r="AS12" s="15">
        <v>2E-3</v>
      </c>
      <c r="AT12" s="15">
        <v>5.0000000000000001E-3</v>
      </c>
      <c r="AU12" s="15">
        <v>0.49</v>
      </c>
      <c r="AV12" s="15">
        <v>8.3000000000000004E-2</v>
      </c>
      <c r="AW12" s="15" t="s">
        <v>74</v>
      </c>
      <c r="AX12" s="15">
        <v>1E-3</v>
      </c>
      <c r="AY12" s="15">
        <v>1E-3</v>
      </c>
      <c r="AZ12" s="15">
        <v>2E-3</v>
      </c>
      <c r="BA12" s="15" t="s">
        <v>74</v>
      </c>
      <c r="BB12" s="15"/>
      <c r="BC12" s="15"/>
      <c r="BD12" s="15">
        <v>0.24</v>
      </c>
      <c r="BE12" s="15" t="s">
        <v>74</v>
      </c>
      <c r="BF12" s="15">
        <v>1E-3</v>
      </c>
      <c r="BG12" s="15"/>
      <c r="BH12" s="15"/>
      <c r="BI12" s="15"/>
      <c r="BJ12" s="15">
        <v>12</v>
      </c>
      <c r="BK12" s="15">
        <v>26</v>
      </c>
      <c r="BL12" s="15"/>
      <c r="BM12" s="15">
        <v>0.12</v>
      </c>
      <c r="BN12" s="15"/>
      <c r="BO12" s="15">
        <v>1E-3</v>
      </c>
      <c r="BP12" s="15"/>
      <c r="BQ12" s="15">
        <v>2E-3</v>
      </c>
      <c r="BR12" s="15">
        <v>3.0000000000000001E-3</v>
      </c>
      <c r="BS12" s="15">
        <v>1.7000000000000001E-2</v>
      </c>
      <c r="BT12" s="15"/>
    </row>
    <row r="13" spans="1:72" s="4" customFormat="1" x14ac:dyDescent="0.25">
      <c r="A13" s="10" t="s">
        <v>95</v>
      </c>
      <c r="B13" s="10" t="s">
        <v>96</v>
      </c>
      <c r="C13" s="15" t="s">
        <v>73</v>
      </c>
      <c r="D13" s="15">
        <v>449616</v>
      </c>
      <c r="E13" s="15">
        <v>4075730</v>
      </c>
      <c r="F13" s="18">
        <v>38552</v>
      </c>
      <c r="G13" s="16">
        <v>7945.76</v>
      </c>
      <c r="H13" s="15">
        <v>355</v>
      </c>
      <c r="I13" s="15" t="s">
        <v>74</v>
      </c>
      <c r="J13" s="15" t="s">
        <v>74</v>
      </c>
      <c r="K13" s="15" t="s">
        <v>74</v>
      </c>
      <c r="L13" s="15" t="s">
        <v>74</v>
      </c>
      <c r="M13" s="15" t="s">
        <v>74</v>
      </c>
      <c r="N13" s="15" t="s">
        <v>74</v>
      </c>
      <c r="O13" s="15">
        <v>15</v>
      </c>
      <c r="P13" s="15">
        <v>1.3</v>
      </c>
      <c r="Q13" s="15" t="s">
        <v>74</v>
      </c>
      <c r="R13" s="15">
        <v>130</v>
      </c>
      <c r="S13" s="15">
        <v>78</v>
      </c>
      <c r="T13" s="15">
        <v>50</v>
      </c>
      <c r="U13" s="15">
        <v>-4.8</v>
      </c>
      <c r="V13" s="15">
        <v>0.81</v>
      </c>
      <c r="W13" s="15">
        <v>3.4</v>
      </c>
      <c r="X13" s="15">
        <v>5.5</v>
      </c>
      <c r="Y13" s="15">
        <v>7.9</v>
      </c>
      <c r="Z13" s="15">
        <v>2.9</v>
      </c>
      <c r="AA13" s="15">
        <v>1.4</v>
      </c>
      <c r="AB13" s="15">
        <v>1.27</v>
      </c>
      <c r="AC13" s="15">
        <v>90</v>
      </c>
      <c r="AD13" s="10" t="s">
        <v>228</v>
      </c>
      <c r="AE13" s="15" t="s">
        <v>74</v>
      </c>
      <c r="AF13" s="15" t="s">
        <v>74</v>
      </c>
      <c r="AG13" s="15" t="s">
        <v>74</v>
      </c>
      <c r="AH13" s="15"/>
      <c r="AI13" s="15" t="s">
        <v>74</v>
      </c>
      <c r="AJ13" s="15"/>
      <c r="AK13" s="15">
        <v>3.0000000000000001E-3</v>
      </c>
      <c r="AL13" s="15"/>
      <c r="AM13" s="15">
        <v>4.0000000000000001E-3</v>
      </c>
      <c r="AN13" s="15">
        <v>0.01</v>
      </c>
      <c r="AO13" s="15"/>
      <c r="AP13" s="15"/>
      <c r="AQ13" s="15"/>
      <c r="AR13" s="15"/>
      <c r="AS13" s="15">
        <v>1E-3</v>
      </c>
      <c r="AT13" s="15">
        <v>2.5000000000000001E-2</v>
      </c>
      <c r="AU13" s="15">
        <v>0.3</v>
      </c>
      <c r="AV13" s="15">
        <v>1.2999999999999999E-2</v>
      </c>
      <c r="AW13" s="15" t="s">
        <v>74</v>
      </c>
      <c r="AX13" s="15">
        <v>1E-3</v>
      </c>
      <c r="AY13" s="15"/>
      <c r="AZ13" s="15"/>
      <c r="BA13" s="15" t="s">
        <v>74</v>
      </c>
      <c r="BB13" s="15"/>
      <c r="BC13" s="15"/>
      <c r="BD13" s="15">
        <v>1</v>
      </c>
      <c r="BE13" s="15" t="s">
        <v>74</v>
      </c>
      <c r="BF13" s="15"/>
      <c r="BG13" s="15"/>
      <c r="BH13" s="15"/>
      <c r="BI13" s="15"/>
      <c r="BJ13" s="15">
        <v>9.9</v>
      </c>
      <c r="BK13" s="15">
        <v>21</v>
      </c>
      <c r="BL13" s="15"/>
      <c r="BM13" s="15">
        <v>0.11</v>
      </c>
      <c r="BN13" s="15"/>
      <c r="BO13" s="15"/>
      <c r="BP13" s="15"/>
      <c r="BQ13" s="15">
        <v>3.0000000000000001E-3</v>
      </c>
      <c r="BR13" s="15">
        <v>1E-3</v>
      </c>
      <c r="BS13" s="15">
        <v>7.0000000000000001E-3</v>
      </c>
      <c r="BT13" s="15"/>
    </row>
    <row r="14" spans="1:72" s="4" customFormat="1" x14ac:dyDescent="0.25">
      <c r="A14" s="10" t="s">
        <v>97</v>
      </c>
      <c r="B14" s="10" t="s">
        <v>98</v>
      </c>
      <c r="C14" s="15" t="s">
        <v>73</v>
      </c>
      <c r="D14" s="15">
        <v>449870</v>
      </c>
      <c r="E14" s="15">
        <v>4072950</v>
      </c>
      <c r="F14" s="18">
        <v>38552</v>
      </c>
      <c r="G14" s="16">
        <v>8142.5</v>
      </c>
      <c r="H14" s="15">
        <v>172</v>
      </c>
      <c r="I14" s="15" t="s">
        <v>74</v>
      </c>
      <c r="J14" s="15" t="s">
        <v>74</v>
      </c>
      <c r="K14" s="15" t="s">
        <v>74</v>
      </c>
      <c r="L14" s="15" t="s">
        <v>74</v>
      </c>
      <c r="M14" s="15" t="s">
        <v>74</v>
      </c>
      <c r="N14" s="15" t="s">
        <v>74</v>
      </c>
      <c r="O14" s="15">
        <v>11</v>
      </c>
      <c r="P14" s="15">
        <v>1.9</v>
      </c>
      <c r="Q14" s="15" t="s">
        <v>74</v>
      </c>
      <c r="R14" s="15">
        <v>100</v>
      </c>
      <c r="S14" s="15">
        <v>59</v>
      </c>
      <c r="T14" s="15">
        <v>41</v>
      </c>
      <c r="U14" s="15">
        <v>-4.8</v>
      </c>
      <c r="V14" s="15">
        <v>0.6</v>
      </c>
      <c r="W14" s="15">
        <v>3.5</v>
      </c>
      <c r="X14" s="15">
        <v>4.5</v>
      </c>
      <c r="Y14" s="15">
        <v>7.7</v>
      </c>
      <c r="Z14" s="15">
        <v>3</v>
      </c>
      <c r="AA14" s="15">
        <v>1.1299999999999999</v>
      </c>
      <c r="AB14" s="15">
        <v>1.03</v>
      </c>
      <c r="AC14" s="15">
        <v>76</v>
      </c>
      <c r="AD14" s="10" t="s">
        <v>228</v>
      </c>
      <c r="AE14" s="15" t="s">
        <v>74</v>
      </c>
      <c r="AF14" s="15" t="s">
        <v>74</v>
      </c>
      <c r="AG14" s="15" t="s">
        <v>74</v>
      </c>
      <c r="AH14" s="15"/>
      <c r="AI14" s="15" t="s">
        <v>74</v>
      </c>
      <c r="AJ14" s="15"/>
      <c r="AK14" s="15">
        <v>2E-3</v>
      </c>
      <c r="AL14" s="15"/>
      <c r="AM14" s="15">
        <v>3.0000000000000001E-3</v>
      </c>
      <c r="AN14" s="15">
        <v>0.08</v>
      </c>
      <c r="AO14" s="15"/>
      <c r="AP14" s="15"/>
      <c r="AQ14" s="15"/>
      <c r="AR14" s="15"/>
      <c r="AS14" s="15">
        <v>1E-3</v>
      </c>
      <c r="AT14" s="15">
        <v>3.0000000000000001E-3</v>
      </c>
      <c r="AU14" s="15">
        <v>0.47</v>
      </c>
      <c r="AV14" s="15">
        <v>2E-3</v>
      </c>
      <c r="AW14" s="15" t="s">
        <v>74</v>
      </c>
      <c r="AX14" s="15">
        <v>1E-3</v>
      </c>
      <c r="AY14" s="15"/>
      <c r="AZ14" s="15">
        <v>1E-3</v>
      </c>
      <c r="BA14" s="15" t="s">
        <v>74</v>
      </c>
      <c r="BB14" s="15"/>
      <c r="BC14" s="15"/>
      <c r="BD14" s="15">
        <v>1.8</v>
      </c>
      <c r="BE14" s="15" t="s">
        <v>74</v>
      </c>
      <c r="BF14" s="15"/>
      <c r="BG14" s="15"/>
      <c r="BH14" s="15"/>
      <c r="BI14" s="15"/>
      <c r="BJ14" s="15">
        <v>9.3000000000000007</v>
      </c>
      <c r="BK14" s="15">
        <v>20</v>
      </c>
      <c r="BL14" s="15"/>
      <c r="BM14" s="15">
        <v>8.2000000000000003E-2</v>
      </c>
      <c r="BN14" s="15"/>
      <c r="BO14" s="15"/>
      <c r="BP14" s="15"/>
      <c r="BQ14" s="15"/>
      <c r="BR14" s="15">
        <v>1E-3</v>
      </c>
      <c r="BS14" s="15">
        <v>0.01</v>
      </c>
      <c r="BT14" s="15"/>
    </row>
    <row r="15" spans="1:72" s="1" customFormat="1" x14ac:dyDescent="0.25">
      <c r="A15" s="10" t="s">
        <v>99</v>
      </c>
      <c r="B15" s="10" t="s">
        <v>100</v>
      </c>
      <c r="C15" s="15" t="s">
        <v>73</v>
      </c>
      <c r="D15" s="15">
        <v>449863</v>
      </c>
      <c r="E15" s="15">
        <v>4074550</v>
      </c>
      <c r="F15" s="18">
        <v>38633</v>
      </c>
      <c r="G15" s="16">
        <v>8034.47</v>
      </c>
      <c r="H15" s="15">
        <v>200</v>
      </c>
      <c r="I15" s="15" t="s">
        <v>74</v>
      </c>
      <c r="J15" s="15" t="s">
        <v>74</v>
      </c>
      <c r="K15" s="15" t="s">
        <v>74</v>
      </c>
      <c r="L15" s="15" t="s">
        <v>74</v>
      </c>
      <c r="M15" s="15" t="s">
        <v>74</v>
      </c>
      <c r="N15" s="15" t="s">
        <v>74</v>
      </c>
      <c r="O15" s="15">
        <v>18</v>
      </c>
      <c r="P15" s="15">
        <v>2</v>
      </c>
      <c r="Q15" s="15" t="s">
        <v>74</v>
      </c>
      <c r="R15" s="15">
        <v>160</v>
      </c>
      <c r="S15" s="15">
        <v>98</v>
      </c>
      <c r="T15" s="15">
        <v>66</v>
      </c>
      <c r="U15" s="15">
        <v>-1.35</v>
      </c>
      <c r="V15" s="15">
        <v>1</v>
      </c>
      <c r="W15" s="15">
        <v>5.2</v>
      </c>
      <c r="X15" s="15">
        <v>7.5</v>
      </c>
      <c r="Y15" s="15">
        <v>7.8</v>
      </c>
      <c r="Z15" s="15">
        <v>3.1</v>
      </c>
      <c r="AA15" s="15">
        <v>1.74</v>
      </c>
      <c r="AB15" s="15">
        <v>1.7</v>
      </c>
      <c r="AC15" s="15">
        <v>110</v>
      </c>
      <c r="AD15" s="10" t="s">
        <v>228</v>
      </c>
      <c r="AE15" s="15" t="s">
        <v>74</v>
      </c>
      <c r="AF15" s="15" t="s">
        <v>74</v>
      </c>
      <c r="AG15" s="15" t="s">
        <v>74</v>
      </c>
      <c r="AH15" s="15"/>
      <c r="AI15" s="15" t="s">
        <v>74</v>
      </c>
      <c r="AJ15" s="15"/>
      <c r="AK15" s="15">
        <v>6.0000000000000001E-3</v>
      </c>
      <c r="AL15" s="15"/>
      <c r="AM15" s="15">
        <v>6.0000000000000001E-3</v>
      </c>
      <c r="AN15" s="15">
        <v>0.02</v>
      </c>
      <c r="AO15" s="15"/>
      <c r="AP15" s="15"/>
      <c r="AQ15" s="15"/>
      <c r="AR15" s="15"/>
      <c r="AS15" s="15">
        <v>1E-3</v>
      </c>
      <c r="AT15" s="15">
        <v>8.9999999999999993E-3</v>
      </c>
      <c r="AU15" s="15">
        <v>0.15</v>
      </c>
      <c r="AV15" s="15">
        <v>0.19</v>
      </c>
      <c r="AW15" s="15" t="s">
        <v>74</v>
      </c>
      <c r="AX15" s="15">
        <v>1E-3</v>
      </c>
      <c r="AY15" s="15"/>
      <c r="AZ15" s="15">
        <v>1E-3</v>
      </c>
      <c r="BA15" s="15" t="s">
        <v>74</v>
      </c>
      <c r="BB15" s="15">
        <v>1E-3</v>
      </c>
      <c r="BC15" s="15"/>
      <c r="BD15" s="15">
        <v>0.46</v>
      </c>
      <c r="BE15" s="15" t="s">
        <v>74</v>
      </c>
      <c r="BF15" s="15"/>
      <c r="BG15" s="15"/>
      <c r="BH15" s="15"/>
      <c r="BI15" s="15"/>
      <c r="BJ15" s="15">
        <v>11</v>
      </c>
      <c r="BK15" s="15">
        <v>24</v>
      </c>
      <c r="BL15" s="15"/>
      <c r="BM15" s="15">
        <v>0.12</v>
      </c>
      <c r="BN15" s="15"/>
      <c r="BO15" s="15">
        <v>1E-3</v>
      </c>
      <c r="BP15" s="15"/>
      <c r="BQ15" s="15">
        <v>1E-3</v>
      </c>
      <c r="BR15" s="15"/>
      <c r="BS15" s="15">
        <v>0.65</v>
      </c>
      <c r="BT15" s="15"/>
    </row>
    <row r="16" spans="1:72" s="1" customFormat="1" x14ac:dyDescent="0.25">
      <c r="A16" s="10" t="s">
        <v>101</v>
      </c>
      <c r="B16" s="10" t="s">
        <v>102</v>
      </c>
      <c r="C16" s="15" t="s">
        <v>73</v>
      </c>
      <c r="D16" s="15">
        <v>445130</v>
      </c>
      <c r="E16" s="15">
        <v>4071440</v>
      </c>
      <c r="F16" s="18">
        <v>38638</v>
      </c>
      <c r="G16" s="16">
        <v>7564.45</v>
      </c>
      <c r="H16" s="15">
        <v>100</v>
      </c>
      <c r="I16" s="15" t="s">
        <v>74</v>
      </c>
      <c r="J16" s="15" t="s">
        <v>74</v>
      </c>
      <c r="K16" s="15" t="s">
        <v>74</v>
      </c>
      <c r="L16" s="15" t="s">
        <v>74</v>
      </c>
      <c r="M16" s="15" t="s">
        <v>74</v>
      </c>
      <c r="N16" s="15" t="s">
        <v>74</v>
      </c>
      <c r="O16" s="15">
        <v>21</v>
      </c>
      <c r="P16" s="15">
        <v>1.9</v>
      </c>
      <c r="Q16" s="15" t="s">
        <v>74</v>
      </c>
      <c r="R16" s="15">
        <v>165</v>
      </c>
      <c r="S16" s="15">
        <v>78</v>
      </c>
      <c r="T16" s="15">
        <v>65</v>
      </c>
      <c r="U16" s="15">
        <v>-1.75</v>
      </c>
      <c r="V16" s="15">
        <v>0.79</v>
      </c>
      <c r="W16" s="15">
        <v>3.3</v>
      </c>
      <c r="X16" s="15">
        <v>4.9000000000000004</v>
      </c>
      <c r="Y16" s="15">
        <v>7.3</v>
      </c>
      <c r="Z16" s="15">
        <v>7.8</v>
      </c>
      <c r="AA16" s="15">
        <v>1.6</v>
      </c>
      <c r="AB16" s="15">
        <v>1.54</v>
      </c>
      <c r="AC16" s="15">
        <v>107</v>
      </c>
      <c r="AD16" s="10" t="s">
        <v>228</v>
      </c>
      <c r="AE16" s="15" t="s">
        <v>74</v>
      </c>
      <c r="AF16" s="15" t="s">
        <v>74</v>
      </c>
      <c r="AG16" s="15" t="s">
        <v>74</v>
      </c>
      <c r="AH16" s="15"/>
      <c r="AI16" s="15" t="s">
        <v>74</v>
      </c>
      <c r="AJ16" s="15"/>
      <c r="AK16" s="15">
        <v>1E-3</v>
      </c>
      <c r="AL16" s="15"/>
      <c r="AM16" s="15">
        <v>5.0000000000000001E-3</v>
      </c>
      <c r="AN16" s="15">
        <v>0.42</v>
      </c>
      <c r="AO16" s="15"/>
      <c r="AP16" s="15"/>
      <c r="AQ16" s="15"/>
      <c r="AR16" s="15"/>
      <c r="AS16" s="15">
        <v>1E-3</v>
      </c>
      <c r="AT16" s="15">
        <v>3.0000000000000001E-3</v>
      </c>
      <c r="AU16" s="15">
        <v>0.32</v>
      </c>
      <c r="AV16" s="15">
        <v>0.14000000000000001</v>
      </c>
      <c r="AW16" s="15" t="s">
        <v>74</v>
      </c>
      <c r="AX16" s="15">
        <v>2E-3</v>
      </c>
      <c r="AY16" s="15"/>
      <c r="AZ16" s="15">
        <v>2E-3</v>
      </c>
      <c r="BA16" s="15" t="s">
        <v>74</v>
      </c>
      <c r="BB16" s="15"/>
      <c r="BC16" s="15"/>
      <c r="BD16" s="15">
        <v>5.5</v>
      </c>
      <c r="BE16" s="15" t="s">
        <v>74</v>
      </c>
      <c r="BF16" s="15"/>
      <c r="BG16" s="15"/>
      <c r="BH16" s="15"/>
      <c r="BI16" s="15"/>
      <c r="BJ16" s="15">
        <v>10</v>
      </c>
      <c r="BK16" s="15">
        <v>22</v>
      </c>
      <c r="BL16" s="15"/>
      <c r="BM16" s="15">
        <v>0.14000000000000001</v>
      </c>
      <c r="BN16" s="15"/>
      <c r="BO16" s="15">
        <v>1E-3</v>
      </c>
      <c r="BP16" s="15"/>
      <c r="BQ16" s="15"/>
      <c r="BR16" s="15">
        <v>2E-3</v>
      </c>
      <c r="BS16" s="15">
        <v>1E-3</v>
      </c>
      <c r="BT16" s="15"/>
    </row>
    <row r="17" spans="1:72" s="4" customFormat="1" x14ac:dyDescent="0.25">
      <c r="A17" s="10" t="s">
        <v>103</v>
      </c>
      <c r="B17" s="10" t="s">
        <v>104</v>
      </c>
      <c r="C17" s="15" t="s">
        <v>73</v>
      </c>
      <c r="D17" s="15">
        <v>445115</v>
      </c>
      <c r="E17" s="15">
        <v>4077530</v>
      </c>
      <c r="F17" s="18">
        <v>38631</v>
      </c>
      <c r="G17" s="16">
        <v>7542.19</v>
      </c>
      <c r="H17" s="15">
        <v>62</v>
      </c>
      <c r="I17" s="15" t="s">
        <v>74</v>
      </c>
      <c r="J17" s="15" t="s">
        <v>74</v>
      </c>
      <c r="K17" s="15" t="s">
        <v>74</v>
      </c>
      <c r="L17" s="15" t="s">
        <v>74</v>
      </c>
      <c r="M17" s="15" t="s">
        <v>74</v>
      </c>
      <c r="N17" s="15" t="s">
        <v>74</v>
      </c>
      <c r="O17" s="15">
        <v>14</v>
      </c>
      <c r="P17" s="15">
        <v>1.4</v>
      </c>
      <c r="Q17" s="15" t="s">
        <v>74</v>
      </c>
      <c r="R17" s="15">
        <v>120</v>
      </c>
      <c r="S17" s="15">
        <v>68</v>
      </c>
      <c r="T17" s="15">
        <v>48</v>
      </c>
      <c r="U17" s="15">
        <v>-1.65</v>
      </c>
      <c r="V17" s="15">
        <v>0.72</v>
      </c>
      <c r="W17" s="15">
        <v>3.3</v>
      </c>
      <c r="X17" s="15">
        <v>5</v>
      </c>
      <c r="Y17" s="15">
        <v>7.8</v>
      </c>
      <c r="Z17" s="15">
        <v>1.9</v>
      </c>
      <c r="AA17" s="15">
        <v>1.26</v>
      </c>
      <c r="AB17" s="15">
        <v>1.21</v>
      </c>
      <c r="AC17" s="15">
        <v>88</v>
      </c>
      <c r="AD17" s="10" t="s">
        <v>228</v>
      </c>
      <c r="AE17" s="15" t="s">
        <v>74</v>
      </c>
      <c r="AF17" s="15" t="s">
        <v>74</v>
      </c>
      <c r="AG17" s="15" t="s">
        <v>74</v>
      </c>
      <c r="AH17" s="15"/>
      <c r="AI17" s="15" t="s">
        <v>74</v>
      </c>
      <c r="AJ17" s="15">
        <v>1E-3</v>
      </c>
      <c r="AK17" s="15">
        <v>0.02</v>
      </c>
      <c r="AL17" s="15"/>
      <c r="AM17" s="15">
        <v>8.0000000000000002E-3</v>
      </c>
      <c r="AN17" s="15">
        <v>1.7000000000000001E-2</v>
      </c>
      <c r="AO17" s="15"/>
      <c r="AP17" s="15"/>
      <c r="AQ17" s="15"/>
      <c r="AR17" s="15"/>
      <c r="AS17" s="15">
        <v>2E-3</v>
      </c>
      <c r="AT17" s="15">
        <v>2E-3</v>
      </c>
      <c r="AU17" s="15">
        <v>0.2</v>
      </c>
      <c r="AV17" s="15">
        <v>0.28000000000000003</v>
      </c>
      <c r="AW17" s="15" t="s">
        <v>74</v>
      </c>
      <c r="AX17" s="15"/>
      <c r="AY17" s="15">
        <v>3.0000000000000001E-3</v>
      </c>
      <c r="AZ17" s="15">
        <v>1E-3</v>
      </c>
      <c r="BA17" s="15" t="s">
        <v>74</v>
      </c>
      <c r="BB17" s="15"/>
      <c r="BC17" s="15"/>
      <c r="BD17" s="15">
        <v>3.2</v>
      </c>
      <c r="BE17" s="15" t="s">
        <v>74</v>
      </c>
      <c r="BF17" s="15"/>
      <c r="BG17" s="15"/>
      <c r="BH17" s="15"/>
      <c r="BI17" s="15"/>
      <c r="BJ17" s="15">
        <v>11</v>
      </c>
      <c r="BK17" s="15">
        <v>24</v>
      </c>
      <c r="BL17" s="15"/>
      <c r="BM17" s="15">
        <v>0.13</v>
      </c>
      <c r="BN17" s="15"/>
      <c r="BO17" s="15">
        <v>1E-3</v>
      </c>
      <c r="BP17" s="15"/>
      <c r="BQ17" s="15"/>
      <c r="BR17" s="15">
        <v>3.0000000000000001E-3</v>
      </c>
      <c r="BS17" s="15">
        <v>1.7000000000000001E-2</v>
      </c>
      <c r="BT17" s="15"/>
    </row>
    <row r="18" spans="1:72" s="1" customFormat="1" x14ac:dyDescent="0.25">
      <c r="A18" s="10" t="s">
        <v>105</v>
      </c>
      <c r="B18" s="10" t="s">
        <v>106</v>
      </c>
      <c r="C18" s="15" t="s">
        <v>73</v>
      </c>
      <c r="D18" s="15">
        <v>443713</v>
      </c>
      <c r="E18" s="15">
        <v>4077930</v>
      </c>
      <c r="F18" s="18">
        <v>38637</v>
      </c>
      <c r="G18" s="16">
        <v>7494.49</v>
      </c>
      <c r="H18" s="15"/>
      <c r="I18" s="15" t="s">
        <v>74</v>
      </c>
      <c r="J18" s="15" t="s">
        <v>74</v>
      </c>
      <c r="K18" s="15" t="s">
        <v>74</v>
      </c>
      <c r="L18" s="15" t="s">
        <v>74</v>
      </c>
      <c r="M18" s="15" t="s">
        <v>74</v>
      </c>
      <c r="N18" s="15" t="s">
        <v>74</v>
      </c>
      <c r="O18" s="15">
        <v>13</v>
      </c>
      <c r="P18" s="15">
        <v>0.96</v>
      </c>
      <c r="Q18" s="15" t="s">
        <v>74</v>
      </c>
      <c r="R18" s="15">
        <v>115</v>
      </c>
      <c r="S18" s="15">
        <v>74</v>
      </c>
      <c r="T18" s="15">
        <v>44</v>
      </c>
      <c r="U18" s="15">
        <v>-2.16</v>
      </c>
      <c r="V18" s="15">
        <v>0.7</v>
      </c>
      <c r="W18" s="15">
        <v>2.9</v>
      </c>
      <c r="X18" s="15">
        <v>8.1</v>
      </c>
      <c r="Y18" s="15">
        <v>7.6</v>
      </c>
      <c r="Z18" s="15">
        <v>2.4</v>
      </c>
      <c r="AA18" s="15">
        <v>1.32</v>
      </c>
      <c r="AB18" s="15">
        <v>1.26</v>
      </c>
      <c r="AC18" s="15">
        <v>93</v>
      </c>
      <c r="AD18" s="10" t="s">
        <v>228</v>
      </c>
      <c r="AE18" s="15" t="s">
        <v>74</v>
      </c>
      <c r="AF18" s="15" t="s">
        <v>74</v>
      </c>
      <c r="AG18" s="15" t="s">
        <v>74</v>
      </c>
      <c r="AH18" s="15"/>
      <c r="AI18" s="15" t="s">
        <v>74</v>
      </c>
      <c r="AJ18" s="15"/>
      <c r="AK18" s="15">
        <v>5.5E-2</v>
      </c>
      <c r="AL18" s="15"/>
      <c r="AM18" s="15">
        <v>6.0000000000000001E-3</v>
      </c>
      <c r="AN18" s="15">
        <v>2.1999999999999999E-2</v>
      </c>
      <c r="AO18" s="15"/>
      <c r="AP18" s="15"/>
      <c r="AQ18" s="15"/>
      <c r="AR18" s="15"/>
      <c r="AS18" s="15">
        <v>1E-3</v>
      </c>
      <c r="AT18" s="15">
        <v>7.0000000000000001E-3</v>
      </c>
      <c r="AU18" s="15">
        <v>0.26</v>
      </c>
      <c r="AV18" s="15">
        <v>0.11</v>
      </c>
      <c r="AW18" s="15" t="s">
        <v>74</v>
      </c>
      <c r="AX18" s="15">
        <v>4.0000000000000001E-3</v>
      </c>
      <c r="AY18" s="15">
        <v>1E-3</v>
      </c>
      <c r="AZ18" s="15">
        <v>1E-3</v>
      </c>
      <c r="BA18" s="15" t="s">
        <v>74</v>
      </c>
      <c r="BB18" s="15">
        <v>1E-3</v>
      </c>
      <c r="BC18" s="15"/>
      <c r="BD18" s="15">
        <v>0.89</v>
      </c>
      <c r="BE18" s="15" t="s">
        <v>74</v>
      </c>
      <c r="BF18" s="15">
        <v>1E-3</v>
      </c>
      <c r="BG18" s="15"/>
      <c r="BH18" s="15"/>
      <c r="BI18" s="15"/>
      <c r="BJ18" s="15">
        <v>12</v>
      </c>
      <c r="BK18" s="15">
        <v>26</v>
      </c>
      <c r="BL18" s="15"/>
      <c r="BM18" s="15">
        <v>0.12</v>
      </c>
      <c r="BN18" s="15"/>
      <c r="BO18" s="15">
        <v>1E-3</v>
      </c>
      <c r="BP18" s="15"/>
      <c r="BQ18" s="15"/>
      <c r="BR18" s="15">
        <v>4.0000000000000001E-3</v>
      </c>
      <c r="BS18" s="15">
        <v>0.04</v>
      </c>
      <c r="BT18" s="15"/>
    </row>
    <row r="19" spans="1:72" s="4" customFormat="1" x14ac:dyDescent="0.25">
      <c r="A19" s="10" t="s">
        <v>107</v>
      </c>
      <c r="B19" s="10" t="s">
        <v>108</v>
      </c>
      <c r="C19" s="15" t="s">
        <v>73</v>
      </c>
      <c r="D19" s="15">
        <v>444657</v>
      </c>
      <c r="E19" s="15">
        <v>4071400</v>
      </c>
      <c r="F19" s="18">
        <v>38637</v>
      </c>
      <c r="G19" s="16">
        <v>7542.28</v>
      </c>
      <c r="H19" s="15">
        <v>100</v>
      </c>
      <c r="I19" s="15" t="s">
        <v>74</v>
      </c>
      <c r="J19" s="15" t="s">
        <v>74</v>
      </c>
      <c r="K19" s="15" t="s">
        <v>74</v>
      </c>
      <c r="L19" s="15" t="s">
        <v>74</v>
      </c>
      <c r="M19" s="15" t="s">
        <v>74</v>
      </c>
      <c r="N19" s="15" t="s">
        <v>74</v>
      </c>
      <c r="O19" s="15">
        <v>24</v>
      </c>
      <c r="P19" s="15">
        <v>2.1</v>
      </c>
      <c r="Q19" s="15" t="s">
        <v>74</v>
      </c>
      <c r="R19" s="15">
        <v>170</v>
      </c>
      <c r="S19" s="15">
        <v>92</v>
      </c>
      <c r="T19" s="15">
        <v>77</v>
      </c>
      <c r="U19" s="15">
        <v>-1.31</v>
      </c>
      <c r="V19" s="15">
        <v>0.87</v>
      </c>
      <c r="W19" s="15">
        <v>4.3</v>
      </c>
      <c r="X19" s="15">
        <v>5.3</v>
      </c>
      <c r="Y19" s="15">
        <v>7.8</v>
      </c>
      <c r="Z19" s="15">
        <v>8.6999999999999993</v>
      </c>
      <c r="AA19" s="15">
        <v>1.84</v>
      </c>
      <c r="AB19" s="15">
        <v>1.8</v>
      </c>
      <c r="AC19" s="15">
        <v>119</v>
      </c>
      <c r="AD19" s="10" t="s">
        <v>228</v>
      </c>
      <c r="AE19" s="15" t="s">
        <v>74</v>
      </c>
      <c r="AF19" s="15" t="s">
        <v>74</v>
      </c>
      <c r="AG19" s="15" t="s">
        <v>74</v>
      </c>
      <c r="AH19" s="15"/>
      <c r="AI19" s="15" t="s">
        <v>74</v>
      </c>
      <c r="AJ19" s="15"/>
      <c r="AK19" s="15">
        <v>6.0000000000000001E-3</v>
      </c>
      <c r="AL19" s="15"/>
      <c r="AM19" s="15">
        <v>8.0000000000000002E-3</v>
      </c>
      <c r="AN19" s="15">
        <v>4.2000000000000003E-2</v>
      </c>
      <c r="AO19" s="15"/>
      <c r="AP19" s="15"/>
      <c r="AQ19" s="15"/>
      <c r="AR19" s="15"/>
      <c r="AS19" s="15">
        <v>1E-3</v>
      </c>
      <c r="AT19" s="15">
        <v>1.0999999999999999E-2</v>
      </c>
      <c r="AU19" s="15">
        <v>0.35</v>
      </c>
      <c r="AV19" s="15">
        <v>0.16</v>
      </c>
      <c r="AW19" s="15" t="s">
        <v>74</v>
      </c>
      <c r="AX19" s="15">
        <v>2E-3</v>
      </c>
      <c r="AY19" s="15"/>
      <c r="AZ19" s="15">
        <v>1E-3</v>
      </c>
      <c r="BA19" s="15" t="s">
        <v>74</v>
      </c>
      <c r="BB19" s="15"/>
      <c r="BC19" s="15"/>
      <c r="BD19" s="15">
        <v>4.8</v>
      </c>
      <c r="BE19" s="15" t="s">
        <v>74</v>
      </c>
      <c r="BF19" s="15"/>
      <c r="BG19" s="15"/>
      <c r="BH19" s="15"/>
      <c r="BI19" s="15">
        <v>1E-3</v>
      </c>
      <c r="BJ19" s="15">
        <v>10</v>
      </c>
      <c r="BK19" s="15">
        <v>22</v>
      </c>
      <c r="BL19" s="15"/>
      <c r="BM19" s="15">
        <v>0.18</v>
      </c>
      <c r="BN19" s="15"/>
      <c r="BO19" s="15">
        <v>1E-3</v>
      </c>
      <c r="BP19" s="15"/>
      <c r="BQ19" s="15">
        <v>1E-3</v>
      </c>
      <c r="BR19" s="15">
        <v>2E-3</v>
      </c>
      <c r="BS19" s="15">
        <v>8.9999999999999993E-3</v>
      </c>
      <c r="BT19" s="15"/>
    </row>
    <row r="20" spans="1:72" s="1" customFormat="1" x14ac:dyDescent="0.25">
      <c r="A20" s="10" t="s">
        <v>109</v>
      </c>
      <c r="B20" s="10" t="s">
        <v>110</v>
      </c>
      <c r="C20" s="15" t="s">
        <v>73</v>
      </c>
      <c r="D20" s="15">
        <v>444442</v>
      </c>
      <c r="E20" s="15">
        <v>4072556</v>
      </c>
      <c r="F20" s="18">
        <v>38021</v>
      </c>
      <c r="G20" s="16">
        <v>7527.67</v>
      </c>
      <c r="H20" s="15">
        <v>100</v>
      </c>
      <c r="I20" s="15" t="s">
        <v>74</v>
      </c>
      <c r="J20" s="15" t="s">
        <v>74</v>
      </c>
      <c r="K20" s="15" t="s">
        <v>74</v>
      </c>
      <c r="L20" s="15" t="s">
        <v>74</v>
      </c>
      <c r="M20" s="15" t="s">
        <v>74</v>
      </c>
      <c r="N20" s="15" t="s">
        <v>74</v>
      </c>
      <c r="O20" s="15">
        <v>10</v>
      </c>
      <c r="P20" s="15">
        <v>1.3</v>
      </c>
      <c r="Q20" s="15" t="s">
        <v>74</v>
      </c>
      <c r="R20" s="15">
        <v>94</v>
      </c>
      <c r="S20" s="15">
        <v>54</v>
      </c>
      <c r="T20" s="15">
        <v>37</v>
      </c>
      <c r="U20" s="15">
        <v>-0.59</v>
      </c>
      <c r="V20" s="15">
        <v>0.6</v>
      </c>
      <c r="W20" s="15">
        <v>2.9</v>
      </c>
      <c r="X20" s="15">
        <v>5.9</v>
      </c>
      <c r="Y20" s="15">
        <v>7.32</v>
      </c>
      <c r="Z20" s="15">
        <v>1.5</v>
      </c>
      <c r="AA20" s="15">
        <v>1.03</v>
      </c>
      <c r="AB20" s="15">
        <v>1.01</v>
      </c>
      <c r="AC20" s="15">
        <v>80</v>
      </c>
      <c r="AD20" s="10" t="s">
        <v>229</v>
      </c>
      <c r="AE20" s="15" t="s">
        <v>74</v>
      </c>
      <c r="AF20" s="15" t="s">
        <v>74</v>
      </c>
      <c r="AG20" s="15" t="s">
        <v>74</v>
      </c>
      <c r="AH20" s="15"/>
      <c r="AI20" s="15" t="s">
        <v>74</v>
      </c>
      <c r="AJ20" s="15"/>
      <c r="AK20" s="15">
        <v>1.6E-2</v>
      </c>
      <c r="AL20" s="15"/>
      <c r="AM20" s="15">
        <v>6.0000000000000001E-3</v>
      </c>
      <c r="AN20" s="15">
        <v>1.7999999999999999E-2</v>
      </c>
      <c r="AO20" s="15"/>
      <c r="AP20" s="15"/>
      <c r="AQ20" s="15"/>
      <c r="AR20" s="15"/>
      <c r="AS20" s="15"/>
      <c r="AT20" s="15">
        <v>0.02</v>
      </c>
      <c r="AU20" s="15">
        <v>0.5</v>
      </c>
      <c r="AV20" s="15"/>
      <c r="AW20" s="15" t="s">
        <v>74</v>
      </c>
      <c r="AX20" s="15">
        <v>1E-3</v>
      </c>
      <c r="AY20" s="15"/>
      <c r="AZ20" s="15">
        <v>1E-3</v>
      </c>
      <c r="BA20" s="15" t="s">
        <v>74</v>
      </c>
      <c r="BB20" s="15"/>
      <c r="BC20" s="15" t="s">
        <v>74</v>
      </c>
      <c r="BD20" s="15">
        <v>2.9</v>
      </c>
      <c r="BE20" s="15" t="s">
        <v>74</v>
      </c>
      <c r="BF20" s="15"/>
      <c r="BG20" s="15"/>
      <c r="BH20" s="15" t="s">
        <v>74</v>
      </c>
      <c r="BI20" s="15"/>
      <c r="BJ20" s="15" t="s">
        <v>74</v>
      </c>
      <c r="BK20" s="15">
        <v>24</v>
      </c>
      <c r="BL20" s="15" t="s">
        <v>74</v>
      </c>
      <c r="BM20" s="15">
        <v>9.5000000000000001E-2</v>
      </c>
      <c r="BN20" s="15"/>
      <c r="BO20" s="15" t="s">
        <v>74</v>
      </c>
      <c r="BP20" s="15" t="s">
        <v>74</v>
      </c>
      <c r="BQ20" s="15"/>
      <c r="BR20" s="15">
        <v>2E-3</v>
      </c>
      <c r="BS20" s="15">
        <v>1.7000000000000001E-2</v>
      </c>
      <c r="BT20" s="15"/>
    </row>
    <row r="21" spans="1:72" s="4" customFormat="1" x14ac:dyDescent="0.25">
      <c r="A21" s="10" t="s">
        <v>111</v>
      </c>
      <c r="B21" s="10" t="s">
        <v>112</v>
      </c>
      <c r="C21" s="15" t="s">
        <v>73</v>
      </c>
      <c r="D21" s="15">
        <v>448249</v>
      </c>
      <c r="E21" s="15">
        <v>4077814</v>
      </c>
      <c r="F21" s="18">
        <v>37926</v>
      </c>
      <c r="G21" s="16">
        <v>7705.47</v>
      </c>
      <c r="H21" s="15">
        <v>120</v>
      </c>
      <c r="I21" s="15" t="s">
        <v>74</v>
      </c>
      <c r="J21" s="15" t="s">
        <v>74</v>
      </c>
      <c r="K21" s="15" t="s">
        <v>74</v>
      </c>
      <c r="L21" s="15" t="s">
        <v>74</v>
      </c>
      <c r="M21" s="15" t="s">
        <v>74</v>
      </c>
      <c r="N21" s="15" t="s">
        <v>74</v>
      </c>
      <c r="O21" s="15">
        <v>15</v>
      </c>
      <c r="P21" s="15">
        <v>1.1000000000000001</v>
      </c>
      <c r="Q21" s="15" t="s">
        <v>74</v>
      </c>
      <c r="R21" s="15">
        <v>110</v>
      </c>
      <c r="S21" s="15">
        <v>75</v>
      </c>
      <c r="T21" s="15">
        <v>54</v>
      </c>
      <c r="U21" s="15">
        <v>0.28000000000000003</v>
      </c>
      <c r="V21" s="15">
        <v>0.75</v>
      </c>
      <c r="W21" s="15">
        <v>3.9</v>
      </c>
      <c r="X21" s="15">
        <v>5.9</v>
      </c>
      <c r="Y21" s="15">
        <v>7.7</v>
      </c>
      <c r="Z21" s="15">
        <v>2.5</v>
      </c>
      <c r="AA21" s="15">
        <v>1.35</v>
      </c>
      <c r="AB21" s="15">
        <v>1.36</v>
      </c>
      <c r="AC21" s="15">
        <v>90</v>
      </c>
      <c r="AD21" s="10" t="s">
        <v>228</v>
      </c>
      <c r="AE21" s="15" t="s">
        <v>74</v>
      </c>
      <c r="AF21" s="15" t="s">
        <v>74</v>
      </c>
      <c r="AG21" s="15" t="s">
        <v>74</v>
      </c>
      <c r="AH21" s="15"/>
      <c r="AI21" s="15" t="s">
        <v>74</v>
      </c>
      <c r="AJ21" s="15"/>
      <c r="AK21" s="15">
        <v>6.0000000000000001E-3</v>
      </c>
      <c r="AL21" s="15"/>
      <c r="AM21" s="15">
        <v>8.9999999999999993E-3</v>
      </c>
      <c r="AN21" s="15">
        <v>8.0000000000000002E-3</v>
      </c>
      <c r="AO21" s="15"/>
      <c r="AP21" s="15"/>
      <c r="AQ21" s="15"/>
      <c r="AR21" s="15"/>
      <c r="AS21" s="15"/>
      <c r="AT21" s="15">
        <v>0.02</v>
      </c>
      <c r="AU21" s="15">
        <v>0.33</v>
      </c>
      <c r="AV21" s="15">
        <v>0.11</v>
      </c>
      <c r="AW21" s="15" t="s">
        <v>74</v>
      </c>
      <c r="AX21" s="15">
        <v>1E-3</v>
      </c>
      <c r="AY21" s="15">
        <v>1E-3</v>
      </c>
      <c r="AZ21" s="15">
        <v>3.0000000000000001E-3</v>
      </c>
      <c r="BA21" s="15" t="s">
        <v>74</v>
      </c>
      <c r="BB21" s="15"/>
      <c r="BC21" s="15" t="s">
        <v>74</v>
      </c>
      <c r="BD21" s="15">
        <v>1.1000000000000001</v>
      </c>
      <c r="BE21" s="15" t="s">
        <v>74</v>
      </c>
      <c r="BF21" s="15">
        <v>2E-3</v>
      </c>
      <c r="BG21" s="15"/>
      <c r="BH21" s="15" t="s">
        <v>74</v>
      </c>
      <c r="BI21" s="15"/>
      <c r="BJ21" s="15" t="s">
        <v>74</v>
      </c>
      <c r="BK21" s="15">
        <v>20</v>
      </c>
      <c r="BL21" s="15" t="s">
        <v>74</v>
      </c>
      <c r="BM21" s="15">
        <v>0.13</v>
      </c>
      <c r="BN21" s="15"/>
      <c r="BO21" s="15" t="s">
        <v>74</v>
      </c>
      <c r="BP21" s="15" t="s">
        <v>74</v>
      </c>
      <c r="BQ21" s="15"/>
      <c r="BR21" s="15"/>
      <c r="BS21" s="15">
        <v>0.01</v>
      </c>
      <c r="BT21" s="15"/>
    </row>
    <row r="22" spans="1:72" s="1" customFormat="1" x14ac:dyDescent="0.25">
      <c r="A22" s="10" t="s">
        <v>113</v>
      </c>
      <c r="B22" s="10" t="s">
        <v>114</v>
      </c>
      <c r="C22" s="15" t="s">
        <v>73</v>
      </c>
      <c r="D22" s="15">
        <v>446918</v>
      </c>
      <c r="E22" s="15">
        <v>4068566</v>
      </c>
      <c r="F22" s="18">
        <v>37926</v>
      </c>
      <c r="G22" s="16">
        <v>7672.69</v>
      </c>
      <c r="H22" s="15">
        <v>120</v>
      </c>
      <c r="I22" s="15" t="s">
        <v>74</v>
      </c>
      <c r="J22" s="15" t="s">
        <v>74</v>
      </c>
      <c r="K22" s="15" t="s">
        <v>74</v>
      </c>
      <c r="L22" s="15" t="s">
        <v>74</v>
      </c>
      <c r="M22" s="15" t="s">
        <v>74</v>
      </c>
      <c r="N22" s="15" t="s">
        <v>74</v>
      </c>
      <c r="O22" s="15">
        <v>22</v>
      </c>
      <c r="P22" s="15">
        <v>1.9</v>
      </c>
      <c r="Q22" s="15" t="s">
        <v>74</v>
      </c>
      <c r="R22" s="15">
        <v>170</v>
      </c>
      <c r="S22" s="15">
        <v>112</v>
      </c>
      <c r="T22" s="15">
        <v>80</v>
      </c>
      <c r="U22" s="15">
        <v>0.04</v>
      </c>
      <c r="V22" s="15">
        <v>1.5</v>
      </c>
      <c r="W22" s="15">
        <v>6.1</v>
      </c>
      <c r="X22" s="15">
        <v>9.9</v>
      </c>
      <c r="Y22" s="15">
        <v>7.44</v>
      </c>
      <c r="Z22" s="15">
        <v>8.4</v>
      </c>
      <c r="AA22" s="15">
        <v>2.11</v>
      </c>
      <c r="AB22" s="15">
        <v>2.11</v>
      </c>
      <c r="AC22" s="15">
        <v>140</v>
      </c>
      <c r="AD22" s="10" t="s">
        <v>228</v>
      </c>
      <c r="AE22" s="15" t="s">
        <v>74</v>
      </c>
      <c r="AF22" s="15" t="s">
        <v>74</v>
      </c>
      <c r="AG22" s="15" t="s">
        <v>74</v>
      </c>
      <c r="AH22" s="15"/>
      <c r="AI22" s="15" t="s">
        <v>74</v>
      </c>
      <c r="AJ22" s="15"/>
      <c r="AK22" s="15"/>
      <c r="AL22" s="15"/>
      <c r="AM22" s="15">
        <v>8.0000000000000002E-3</v>
      </c>
      <c r="AN22" s="15">
        <v>3.4000000000000002E-2</v>
      </c>
      <c r="AO22" s="15"/>
      <c r="AP22" s="15"/>
      <c r="AQ22" s="15"/>
      <c r="AR22" s="15"/>
      <c r="AS22" s="15"/>
      <c r="AT22" s="15">
        <v>8.9999999999999993E-3</v>
      </c>
      <c r="AU22" s="15">
        <v>0.28000000000000003</v>
      </c>
      <c r="AV22" s="15">
        <v>0.09</v>
      </c>
      <c r="AW22" s="15" t="s">
        <v>74</v>
      </c>
      <c r="AX22" s="15">
        <v>3.0000000000000001E-3</v>
      </c>
      <c r="AY22" s="15">
        <v>5.0000000000000001E-3</v>
      </c>
      <c r="AZ22" s="15">
        <v>3.0000000000000001E-3</v>
      </c>
      <c r="BA22" s="15" t="s">
        <v>74</v>
      </c>
      <c r="BB22" s="15"/>
      <c r="BC22" s="15" t="s">
        <v>74</v>
      </c>
      <c r="BD22" s="15">
        <v>1.9</v>
      </c>
      <c r="BE22" s="15" t="s">
        <v>74</v>
      </c>
      <c r="BF22" s="15"/>
      <c r="BG22" s="15"/>
      <c r="BH22" s="15" t="s">
        <v>74</v>
      </c>
      <c r="BI22" s="15"/>
      <c r="BJ22" s="15" t="s">
        <v>74</v>
      </c>
      <c r="BK22" s="15">
        <v>28</v>
      </c>
      <c r="BL22" s="15" t="s">
        <v>74</v>
      </c>
      <c r="BM22" s="15">
        <v>0.16</v>
      </c>
      <c r="BN22" s="15"/>
      <c r="BO22" s="15" t="s">
        <v>74</v>
      </c>
      <c r="BP22" s="15" t="s">
        <v>74</v>
      </c>
      <c r="BQ22" s="15"/>
      <c r="BR22" s="15"/>
      <c r="BS22" s="15">
        <v>1.1000000000000001</v>
      </c>
      <c r="BT22" s="15"/>
    </row>
    <row r="23" spans="1:72" s="1" customFormat="1" x14ac:dyDescent="0.25">
      <c r="A23" s="10" t="s">
        <v>115</v>
      </c>
      <c r="B23" s="10" t="s">
        <v>116</v>
      </c>
      <c r="C23" s="15" t="s">
        <v>73</v>
      </c>
      <c r="D23" s="15">
        <v>445538</v>
      </c>
      <c r="E23" s="15">
        <v>4067612</v>
      </c>
      <c r="F23" s="18">
        <v>38009</v>
      </c>
      <c r="G23" s="16">
        <v>7597.27</v>
      </c>
      <c r="H23" s="15">
        <v>120</v>
      </c>
      <c r="I23" s="15" t="s">
        <v>74</v>
      </c>
      <c r="J23" s="15" t="s">
        <v>74</v>
      </c>
      <c r="K23" s="15" t="s">
        <v>74</v>
      </c>
      <c r="L23" s="15" t="s">
        <v>74</v>
      </c>
      <c r="M23" s="15" t="s">
        <v>74</v>
      </c>
      <c r="N23" s="15" t="s">
        <v>74</v>
      </c>
      <c r="O23" s="15">
        <v>71</v>
      </c>
      <c r="P23" s="15">
        <v>23</v>
      </c>
      <c r="Q23" s="15" t="s">
        <v>74</v>
      </c>
      <c r="R23" s="15">
        <v>600</v>
      </c>
      <c r="S23" s="15">
        <v>225</v>
      </c>
      <c r="T23" s="15">
        <v>247</v>
      </c>
      <c r="U23" s="15">
        <v>-2.57</v>
      </c>
      <c r="V23" s="15">
        <v>1.7</v>
      </c>
      <c r="W23" s="15">
        <v>17</v>
      </c>
      <c r="X23" s="15">
        <v>21</v>
      </c>
      <c r="Y23" s="15">
        <v>7.39</v>
      </c>
      <c r="Z23" s="15">
        <v>56</v>
      </c>
      <c r="AA23" s="15">
        <v>6.23</v>
      </c>
      <c r="AB23" s="15">
        <v>5.92</v>
      </c>
      <c r="AC23" s="15">
        <v>370</v>
      </c>
      <c r="AD23" s="10" t="s">
        <v>228</v>
      </c>
      <c r="AE23" s="15" t="s">
        <v>74</v>
      </c>
      <c r="AF23" s="15" t="s">
        <v>74</v>
      </c>
      <c r="AG23" s="15" t="s">
        <v>74</v>
      </c>
      <c r="AH23" s="15"/>
      <c r="AI23" s="15" t="s">
        <v>74</v>
      </c>
      <c r="AJ23" s="15"/>
      <c r="AK23" s="15"/>
      <c r="AL23" s="15"/>
      <c r="AM23" s="15">
        <v>1.2999999999999999E-2</v>
      </c>
      <c r="AN23" s="15">
        <v>9.7000000000000003E-2</v>
      </c>
      <c r="AO23" s="15"/>
      <c r="AP23" s="15">
        <v>0.3</v>
      </c>
      <c r="AQ23" s="15"/>
      <c r="AR23" s="15"/>
      <c r="AS23" s="15">
        <v>1E-3</v>
      </c>
      <c r="AT23" s="15">
        <v>1.4E-2</v>
      </c>
      <c r="AU23" s="15">
        <v>0.2</v>
      </c>
      <c r="AV23" s="15">
        <v>0.05</v>
      </c>
      <c r="AW23" s="15" t="s">
        <v>74</v>
      </c>
      <c r="AX23" s="15">
        <v>3.0000000000000001E-3</v>
      </c>
      <c r="AY23" s="15"/>
      <c r="AZ23" s="15"/>
      <c r="BA23" s="15" t="s">
        <v>74</v>
      </c>
      <c r="BB23" s="15">
        <v>1E-3</v>
      </c>
      <c r="BC23" s="15" t="s">
        <v>74</v>
      </c>
      <c r="BD23" s="15">
        <v>44</v>
      </c>
      <c r="BE23" s="15" t="s">
        <v>74</v>
      </c>
      <c r="BF23" s="15"/>
      <c r="BG23" s="15"/>
      <c r="BH23" s="15" t="s">
        <v>74</v>
      </c>
      <c r="BI23" s="15">
        <v>2E-3</v>
      </c>
      <c r="BJ23" s="15" t="s">
        <v>74</v>
      </c>
      <c r="BK23" s="15">
        <v>22</v>
      </c>
      <c r="BL23" s="15" t="s">
        <v>74</v>
      </c>
      <c r="BM23" s="15">
        <v>0.55000000000000004</v>
      </c>
      <c r="BN23" s="15"/>
      <c r="BO23" s="15" t="s">
        <v>74</v>
      </c>
      <c r="BP23" s="15" t="s">
        <v>74</v>
      </c>
      <c r="BQ23" s="15">
        <v>0.01</v>
      </c>
      <c r="BR23" s="15"/>
      <c r="BS23" s="15">
        <v>4.9000000000000002E-2</v>
      </c>
      <c r="BT23" s="15"/>
    </row>
    <row r="24" spans="1:72" s="1" customFormat="1" x14ac:dyDescent="0.25">
      <c r="A24" s="10" t="s">
        <v>117</v>
      </c>
      <c r="B24" s="10" t="s">
        <v>118</v>
      </c>
      <c r="C24" s="15" t="s">
        <v>73</v>
      </c>
      <c r="D24" s="15">
        <v>446285</v>
      </c>
      <c r="E24" s="15">
        <v>4067184</v>
      </c>
      <c r="F24" s="18">
        <v>38279</v>
      </c>
      <c r="G24" s="16">
        <v>7627.12</v>
      </c>
      <c r="H24" s="15">
        <v>160</v>
      </c>
      <c r="I24" s="15" t="s">
        <v>74</v>
      </c>
      <c r="J24" s="15" t="s">
        <v>74</v>
      </c>
      <c r="K24" s="15" t="s">
        <v>74</v>
      </c>
      <c r="L24" s="15" t="s">
        <v>74</v>
      </c>
      <c r="M24" s="15" t="s">
        <v>74</v>
      </c>
      <c r="N24" s="15" t="s">
        <v>74</v>
      </c>
      <c r="O24" s="15">
        <v>58</v>
      </c>
      <c r="P24" s="15">
        <v>18</v>
      </c>
      <c r="Q24" s="15" t="s">
        <v>74</v>
      </c>
      <c r="R24" s="15">
        <v>509</v>
      </c>
      <c r="S24" s="15">
        <v>216</v>
      </c>
      <c r="T24" s="15">
        <v>208</v>
      </c>
      <c r="U24" s="15">
        <v>-4.75</v>
      </c>
      <c r="V24" s="15">
        <v>1.9</v>
      </c>
      <c r="W24" s="15">
        <v>16</v>
      </c>
      <c r="X24" s="15">
        <v>16</v>
      </c>
      <c r="Y24" s="15">
        <v>7.53</v>
      </c>
      <c r="Z24" s="15">
        <v>58</v>
      </c>
      <c r="AA24" s="15">
        <v>5.41</v>
      </c>
      <c r="AB24" s="15">
        <v>4.92</v>
      </c>
      <c r="AC24" s="15">
        <v>311</v>
      </c>
      <c r="AD24" s="10" t="s">
        <v>228</v>
      </c>
      <c r="AE24" s="15" t="s">
        <v>74</v>
      </c>
      <c r="AF24" s="15" t="s">
        <v>74</v>
      </c>
      <c r="AG24" s="15" t="s">
        <v>74</v>
      </c>
      <c r="AH24" s="15"/>
      <c r="AI24" s="15" t="s">
        <v>74</v>
      </c>
      <c r="AJ24" s="15"/>
      <c r="AK24" s="15"/>
      <c r="AL24" s="15"/>
      <c r="AM24" s="15">
        <v>7.0000000000000001E-3</v>
      </c>
      <c r="AN24" s="15">
        <v>0.11</v>
      </c>
      <c r="AO24" s="15"/>
      <c r="AP24" s="15">
        <v>0.28999999999999998</v>
      </c>
      <c r="AQ24" s="15"/>
      <c r="AR24" s="15"/>
      <c r="AS24" s="15">
        <v>2E-3</v>
      </c>
      <c r="AT24" s="15">
        <v>4.0000000000000001E-3</v>
      </c>
      <c r="AU24" s="15">
        <v>0.23</v>
      </c>
      <c r="AV24" s="15"/>
      <c r="AW24" s="15" t="s">
        <v>74</v>
      </c>
      <c r="AX24" s="15">
        <v>5.0000000000000001E-3</v>
      </c>
      <c r="AY24" s="15">
        <v>4.0000000000000001E-3</v>
      </c>
      <c r="AZ24" s="15"/>
      <c r="BA24" s="15" t="s">
        <v>74</v>
      </c>
      <c r="BB24" s="15"/>
      <c r="BC24" s="15"/>
      <c r="BD24" s="15">
        <v>8.9</v>
      </c>
      <c r="BE24" s="15" t="s">
        <v>74</v>
      </c>
      <c r="BF24" s="15"/>
      <c r="BG24" s="15"/>
      <c r="BH24" s="15"/>
      <c r="BI24" s="15">
        <v>3.0000000000000001E-3</v>
      </c>
      <c r="BJ24" s="15">
        <v>12</v>
      </c>
      <c r="BK24" s="15">
        <v>26</v>
      </c>
      <c r="BL24" s="15"/>
      <c r="BM24" s="15">
        <v>0.38</v>
      </c>
      <c r="BN24" s="15"/>
      <c r="BO24" s="15"/>
      <c r="BP24" s="15"/>
      <c r="BQ24" s="15">
        <v>8.9999999999999993E-3</v>
      </c>
      <c r="BR24" s="15"/>
      <c r="BS24" s="15">
        <v>0.38</v>
      </c>
      <c r="BT24" s="15"/>
    </row>
    <row r="25" spans="1:72" s="1" customFormat="1" x14ac:dyDescent="0.25">
      <c r="A25" s="10" t="s">
        <v>119</v>
      </c>
      <c r="B25" s="10" t="s">
        <v>120</v>
      </c>
      <c r="C25" s="15" t="s">
        <v>73</v>
      </c>
      <c r="D25" s="15">
        <v>445611</v>
      </c>
      <c r="E25" s="15">
        <v>4067661</v>
      </c>
      <c r="F25" s="18">
        <v>38279</v>
      </c>
      <c r="G25" s="16">
        <v>7596.21</v>
      </c>
      <c r="H25" s="15"/>
      <c r="I25" s="15" t="s">
        <v>74</v>
      </c>
      <c r="J25" s="15" t="s">
        <v>74</v>
      </c>
      <c r="K25" s="15" t="s">
        <v>74</v>
      </c>
      <c r="L25" s="15" t="s">
        <v>74</v>
      </c>
      <c r="M25" s="15" t="s">
        <v>74</v>
      </c>
      <c r="N25" s="15" t="s">
        <v>74</v>
      </c>
      <c r="O25" s="15">
        <v>59</v>
      </c>
      <c r="P25" s="15">
        <v>12</v>
      </c>
      <c r="Q25" s="15" t="s">
        <v>74</v>
      </c>
      <c r="R25" s="15">
        <v>503</v>
      </c>
      <c r="S25" s="15">
        <v>240</v>
      </c>
      <c r="T25" s="15">
        <v>211</v>
      </c>
      <c r="U25" s="15">
        <v>-2.83</v>
      </c>
      <c r="V25" s="15">
        <v>1.8</v>
      </c>
      <c r="W25" s="15">
        <v>16</v>
      </c>
      <c r="X25" s="15">
        <v>18</v>
      </c>
      <c r="Y25" s="15">
        <v>7.7</v>
      </c>
      <c r="Z25" s="15">
        <v>23</v>
      </c>
      <c r="AA25" s="15">
        <v>5.34</v>
      </c>
      <c r="AB25" s="15">
        <v>5.05</v>
      </c>
      <c r="AC25" s="15">
        <v>312</v>
      </c>
      <c r="AD25" s="10" t="s">
        <v>228</v>
      </c>
      <c r="AE25" s="15" t="s">
        <v>74</v>
      </c>
      <c r="AF25" s="15" t="s">
        <v>74</v>
      </c>
      <c r="AG25" s="15" t="s">
        <v>74</v>
      </c>
      <c r="AH25" s="15"/>
      <c r="AI25" s="15" t="s">
        <v>74</v>
      </c>
      <c r="AJ25" s="15"/>
      <c r="AK25" s="15"/>
      <c r="AL25" s="15"/>
      <c r="AM25" s="15">
        <v>1.2E-2</v>
      </c>
      <c r="AN25" s="15">
        <v>0.12</v>
      </c>
      <c r="AO25" s="15"/>
      <c r="AP25" s="15"/>
      <c r="AQ25" s="15"/>
      <c r="AR25" s="15"/>
      <c r="AS25" s="15">
        <v>1E-3</v>
      </c>
      <c r="AT25" s="15">
        <v>2E-3</v>
      </c>
      <c r="AU25" s="15">
        <v>0.23</v>
      </c>
      <c r="AV25" s="15"/>
      <c r="AW25" s="15" t="s">
        <v>74</v>
      </c>
      <c r="AX25" s="15">
        <v>3.0000000000000001E-3</v>
      </c>
      <c r="AY25" s="15"/>
      <c r="AZ25" s="15"/>
      <c r="BA25" s="15" t="s">
        <v>74</v>
      </c>
      <c r="BB25" s="15"/>
      <c r="BC25" s="15"/>
      <c r="BD25" s="15">
        <v>36</v>
      </c>
      <c r="BE25" s="15" t="s">
        <v>74</v>
      </c>
      <c r="BF25" s="15"/>
      <c r="BG25" s="15"/>
      <c r="BH25" s="15"/>
      <c r="BI25" s="15"/>
      <c r="BJ25" s="15">
        <v>12</v>
      </c>
      <c r="BK25" s="15">
        <v>26</v>
      </c>
      <c r="BL25" s="15"/>
      <c r="BM25" s="15">
        <v>0.56000000000000005</v>
      </c>
      <c r="BN25" s="15"/>
      <c r="BO25" s="15"/>
      <c r="BP25" s="15"/>
      <c r="BQ25" s="15">
        <v>4.0000000000000001E-3</v>
      </c>
      <c r="BR25" s="15"/>
      <c r="BS25" s="15">
        <v>1.7999999999999999E-2</v>
      </c>
      <c r="BT25" s="15"/>
    </row>
    <row r="26" spans="1:72" s="1" customFormat="1" x14ac:dyDescent="0.25">
      <c r="A26" s="10" t="s">
        <v>160</v>
      </c>
      <c r="B26" s="10" t="s">
        <v>161</v>
      </c>
      <c r="C26" s="15" t="s">
        <v>73</v>
      </c>
      <c r="D26" s="15">
        <v>445801</v>
      </c>
      <c r="E26" s="15">
        <v>4067711</v>
      </c>
      <c r="F26" s="18">
        <v>41894</v>
      </c>
      <c r="G26" s="16">
        <v>7599.76</v>
      </c>
      <c r="H26" s="15">
        <v>139</v>
      </c>
      <c r="I26" s="15">
        <v>247.8</v>
      </c>
      <c r="J26" s="15">
        <v>10.43</v>
      </c>
      <c r="K26" s="15">
        <v>247</v>
      </c>
      <c r="L26" s="15">
        <v>10.86</v>
      </c>
      <c r="M26" s="15">
        <v>7.56</v>
      </c>
      <c r="N26" s="15">
        <v>131</v>
      </c>
      <c r="O26" s="15">
        <v>36.299999999999997</v>
      </c>
      <c r="P26" s="15"/>
      <c r="Q26" s="15"/>
      <c r="R26" s="15">
        <v>261</v>
      </c>
      <c r="S26" s="15">
        <v>160</v>
      </c>
      <c r="T26" s="15">
        <v>126</v>
      </c>
      <c r="U26" s="15">
        <v>-1.86</v>
      </c>
      <c r="V26" s="15">
        <v>0.73399999999999999</v>
      </c>
      <c r="W26" s="15">
        <v>8.49</v>
      </c>
      <c r="X26" s="15">
        <v>4.01</v>
      </c>
      <c r="Y26" s="15">
        <v>7.5</v>
      </c>
      <c r="Z26" s="15">
        <v>5.1100000000000003</v>
      </c>
      <c r="AA26" s="15">
        <v>2.81</v>
      </c>
      <c r="AB26" s="15">
        <v>2.7</v>
      </c>
      <c r="AC26" s="15">
        <v>155</v>
      </c>
      <c r="AD26" s="10" t="s">
        <v>228</v>
      </c>
      <c r="AE26" s="15">
        <v>6.21</v>
      </c>
      <c r="AF26" s="15">
        <v>-14</v>
      </c>
      <c r="AG26" s="15">
        <v>85.2</v>
      </c>
      <c r="AH26" s="15"/>
      <c r="AI26" s="15">
        <v>1290</v>
      </c>
      <c r="AJ26" s="15"/>
      <c r="AK26" s="15">
        <v>2.2000000000000001E-3</v>
      </c>
      <c r="AL26" s="15"/>
      <c r="AM26" s="15">
        <v>8.9999999999999993E-3</v>
      </c>
      <c r="AN26" s="15">
        <v>4.4999999999999998E-2</v>
      </c>
      <c r="AO26" s="15"/>
      <c r="AP26" s="15"/>
      <c r="AQ26" s="15"/>
      <c r="AR26" s="15"/>
      <c r="AS26" s="15">
        <v>8.0000000000000004E-4</v>
      </c>
      <c r="AT26" s="15">
        <v>1E-3</v>
      </c>
      <c r="AU26" s="15">
        <v>0.55000000000000004</v>
      </c>
      <c r="AV26" s="15"/>
      <c r="AW26" s="15">
        <v>-96.6</v>
      </c>
      <c r="AX26" s="15">
        <v>4.0000000000000001E-3</v>
      </c>
      <c r="AY26" s="15"/>
      <c r="AZ26" s="15">
        <v>3.0000000000000001E-3</v>
      </c>
      <c r="BA26" s="15" t="s">
        <v>74</v>
      </c>
      <c r="BB26" s="15">
        <v>8.9999999999999998E-4</v>
      </c>
      <c r="BC26" s="15"/>
      <c r="BD26" s="15">
        <v>1.67</v>
      </c>
      <c r="BE26" s="15">
        <v>-13.87</v>
      </c>
      <c r="BF26" s="15">
        <v>5.0000000000000001E-4</v>
      </c>
      <c r="BG26" s="15"/>
      <c r="BH26" s="15"/>
      <c r="BI26" s="15"/>
      <c r="BJ26" s="15">
        <v>7.84</v>
      </c>
      <c r="BK26" s="15">
        <v>16.8</v>
      </c>
      <c r="BL26" s="15"/>
      <c r="BM26" s="15">
        <v>0.32900000000000001</v>
      </c>
      <c r="BN26" s="15"/>
      <c r="BO26" s="15">
        <v>1E-3</v>
      </c>
      <c r="BP26" s="15"/>
      <c r="BQ26" s="15">
        <v>2.7000000000000001E-3</v>
      </c>
      <c r="BR26" s="15">
        <v>1.6000000000000001E-3</v>
      </c>
      <c r="BS26" s="15">
        <v>2.0999999999999999E-3</v>
      </c>
      <c r="BT26" s="15"/>
    </row>
    <row r="27" spans="1:72" s="1" customFormat="1" x14ac:dyDescent="0.25">
      <c r="A27" s="10" t="s">
        <v>121</v>
      </c>
      <c r="B27" s="10" t="s">
        <v>122</v>
      </c>
      <c r="C27" s="15" t="s">
        <v>73</v>
      </c>
      <c r="D27" s="15">
        <v>445867</v>
      </c>
      <c r="E27" s="15">
        <v>4067593</v>
      </c>
      <c r="F27" s="18">
        <v>38279</v>
      </c>
      <c r="G27" s="16">
        <v>7601.02</v>
      </c>
      <c r="H27" s="15">
        <v>160</v>
      </c>
      <c r="I27" s="15" t="s">
        <v>74</v>
      </c>
      <c r="J27" s="15" t="s">
        <v>74</v>
      </c>
      <c r="K27" s="15" t="s">
        <v>74</v>
      </c>
      <c r="L27" s="15" t="s">
        <v>74</v>
      </c>
      <c r="M27" s="15" t="s">
        <v>74</v>
      </c>
      <c r="N27" s="15" t="s">
        <v>74</v>
      </c>
      <c r="O27" s="15">
        <v>31</v>
      </c>
      <c r="P27" s="15">
        <v>2.6</v>
      </c>
      <c r="Q27" s="15" t="s">
        <v>74</v>
      </c>
      <c r="R27" s="15">
        <v>239</v>
      </c>
      <c r="S27" s="15">
        <v>142</v>
      </c>
      <c r="T27" s="15">
        <v>110</v>
      </c>
      <c r="U27" s="15">
        <v>2.11</v>
      </c>
      <c r="V27" s="15">
        <v>1.5</v>
      </c>
      <c r="W27" s="15">
        <v>8.3000000000000007</v>
      </c>
      <c r="X27" s="15">
        <v>11</v>
      </c>
      <c r="Y27" s="15">
        <v>7.37</v>
      </c>
      <c r="Z27" s="15">
        <v>6.7</v>
      </c>
      <c r="AA27" s="15">
        <v>2.63</v>
      </c>
      <c r="AB27" s="15">
        <v>2.75</v>
      </c>
      <c r="AC27" s="15">
        <v>159</v>
      </c>
      <c r="AD27" s="10" t="s">
        <v>228</v>
      </c>
      <c r="AE27" s="15" t="s">
        <v>74</v>
      </c>
      <c r="AF27" s="15" t="s">
        <v>74</v>
      </c>
      <c r="AG27" s="15" t="s">
        <v>74</v>
      </c>
      <c r="AH27" s="15"/>
      <c r="AI27" s="15" t="s">
        <v>74</v>
      </c>
      <c r="AJ27" s="15"/>
      <c r="AK27" s="15">
        <v>1E-3</v>
      </c>
      <c r="AL27" s="15"/>
      <c r="AM27" s="15">
        <v>1.2E-2</v>
      </c>
      <c r="AN27" s="15">
        <v>5.8000000000000003E-2</v>
      </c>
      <c r="AO27" s="15"/>
      <c r="AP27" s="15"/>
      <c r="AQ27" s="15"/>
      <c r="AR27" s="15"/>
      <c r="AS27" s="15"/>
      <c r="AT27" s="15">
        <v>3.0000000000000001E-3</v>
      </c>
      <c r="AU27" s="15">
        <v>0.25</v>
      </c>
      <c r="AV27" s="15"/>
      <c r="AW27" s="15" t="s">
        <v>74</v>
      </c>
      <c r="AX27" s="15">
        <v>3.0000000000000001E-3</v>
      </c>
      <c r="AY27" s="15">
        <v>3.0000000000000001E-3</v>
      </c>
      <c r="AZ27" s="15"/>
      <c r="BA27" s="15" t="s">
        <v>74</v>
      </c>
      <c r="BB27" s="15"/>
      <c r="BC27" s="15"/>
      <c r="BD27" s="15">
        <v>4.9000000000000004</v>
      </c>
      <c r="BE27" s="15" t="s">
        <v>74</v>
      </c>
      <c r="BF27" s="15">
        <v>5.0000000000000001E-3</v>
      </c>
      <c r="BG27" s="15"/>
      <c r="BH27" s="15"/>
      <c r="BI27" s="15"/>
      <c r="BJ27" s="15">
        <v>10</v>
      </c>
      <c r="BK27" s="15">
        <v>21</v>
      </c>
      <c r="BL27" s="15"/>
      <c r="BM27" s="15">
        <v>0.21</v>
      </c>
      <c r="BN27" s="15"/>
      <c r="BO27" s="15"/>
      <c r="BP27" s="15"/>
      <c r="BQ27" s="15"/>
      <c r="BR27" s="15"/>
      <c r="BS27" s="15">
        <v>0.71</v>
      </c>
      <c r="BT27" s="15"/>
    </row>
    <row r="28" spans="1:72" s="1" customFormat="1" x14ac:dyDescent="0.25">
      <c r="A28" s="10" t="s">
        <v>123</v>
      </c>
      <c r="B28" s="10" t="s">
        <v>124</v>
      </c>
      <c r="C28" s="15" t="s">
        <v>73</v>
      </c>
      <c r="D28" s="15">
        <v>445580</v>
      </c>
      <c r="E28" s="15">
        <v>4070595</v>
      </c>
      <c r="F28" s="18">
        <v>38416</v>
      </c>
      <c r="G28" s="16">
        <v>7594.96</v>
      </c>
      <c r="H28" s="15">
        <v>118</v>
      </c>
      <c r="I28" s="15" t="s">
        <v>74</v>
      </c>
      <c r="J28" s="15" t="s">
        <v>74</v>
      </c>
      <c r="K28" s="15" t="s">
        <v>74</v>
      </c>
      <c r="L28" s="15" t="s">
        <v>74</v>
      </c>
      <c r="M28" s="15" t="s">
        <v>74</v>
      </c>
      <c r="N28" s="15" t="s">
        <v>74</v>
      </c>
      <c r="O28" s="15">
        <v>32</v>
      </c>
      <c r="P28" s="15">
        <v>1.8</v>
      </c>
      <c r="Q28" s="15" t="s">
        <v>74</v>
      </c>
      <c r="R28" s="15">
        <v>205</v>
      </c>
      <c r="S28" s="15">
        <v>115</v>
      </c>
      <c r="T28" s="15">
        <v>100</v>
      </c>
      <c r="U28" s="15">
        <v>1.8</v>
      </c>
      <c r="V28" s="15">
        <v>0.87</v>
      </c>
      <c r="W28" s="15">
        <v>5.2</v>
      </c>
      <c r="X28" s="15">
        <v>7.5</v>
      </c>
      <c r="Y28" s="15">
        <v>8.1999999999999993</v>
      </c>
      <c r="Z28" s="15">
        <v>12</v>
      </c>
      <c r="AA28" s="15">
        <v>2.2799999999999998</v>
      </c>
      <c r="AB28" s="15">
        <v>2.36</v>
      </c>
      <c r="AC28" s="15">
        <v>122</v>
      </c>
      <c r="AD28" s="10" t="s">
        <v>228</v>
      </c>
      <c r="AE28" s="15" t="s">
        <v>74</v>
      </c>
      <c r="AF28" s="15" t="s">
        <v>74</v>
      </c>
      <c r="AG28" s="15" t="s">
        <v>74</v>
      </c>
      <c r="AH28" s="15"/>
      <c r="AI28" s="15" t="s">
        <v>74</v>
      </c>
      <c r="AJ28" s="15" t="s">
        <v>74</v>
      </c>
      <c r="AK28" s="15">
        <v>2.5999999999999999E-2</v>
      </c>
      <c r="AL28" s="15"/>
      <c r="AM28" s="15">
        <v>5.0000000000000001E-3</v>
      </c>
      <c r="AN28" s="15">
        <v>6.3E-2</v>
      </c>
      <c r="AO28" s="15"/>
      <c r="AP28" s="15"/>
      <c r="AQ28" s="15"/>
      <c r="AR28" s="15"/>
      <c r="AS28" s="15"/>
      <c r="AT28" s="15">
        <v>2E-3</v>
      </c>
      <c r="AU28" s="15">
        <v>0.42</v>
      </c>
      <c r="AV28" s="15">
        <v>0.14000000000000001</v>
      </c>
      <c r="AW28" s="15" t="s">
        <v>74</v>
      </c>
      <c r="AX28" s="15">
        <v>1E-3</v>
      </c>
      <c r="AY28" s="15">
        <v>2E-3</v>
      </c>
      <c r="AZ28" s="15">
        <v>2E-3</v>
      </c>
      <c r="BA28" s="15" t="s">
        <v>74</v>
      </c>
      <c r="BB28" s="15"/>
      <c r="BC28" s="15"/>
      <c r="BD28" s="15">
        <v>4.3</v>
      </c>
      <c r="BE28" s="15" t="s">
        <v>74</v>
      </c>
      <c r="BF28" s="15"/>
      <c r="BG28" s="15"/>
      <c r="BH28" s="15"/>
      <c r="BI28" s="15">
        <v>1E-3</v>
      </c>
      <c r="BJ28" s="15">
        <v>8.3000000000000007</v>
      </c>
      <c r="BK28" s="15">
        <v>18</v>
      </c>
      <c r="BL28" s="15" t="s">
        <v>74</v>
      </c>
      <c r="BM28" s="15">
        <v>0.22</v>
      </c>
      <c r="BN28" s="15"/>
      <c r="BO28" s="15">
        <v>1E-3</v>
      </c>
      <c r="BP28" s="15"/>
      <c r="BQ28" s="15">
        <v>1E-3</v>
      </c>
      <c r="BR28" s="15">
        <v>1E-3</v>
      </c>
      <c r="BS28" s="15">
        <v>8.0000000000000002E-3</v>
      </c>
      <c r="BT28" s="15"/>
    </row>
    <row r="29" spans="1:72" s="1" customFormat="1" x14ac:dyDescent="0.25">
      <c r="A29" s="10" t="s">
        <v>125</v>
      </c>
      <c r="B29" s="10" t="s">
        <v>126</v>
      </c>
      <c r="C29" s="15" t="s">
        <v>73</v>
      </c>
      <c r="D29" s="15">
        <v>445513</v>
      </c>
      <c r="E29" s="15">
        <v>4067729</v>
      </c>
      <c r="F29" s="18">
        <v>38416</v>
      </c>
      <c r="G29" s="16">
        <v>7592.94</v>
      </c>
      <c r="H29" s="15"/>
      <c r="I29" s="15" t="s">
        <v>74</v>
      </c>
      <c r="J29" s="15" t="s">
        <v>74</v>
      </c>
      <c r="K29" s="15" t="s">
        <v>74</v>
      </c>
      <c r="L29" s="15" t="s">
        <v>74</v>
      </c>
      <c r="M29" s="15" t="s">
        <v>74</v>
      </c>
      <c r="N29" s="15" t="s">
        <v>74</v>
      </c>
      <c r="O29" s="15">
        <v>60</v>
      </c>
      <c r="P29" s="15">
        <v>11</v>
      </c>
      <c r="Q29" s="15" t="s">
        <v>74</v>
      </c>
      <c r="R29" s="15">
        <v>465</v>
      </c>
      <c r="S29" s="15">
        <v>225</v>
      </c>
      <c r="T29" s="15">
        <v>209</v>
      </c>
      <c r="U29" s="15">
        <v>-0.01</v>
      </c>
      <c r="V29" s="15">
        <v>1.8</v>
      </c>
      <c r="W29" s="15">
        <v>15</v>
      </c>
      <c r="X29" s="15">
        <v>18</v>
      </c>
      <c r="Y29" s="15">
        <v>7.9</v>
      </c>
      <c r="Z29" s="15">
        <v>31</v>
      </c>
      <c r="AA29" s="15">
        <v>5.07</v>
      </c>
      <c r="AB29" s="15">
        <v>5.07</v>
      </c>
      <c r="AC29" s="15">
        <v>277</v>
      </c>
      <c r="AD29" s="10" t="s">
        <v>228</v>
      </c>
      <c r="AE29" s="15" t="s">
        <v>74</v>
      </c>
      <c r="AF29" s="15" t="s">
        <v>74</v>
      </c>
      <c r="AG29" s="15" t="s">
        <v>74</v>
      </c>
      <c r="AH29" s="15"/>
      <c r="AI29" s="15" t="s">
        <v>74</v>
      </c>
      <c r="AJ29" s="15" t="s">
        <v>74</v>
      </c>
      <c r="AK29" s="15">
        <v>0.08</v>
      </c>
      <c r="AL29" s="15"/>
      <c r="AM29" s="15">
        <v>2.1000000000000001E-2</v>
      </c>
      <c r="AN29" s="15">
        <v>0.12</v>
      </c>
      <c r="AO29" s="15"/>
      <c r="AP29" s="15"/>
      <c r="AQ29" s="15"/>
      <c r="AR29" s="15"/>
      <c r="AS29" s="15">
        <v>1E-3</v>
      </c>
      <c r="AT29" s="15">
        <v>0.01</v>
      </c>
      <c r="AU29" s="15">
        <v>0.15</v>
      </c>
      <c r="AV29" s="15">
        <v>0.82</v>
      </c>
      <c r="AW29" s="15" t="s">
        <v>74</v>
      </c>
      <c r="AX29" s="15">
        <v>3.0000000000000001E-3</v>
      </c>
      <c r="AY29" s="15">
        <v>8.0000000000000002E-3</v>
      </c>
      <c r="AZ29" s="15"/>
      <c r="BA29" s="15" t="s">
        <v>74</v>
      </c>
      <c r="BB29" s="15">
        <v>1E-3</v>
      </c>
      <c r="BC29" s="15"/>
      <c r="BD29" s="15">
        <v>26</v>
      </c>
      <c r="BE29" s="15" t="s">
        <v>74</v>
      </c>
      <c r="BF29" s="15">
        <v>2E-3</v>
      </c>
      <c r="BG29" s="15"/>
      <c r="BH29" s="15"/>
      <c r="BI29" s="15">
        <v>1E-3</v>
      </c>
      <c r="BJ29" s="15">
        <v>11</v>
      </c>
      <c r="BK29" s="15">
        <v>23</v>
      </c>
      <c r="BL29" s="15" t="s">
        <v>74</v>
      </c>
      <c r="BM29" s="15">
        <v>0.45</v>
      </c>
      <c r="BN29" s="15"/>
      <c r="BO29" s="15">
        <v>1E-3</v>
      </c>
      <c r="BP29" s="15"/>
      <c r="BQ29" s="15">
        <v>8.0000000000000002E-3</v>
      </c>
      <c r="BR29" s="15">
        <v>1E-3</v>
      </c>
      <c r="BS29" s="15">
        <v>6.3E-2</v>
      </c>
      <c r="BT29" s="15"/>
    </row>
    <row r="30" spans="1:72" s="1" customFormat="1" x14ac:dyDescent="0.25">
      <c r="A30" s="10" t="s">
        <v>127</v>
      </c>
      <c r="B30" s="10" t="s">
        <v>128</v>
      </c>
      <c r="C30" s="15" t="s">
        <v>73</v>
      </c>
      <c r="D30" s="15">
        <v>444821</v>
      </c>
      <c r="E30" s="15">
        <v>4068174</v>
      </c>
      <c r="F30" s="18">
        <v>38412</v>
      </c>
      <c r="G30" s="16">
        <v>7589.32</v>
      </c>
      <c r="H30" s="15">
        <v>140</v>
      </c>
      <c r="I30" s="15" t="s">
        <v>74</v>
      </c>
      <c r="J30" s="15" t="s">
        <v>74</v>
      </c>
      <c r="K30" s="15" t="s">
        <v>74</v>
      </c>
      <c r="L30" s="15" t="s">
        <v>74</v>
      </c>
      <c r="M30" s="15" t="s">
        <v>74</v>
      </c>
      <c r="N30" s="15" t="s">
        <v>74</v>
      </c>
      <c r="O30" s="15">
        <v>61</v>
      </c>
      <c r="P30" s="15">
        <v>14</v>
      </c>
      <c r="Q30" s="15" t="s">
        <v>74</v>
      </c>
      <c r="R30" s="15">
        <v>525</v>
      </c>
      <c r="S30" s="15">
        <v>230</v>
      </c>
      <c r="T30" s="15">
        <v>211</v>
      </c>
      <c r="U30" s="15">
        <v>0.81</v>
      </c>
      <c r="V30" s="15">
        <v>2.8</v>
      </c>
      <c r="W30" s="15">
        <v>15</v>
      </c>
      <c r="X30" s="15">
        <v>22</v>
      </c>
      <c r="Y30" s="15">
        <v>7.5</v>
      </c>
      <c r="Z30" s="15">
        <v>29</v>
      </c>
      <c r="AA30" s="15">
        <v>5.2</v>
      </c>
      <c r="AB30" s="15">
        <v>5.28</v>
      </c>
      <c r="AC30" s="15">
        <v>309</v>
      </c>
      <c r="AD30" s="10" t="s">
        <v>228</v>
      </c>
      <c r="AE30" s="15" t="s">
        <v>74</v>
      </c>
      <c r="AF30" s="15" t="s">
        <v>74</v>
      </c>
      <c r="AG30" s="15" t="s">
        <v>74</v>
      </c>
      <c r="AH30" s="15"/>
      <c r="AI30" s="15" t="s">
        <v>74</v>
      </c>
      <c r="AJ30" s="15" t="s">
        <v>74</v>
      </c>
      <c r="AK30" s="15">
        <v>3.0000000000000001E-3</v>
      </c>
      <c r="AL30" s="15"/>
      <c r="AM30" s="15">
        <v>2.8000000000000001E-2</v>
      </c>
      <c r="AN30" s="15">
        <v>0.18</v>
      </c>
      <c r="AO30" s="15"/>
      <c r="AP30" s="15"/>
      <c r="AQ30" s="15"/>
      <c r="AR30" s="15"/>
      <c r="AS30" s="15">
        <v>2E-3</v>
      </c>
      <c r="AT30" s="15">
        <v>7.0000000000000001E-3</v>
      </c>
      <c r="AU30" s="15">
        <v>0.21</v>
      </c>
      <c r="AV30" s="15">
        <v>0.34</v>
      </c>
      <c r="AW30" s="15" t="s">
        <v>74</v>
      </c>
      <c r="AX30" s="15">
        <v>5.0000000000000001E-3</v>
      </c>
      <c r="AY30" s="15">
        <v>5.0000000000000001E-3</v>
      </c>
      <c r="AZ30" s="15"/>
      <c r="BA30" s="15" t="s">
        <v>74</v>
      </c>
      <c r="BB30" s="15">
        <v>1E-3</v>
      </c>
      <c r="BC30" s="15"/>
      <c r="BD30" s="15">
        <v>26</v>
      </c>
      <c r="BE30" s="15" t="s">
        <v>74</v>
      </c>
      <c r="BF30" s="15">
        <v>1E-3</v>
      </c>
      <c r="BG30" s="15"/>
      <c r="BH30" s="15"/>
      <c r="BI30" s="15"/>
      <c r="BJ30" s="15">
        <v>11</v>
      </c>
      <c r="BK30" s="15">
        <v>24</v>
      </c>
      <c r="BL30" s="15"/>
      <c r="BM30" s="15">
        <v>0.46</v>
      </c>
      <c r="BN30" s="15"/>
      <c r="BO30" s="15">
        <v>1E-3</v>
      </c>
      <c r="BP30" s="15"/>
      <c r="BQ30" s="15">
        <v>8.9999999999999993E-3</v>
      </c>
      <c r="BR30" s="15">
        <v>1E-3</v>
      </c>
      <c r="BS30" s="15">
        <v>6.8000000000000005E-2</v>
      </c>
      <c r="BT30" s="15"/>
    </row>
    <row r="31" spans="1:72" s="1" customFormat="1" x14ac:dyDescent="0.25">
      <c r="A31" s="10" t="s">
        <v>129</v>
      </c>
      <c r="B31" s="10" t="s">
        <v>130</v>
      </c>
      <c r="C31" s="15" t="s">
        <v>73</v>
      </c>
      <c r="D31" s="15">
        <v>444928</v>
      </c>
      <c r="E31" s="15">
        <v>4069151</v>
      </c>
      <c r="F31" s="18">
        <v>38412</v>
      </c>
      <c r="G31" s="16">
        <v>7551.34</v>
      </c>
      <c r="H31" s="15">
        <v>110</v>
      </c>
      <c r="I31" s="15" t="s">
        <v>74</v>
      </c>
      <c r="J31" s="15" t="s">
        <v>74</v>
      </c>
      <c r="K31" s="15" t="s">
        <v>74</v>
      </c>
      <c r="L31" s="15" t="s">
        <v>74</v>
      </c>
      <c r="M31" s="15" t="s">
        <v>74</v>
      </c>
      <c r="N31" s="15" t="s">
        <v>74</v>
      </c>
      <c r="O31" s="15">
        <v>33</v>
      </c>
      <c r="P31" s="15">
        <v>2.2000000000000002</v>
      </c>
      <c r="Q31" s="15" t="s">
        <v>74</v>
      </c>
      <c r="R31" s="15">
        <v>270</v>
      </c>
      <c r="S31" s="15">
        <v>140</v>
      </c>
      <c r="T31" s="15">
        <v>108</v>
      </c>
      <c r="U31" s="15">
        <v>0.04</v>
      </c>
      <c r="V31" s="15">
        <v>1.7</v>
      </c>
      <c r="W31" s="15">
        <v>6.5</v>
      </c>
      <c r="X31" s="15">
        <v>15</v>
      </c>
      <c r="Y31" s="15">
        <v>7.4</v>
      </c>
      <c r="Z31" s="15">
        <v>14</v>
      </c>
      <c r="AA31" s="15">
        <v>2.87</v>
      </c>
      <c r="AB31" s="15">
        <v>2.87</v>
      </c>
      <c r="AC31" s="15">
        <v>175</v>
      </c>
      <c r="AD31" s="10" t="s">
        <v>228</v>
      </c>
      <c r="AE31" s="15" t="s">
        <v>74</v>
      </c>
      <c r="AF31" s="15" t="s">
        <v>74</v>
      </c>
      <c r="AG31" s="15" t="s">
        <v>74</v>
      </c>
      <c r="AH31" s="15"/>
      <c r="AI31" s="15" t="s">
        <v>74</v>
      </c>
      <c r="AJ31" s="15" t="s">
        <v>74</v>
      </c>
      <c r="AK31" s="15">
        <v>8.0000000000000002E-3</v>
      </c>
      <c r="AL31" s="15"/>
      <c r="AM31" s="15">
        <v>1.9E-2</v>
      </c>
      <c r="AN31" s="15">
        <v>7.6999999999999999E-2</v>
      </c>
      <c r="AO31" s="15"/>
      <c r="AP31" s="15"/>
      <c r="AQ31" s="15"/>
      <c r="AR31" s="15"/>
      <c r="AS31" s="15">
        <v>1E-3</v>
      </c>
      <c r="AT31" s="15">
        <v>1.2E-2</v>
      </c>
      <c r="AU31" s="15">
        <v>0.51</v>
      </c>
      <c r="AV31" s="15">
        <v>0.23</v>
      </c>
      <c r="AW31" s="15" t="s">
        <v>74</v>
      </c>
      <c r="AX31" s="15">
        <v>3.0000000000000001E-3</v>
      </c>
      <c r="AY31" s="15">
        <v>2E-3</v>
      </c>
      <c r="AZ31" s="15">
        <v>3.0000000000000001E-3</v>
      </c>
      <c r="BA31" s="15" t="s">
        <v>74</v>
      </c>
      <c r="BB31" s="15"/>
      <c r="BC31" s="15"/>
      <c r="BD31" s="15">
        <v>12</v>
      </c>
      <c r="BE31" s="15" t="s">
        <v>74</v>
      </c>
      <c r="BF31" s="15">
        <v>1E-3</v>
      </c>
      <c r="BG31" s="15"/>
      <c r="BH31" s="15"/>
      <c r="BI31" s="15"/>
      <c r="BJ31" s="15">
        <v>9</v>
      </c>
      <c r="BK31" s="15">
        <v>19</v>
      </c>
      <c r="BL31" s="15"/>
      <c r="BM31" s="15">
        <v>0.21</v>
      </c>
      <c r="BN31" s="15"/>
      <c r="BO31" s="15">
        <v>1E-3</v>
      </c>
      <c r="BP31" s="15"/>
      <c r="BQ31" s="15">
        <v>2E-3</v>
      </c>
      <c r="BR31" s="15">
        <v>1E-3</v>
      </c>
      <c r="BS31" s="15">
        <v>4.0000000000000001E-3</v>
      </c>
      <c r="BT31" s="15"/>
    </row>
    <row r="32" spans="1:72" s="1" customFormat="1" x14ac:dyDescent="0.25">
      <c r="A32" s="10" t="s">
        <v>131</v>
      </c>
      <c r="B32" s="10" t="s">
        <v>132</v>
      </c>
      <c r="C32" s="15" t="s">
        <v>73</v>
      </c>
      <c r="D32" s="15">
        <v>446563</v>
      </c>
      <c r="E32" s="15">
        <v>4071082</v>
      </c>
      <c r="F32" s="18">
        <v>38412</v>
      </c>
      <c r="G32" s="16">
        <v>7673.92</v>
      </c>
      <c r="H32" s="15">
        <v>180</v>
      </c>
      <c r="I32" s="15" t="s">
        <v>74</v>
      </c>
      <c r="J32" s="15" t="s">
        <v>74</v>
      </c>
      <c r="K32" s="15" t="s">
        <v>74</v>
      </c>
      <c r="L32" s="15" t="s">
        <v>74</v>
      </c>
      <c r="M32" s="15" t="s">
        <v>74</v>
      </c>
      <c r="N32" s="15" t="s">
        <v>74</v>
      </c>
      <c r="O32" s="15">
        <v>20</v>
      </c>
      <c r="P32" s="15">
        <v>1.7</v>
      </c>
      <c r="Q32" s="15" t="s">
        <v>74</v>
      </c>
      <c r="R32" s="15">
        <v>150</v>
      </c>
      <c r="S32" s="15">
        <v>78</v>
      </c>
      <c r="T32" s="15">
        <v>66</v>
      </c>
      <c r="U32" s="15">
        <v>-2.17</v>
      </c>
      <c r="V32" s="15">
        <v>0.75</v>
      </c>
      <c r="W32" s="15">
        <v>4.0999999999999996</v>
      </c>
      <c r="X32" s="15">
        <v>4.4000000000000004</v>
      </c>
      <c r="Y32" s="15">
        <v>7.8</v>
      </c>
      <c r="Z32" s="15">
        <v>7.1</v>
      </c>
      <c r="AA32" s="15">
        <v>1.6</v>
      </c>
      <c r="AB32" s="15">
        <v>1.54</v>
      </c>
      <c r="AC32" s="15">
        <v>102</v>
      </c>
      <c r="AD32" s="10" t="s">
        <v>228</v>
      </c>
      <c r="AE32" s="15" t="s">
        <v>74</v>
      </c>
      <c r="AF32" s="15" t="s">
        <v>74</v>
      </c>
      <c r="AG32" s="15" t="s">
        <v>74</v>
      </c>
      <c r="AH32" s="15"/>
      <c r="AI32" s="15" t="s">
        <v>74</v>
      </c>
      <c r="AJ32" s="15" t="s">
        <v>74</v>
      </c>
      <c r="AK32" s="15"/>
      <c r="AL32" s="15"/>
      <c r="AM32" s="15">
        <v>5.0000000000000001E-3</v>
      </c>
      <c r="AN32" s="15">
        <v>2.8000000000000001E-2</v>
      </c>
      <c r="AO32" s="15"/>
      <c r="AP32" s="15"/>
      <c r="AQ32" s="15"/>
      <c r="AR32" s="15"/>
      <c r="AS32" s="15">
        <v>1E-3</v>
      </c>
      <c r="AT32" s="15">
        <v>2E-3</v>
      </c>
      <c r="AU32" s="15">
        <v>0.37</v>
      </c>
      <c r="AV32" s="15">
        <v>0.08</v>
      </c>
      <c r="AW32" s="15" t="s">
        <v>74</v>
      </c>
      <c r="AX32" s="15">
        <v>1E-3</v>
      </c>
      <c r="AY32" s="15"/>
      <c r="AZ32" s="15">
        <v>1E-3</v>
      </c>
      <c r="BA32" s="15" t="s">
        <v>74</v>
      </c>
      <c r="BB32" s="15"/>
      <c r="BC32" s="15"/>
      <c r="BD32" s="15">
        <v>5.3</v>
      </c>
      <c r="BE32" s="15" t="s">
        <v>74</v>
      </c>
      <c r="BF32" s="15"/>
      <c r="BG32" s="15">
        <v>0.8</v>
      </c>
      <c r="BH32" s="15"/>
      <c r="BI32" s="15"/>
      <c r="BJ32" s="15">
        <v>8.5</v>
      </c>
      <c r="BK32" s="15">
        <v>18</v>
      </c>
      <c r="BL32" s="15"/>
      <c r="BM32" s="15">
        <v>0.16</v>
      </c>
      <c r="BN32" s="15"/>
      <c r="BO32" s="15"/>
      <c r="BP32" s="15"/>
      <c r="BQ32" s="15"/>
      <c r="BR32" s="15">
        <v>1E-3</v>
      </c>
      <c r="BS32" s="15">
        <v>0.01</v>
      </c>
      <c r="BT32" s="15"/>
    </row>
    <row r="33" spans="1:72" s="1" customFormat="1" x14ac:dyDescent="0.25">
      <c r="A33" s="10" t="s">
        <v>133</v>
      </c>
      <c r="B33" s="10" t="s">
        <v>134</v>
      </c>
      <c r="C33" s="15" t="s">
        <v>73</v>
      </c>
      <c r="D33" s="15">
        <v>447732</v>
      </c>
      <c r="E33" s="15">
        <v>4072484</v>
      </c>
      <c r="F33" s="18">
        <v>38552</v>
      </c>
      <c r="G33" s="16">
        <v>7811.85</v>
      </c>
      <c r="H33" s="15">
        <v>180</v>
      </c>
      <c r="I33" s="15" t="s">
        <v>74</v>
      </c>
      <c r="J33" s="15" t="s">
        <v>74</v>
      </c>
      <c r="K33" s="15" t="s">
        <v>74</v>
      </c>
      <c r="L33" s="15" t="s">
        <v>74</v>
      </c>
      <c r="M33" s="15" t="s">
        <v>74</v>
      </c>
      <c r="N33" s="15" t="s">
        <v>74</v>
      </c>
      <c r="O33" s="15">
        <v>23</v>
      </c>
      <c r="P33" s="15">
        <v>5.8</v>
      </c>
      <c r="Q33" s="15" t="s">
        <v>74</v>
      </c>
      <c r="R33" s="15">
        <v>200</v>
      </c>
      <c r="S33" s="15">
        <v>110</v>
      </c>
      <c r="T33" s="15">
        <v>80</v>
      </c>
      <c r="U33" s="15">
        <v>-3.48</v>
      </c>
      <c r="V33" s="15">
        <v>0.93</v>
      </c>
      <c r="W33" s="15">
        <v>5.4</v>
      </c>
      <c r="X33" s="15">
        <v>9</v>
      </c>
      <c r="Y33" s="15">
        <v>7.8</v>
      </c>
      <c r="Z33" s="15">
        <v>3.3</v>
      </c>
      <c r="AA33" s="15">
        <v>2.16</v>
      </c>
      <c r="AB33" s="15">
        <v>2.0099999999999998</v>
      </c>
      <c r="AC33" s="15">
        <v>132</v>
      </c>
      <c r="AD33" s="10" t="s">
        <v>228</v>
      </c>
      <c r="AE33" s="15" t="s">
        <v>74</v>
      </c>
      <c r="AF33" s="15" t="s">
        <v>74</v>
      </c>
      <c r="AG33" s="15" t="s">
        <v>74</v>
      </c>
      <c r="AH33" s="15"/>
      <c r="AI33" s="15" t="s">
        <v>74</v>
      </c>
      <c r="AJ33" s="15"/>
      <c r="AK33" s="15">
        <v>2E-3</v>
      </c>
      <c r="AL33" s="15"/>
      <c r="AM33" s="15">
        <v>5.0000000000000001E-3</v>
      </c>
      <c r="AN33" s="15">
        <v>0.02</v>
      </c>
      <c r="AO33" s="15"/>
      <c r="AP33" s="15"/>
      <c r="AQ33" s="15"/>
      <c r="AR33" s="15"/>
      <c r="AS33" s="15">
        <v>1E-3</v>
      </c>
      <c r="AT33" s="15">
        <v>2E-3</v>
      </c>
      <c r="AU33" s="15">
        <v>0.18</v>
      </c>
      <c r="AV33" s="15">
        <v>2.1999999999999999E-2</v>
      </c>
      <c r="AW33" s="15" t="s">
        <v>74</v>
      </c>
      <c r="AX33" s="15"/>
      <c r="AY33" s="15"/>
      <c r="AZ33" s="15">
        <v>1E-3</v>
      </c>
      <c r="BA33" s="15" t="s">
        <v>74</v>
      </c>
      <c r="BB33" s="15"/>
      <c r="BC33" s="15"/>
      <c r="BD33" s="15">
        <v>6.9</v>
      </c>
      <c r="BE33" s="15" t="s">
        <v>74</v>
      </c>
      <c r="BF33" s="15"/>
      <c r="BG33" s="15"/>
      <c r="BH33" s="15"/>
      <c r="BI33" s="15"/>
      <c r="BJ33" s="15">
        <v>10</v>
      </c>
      <c r="BK33" s="15">
        <v>22</v>
      </c>
      <c r="BL33" s="15"/>
      <c r="BM33" s="15">
        <v>0.2</v>
      </c>
      <c r="BN33" s="15"/>
      <c r="BO33" s="15"/>
      <c r="BP33" s="15"/>
      <c r="BQ33" s="15"/>
      <c r="BR33" s="15">
        <v>1E-3</v>
      </c>
      <c r="BS33" s="15">
        <v>1.4E-2</v>
      </c>
      <c r="BT33" s="15"/>
    </row>
    <row r="34" spans="1:72" s="1" customFormat="1" x14ac:dyDescent="0.25">
      <c r="A34" s="10" t="s">
        <v>135</v>
      </c>
      <c r="B34" s="10" t="s">
        <v>136</v>
      </c>
      <c r="C34" s="15" t="s">
        <v>73</v>
      </c>
      <c r="D34" s="15">
        <v>446067</v>
      </c>
      <c r="E34" s="15">
        <v>4066465</v>
      </c>
      <c r="F34" s="18">
        <v>38555</v>
      </c>
      <c r="G34" s="16">
        <v>7631.9</v>
      </c>
      <c r="H34" s="15">
        <v>400</v>
      </c>
      <c r="I34" s="15" t="s">
        <v>74</v>
      </c>
      <c r="J34" s="15" t="s">
        <v>74</v>
      </c>
      <c r="K34" s="15" t="s">
        <v>74</v>
      </c>
      <c r="L34" s="15" t="s">
        <v>74</v>
      </c>
      <c r="M34" s="15" t="s">
        <v>74</v>
      </c>
      <c r="N34" s="15" t="s">
        <v>74</v>
      </c>
      <c r="O34" s="15">
        <v>22</v>
      </c>
      <c r="P34" s="15">
        <v>2.2000000000000002</v>
      </c>
      <c r="Q34" s="15" t="s">
        <v>74</v>
      </c>
      <c r="R34" s="15">
        <v>195</v>
      </c>
      <c r="S34" s="15">
        <v>124</v>
      </c>
      <c r="T34" s="15">
        <v>77</v>
      </c>
      <c r="U34" s="15">
        <v>-4.37</v>
      </c>
      <c r="V34" s="15">
        <v>1.5</v>
      </c>
      <c r="W34" s="15">
        <v>5.5</v>
      </c>
      <c r="X34" s="15">
        <v>10</v>
      </c>
      <c r="Y34" s="15">
        <v>7.7</v>
      </c>
      <c r="Z34" s="15">
        <v>3.5</v>
      </c>
      <c r="AA34" s="15">
        <v>2.2000000000000002</v>
      </c>
      <c r="AB34" s="15">
        <v>2.0099999999999998</v>
      </c>
      <c r="AC34" s="15">
        <v>138</v>
      </c>
      <c r="AD34" s="10" t="s">
        <v>228</v>
      </c>
      <c r="AE34" s="15" t="s">
        <v>74</v>
      </c>
      <c r="AF34" s="15" t="s">
        <v>74</v>
      </c>
      <c r="AG34" s="15" t="s">
        <v>74</v>
      </c>
      <c r="AH34" s="15"/>
      <c r="AI34" s="15" t="s">
        <v>74</v>
      </c>
      <c r="AJ34" s="15"/>
      <c r="AK34" s="15">
        <v>2E-3</v>
      </c>
      <c r="AL34" s="15"/>
      <c r="AM34" s="15">
        <v>1.2E-2</v>
      </c>
      <c r="AN34" s="15">
        <v>4.1000000000000002E-2</v>
      </c>
      <c r="AO34" s="15"/>
      <c r="AP34" s="15"/>
      <c r="AQ34" s="15"/>
      <c r="AR34" s="15"/>
      <c r="AS34" s="15">
        <v>4.0000000000000001E-3</v>
      </c>
      <c r="AT34" s="15">
        <v>2.1999999999999999E-2</v>
      </c>
      <c r="AU34" s="15">
        <v>0.46</v>
      </c>
      <c r="AV34" s="15">
        <v>3.5999999999999997E-2</v>
      </c>
      <c r="AW34" s="15" t="s">
        <v>74</v>
      </c>
      <c r="AX34" s="15">
        <v>5.0000000000000001E-3</v>
      </c>
      <c r="AY34" s="15">
        <v>7.0000000000000001E-3</v>
      </c>
      <c r="AZ34" s="15">
        <v>2E-3</v>
      </c>
      <c r="BA34" s="15" t="s">
        <v>74</v>
      </c>
      <c r="BB34" s="15"/>
      <c r="BC34" s="15"/>
      <c r="BD34" s="15">
        <v>0.32</v>
      </c>
      <c r="BE34" s="15" t="s">
        <v>74</v>
      </c>
      <c r="BF34" s="15"/>
      <c r="BG34" s="15"/>
      <c r="BH34" s="15">
        <v>1E-3</v>
      </c>
      <c r="BI34" s="15"/>
      <c r="BJ34" s="15">
        <v>14</v>
      </c>
      <c r="BK34" s="15">
        <v>31</v>
      </c>
      <c r="BL34" s="15"/>
      <c r="BM34" s="15">
        <v>0.17</v>
      </c>
      <c r="BN34" s="15"/>
      <c r="BO34" s="15">
        <v>1E-3</v>
      </c>
      <c r="BP34" s="15"/>
      <c r="BQ34" s="15">
        <v>5.0000000000000001E-3</v>
      </c>
      <c r="BR34" s="15">
        <v>8.0000000000000002E-3</v>
      </c>
      <c r="BS34" s="15">
        <v>1.4E-2</v>
      </c>
      <c r="BT34" s="15"/>
    </row>
    <row r="35" spans="1:72" s="1" customFormat="1" x14ac:dyDescent="0.25">
      <c r="A35" s="10" t="s">
        <v>186</v>
      </c>
      <c r="B35" s="10" t="s">
        <v>187</v>
      </c>
      <c r="C35" s="15" t="s">
        <v>73</v>
      </c>
      <c r="D35" s="15">
        <v>442762</v>
      </c>
      <c r="E35" s="15">
        <v>4065048</v>
      </c>
      <c r="F35" s="18">
        <v>41887</v>
      </c>
      <c r="G35" s="16">
        <v>7937</v>
      </c>
      <c r="H35" s="15">
        <v>890</v>
      </c>
      <c r="I35" s="15">
        <v>207.1</v>
      </c>
      <c r="J35" s="15">
        <v>2.62</v>
      </c>
      <c r="K35" s="15">
        <v>231</v>
      </c>
      <c r="L35" s="15">
        <v>17.88</v>
      </c>
      <c r="M35" s="15">
        <v>7.13</v>
      </c>
      <c r="N35" s="15">
        <v>66</v>
      </c>
      <c r="O35" s="15">
        <v>19.399999999999999</v>
      </c>
      <c r="P35" s="15">
        <v>9.2899999999999991</v>
      </c>
      <c r="Q35" s="15"/>
      <c r="R35" s="15">
        <v>245</v>
      </c>
      <c r="S35" s="15">
        <v>80</v>
      </c>
      <c r="T35" s="15">
        <v>51.7</v>
      </c>
      <c r="U35" s="15">
        <v>-1.56</v>
      </c>
      <c r="V35" s="15">
        <v>4.4400000000000004</v>
      </c>
      <c r="W35" s="15">
        <v>0.77</v>
      </c>
      <c r="X35" s="15">
        <v>26</v>
      </c>
      <c r="Y35" s="15">
        <v>7.1</v>
      </c>
      <c r="Z35" s="15">
        <v>34.200000000000003</v>
      </c>
      <c r="AA35" s="15">
        <v>2.35</v>
      </c>
      <c r="AB35" s="15">
        <v>2.2799999999999998</v>
      </c>
      <c r="AC35" s="15">
        <v>180</v>
      </c>
      <c r="AD35" s="20" t="s">
        <v>231</v>
      </c>
      <c r="AE35" s="15">
        <v>0.27</v>
      </c>
      <c r="AF35" s="15">
        <v>-26.5</v>
      </c>
      <c r="AG35" s="15">
        <v>24.8</v>
      </c>
      <c r="AH35" s="15"/>
      <c r="AI35" s="15">
        <v>11200</v>
      </c>
      <c r="AJ35" s="15"/>
      <c r="AK35" s="15">
        <v>4.5999999999999999E-2</v>
      </c>
      <c r="AL35" s="15">
        <v>1.2999999999999999E-3</v>
      </c>
      <c r="AM35" s="15">
        <v>0.46200000000000002</v>
      </c>
      <c r="AN35" s="15">
        <v>3.1E-2</v>
      </c>
      <c r="AO35" s="15"/>
      <c r="AP35" s="15">
        <v>3.6999999999999998E-2</v>
      </c>
      <c r="AQ35" s="15">
        <v>6.8999999999999999E-3</v>
      </c>
      <c r="AR35" s="15">
        <v>6.9999999999999999E-4</v>
      </c>
      <c r="AS35" s="15">
        <v>8.9999999999999998E-4</v>
      </c>
      <c r="AT35" s="15">
        <v>6.3E-3</v>
      </c>
      <c r="AU35" s="15">
        <v>0.92</v>
      </c>
      <c r="AV35" s="15">
        <v>0.16300000000000001</v>
      </c>
      <c r="AW35" s="15">
        <v>-102.7</v>
      </c>
      <c r="AX35" s="15">
        <v>1.9E-2</v>
      </c>
      <c r="AY35" s="15">
        <v>3.7999999999999999E-2</v>
      </c>
      <c r="AZ35" s="15">
        <v>1.2E-2</v>
      </c>
      <c r="BA35" s="15" t="s">
        <v>74</v>
      </c>
      <c r="BB35" s="15">
        <v>1.9E-3</v>
      </c>
      <c r="BC35" s="15"/>
      <c r="BD35" s="15">
        <v>0.57999999999999996</v>
      </c>
      <c r="BE35" s="15">
        <v>-14.27</v>
      </c>
      <c r="BF35" s="15">
        <v>2.5399999999999999E-2</v>
      </c>
      <c r="BG35" s="15"/>
      <c r="BH35" s="15">
        <v>6.0000000000000001E-3</v>
      </c>
      <c r="BI35" s="15"/>
      <c r="BJ35" s="15">
        <v>20.399999999999999</v>
      </c>
      <c r="BK35" s="15">
        <v>43.7</v>
      </c>
      <c r="BL35" s="15"/>
      <c r="BM35" s="15">
        <v>0.14199999999999999</v>
      </c>
      <c r="BN35" s="15"/>
      <c r="BO35" s="15">
        <v>4.0000000000000001E-3</v>
      </c>
      <c r="BP35" s="15"/>
      <c r="BQ35" s="15"/>
      <c r="BR35" s="15">
        <v>1.6999999999999999E-3</v>
      </c>
      <c r="BS35" s="15">
        <v>0.111</v>
      </c>
      <c r="BT35" s="15"/>
    </row>
    <row r="36" spans="1:72" s="1" customFormat="1" x14ac:dyDescent="0.25">
      <c r="A36" s="10" t="s">
        <v>171</v>
      </c>
      <c r="B36" s="10" t="s">
        <v>172</v>
      </c>
      <c r="C36" s="15" t="s">
        <v>73</v>
      </c>
      <c r="D36" s="15">
        <v>446470</v>
      </c>
      <c r="E36" s="15">
        <v>4071775</v>
      </c>
      <c r="F36" s="18">
        <v>41937</v>
      </c>
      <c r="G36" s="16">
        <v>7664.09</v>
      </c>
      <c r="H36" s="15">
        <v>110</v>
      </c>
      <c r="I36" s="15">
        <v>216.9</v>
      </c>
      <c r="J36" s="15">
        <v>12.26</v>
      </c>
      <c r="K36" s="15">
        <v>171</v>
      </c>
      <c r="L36" s="15">
        <v>11.84</v>
      </c>
      <c r="M36" s="15">
        <v>7.16</v>
      </c>
      <c r="N36" s="15">
        <v>63</v>
      </c>
      <c r="O36" s="15">
        <v>19.8</v>
      </c>
      <c r="P36" s="15">
        <v>5.83</v>
      </c>
      <c r="Q36" s="15"/>
      <c r="R36" s="15">
        <v>183</v>
      </c>
      <c r="S36" s="15">
        <v>77</v>
      </c>
      <c r="T36" s="15">
        <v>66.900000000000006</v>
      </c>
      <c r="U36" s="15">
        <v>0.27</v>
      </c>
      <c r="V36" s="15">
        <v>0.78900000000000003</v>
      </c>
      <c r="W36" s="15">
        <v>4.24</v>
      </c>
      <c r="X36" s="15">
        <v>9.16</v>
      </c>
      <c r="Y36" s="15">
        <v>7.4</v>
      </c>
      <c r="Z36" s="15">
        <v>12.8</v>
      </c>
      <c r="AA36" s="15">
        <v>1.75</v>
      </c>
      <c r="AB36" s="15">
        <v>1.76</v>
      </c>
      <c r="AC36" s="15">
        <v>119</v>
      </c>
      <c r="AD36" s="10" t="s">
        <v>228</v>
      </c>
      <c r="AE36" s="15" t="s">
        <v>74</v>
      </c>
      <c r="AF36" s="15" t="s">
        <v>74</v>
      </c>
      <c r="AG36" s="15" t="s">
        <v>74</v>
      </c>
      <c r="AH36" s="15"/>
      <c r="AI36" s="15" t="s">
        <v>74</v>
      </c>
      <c r="AJ36" s="15"/>
      <c r="AK36" s="15">
        <v>4.2599999999999999E-2</v>
      </c>
      <c r="AL36" s="15"/>
      <c r="AM36" s="15"/>
      <c r="AN36" s="15">
        <v>2.1000000000000001E-2</v>
      </c>
      <c r="AO36" s="15"/>
      <c r="AP36" s="15">
        <v>4.2999999999999997E-2</v>
      </c>
      <c r="AQ36" s="15"/>
      <c r="AR36" s="15"/>
      <c r="AS36" s="15"/>
      <c r="AT36" s="15">
        <v>2.1000000000000001E-2</v>
      </c>
      <c r="AU36" s="15">
        <v>0.24</v>
      </c>
      <c r="AV36" s="15"/>
      <c r="AW36" s="15">
        <v>-99.4</v>
      </c>
      <c r="AX36" s="15"/>
      <c r="AY36" s="15"/>
      <c r="AZ36" s="15"/>
      <c r="BA36" s="15" t="s">
        <v>74</v>
      </c>
      <c r="BB36" s="15"/>
      <c r="BC36" s="15"/>
      <c r="BD36" s="15">
        <v>2.33</v>
      </c>
      <c r="BE36" s="15">
        <v>-14.09</v>
      </c>
      <c r="BF36" s="15"/>
      <c r="BG36" s="15"/>
      <c r="BH36" s="15"/>
      <c r="BI36" s="15"/>
      <c r="BJ36" s="15">
        <v>11.7</v>
      </c>
      <c r="BK36" s="15">
        <v>25</v>
      </c>
      <c r="BL36" s="15"/>
      <c r="BM36" s="15">
        <v>0.191</v>
      </c>
      <c r="BN36" s="15"/>
      <c r="BO36" s="15"/>
      <c r="BP36" s="15"/>
      <c r="BQ36" s="15"/>
      <c r="BR36" s="15"/>
      <c r="BS36" s="15">
        <v>1.5699999999999999E-2</v>
      </c>
      <c r="BT36" s="15"/>
    </row>
    <row r="37" spans="1:72" s="1" customFormat="1" x14ac:dyDescent="0.25">
      <c r="A37" s="10" t="s">
        <v>184</v>
      </c>
      <c r="B37" s="10" t="s">
        <v>185</v>
      </c>
      <c r="C37" s="15" t="s">
        <v>73</v>
      </c>
      <c r="D37" s="15">
        <v>446067</v>
      </c>
      <c r="E37" s="15">
        <v>4066458</v>
      </c>
      <c r="F37" s="18">
        <v>41943</v>
      </c>
      <c r="G37" s="16">
        <v>7632.06</v>
      </c>
      <c r="H37" s="15">
        <v>190</v>
      </c>
      <c r="I37" s="15">
        <v>228.9</v>
      </c>
      <c r="J37" s="15">
        <v>9.51</v>
      </c>
      <c r="K37" s="15">
        <v>457</v>
      </c>
      <c r="L37" s="15">
        <v>11.14</v>
      </c>
      <c r="M37" s="15">
        <v>7.04</v>
      </c>
      <c r="N37" s="15">
        <v>187</v>
      </c>
      <c r="O37" s="15">
        <v>59.9</v>
      </c>
      <c r="P37" s="15">
        <v>6</v>
      </c>
      <c r="Q37" s="15"/>
      <c r="R37" s="15">
        <v>479</v>
      </c>
      <c r="S37" s="15">
        <v>228</v>
      </c>
      <c r="T37" s="15">
        <v>216</v>
      </c>
      <c r="U37" s="15">
        <v>-1.67</v>
      </c>
      <c r="V37" s="15">
        <v>1.64</v>
      </c>
      <c r="W37" s="15">
        <v>16.100000000000001</v>
      </c>
      <c r="X37" s="15">
        <v>15.8</v>
      </c>
      <c r="Y37" s="15">
        <v>7.4</v>
      </c>
      <c r="Z37" s="15">
        <v>57.3</v>
      </c>
      <c r="AA37" s="15">
        <v>5.22</v>
      </c>
      <c r="AB37" s="15">
        <v>5.05</v>
      </c>
      <c r="AC37" s="15">
        <v>304</v>
      </c>
      <c r="AD37" s="10" t="s">
        <v>228</v>
      </c>
      <c r="AE37" s="15" t="s">
        <v>74</v>
      </c>
      <c r="AF37" s="15" t="s">
        <v>74</v>
      </c>
      <c r="AG37" s="15" t="s">
        <v>74</v>
      </c>
      <c r="AH37" s="15"/>
      <c r="AI37" s="15" t="s">
        <v>74</v>
      </c>
      <c r="AJ37" s="15"/>
      <c r="AK37" s="15"/>
      <c r="AL37" s="15"/>
      <c r="AM37" s="15"/>
      <c r="AN37" s="15">
        <v>9.6000000000000002E-2</v>
      </c>
      <c r="AO37" s="15"/>
      <c r="AP37" s="15"/>
      <c r="AQ37" s="15"/>
      <c r="AR37" s="15"/>
      <c r="AS37" s="15"/>
      <c r="AT37" s="15"/>
      <c r="AU37" s="15">
        <v>0.2</v>
      </c>
      <c r="AV37" s="15"/>
      <c r="AW37" s="15">
        <v>-102.8</v>
      </c>
      <c r="AX37" s="15">
        <v>6.0000000000000001E-3</v>
      </c>
      <c r="AY37" s="15"/>
      <c r="AZ37" s="15"/>
      <c r="BA37" s="15" t="s">
        <v>74</v>
      </c>
      <c r="BB37" s="15"/>
      <c r="BC37" s="15"/>
      <c r="BD37" s="15">
        <v>6</v>
      </c>
      <c r="BE37" s="15">
        <v>-14.23</v>
      </c>
      <c r="BF37" s="15"/>
      <c r="BG37" s="15"/>
      <c r="BH37" s="15"/>
      <c r="BI37" s="15"/>
      <c r="BJ37" s="15">
        <v>12.5</v>
      </c>
      <c r="BK37" s="15">
        <v>26.7</v>
      </c>
      <c r="BL37" s="15"/>
      <c r="BM37" s="15">
        <v>0.47399999999999998</v>
      </c>
      <c r="BN37" s="15"/>
      <c r="BO37" s="15"/>
      <c r="BP37" s="15"/>
      <c r="BQ37" s="15">
        <v>8.3000000000000001E-3</v>
      </c>
      <c r="BR37" s="15"/>
      <c r="BS37" s="15"/>
      <c r="BT37" s="15"/>
    </row>
    <row r="38" spans="1:72" s="1" customFormat="1" x14ac:dyDescent="0.25">
      <c r="A38" s="10" t="s">
        <v>173</v>
      </c>
      <c r="B38" s="10" t="s">
        <v>174</v>
      </c>
      <c r="C38" s="15" t="s">
        <v>73</v>
      </c>
      <c r="D38" s="15">
        <v>449374</v>
      </c>
      <c r="E38" s="15">
        <v>4068240</v>
      </c>
      <c r="F38" s="18">
        <v>41828</v>
      </c>
      <c r="G38" s="16">
        <v>8267.34</v>
      </c>
      <c r="H38" s="15"/>
      <c r="I38" s="15">
        <v>154.30000000000001</v>
      </c>
      <c r="J38" s="15">
        <v>10.68</v>
      </c>
      <c r="K38" s="15">
        <v>330</v>
      </c>
      <c r="L38" s="15">
        <v>10.61</v>
      </c>
      <c r="M38" s="15">
        <v>6.43</v>
      </c>
      <c r="N38" s="15">
        <v>73</v>
      </c>
      <c r="O38" s="15">
        <v>47.9</v>
      </c>
      <c r="P38" s="15">
        <v>3.07</v>
      </c>
      <c r="Q38" s="15"/>
      <c r="R38" s="15">
        <v>409</v>
      </c>
      <c r="S38" s="15">
        <v>89</v>
      </c>
      <c r="T38" s="15">
        <v>169</v>
      </c>
      <c r="U38" s="15">
        <v>-0.67</v>
      </c>
      <c r="V38" s="15">
        <v>1.21</v>
      </c>
      <c r="W38" s="15">
        <v>11.9</v>
      </c>
      <c r="X38" s="15">
        <v>20.399999999999999</v>
      </c>
      <c r="Y38" s="15">
        <v>6.9</v>
      </c>
      <c r="Z38" s="15">
        <v>131</v>
      </c>
      <c r="AA38" s="15">
        <v>4.3499999999999996</v>
      </c>
      <c r="AB38" s="15">
        <v>4.29</v>
      </c>
      <c r="AC38" s="15">
        <v>294</v>
      </c>
      <c r="AD38" s="20" t="s">
        <v>230</v>
      </c>
      <c r="AE38" s="15" t="s">
        <v>74</v>
      </c>
      <c r="AF38" s="15" t="s">
        <v>74</v>
      </c>
      <c r="AG38" s="15" t="s">
        <v>74</v>
      </c>
      <c r="AH38" s="15"/>
      <c r="AI38" s="15" t="s">
        <v>74</v>
      </c>
      <c r="AJ38" s="15"/>
      <c r="AK38" s="15">
        <v>2.3999999999999998E-3</v>
      </c>
      <c r="AL38" s="15"/>
      <c r="AM38" s="15">
        <v>1.0999999999999999E-2</v>
      </c>
      <c r="AN38" s="15">
        <v>2.4E-2</v>
      </c>
      <c r="AO38" s="15"/>
      <c r="AP38" s="15">
        <v>6.3E-2</v>
      </c>
      <c r="AQ38" s="15"/>
      <c r="AR38" s="15"/>
      <c r="AS38" s="15"/>
      <c r="AT38" s="15">
        <v>2.4799999999999999E-2</v>
      </c>
      <c r="AU38" s="15">
        <v>1.1100000000000001</v>
      </c>
      <c r="AV38" s="15"/>
      <c r="AW38" s="15">
        <v>-100.58</v>
      </c>
      <c r="AX38" s="15">
        <v>1.2999999999999999E-2</v>
      </c>
      <c r="AY38" s="15">
        <v>2E-3</v>
      </c>
      <c r="AZ38" s="15">
        <v>1.2999999999999999E-2</v>
      </c>
      <c r="BA38" s="15" t="s">
        <v>74</v>
      </c>
      <c r="BB38" s="15">
        <v>8.9999999999999998E-4</v>
      </c>
      <c r="BC38" s="15"/>
      <c r="BD38" s="15">
        <v>0.37</v>
      </c>
      <c r="BE38" s="15">
        <v>-14.11</v>
      </c>
      <c r="BF38" s="15"/>
      <c r="BG38" s="15"/>
      <c r="BH38" s="15"/>
      <c r="BI38" s="15">
        <v>1E-3</v>
      </c>
      <c r="BJ38" s="15">
        <v>15</v>
      </c>
      <c r="BK38" s="15">
        <v>32</v>
      </c>
      <c r="BL38" s="15"/>
      <c r="BM38" s="15">
        <v>0.245</v>
      </c>
      <c r="BN38" s="15"/>
      <c r="BO38" s="15">
        <v>2E-3</v>
      </c>
      <c r="BP38" s="15"/>
      <c r="BQ38" s="15">
        <v>4.1000000000000003E-3</v>
      </c>
      <c r="BR38" s="15">
        <v>1.9E-3</v>
      </c>
      <c r="BS38" s="15">
        <v>3.0000000000000001E-3</v>
      </c>
      <c r="BT38" s="15"/>
    </row>
    <row r="39" spans="1:72" s="1" customFormat="1" x14ac:dyDescent="0.25">
      <c r="A39" s="10" t="s">
        <v>158</v>
      </c>
      <c r="B39" s="10" t="s">
        <v>159</v>
      </c>
      <c r="C39" s="15" t="s">
        <v>73</v>
      </c>
      <c r="D39" s="15">
        <v>439316</v>
      </c>
      <c r="E39" s="15">
        <v>4071765</v>
      </c>
      <c r="F39" s="18">
        <v>41937</v>
      </c>
      <c r="G39" s="16">
        <v>7457.56</v>
      </c>
      <c r="H39" s="15">
        <v>270</v>
      </c>
      <c r="I39" s="15">
        <v>211.3</v>
      </c>
      <c r="J39" s="15">
        <v>9.5</v>
      </c>
      <c r="K39" s="15">
        <v>146</v>
      </c>
      <c r="L39" s="15">
        <v>12.76</v>
      </c>
      <c r="M39" s="15">
        <v>8.0399999999999991</v>
      </c>
      <c r="N39" s="15">
        <v>74</v>
      </c>
      <c r="O39" s="15">
        <v>15.7</v>
      </c>
      <c r="P39" s="15">
        <v>1.23</v>
      </c>
      <c r="Q39" s="15"/>
      <c r="R39" s="15">
        <v>156</v>
      </c>
      <c r="S39" s="15">
        <v>90</v>
      </c>
      <c r="T39" s="15">
        <v>58.8</v>
      </c>
      <c r="U39" s="15">
        <v>-0.97</v>
      </c>
      <c r="V39" s="15">
        <v>2.2599999999999998</v>
      </c>
      <c r="W39" s="15">
        <v>4.8</v>
      </c>
      <c r="X39" s="15">
        <v>8.08</v>
      </c>
      <c r="Y39" s="15">
        <v>8</v>
      </c>
      <c r="Z39" s="15">
        <v>3.21</v>
      </c>
      <c r="AA39" s="15">
        <v>1.62</v>
      </c>
      <c r="AB39" s="15">
        <v>1.59</v>
      </c>
      <c r="AC39" s="15">
        <v>110</v>
      </c>
      <c r="AD39" s="10" t="s">
        <v>229</v>
      </c>
      <c r="AE39" s="15">
        <v>-0.02</v>
      </c>
      <c r="AF39" s="15">
        <v>-11.5</v>
      </c>
      <c r="AG39" s="15">
        <v>86.1</v>
      </c>
      <c r="AH39" s="15"/>
      <c r="AI39" s="15">
        <v>1200</v>
      </c>
      <c r="AJ39" s="15"/>
      <c r="AK39" s="15">
        <v>2.2700000000000001E-2</v>
      </c>
      <c r="AL39" s="15"/>
      <c r="AM39" s="15"/>
      <c r="AN39" s="15">
        <v>5.2999999999999999E-2</v>
      </c>
      <c r="AO39" s="15"/>
      <c r="AP39" s="15">
        <v>1.2E-2</v>
      </c>
      <c r="AQ39" s="15"/>
      <c r="AR39" s="15"/>
      <c r="AS39" s="15">
        <v>2.8999999999999998E-3</v>
      </c>
      <c r="AT39" s="15"/>
      <c r="AU39" s="15">
        <v>0.27</v>
      </c>
      <c r="AV39" s="15"/>
      <c r="AW39" s="15">
        <v>-98.5</v>
      </c>
      <c r="AX39" s="15"/>
      <c r="AY39" s="15"/>
      <c r="AZ39" s="15"/>
      <c r="BA39" s="15" t="s">
        <v>74</v>
      </c>
      <c r="BB39" s="15"/>
      <c r="BC39" s="15"/>
      <c r="BD39" s="15">
        <v>1.93</v>
      </c>
      <c r="BE39" s="15">
        <v>-13.86</v>
      </c>
      <c r="BF39" s="15"/>
      <c r="BG39" s="15"/>
      <c r="BH39" s="15"/>
      <c r="BI39" s="15"/>
      <c r="BJ39" s="15">
        <v>12.9</v>
      </c>
      <c r="BK39" s="15">
        <v>27.6</v>
      </c>
      <c r="BL39" s="15"/>
      <c r="BM39" s="15">
        <v>0.11</v>
      </c>
      <c r="BN39" s="15"/>
      <c r="BO39" s="15"/>
      <c r="BP39" s="15"/>
      <c r="BQ39" s="15"/>
      <c r="BR39" s="15">
        <v>7.1000000000000004E-3</v>
      </c>
      <c r="BS39" s="15">
        <v>1.15E-2</v>
      </c>
      <c r="BT39" s="15"/>
    </row>
    <row r="40" spans="1:72" s="1" customFormat="1" x14ac:dyDescent="0.25">
      <c r="A40" s="10" t="s">
        <v>192</v>
      </c>
      <c r="B40" s="10" t="s">
        <v>193</v>
      </c>
      <c r="C40" s="15" t="s">
        <v>73</v>
      </c>
      <c r="D40" s="15">
        <v>444891</v>
      </c>
      <c r="E40" s="15">
        <v>4069870</v>
      </c>
      <c r="F40" s="18">
        <v>42076</v>
      </c>
      <c r="G40" s="16">
        <v>7555.45</v>
      </c>
      <c r="H40" s="15">
        <v>150</v>
      </c>
      <c r="I40" s="15">
        <v>194.2</v>
      </c>
      <c r="J40" s="15">
        <v>9.35</v>
      </c>
      <c r="K40" s="15">
        <v>111</v>
      </c>
      <c r="L40" s="15">
        <v>9.94</v>
      </c>
      <c r="M40" s="15">
        <v>7.25</v>
      </c>
      <c r="N40" s="15">
        <v>74</v>
      </c>
      <c r="O40" s="15">
        <v>18</v>
      </c>
      <c r="P40" s="15">
        <v>1.33</v>
      </c>
      <c r="Q40" s="15"/>
      <c r="R40" s="15">
        <v>179</v>
      </c>
      <c r="S40" s="15">
        <v>91</v>
      </c>
      <c r="T40" s="15">
        <v>60</v>
      </c>
      <c r="U40" s="15">
        <v>-0.84</v>
      </c>
      <c r="V40" s="15">
        <v>1.02</v>
      </c>
      <c r="W40" s="15">
        <v>3.67</v>
      </c>
      <c r="X40" s="15">
        <v>13.4</v>
      </c>
      <c r="Y40" s="15">
        <v>7.3</v>
      </c>
      <c r="Z40" s="15">
        <v>11</v>
      </c>
      <c r="AA40" s="15">
        <v>1.84</v>
      </c>
      <c r="AB40" s="15">
        <v>1.81</v>
      </c>
      <c r="AC40" s="15">
        <v>117</v>
      </c>
      <c r="AD40" s="10" t="s">
        <v>229</v>
      </c>
      <c r="AE40" s="15" t="s">
        <v>74</v>
      </c>
      <c r="AF40" s="15" t="s">
        <v>74</v>
      </c>
      <c r="AG40" s="15" t="s">
        <v>74</v>
      </c>
      <c r="AH40" s="15"/>
      <c r="AI40" s="15" t="s">
        <v>74</v>
      </c>
      <c r="AJ40" s="15"/>
      <c r="AK40" s="15">
        <v>1.6000000000000001E-3</v>
      </c>
      <c r="AL40" s="15"/>
      <c r="AM40" s="15">
        <v>5.0000000000000001E-3</v>
      </c>
      <c r="AN40" s="15">
        <v>4.9000000000000002E-2</v>
      </c>
      <c r="AO40" s="15"/>
      <c r="AP40" s="15">
        <v>1.2999999999999999E-2</v>
      </c>
      <c r="AQ40" s="15"/>
      <c r="AR40" s="15"/>
      <c r="AS40" s="15">
        <v>6.9999999999999999E-4</v>
      </c>
      <c r="AT40" s="15">
        <v>1.5E-3</v>
      </c>
      <c r="AU40" s="15">
        <v>0.79</v>
      </c>
      <c r="AV40" s="15"/>
      <c r="AW40" s="15">
        <v>-100.1</v>
      </c>
      <c r="AX40" s="15">
        <v>3.0000000000000001E-3</v>
      </c>
      <c r="AY40" s="15">
        <v>1E-3</v>
      </c>
      <c r="AZ40" s="15">
        <v>4.0000000000000001E-3</v>
      </c>
      <c r="BA40" s="15" t="s">
        <v>74</v>
      </c>
      <c r="BB40" s="15">
        <v>5.0000000000000001E-4</v>
      </c>
      <c r="BC40" s="15"/>
      <c r="BD40" s="15">
        <v>2.48</v>
      </c>
      <c r="BE40" s="15">
        <v>-14.39</v>
      </c>
      <c r="BF40" s="15"/>
      <c r="BG40" s="15"/>
      <c r="BH40" s="15"/>
      <c r="BI40" s="15"/>
      <c r="BJ40" s="15">
        <v>9.34</v>
      </c>
      <c r="BK40" s="15">
        <v>20</v>
      </c>
      <c r="BL40" s="15"/>
      <c r="BM40" s="15">
        <v>0.13600000000000001</v>
      </c>
      <c r="BN40" s="15"/>
      <c r="BO40" s="15">
        <v>2E-3</v>
      </c>
      <c r="BP40" s="15"/>
      <c r="BQ40" s="15"/>
      <c r="BR40" s="15">
        <v>1.4E-3</v>
      </c>
      <c r="BS40" s="15">
        <v>1.32E-2</v>
      </c>
      <c r="BT40" s="15"/>
    </row>
    <row r="41" spans="1:72" s="10" customFormat="1" x14ac:dyDescent="0.25">
      <c r="A41" s="10" t="s">
        <v>165</v>
      </c>
      <c r="B41" s="10" t="s">
        <v>166</v>
      </c>
      <c r="C41" s="15" t="s">
        <v>73</v>
      </c>
      <c r="D41" s="15">
        <v>445025</v>
      </c>
      <c r="E41" s="15">
        <v>4068024</v>
      </c>
      <c r="F41" s="18">
        <v>43221</v>
      </c>
      <c r="G41" s="16">
        <v>7586.08</v>
      </c>
      <c r="H41" s="15">
        <v>140</v>
      </c>
      <c r="I41" s="15">
        <v>96.5</v>
      </c>
      <c r="J41" s="15">
        <v>10.18</v>
      </c>
      <c r="K41" s="15">
        <v>379</v>
      </c>
      <c r="L41" s="15">
        <v>10.029999999999999</v>
      </c>
      <c r="M41" s="15">
        <v>6.91</v>
      </c>
      <c r="N41" s="15">
        <v>179</v>
      </c>
      <c r="O41" s="15">
        <v>40.4</v>
      </c>
      <c r="P41" s="15">
        <v>4.96</v>
      </c>
      <c r="Q41" s="15"/>
      <c r="R41" s="15">
        <v>386</v>
      </c>
      <c r="S41" s="15">
        <v>219</v>
      </c>
      <c r="T41" s="15">
        <v>146</v>
      </c>
      <c r="U41" s="15">
        <v>-2.57</v>
      </c>
      <c r="V41" s="15">
        <v>1.79</v>
      </c>
      <c r="W41" s="15">
        <v>11</v>
      </c>
      <c r="X41" s="15">
        <v>26.2</v>
      </c>
      <c r="Y41" s="15">
        <v>7.6</v>
      </c>
      <c r="Z41" s="15">
        <v>18.899999999999999</v>
      </c>
      <c r="AA41" s="15">
        <v>4.32</v>
      </c>
      <c r="AB41" s="15">
        <v>4.0999999999999996</v>
      </c>
      <c r="AC41" s="15">
        <v>248</v>
      </c>
      <c r="AD41" s="10" t="s">
        <v>229</v>
      </c>
      <c r="AE41" s="15">
        <v>4.97</v>
      </c>
      <c r="AF41" s="15" t="s">
        <v>74</v>
      </c>
      <c r="AG41" s="15">
        <v>94.1</v>
      </c>
      <c r="AH41" s="15">
        <f>AG41/100</f>
        <v>0.94099999999999995</v>
      </c>
      <c r="AI41" s="15">
        <v>490</v>
      </c>
      <c r="AJ41" s="15"/>
      <c r="AK41" s="15"/>
      <c r="AL41" s="15"/>
      <c r="AM41" s="15">
        <v>4.7E-2</v>
      </c>
      <c r="AN41" s="15">
        <v>9.6000000000000002E-2</v>
      </c>
      <c r="AO41" s="15"/>
      <c r="AP41" s="15">
        <v>1.9E-2</v>
      </c>
      <c r="AQ41" s="15"/>
      <c r="AR41" s="15"/>
      <c r="AS41" s="15"/>
      <c r="AT41" s="15">
        <v>1.1000000000000001E-3</v>
      </c>
      <c r="AU41" s="15">
        <v>0.37</v>
      </c>
      <c r="AV41" s="15"/>
      <c r="AW41" s="15">
        <v>-99.38090328210086</v>
      </c>
      <c r="AX41" s="15">
        <v>4.0000000000000001E-3</v>
      </c>
      <c r="AY41" s="15"/>
      <c r="AZ41" s="15">
        <v>1E-3</v>
      </c>
      <c r="BA41" s="15"/>
      <c r="BB41" s="15">
        <v>8.9999999999999998E-4</v>
      </c>
      <c r="BC41" s="15"/>
      <c r="BD41" s="15">
        <v>11.2</v>
      </c>
      <c r="BE41" s="15">
        <v>-14.063475474125312</v>
      </c>
      <c r="BF41" s="15"/>
      <c r="BG41" s="15"/>
      <c r="BH41" s="15"/>
      <c r="BI41" s="15">
        <v>1E-3</v>
      </c>
      <c r="BJ41" s="15">
        <v>10.8</v>
      </c>
      <c r="BK41" s="15">
        <v>23.1</v>
      </c>
      <c r="BL41" s="15"/>
      <c r="BM41" s="15">
        <v>0.32600000000000001</v>
      </c>
      <c r="BN41" s="15"/>
      <c r="BO41" s="15">
        <v>1E-3</v>
      </c>
      <c r="BP41" s="15"/>
      <c r="BQ41" s="15">
        <v>3.7000000000000002E-3</v>
      </c>
      <c r="BR41" s="15">
        <v>1E-3</v>
      </c>
      <c r="BS41" s="15">
        <v>3.5000000000000001E-3</v>
      </c>
      <c r="BT41" s="15"/>
    </row>
    <row r="42" spans="1:72" s="1" customFormat="1" x14ac:dyDescent="0.25">
      <c r="A42" s="10" t="s">
        <v>188</v>
      </c>
      <c r="B42" s="10" t="s">
        <v>189</v>
      </c>
      <c r="C42" s="15" t="s">
        <v>73</v>
      </c>
      <c r="D42" s="15">
        <v>450107</v>
      </c>
      <c r="E42" s="15">
        <v>4076031</v>
      </c>
      <c r="F42" s="18">
        <v>41865</v>
      </c>
      <c r="G42" s="16">
        <v>8034.72</v>
      </c>
      <c r="H42" s="15">
        <v>509</v>
      </c>
      <c r="I42" s="15">
        <v>175.8</v>
      </c>
      <c r="J42" s="15">
        <v>6.13</v>
      </c>
      <c r="K42" s="15">
        <v>130</v>
      </c>
      <c r="L42" s="15">
        <v>10.96</v>
      </c>
      <c r="M42" s="15">
        <v>7.28</v>
      </c>
      <c r="N42" s="15">
        <v>66</v>
      </c>
      <c r="O42" s="15">
        <v>17.899999999999999</v>
      </c>
      <c r="P42" s="15"/>
      <c r="Q42" s="15"/>
      <c r="R42" s="15">
        <v>138</v>
      </c>
      <c r="S42" s="15">
        <v>81</v>
      </c>
      <c r="T42" s="15">
        <v>59.4</v>
      </c>
      <c r="U42" s="15">
        <v>-0.04</v>
      </c>
      <c r="V42" s="15">
        <v>0.55500000000000005</v>
      </c>
      <c r="W42" s="15">
        <v>3.57</v>
      </c>
      <c r="X42" s="15">
        <v>4.99</v>
      </c>
      <c r="Y42" s="15">
        <v>7.4</v>
      </c>
      <c r="Z42" s="15">
        <v>2.41</v>
      </c>
      <c r="AA42" s="15">
        <v>1.42</v>
      </c>
      <c r="AB42" s="15">
        <v>1.42</v>
      </c>
      <c r="AC42" s="15">
        <v>94</v>
      </c>
      <c r="AD42" s="10" t="s">
        <v>228</v>
      </c>
      <c r="AE42" s="15" t="s">
        <v>74</v>
      </c>
      <c r="AF42" s="15">
        <v>-11.8</v>
      </c>
      <c r="AG42" s="15">
        <v>5.4</v>
      </c>
      <c r="AH42" s="15"/>
      <c r="AI42" s="15">
        <v>23390</v>
      </c>
      <c r="AJ42" s="15"/>
      <c r="AK42" s="15"/>
      <c r="AL42" s="15"/>
      <c r="AM42" s="15"/>
      <c r="AN42" s="15">
        <v>0.01</v>
      </c>
      <c r="AO42" s="15"/>
      <c r="AP42" s="15"/>
      <c r="AQ42" s="15"/>
      <c r="AR42" s="15"/>
      <c r="AS42" s="15"/>
      <c r="AT42" s="15">
        <v>2.8E-3</v>
      </c>
      <c r="AU42" s="15">
        <v>0.14000000000000001</v>
      </c>
      <c r="AV42" s="15"/>
      <c r="AW42" s="15">
        <v>-101.49</v>
      </c>
      <c r="AX42" s="15"/>
      <c r="AY42" s="15"/>
      <c r="AZ42" s="15"/>
      <c r="BA42" s="15" t="s">
        <v>74</v>
      </c>
      <c r="BB42" s="15"/>
      <c r="BC42" s="15"/>
      <c r="BD42" s="15">
        <v>1.1000000000000001</v>
      </c>
      <c r="BE42" s="15">
        <v>-14.34</v>
      </c>
      <c r="BF42" s="15"/>
      <c r="BG42" s="15"/>
      <c r="BH42" s="15"/>
      <c r="BI42" s="15"/>
      <c r="BJ42" s="15">
        <v>10.4</v>
      </c>
      <c r="BK42" s="15">
        <v>22.1</v>
      </c>
      <c r="BL42" s="15"/>
      <c r="BM42" s="15">
        <v>0.13700000000000001</v>
      </c>
      <c r="BN42" s="15"/>
      <c r="BO42" s="15"/>
      <c r="BP42" s="15"/>
      <c r="BQ42" s="15"/>
      <c r="BR42" s="15"/>
      <c r="BS42" s="15">
        <v>5.4999999999999997E-3</v>
      </c>
      <c r="BT42" s="15"/>
    </row>
    <row r="43" spans="1:72" s="1" customFormat="1" x14ac:dyDescent="0.25">
      <c r="A43" s="10" t="s">
        <v>177</v>
      </c>
      <c r="B43" s="10" t="s">
        <v>178</v>
      </c>
      <c r="C43" s="15" t="s">
        <v>73</v>
      </c>
      <c r="D43" s="15">
        <v>444967</v>
      </c>
      <c r="E43" s="15">
        <v>4070036</v>
      </c>
      <c r="F43" s="18">
        <v>41866</v>
      </c>
      <c r="G43" s="16">
        <v>7560.17</v>
      </c>
      <c r="H43" s="15"/>
      <c r="I43" s="15">
        <v>61</v>
      </c>
      <c r="J43" s="15">
        <v>7.21</v>
      </c>
      <c r="K43" s="15">
        <v>163</v>
      </c>
      <c r="L43" s="15">
        <v>10.32</v>
      </c>
      <c r="M43" s="15">
        <v>7.21</v>
      </c>
      <c r="N43" s="15">
        <v>73</v>
      </c>
      <c r="O43" s="15">
        <v>18.399999999999999</v>
      </c>
      <c r="P43" s="15">
        <v>1.25</v>
      </c>
      <c r="Q43" s="15"/>
      <c r="R43" s="15">
        <v>174</v>
      </c>
      <c r="S43" s="15">
        <v>89</v>
      </c>
      <c r="T43" s="15">
        <v>60.1</v>
      </c>
      <c r="U43" s="15">
        <v>-1.43</v>
      </c>
      <c r="V43" s="15">
        <v>0.84299999999999997</v>
      </c>
      <c r="W43" s="15">
        <v>3.45</v>
      </c>
      <c r="X43" s="15">
        <v>11.7</v>
      </c>
      <c r="Y43" s="15">
        <v>7.4</v>
      </c>
      <c r="Z43" s="15">
        <v>9.77</v>
      </c>
      <c r="AA43" s="15">
        <v>1.78</v>
      </c>
      <c r="AB43" s="15">
        <v>1.73</v>
      </c>
      <c r="AC43" s="15">
        <v>113</v>
      </c>
      <c r="AD43" s="10" t="s">
        <v>228</v>
      </c>
      <c r="AE43" s="15">
        <v>6.09</v>
      </c>
      <c r="AF43" s="15">
        <v>-13.7</v>
      </c>
      <c r="AG43" s="15">
        <v>106.6</v>
      </c>
      <c r="AH43" s="15"/>
      <c r="AI43" s="15" t="s">
        <v>74</v>
      </c>
      <c r="AJ43" s="15"/>
      <c r="AK43" s="15">
        <v>4.1000000000000003E-3</v>
      </c>
      <c r="AL43" s="15"/>
      <c r="AM43" s="15"/>
      <c r="AN43" s="15">
        <v>5.0999999999999997E-2</v>
      </c>
      <c r="AO43" s="15"/>
      <c r="AP43" s="15"/>
      <c r="AQ43" s="15"/>
      <c r="AR43" s="15"/>
      <c r="AS43" s="15"/>
      <c r="AT43" s="15"/>
      <c r="AU43" s="15">
        <v>0.71</v>
      </c>
      <c r="AV43" s="15"/>
      <c r="AW43" s="15">
        <v>-100.02</v>
      </c>
      <c r="AX43" s="15"/>
      <c r="AY43" s="15"/>
      <c r="AZ43" s="15"/>
      <c r="BA43" s="15" t="s">
        <v>74</v>
      </c>
      <c r="BB43" s="15"/>
      <c r="BC43" s="15"/>
      <c r="BD43" s="15">
        <v>2.4</v>
      </c>
      <c r="BE43" s="15">
        <v>-14.12</v>
      </c>
      <c r="BF43" s="15"/>
      <c r="BG43" s="15"/>
      <c r="BH43" s="15"/>
      <c r="BI43" s="15"/>
      <c r="BJ43" s="15">
        <v>9.35</v>
      </c>
      <c r="BK43" s="15">
        <v>20</v>
      </c>
      <c r="BL43" s="15"/>
      <c r="BM43" s="15">
        <v>0.14699999999999999</v>
      </c>
      <c r="BN43" s="15"/>
      <c r="BO43" s="15"/>
      <c r="BP43" s="15"/>
      <c r="BQ43" s="15"/>
      <c r="BR43" s="15"/>
      <c r="BS43" s="15"/>
      <c r="BT43" s="15"/>
    </row>
    <row r="44" spans="1:72" s="1" customFormat="1" x14ac:dyDescent="0.25">
      <c r="A44" s="10" t="s">
        <v>198</v>
      </c>
      <c r="B44" s="10" t="s">
        <v>199</v>
      </c>
      <c r="C44" s="15" t="s">
        <v>73</v>
      </c>
      <c r="D44" s="15">
        <v>447398</v>
      </c>
      <c r="E44" s="15">
        <v>4066843</v>
      </c>
      <c r="F44" s="18">
        <v>41950</v>
      </c>
      <c r="G44" s="16">
        <v>7715.6</v>
      </c>
      <c r="H44" s="15">
        <v>302</v>
      </c>
      <c r="I44" s="15">
        <v>78.099999999999994</v>
      </c>
      <c r="J44" s="15">
        <v>11.52</v>
      </c>
      <c r="K44" s="15">
        <v>292</v>
      </c>
      <c r="L44" s="15">
        <v>12.56</v>
      </c>
      <c r="M44" s="15">
        <v>6.72</v>
      </c>
      <c r="N44" s="15">
        <v>106</v>
      </c>
      <c r="O44" s="15">
        <v>31.8</v>
      </c>
      <c r="P44" s="15">
        <v>3.11</v>
      </c>
      <c r="Q44" s="15"/>
      <c r="R44" s="15">
        <v>309</v>
      </c>
      <c r="S44" s="15">
        <v>129</v>
      </c>
      <c r="T44" s="15">
        <v>125</v>
      </c>
      <c r="U44" s="15">
        <v>-1.1100000000000001</v>
      </c>
      <c r="V44" s="15">
        <v>1.51</v>
      </c>
      <c r="W44" s="15">
        <v>11</v>
      </c>
      <c r="X44" s="15">
        <v>13.2</v>
      </c>
      <c r="Y44" s="15">
        <v>7.3</v>
      </c>
      <c r="Z44" s="15">
        <v>43</v>
      </c>
      <c r="AA44" s="15">
        <v>3.18</v>
      </c>
      <c r="AB44" s="15">
        <v>3.11</v>
      </c>
      <c r="AC44" s="15">
        <v>202</v>
      </c>
      <c r="AD44" s="10" t="s">
        <v>228</v>
      </c>
      <c r="AE44" s="15">
        <v>6.21</v>
      </c>
      <c r="AF44" s="15">
        <v>-9.6999999999999993</v>
      </c>
      <c r="AG44" s="15">
        <v>72.3</v>
      </c>
      <c r="AH44" s="15"/>
      <c r="AI44" s="15">
        <v>2600</v>
      </c>
      <c r="AJ44" s="15"/>
      <c r="AK44" s="15"/>
      <c r="AL44" s="15"/>
      <c r="AM44" s="15"/>
      <c r="AN44" s="15">
        <v>5.2999999999999999E-2</v>
      </c>
      <c r="AO44" s="15"/>
      <c r="AP44" s="15"/>
      <c r="AQ44" s="15"/>
      <c r="AR44" s="15"/>
      <c r="AS44" s="15"/>
      <c r="AT44" s="15"/>
      <c r="AU44" s="15">
        <v>0.32</v>
      </c>
      <c r="AV44" s="15"/>
      <c r="AW44" s="15">
        <v>-106.8</v>
      </c>
      <c r="AX44" s="15">
        <v>7.0000000000000001E-3</v>
      </c>
      <c r="AY44" s="15"/>
      <c r="AZ44" s="15"/>
      <c r="BA44" s="15" t="s">
        <v>74</v>
      </c>
      <c r="BB44" s="15"/>
      <c r="BC44" s="15"/>
      <c r="BD44" s="15">
        <v>4.16</v>
      </c>
      <c r="BE44" s="15">
        <v>-14.79</v>
      </c>
      <c r="BF44" s="15"/>
      <c r="BG44" s="15"/>
      <c r="BH44" s="15"/>
      <c r="BI44" s="15"/>
      <c r="BJ44" s="15">
        <v>13.4</v>
      </c>
      <c r="BK44" s="15">
        <v>28.8</v>
      </c>
      <c r="BL44" s="15"/>
      <c r="BM44" s="15">
        <v>0.218</v>
      </c>
      <c r="BN44" s="15"/>
      <c r="BO44" s="15"/>
      <c r="BP44" s="15"/>
      <c r="BQ44" s="15"/>
      <c r="BR44" s="15"/>
      <c r="BS44" s="15">
        <v>6.3E-3</v>
      </c>
      <c r="BT44" s="15"/>
    </row>
    <row r="45" spans="1:72" s="1" customFormat="1" x14ac:dyDescent="0.25">
      <c r="A45" s="10" t="s">
        <v>190</v>
      </c>
      <c r="B45" s="10" t="s">
        <v>191</v>
      </c>
      <c r="C45" s="15" t="s">
        <v>73</v>
      </c>
      <c r="D45" s="15">
        <v>447062</v>
      </c>
      <c r="E45" s="15">
        <v>4069336</v>
      </c>
      <c r="F45" s="18">
        <v>42083</v>
      </c>
      <c r="G45" s="16">
        <v>7684.39</v>
      </c>
      <c r="H45" s="15">
        <v>196</v>
      </c>
      <c r="I45" s="15">
        <v>135.4</v>
      </c>
      <c r="J45" s="15">
        <v>9.8800000000000008</v>
      </c>
      <c r="K45" s="15">
        <v>140</v>
      </c>
      <c r="L45" s="15">
        <v>6.63</v>
      </c>
      <c r="M45" s="15">
        <v>6.94</v>
      </c>
      <c r="N45" s="15">
        <v>62</v>
      </c>
      <c r="O45" s="15">
        <v>18.600000000000001</v>
      </c>
      <c r="P45" s="15">
        <v>1.2</v>
      </c>
      <c r="Q45" s="15"/>
      <c r="R45" s="15">
        <v>147</v>
      </c>
      <c r="S45" s="15">
        <v>76</v>
      </c>
      <c r="T45" s="15">
        <v>66</v>
      </c>
      <c r="U45" s="15">
        <v>-0.33</v>
      </c>
      <c r="V45" s="15">
        <v>0.69599999999999995</v>
      </c>
      <c r="W45" s="15">
        <v>4.78</v>
      </c>
      <c r="X45" s="15">
        <v>3.52</v>
      </c>
      <c r="Y45" s="15">
        <v>7.3</v>
      </c>
      <c r="Z45" s="15">
        <v>5.52</v>
      </c>
      <c r="AA45" s="15">
        <v>1.5</v>
      </c>
      <c r="AB45" s="15">
        <v>1.49</v>
      </c>
      <c r="AC45" s="15">
        <v>99</v>
      </c>
      <c r="AD45" s="10" t="s">
        <v>228</v>
      </c>
      <c r="AE45" s="15" t="s">
        <v>74</v>
      </c>
      <c r="AF45" s="15" t="s">
        <v>74</v>
      </c>
      <c r="AG45" s="15" t="s">
        <v>74</v>
      </c>
      <c r="AH45" s="15"/>
      <c r="AI45" s="15" t="s">
        <v>74</v>
      </c>
      <c r="AJ45" s="15"/>
      <c r="AK45" s="15">
        <v>0.55300000000000005</v>
      </c>
      <c r="AL45" s="15"/>
      <c r="AM45" s="15">
        <v>5.0000000000000001E-3</v>
      </c>
      <c r="AN45" s="15">
        <v>4.7E-2</v>
      </c>
      <c r="AO45" s="15"/>
      <c r="AP45" s="15"/>
      <c r="AQ45" s="15"/>
      <c r="AR45" s="15"/>
      <c r="AS45" s="15">
        <v>8.0000000000000004E-4</v>
      </c>
      <c r="AT45" s="15">
        <v>8.0000000000000004E-4</v>
      </c>
      <c r="AU45" s="15">
        <v>0.42</v>
      </c>
      <c r="AV45" s="15">
        <v>0.315</v>
      </c>
      <c r="AW45" s="15">
        <v>-99.2</v>
      </c>
      <c r="AX45" s="15">
        <v>2E-3</v>
      </c>
      <c r="AY45" s="15">
        <v>1.7000000000000001E-2</v>
      </c>
      <c r="AZ45" s="15"/>
      <c r="BA45" s="15" t="s">
        <v>74</v>
      </c>
      <c r="BB45" s="15">
        <v>1E-3</v>
      </c>
      <c r="BC45" s="15"/>
      <c r="BD45" s="15">
        <v>5.46</v>
      </c>
      <c r="BE45" s="15">
        <v>-14.34</v>
      </c>
      <c r="BF45" s="15">
        <v>6.9999999999999999E-4</v>
      </c>
      <c r="BG45" s="15"/>
      <c r="BH45" s="15"/>
      <c r="BI45" s="15"/>
      <c r="BJ45" s="15">
        <v>9.64</v>
      </c>
      <c r="BK45" s="15">
        <v>20.6</v>
      </c>
      <c r="BL45" s="15"/>
      <c r="BM45" s="15">
        <v>0.13200000000000001</v>
      </c>
      <c r="BN45" s="15"/>
      <c r="BO45" s="15">
        <v>8.9999999999999993E-3</v>
      </c>
      <c r="BP45" s="15"/>
      <c r="BQ45" s="15"/>
      <c r="BR45" s="15">
        <v>1.4E-3</v>
      </c>
      <c r="BS45" s="15">
        <v>1.5100000000000001E-2</v>
      </c>
      <c r="BT45" s="15"/>
    </row>
    <row r="46" spans="1:72" s="1" customFormat="1" x14ac:dyDescent="0.25">
      <c r="A46" s="10" t="s">
        <v>218</v>
      </c>
      <c r="B46" s="10" t="s">
        <v>219</v>
      </c>
      <c r="C46" s="15" t="s">
        <v>211</v>
      </c>
      <c r="D46" s="15">
        <v>438420</v>
      </c>
      <c r="E46" s="15">
        <v>4060096</v>
      </c>
      <c r="F46" s="18">
        <v>41857</v>
      </c>
      <c r="G46" s="16">
        <v>7094.01</v>
      </c>
      <c r="H46" s="15"/>
      <c r="I46" s="15">
        <v>117.9</v>
      </c>
      <c r="J46" s="15">
        <v>7.09</v>
      </c>
      <c r="K46" s="15">
        <v>217</v>
      </c>
      <c r="L46" s="15">
        <v>17.09</v>
      </c>
      <c r="M46" s="15">
        <v>8.15</v>
      </c>
      <c r="N46" s="15">
        <v>87</v>
      </c>
      <c r="O46" s="15">
        <v>22.4</v>
      </c>
      <c r="P46" s="15">
        <v>7.74</v>
      </c>
      <c r="Q46" s="15"/>
      <c r="R46" s="15">
        <v>273</v>
      </c>
      <c r="S46" s="15">
        <v>106</v>
      </c>
      <c r="T46" s="15">
        <v>81.099999999999994</v>
      </c>
      <c r="U46" s="15">
        <v>-1.36</v>
      </c>
      <c r="V46" s="15">
        <v>2.56</v>
      </c>
      <c r="W46" s="15">
        <v>6.1</v>
      </c>
      <c r="X46" s="15">
        <v>20.8</v>
      </c>
      <c r="Y46" s="15">
        <v>8.1</v>
      </c>
      <c r="Z46" s="15">
        <v>27.8</v>
      </c>
      <c r="AA46" s="15">
        <v>2.66</v>
      </c>
      <c r="AB46" s="15">
        <v>2.59</v>
      </c>
      <c r="AC46" s="15">
        <v>181</v>
      </c>
      <c r="AD46" s="10" t="s">
        <v>229</v>
      </c>
      <c r="AE46" s="15">
        <v>0.62</v>
      </c>
      <c r="AF46" s="15">
        <v>-13.9</v>
      </c>
      <c r="AG46" s="15">
        <v>82.1</v>
      </c>
      <c r="AH46" s="15"/>
      <c r="AI46" s="15">
        <v>1580</v>
      </c>
      <c r="AJ46" s="15"/>
      <c r="AK46" s="15">
        <v>5.4000000000000003E-3</v>
      </c>
      <c r="AL46" s="15">
        <v>1.1999999999999999E-3</v>
      </c>
      <c r="AM46" s="15">
        <v>2.4E-2</v>
      </c>
      <c r="AN46" s="15">
        <v>2.1999999999999999E-2</v>
      </c>
      <c r="AO46" s="15"/>
      <c r="AP46" s="15">
        <v>6.2E-2</v>
      </c>
      <c r="AQ46" s="15"/>
      <c r="AR46" s="15"/>
      <c r="AS46" s="15">
        <v>1.6000000000000001E-3</v>
      </c>
      <c r="AT46" s="15"/>
      <c r="AU46" s="15">
        <v>1.1000000000000001</v>
      </c>
      <c r="AV46" s="15"/>
      <c r="AW46" s="15">
        <v>-101.97</v>
      </c>
      <c r="AX46" s="15">
        <v>0.02</v>
      </c>
      <c r="AY46" s="15"/>
      <c r="AZ46" s="15">
        <v>3.0000000000000001E-3</v>
      </c>
      <c r="BA46" s="15" t="s">
        <v>74</v>
      </c>
      <c r="BB46" s="15">
        <v>5.0000000000000001E-4</v>
      </c>
      <c r="BC46" s="15"/>
      <c r="BD46" s="15">
        <v>4.6900000000000004</v>
      </c>
      <c r="BE46" s="15">
        <v>-14.22</v>
      </c>
      <c r="BF46" s="15"/>
      <c r="BG46" s="15"/>
      <c r="BH46" s="15"/>
      <c r="BI46" s="15">
        <v>1E-3</v>
      </c>
      <c r="BJ46" s="15">
        <v>16.399999999999999</v>
      </c>
      <c r="BK46" s="15">
        <v>35</v>
      </c>
      <c r="BL46" s="15"/>
      <c r="BM46" s="15">
        <v>0.20100000000000001</v>
      </c>
      <c r="BN46" s="15"/>
      <c r="BO46" s="15">
        <v>2E-3</v>
      </c>
      <c r="BP46" s="15"/>
      <c r="BQ46" s="15">
        <v>3.0999999999999999E-3</v>
      </c>
      <c r="BR46" s="15">
        <v>4.7999999999999996E-3</v>
      </c>
      <c r="BS46" s="15">
        <v>1.2200000000000001E-2</v>
      </c>
      <c r="BT46" s="15"/>
    </row>
    <row r="47" spans="1:72" s="1" customFormat="1" x14ac:dyDescent="0.25">
      <c r="A47" s="10" t="s">
        <v>175</v>
      </c>
      <c r="B47" s="10" t="s">
        <v>176</v>
      </c>
      <c r="C47" s="15" t="s">
        <v>73</v>
      </c>
      <c r="D47" s="15">
        <v>439515</v>
      </c>
      <c r="E47" s="15">
        <v>4066221</v>
      </c>
      <c r="F47" s="18">
        <v>41964</v>
      </c>
      <c r="G47" s="16">
        <v>7496.91</v>
      </c>
      <c r="H47" s="15">
        <v>415</v>
      </c>
      <c r="I47" s="15">
        <v>87.8</v>
      </c>
      <c r="J47" s="15">
        <v>7.34</v>
      </c>
      <c r="K47" s="15">
        <v>249</v>
      </c>
      <c r="L47" s="15">
        <v>17.23</v>
      </c>
      <c r="M47" s="15">
        <v>8.18</v>
      </c>
      <c r="N47" s="15">
        <v>89</v>
      </c>
      <c r="O47" s="15">
        <v>21.4</v>
      </c>
      <c r="P47" s="15">
        <v>7.7</v>
      </c>
      <c r="Q47" s="15"/>
      <c r="R47" s="15">
        <v>265</v>
      </c>
      <c r="S47" s="15">
        <v>109</v>
      </c>
      <c r="T47" s="15">
        <v>77.599999999999994</v>
      </c>
      <c r="U47" s="15">
        <v>-3.55</v>
      </c>
      <c r="V47" s="15">
        <v>2.5499999999999998</v>
      </c>
      <c r="W47" s="15">
        <v>5.86</v>
      </c>
      <c r="X47" s="15">
        <v>20.8</v>
      </c>
      <c r="Y47" s="15">
        <v>7.9</v>
      </c>
      <c r="Z47" s="15">
        <v>27.8</v>
      </c>
      <c r="AA47" s="15">
        <v>2.71</v>
      </c>
      <c r="AB47" s="15">
        <v>2.52</v>
      </c>
      <c r="AC47" s="15">
        <v>180</v>
      </c>
      <c r="AD47" s="10" t="s">
        <v>229</v>
      </c>
      <c r="AE47" s="15" t="s">
        <v>74</v>
      </c>
      <c r="AF47" s="15" t="s">
        <v>74</v>
      </c>
      <c r="AG47" s="15" t="s">
        <v>74</v>
      </c>
      <c r="AH47" s="15"/>
      <c r="AI47" s="15" t="s">
        <v>74</v>
      </c>
      <c r="AJ47" s="15"/>
      <c r="AK47" s="15">
        <v>4.4999999999999997E-3</v>
      </c>
      <c r="AL47" s="15">
        <v>1E-3</v>
      </c>
      <c r="AM47" s="15">
        <v>2.5000000000000001E-2</v>
      </c>
      <c r="AN47" s="15">
        <v>0.02</v>
      </c>
      <c r="AO47" s="15"/>
      <c r="AP47" s="15">
        <v>4.9000000000000002E-2</v>
      </c>
      <c r="AQ47" s="15">
        <v>1.4800000000000001E-2</v>
      </c>
      <c r="AR47" s="15"/>
      <c r="AS47" s="15">
        <v>1.2999999999999999E-3</v>
      </c>
      <c r="AT47" s="15"/>
      <c r="AU47" s="15">
        <v>1.22</v>
      </c>
      <c r="AV47" s="15"/>
      <c r="AW47" s="15">
        <v>-102.4</v>
      </c>
      <c r="AX47" s="15">
        <v>2.1000000000000001E-2</v>
      </c>
      <c r="AY47" s="15">
        <v>1.0999999999999999E-2</v>
      </c>
      <c r="AZ47" s="15">
        <v>4.0000000000000001E-3</v>
      </c>
      <c r="BA47" s="15" t="s">
        <v>74</v>
      </c>
      <c r="BB47" s="15">
        <v>5.0000000000000001E-4</v>
      </c>
      <c r="BC47" s="15"/>
      <c r="BD47" s="15">
        <v>4.18</v>
      </c>
      <c r="BE47" s="15">
        <v>-14.11</v>
      </c>
      <c r="BF47" s="15"/>
      <c r="BG47" s="15"/>
      <c r="BH47" s="15"/>
      <c r="BI47" s="15">
        <v>1E-3</v>
      </c>
      <c r="BJ47" s="15">
        <v>16</v>
      </c>
      <c r="BK47" s="15">
        <v>34.200000000000003</v>
      </c>
      <c r="BL47" s="15"/>
      <c r="BM47" s="15">
        <v>0.183</v>
      </c>
      <c r="BN47" s="15"/>
      <c r="BO47" s="15">
        <v>2E-3</v>
      </c>
      <c r="BP47" s="15"/>
      <c r="BQ47" s="15">
        <v>3.0000000000000001E-3</v>
      </c>
      <c r="BR47" s="15">
        <v>3.7000000000000002E-3</v>
      </c>
      <c r="BS47" s="15">
        <v>3.8999999999999998E-3</v>
      </c>
      <c r="BT47" s="15"/>
    </row>
    <row r="48" spans="1:72" s="1" customFormat="1" x14ac:dyDescent="0.25">
      <c r="A48" s="10" t="s">
        <v>145</v>
      </c>
      <c r="B48" s="10" t="s">
        <v>146</v>
      </c>
      <c r="C48" s="15" t="s">
        <v>73</v>
      </c>
      <c r="D48" s="15">
        <v>439905</v>
      </c>
      <c r="E48" s="15">
        <v>4059798</v>
      </c>
      <c r="F48" s="18">
        <v>40494</v>
      </c>
      <c r="G48" s="16">
        <v>7584.87</v>
      </c>
      <c r="H48" s="15">
        <v>550</v>
      </c>
      <c r="I48" s="15" t="s">
        <v>74</v>
      </c>
      <c r="J48" s="15">
        <v>7.2</v>
      </c>
      <c r="K48" s="15">
        <v>248</v>
      </c>
      <c r="L48" s="15">
        <v>17.8</v>
      </c>
      <c r="M48" s="15">
        <v>8.3000000000000007</v>
      </c>
      <c r="N48" s="15" t="s">
        <v>74</v>
      </c>
      <c r="O48" s="15">
        <v>20</v>
      </c>
      <c r="P48" s="15">
        <v>8.6</v>
      </c>
      <c r="Q48" s="15" t="s">
        <v>74</v>
      </c>
      <c r="R48" s="15">
        <v>310</v>
      </c>
      <c r="S48" s="15">
        <v>100</v>
      </c>
      <c r="T48" s="15">
        <v>74</v>
      </c>
      <c r="U48" s="15">
        <v>-1.62</v>
      </c>
      <c r="V48" s="15">
        <v>2.4</v>
      </c>
      <c r="W48" s="15">
        <v>5.7</v>
      </c>
      <c r="X48" s="15">
        <v>21</v>
      </c>
      <c r="Y48" s="15">
        <v>8.3000000000000007</v>
      </c>
      <c r="Z48" s="15">
        <v>25</v>
      </c>
      <c r="AA48" s="15">
        <v>2.54</v>
      </c>
      <c r="AB48" s="15">
        <v>2.46</v>
      </c>
      <c r="AC48" s="15">
        <v>171</v>
      </c>
      <c r="AD48" s="10" t="s">
        <v>229</v>
      </c>
      <c r="AE48" s="15" t="s">
        <v>74</v>
      </c>
      <c r="AF48" s="15">
        <v>-12.2</v>
      </c>
      <c r="AG48" s="15">
        <v>74.73</v>
      </c>
      <c r="AH48" s="15"/>
      <c r="AI48" s="15">
        <v>2340</v>
      </c>
      <c r="AJ48" s="15"/>
      <c r="AK48" s="15">
        <v>5.0000000000000001E-3</v>
      </c>
      <c r="AL48" s="15">
        <v>2E-3</v>
      </c>
      <c r="AM48" s="15">
        <v>0.03</v>
      </c>
      <c r="AN48" s="15">
        <v>1.4999999999999999E-2</v>
      </c>
      <c r="AO48" s="15"/>
      <c r="AP48" s="15">
        <v>8.2000000000000003E-2</v>
      </c>
      <c r="AQ48" s="15"/>
      <c r="AR48" s="15"/>
      <c r="AS48" s="15">
        <v>2E-3</v>
      </c>
      <c r="AT48" s="15"/>
      <c r="AU48" s="15">
        <v>1.2</v>
      </c>
      <c r="AV48" s="15"/>
      <c r="AW48" s="15">
        <v>-98.7</v>
      </c>
      <c r="AX48" s="15">
        <v>2.5999999999999999E-2</v>
      </c>
      <c r="AY48" s="15"/>
      <c r="AZ48" s="15">
        <v>3.0000000000000001E-3</v>
      </c>
      <c r="BA48" s="15" t="s">
        <v>74</v>
      </c>
      <c r="BB48" s="15"/>
      <c r="BC48" s="15"/>
      <c r="BD48" s="15">
        <v>4</v>
      </c>
      <c r="BE48" s="15">
        <v>-13.6</v>
      </c>
      <c r="BF48" s="15"/>
      <c r="BG48" s="15"/>
      <c r="BH48" s="15"/>
      <c r="BI48" s="15"/>
      <c r="BJ48" s="15">
        <v>15</v>
      </c>
      <c r="BK48" s="15">
        <v>32</v>
      </c>
      <c r="BL48" s="15"/>
      <c r="BM48" s="15">
        <v>0.18</v>
      </c>
      <c r="BN48" s="15"/>
      <c r="BO48" s="15">
        <v>2E-3</v>
      </c>
      <c r="BP48" s="15"/>
      <c r="BQ48" s="15">
        <v>3.0000000000000001E-3</v>
      </c>
      <c r="BR48" s="15">
        <v>5.0000000000000001E-3</v>
      </c>
      <c r="BS48" s="15">
        <v>3.5000000000000003E-2</v>
      </c>
      <c r="BT48" s="15"/>
    </row>
    <row r="49" spans="1:72" s="1" customFormat="1" x14ac:dyDescent="0.25">
      <c r="A49" s="10" t="s">
        <v>205</v>
      </c>
      <c r="B49" s="10" t="s">
        <v>206</v>
      </c>
      <c r="C49" s="15" t="s">
        <v>202</v>
      </c>
      <c r="D49" s="15">
        <v>460238</v>
      </c>
      <c r="E49" s="15">
        <v>4086028</v>
      </c>
      <c r="F49" s="18">
        <v>39487</v>
      </c>
      <c r="G49" s="16">
        <v>8196.1200000000008</v>
      </c>
      <c r="H49" s="15"/>
      <c r="I49" s="15" t="s">
        <v>74</v>
      </c>
      <c r="J49" s="15" t="s">
        <v>74</v>
      </c>
      <c r="K49" s="15" t="s">
        <v>74</v>
      </c>
      <c r="L49" s="15" t="s">
        <v>74</v>
      </c>
      <c r="M49" s="15" t="s">
        <v>74</v>
      </c>
      <c r="N49" s="15" t="s">
        <v>74</v>
      </c>
      <c r="O49" s="15">
        <v>19</v>
      </c>
      <c r="P49" s="15">
        <v>1</v>
      </c>
      <c r="Q49" s="15" t="s">
        <v>74</v>
      </c>
      <c r="R49" s="15">
        <v>150</v>
      </c>
      <c r="S49" s="15">
        <v>84</v>
      </c>
      <c r="T49" s="15">
        <v>62</v>
      </c>
      <c r="U49" s="15">
        <v>-2.44</v>
      </c>
      <c r="V49" s="15">
        <v>0.81</v>
      </c>
      <c r="W49" s="15">
        <v>3.8</v>
      </c>
      <c r="X49" s="15">
        <v>4.8</v>
      </c>
      <c r="Y49" s="15">
        <v>7.5</v>
      </c>
      <c r="Z49" s="15">
        <v>5.8</v>
      </c>
      <c r="AA49" s="15">
        <v>1.56</v>
      </c>
      <c r="AB49" s="15">
        <v>1.49</v>
      </c>
      <c r="AC49" s="15">
        <v>94</v>
      </c>
      <c r="AD49" s="10" t="s">
        <v>228</v>
      </c>
      <c r="AE49" s="15" t="s">
        <v>74</v>
      </c>
      <c r="AF49" s="15" t="s">
        <v>74</v>
      </c>
      <c r="AG49" s="15" t="s">
        <v>74</v>
      </c>
      <c r="AH49" s="15"/>
      <c r="AI49" s="15" t="s">
        <v>74</v>
      </c>
      <c r="AJ49" s="15"/>
      <c r="AK49" s="15">
        <v>2.7E-2</v>
      </c>
      <c r="AL49" s="15"/>
      <c r="AM49" s="15"/>
      <c r="AN49" s="15">
        <v>1.9E-2</v>
      </c>
      <c r="AO49" s="15"/>
      <c r="AP49" s="15"/>
      <c r="AQ49" s="15"/>
      <c r="AR49" s="15"/>
      <c r="AS49" s="15"/>
      <c r="AT49" s="15"/>
      <c r="AU49" s="15">
        <v>0.45</v>
      </c>
      <c r="AV49" s="15">
        <v>0.11</v>
      </c>
      <c r="AW49" s="15">
        <v>-102.526</v>
      </c>
      <c r="AX49" s="15">
        <v>3.0000000000000001E-3</v>
      </c>
      <c r="AY49" s="15">
        <v>0.01</v>
      </c>
      <c r="AZ49" s="15"/>
      <c r="BA49" s="15" t="s">
        <v>74</v>
      </c>
      <c r="BB49" s="15"/>
      <c r="BC49" s="15"/>
      <c r="BD49" s="15">
        <v>0.66</v>
      </c>
      <c r="BE49" s="15">
        <v>-13.995900000000001</v>
      </c>
      <c r="BF49" s="15"/>
      <c r="BG49" s="15"/>
      <c r="BH49" s="15"/>
      <c r="BI49" s="15"/>
      <c r="BJ49" s="15">
        <v>7.2</v>
      </c>
      <c r="BK49" s="15">
        <v>15</v>
      </c>
      <c r="BL49" s="15"/>
      <c r="BM49" s="15">
        <v>0.12</v>
      </c>
      <c r="BN49" s="15"/>
      <c r="BO49" s="15">
        <v>1E-3</v>
      </c>
      <c r="BP49" s="15"/>
      <c r="BQ49" s="15">
        <v>4.0000000000000001E-3</v>
      </c>
      <c r="BR49" s="15"/>
      <c r="BS49" s="15"/>
      <c r="BT49" s="15"/>
    </row>
    <row r="50" spans="1:72" s="1" customFormat="1" x14ac:dyDescent="0.25">
      <c r="A50" s="10" t="s">
        <v>207</v>
      </c>
      <c r="B50" s="10" t="s">
        <v>208</v>
      </c>
      <c r="C50" s="15" t="s">
        <v>202</v>
      </c>
      <c r="D50" s="15">
        <v>451073</v>
      </c>
      <c r="E50" s="15">
        <v>4076023</v>
      </c>
      <c r="F50" s="18">
        <v>39486</v>
      </c>
      <c r="G50" s="16">
        <v>8256.17</v>
      </c>
      <c r="H50" s="15"/>
      <c r="I50" s="15" t="s">
        <v>74</v>
      </c>
      <c r="J50" s="15" t="s">
        <v>74</v>
      </c>
      <c r="K50" s="15" t="s">
        <v>74</v>
      </c>
      <c r="L50" s="15" t="s">
        <v>74</v>
      </c>
      <c r="M50" s="15" t="s">
        <v>74</v>
      </c>
      <c r="N50" s="15" t="s">
        <v>74</v>
      </c>
      <c r="O50" s="15">
        <v>17</v>
      </c>
      <c r="P50" s="15"/>
      <c r="Q50" s="15" t="s">
        <v>74</v>
      </c>
      <c r="R50" s="15">
        <v>120</v>
      </c>
      <c r="S50" s="15">
        <v>68</v>
      </c>
      <c r="T50" s="15">
        <v>50</v>
      </c>
      <c r="U50" s="15">
        <v>-3.51</v>
      </c>
      <c r="V50" s="15">
        <v>0.44</v>
      </c>
      <c r="W50" s="15">
        <v>2.1</v>
      </c>
      <c r="X50" s="15">
        <v>3.1</v>
      </c>
      <c r="Y50" s="15">
        <v>7.6</v>
      </c>
      <c r="Z50" s="15">
        <v>4.3</v>
      </c>
      <c r="AA50" s="15">
        <v>1.24</v>
      </c>
      <c r="AB50" s="15">
        <v>1.1599999999999999</v>
      </c>
      <c r="AC50" s="15">
        <v>73</v>
      </c>
      <c r="AD50" s="10" t="s">
        <v>228</v>
      </c>
      <c r="AE50" s="15">
        <v>8.31</v>
      </c>
      <c r="AF50" s="15" t="s">
        <v>74</v>
      </c>
      <c r="AG50" s="15" t="s">
        <v>74</v>
      </c>
      <c r="AH50" s="15"/>
      <c r="AI50" s="15" t="s">
        <v>74</v>
      </c>
      <c r="AJ50" s="15"/>
      <c r="AK50" s="15">
        <v>1.2E-2</v>
      </c>
      <c r="AL50" s="15"/>
      <c r="AM50" s="15"/>
      <c r="AN50" s="15">
        <v>6.0000000000000001E-3</v>
      </c>
      <c r="AO50" s="15"/>
      <c r="AP50" s="15"/>
      <c r="AQ50" s="15"/>
      <c r="AR50" s="15"/>
      <c r="AS50" s="15"/>
      <c r="AT50" s="15"/>
      <c r="AU50" s="15">
        <v>0.31</v>
      </c>
      <c r="AV50" s="15"/>
      <c r="AW50" s="15">
        <v>-101.575</v>
      </c>
      <c r="AX50" s="15">
        <v>3.0000000000000001E-3</v>
      </c>
      <c r="AY50" s="15">
        <v>1E-3</v>
      </c>
      <c r="AZ50" s="15">
        <v>1E-3</v>
      </c>
      <c r="BA50" s="15" t="s">
        <v>74</v>
      </c>
      <c r="BB50" s="15"/>
      <c r="BC50" s="15"/>
      <c r="BD50" s="15">
        <v>1.2</v>
      </c>
      <c r="BE50" s="15">
        <v>-14.3217</v>
      </c>
      <c r="BF50" s="15"/>
      <c r="BG50" s="15"/>
      <c r="BH50" s="15"/>
      <c r="BI50" s="15"/>
      <c r="BJ50" s="15">
        <v>5.0999999999999996</v>
      </c>
      <c r="BK50" s="15">
        <v>11</v>
      </c>
      <c r="BL50" s="15"/>
      <c r="BM50" s="15">
        <v>9.4E-2</v>
      </c>
      <c r="BN50" s="15"/>
      <c r="BO50" s="15"/>
      <c r="BP50" s="15"/>
      <c r="BQ50" s="15">
        <v>3.0000000000000001E-3</v>
      </c>
      <c r="BR50" s="15"/>
      <c r="BS50" s="15"/>
      <c r="BT50" s="15"/>
    </row>
    <row r="51" spans="1:72" s="1" customFormat="1" x14ac:dyDescent="0.25">
      <c r="A51" s="10" t="s">
        <v>151</v>
      </c>
      <c r="B51" s="10" t="s">
        <v>152</v>
      </c>
      <c r="C51" s="15" t="s">
        <v>73</v>
      </c>
      <c r="D51" s="15">
        <v>445854</v>
      </c>
      <c r="E51" s="15">
        <v>4081757</v>
      </c>
      <c r="F51" s="18">
        <v>42684</v>
      </c>
      <c r="G51" s="16">
        <v>7531.86</v>
      </c>
      <c r="H51" s="15">
        <v>170</v>
      </c>
      <c r="I51" s="15">
        <v>80.3</v>
      </c>
      <c r="J51" s="15">
        <v>6.46</v>
      </c>
      <c r="K51" s="15">
        <v>460.9</v>
      </c>
      <c r="L51" s="15">
        <v>10.6</v>
      </c>
      <c r="M51" s="15">
        <v>7.34</v>
      </c>
      <c r="N51" s="15">
        <v>201</v>
      </c>
      <c r="O51" s="15">
        <v>65.7</v>
      </c>
      <c r="P51" s="15">
        <v>4.71</v>
      </c>
      <c r="Q51" s="15"/>
      <c r="R51" s="15">
        <v>479</v>
      </c>
      <c r="S51" s="15">
        <v>245</v>
      </c>
      <c r="T51" s="15">
        <v>211</v>
      </c>
      <c r="U51" s="15">
        <v>-0.14000000000000001</v>
      </c>
      <c r="V51" s="15">
        <v>2.41</v>
      </c>
      <c r="W51" s="15">
        <v>11.3</v>
      </c>
      <c r="X51" s="15">
        <v>18.399999999999999</v>
      </c>
      <c r="Y51" s="15">
        <v>7.3</v>
      </c>
      <c r="Z51" s="15">
        <v>38.200000000000003</v>
      </c>
      <c r="AA51" s="15">
        <v>5.08</v>
      </c>
      <c r="AB51" s="15">
        <v>5.07</v>
      </c>
      <c r="AC51" s="15">
        <v>297</v>
      </c>
      <c r="AD51" s="10" t="s">
        <v>228</v>
      </c>
      <c r="AE51" s="15">
        <v>5.48</v>
      </c>
      <c r="AF51" s="15">
        <v>-13.5</v>
      </c>
      <c r="AG51" s="15">
        <v>112</v>
      </c>
      <c r="AH51" s="15"/>
      <c r="AI51" s="15"/>
      <c r="AJ51" s="15"/>
      <c r="AK51" s="15">
        <v>1.1000000000000001E-3</v>
      </c>
      <c r="AL51" s="15"/>
      <c r="AM51" s="15">
        <v>0.01</v>
      </c>
      <c r="AN51" s="15">
        <v>0.1</v>
      </c>
      <c r="AO51" s="15"/>
      <c r="AP51" s="15">
        <v>7.6999999999999999E-2</v>
      </c>
      <c r="AQ51" s="15"/>
      <c r="AR51" s="15"/>
      <c r="AS51" s="15">
        <v>1.6000000000000001E-3</v>
      </c>
      <c r="AT51" s="15">
        <v>3.8999999999999998E-3</v>
      </c>
      <c r="AU51" s="15">
        <v>0.3</v>
      </c>
      <c r="AV51" s="15">
        <v>5.6000000000000001E-2</v>
      </c>
      <c r="AW51" s="15">
        <v>-100.7</v>
      </c>
      <c r="AX51" s="15">
        <v>6.0000000000000001E-3</v>
      </c>
      <c r="AY51" s="15">
        <v>8.0000000000000002E-3</v>
      </c>
      <c r="AZ51" s="15">
        <v>1E-3</v>
      </c>
      <c r="BA51" s="15" t="s">
        <v>74</v>
      </c>
      <c r="BB51" s="15">
        <v>1.1000000000000001E-3</v>
      </c>
      <c r="BC51" s="15"/>
      <c r="BD51" s="15">
        <v>7.67</v>
      </c>
      <c r="BE51" s="15">
        <v>-13.73</v>
      </c>
      <c r="BF51" s="15"/>
      <c r="BG51" s="15"/>
      <c r="BH51" s="15"/>
      <c r="BI51" s="15">
        <v>1E-3</v>
      </c>
      <c r="BJ51" s="15">
        <v>11.7</v>
      </c>
      <c r="BK51" s="15">
        <v>25</v>
      </c>
      <c r="BL51" s="15"/>
      <c r="BM51" s="15">
        <v>0.45200000000000001</v>
      </c>
      <c r="BN51" s="15"/>
      <c r="BO51" s="15">
        <v>1E-3</v>
      </c>
      <c r="BP51" s="15"/>
      <c r="BQ51" s="15">
        <v>3.7600000000000001E-2</v>
      </c>
      <c r="BR51" s="15">
        <v>2.3E-3</v>
      </c>
      <c r="BS51" s="15">
        <v>1.8E-3</v>
      </c>
      <c r="BT51" s="15"/>
    </row>
    <row r="52" spans="1:72" s="1" customFormat="1" x14ac:dyDescent="0.25">
      <c r="A52" s="10" t="s">
        <v>153</v>
      </c>
      <c r="B52" s="10" t="s">
        <v>155</v>
      </c>
      <c r="C52" s="15" t="s">
        <v>73</v>
      </c>
      <c r="D52" s="15">
        <v>445859</v>
      </c>
      <c r="E52" s="15">
        <v>4082527</v>
      </c>
      <c r="F52" s="18">
        <v>42685</v>
      </c>
      <c r="G52" s="16">
        <v>7541.76</v>
      </c>
      <c r="H52" s="15">
        <v>112</v>
      </c>
      <c r="I52" s="15">
        <v>171.2</v>
      </c>
      <c r="J52" s="15">
        <v>7.25</v>
      </c>
      <c r="K52" s="15">
        <v>278</v>
      </c>
      <c r="L52" s="15">
        <v>11.2</v>
      </c>
      <c r="M52" s="15">
        <v>7.3</v>
      </c>
      <c r="N52" s="15">
        <v>117</v>
      </c>
      <c r="O52" s="15">
        <v>35.9</v>
      </c>
      <c r="P52" s="15">
        <v>3.73</v>
      </c>
      <c r="Q52" s="15"/>
      <c r="R52" s="15">
        <v>290</v>
      </c>
      <c r="S52" s="15">
        <v>143</v>
      </c>
      <c r="T52" s="15">
        <v>116</v>
      </c>
      <c r="U52" s="15">
        <v>-0.38</v>
      </c>
      <c r="V52" s="15">
        <v>1.78</v>
      </c>
      <c r="W52" s="15">
        <v>6.33</v>
      </c>
      <c r="X52" s="15">
        <v>15.4</v>
      </c>
      <c r="Y52" s="15">
        <v>7.9</v>
      </c>
      <c r="Z52" s="15">
        <v>24.6</v>
      </c>
      <c r="AA52" s="15">
        <v>3.05</v>
      </c>
      <c r="AB52" s="15">
        <v>3.03</v>
      </c>
      <c r="AC52" s="15">
        <v>187</v>
      </c>
      <c r="AD52" s="10" t="s">
        <v>228</v>
      </c>
      <c r="AE52" s="15" t="s">
        <v>74</v>
      </c>
      <c r="AF52" s="15" t="s">
        <v>74</v>
      </c>
      <c r="AG52" s="15" t="s">
        <v>74</v>
      </c>
      <c r="AH52" s="15"/>
      <c r="AI52" s="15" t="s">
        <v>74</v>
      </c>
      <c r="AJ52" s="15"/>
      <c r="AK52" s="15">
        <v>8.9999999999999998E-4</v>
      </c>
      <c r="AL52" s="15"/>
      <c r="AM52" s="15">
        <v>0.01</v>
      </c>
      <c r="AN52" s="15">
        <v>6.2E-2</v>
      </c>
      <c r="AO52" s="15"/>
      <c r="AP52" s="15">
        <v>2.1999999999999999E-2</v>
      </c>
      <c r="AQ52" s="15"/>
      <c r="AR52" s="15"/>
      <c r="AS52" s="15">
        <v>1.9E-3</v>
      </c>
      <c r="AT52" s="15">
        <v>6.9999999999999999E-4</v>
      </c>
      <c r="AU52" s="15">
        <v>0.53</v>
      </c>
      <c r="AV52" s="15"/>
      <c r="AW52" s="15">
        <v>-101.2</v>
      </c>
      <c r="AX52" s="15">
        <v>2E-3</v>
      </c>
      <c r="AY52" s="15"/>
      <c r="AZ52" s="15">
        <v>1E-3</v>
      </c>
      <c r="BA52" s="15"/>
      <c r="BB52" s="15">
        <v>5.9999999999999995E-4</v>
      </c>
      <c r="BC52" s="15"/>
      <c r="BD52" s="15">
        <v>3.66</v>
      </c>
      <c r="BE52" s="15">
        <v>-13.78</v>
      </c>
      <c r="BF52" s="15"/>
      <c r="BG52" s="15"/>
      <c r="BH52" s="15"/>
      <c r="BI52" s="15"/>
      <c r="BJ52" s="15">
        <v>10.8</v>
      </c>
      <c r="BK52" s="15">
        <v>23</v>
      </c>
      <c r="BL52" s="15"/>
      <c r="BM52" s="15">
        <v>0.247</v>
      </c>
      <c r="BN52" s="15"/>
      <c r="BO52" s="15">
        <v>1E-3</v>
      </c>
      <c r="BP52" s="15"/>
      <c r="BQ52" s="15">
        <v>2.0799999999999999E-2</v>
      </c>
      <c r="BR52" s="15">
        <v>1.8E-3</v>
      </c>
      <c r="BS52" s="15">
        <v>1.09E-2</v>
      </c>
      <c r="BT52" s="15"/>
    </row>
    <row r="53" spans="1:72" s="1" customFormat="1" x14ac:dyDescent="0.25">
      <c r="A53" s="10" t="s">
        <v>153</v>
      </c>
      <c r="B53" s="10" t="s">
        <v>154</v>
      </c>
      <c r="C53" s="15" t="s">
        <v>73</v>
      </c>
      <c r="D53" s="15">
        <v>445859</v>
      </c>
      <c r="E53" s="15">
        <v>4082527</v>
      </c>
      <c r="F53" s="18">
        <v>43222</v>
      </c>
      <c r="G53" s="16">
        <v>7541.76</v>
      </c>
      <c r="H53" s="15">
        <v>112</v>
      </c>
      <c r="I53" s="15">
        <v>68.3</v>
      </c>
      <c r="J53" s="15">
        <v>7.3</v>
      </c>
      <c r="K53" s="15">
        <v>217</v>
      </c>
      <c r="L53" s="15">
        <v>11.37</v>
      </c>
      <c r="M53" s="15">
        <v>6.93</v>
      </c>
      <c r="N53" s="15">
        <v>91</v>
      </c>
      <c r="O53" s="15">
        <v>25</v>
      </c>
      <c r="P53" s="15">
        <v>2.02</v>
      </c>
      <c r="Q53" s="15"/>
      <c r="R53" s="15">
        <v>213</v>
      </c>
      <c r="S53" s="15">
        <v>111</v>
      </c>
      <c r="T53" s="15">
        <v>80</v>
      </c>
      <c r="U53" s="15">
        <v>-2.69</v>
      </c>
      <c r="V53" s="15">
        <v>1.38</v>
      </c>
      <c r="W53" s="15">
        <v>4.28</v>
      </c>
      <c r="X53" s="15">
        <v>12.7</v>
      </c>
      <c r="Y53" s="15">
        <v>7.6</v>
      </c>
      <c r="Z53" s="15">
        <v>17.3</v>
      </c>
      <c r="AA53" s="15">
        <v>2.31</v>
      </c>
      <c r="AB53" s="15">
        <v>2.19</v>
      </c>
      <c r="AC53" s="15">
        <v>144</v>
      </c>
      <c r="AD53" s="10" t="s">
        <v>228</v>
      </c>
      <c r="AE53" s="15">
        <v>4.2300000000000004</v>
      </c>
      <c r="AF53" s="15" t="s">
        <v>74</v>
      </c>
      <c r="AG53" s="15">
        <v>99.16</v>
      </c>
      <c r="AH53" s="15">
        <f>AG53/100</f>
        <v>0.99159999999999993</v>
      </c>
      <c r="AI53" s="15">
        <v>70</v>
      </c>
      <c r="AJ53" s="15"/>
      <c r="AK53" s="15">
        <v>5.9999999999999995E-4</v>
      </c>
      <c r="AL53" s="15"/>
      <c r="AM53" s="15">
        <v>1.0999999999999999E-2</v>
      </c>
      <c r="AN53" s="15">
        <v>4.7E-2</v>
      </c>
      <c r="AO53" s="15"/>
      <c r="AP53" s="15">
        <v>4.4999999999999998E-2</v>
      </c>
      <c r="AQ53" s="15"/>
      <c r="AR53" s="15"/>
      <c r="AS53" s="15">
        <v>1.1999999999999999E-3</v>
      </c>
      <c r="AT53" s="15"/>
      <c r="AU53" s="15">
        <v>0.56000000000000005</v>
      </c>
      <c r="AV53" s="15"/>
      <c r="AW53" s="15">
        <v>-100.89010424040937</v>
      </c>
      <c r="AX53" s="15">
        <v>2E-3</v>
      </c>
      <c r="AY53" s="15"/>
      <c r="AZ53" s="15">
        <v>1E-3</v>
      </c>
      <c r="BA53" s="15"/>
      <c r="BB53" s="15">
        <v>5.0000000000000001E-4</v>
      </c>
      <c r="BC53" s="15"/>
      <c r="BD53" s="15">
        <v>2.12</v>
      </c>
      <c r="BE53" s="15">
        <v>-13.756773658096613</v>
      </c>
      <c r="BF53" s="15"/>
      <c r="BG53" s="15"/>
      <c r="BH53" s="15"/>
      <c r="BI53" s="15"/>
      <c r="BJ53" s="15">
        <v>10.8</v>
      </c>
      <c r="BK53" s="15">
        <v>23.2</v>
      </c>
      <c r="BL53" s="15"/>
      <c r="BM53" s="15">
        <v>0.185</v>
      </c>
      <c r="BN53" s="15"/>
      <c r="BO53" s="15">
        <v>1E-3</v>
      </c>
      <c r="BP53" s="15"/>
      <c r="BQ53" s="15">
        <v>1.04E-2</v>
      </c>
      <c r="BR53" s="15">
        <v>1.8E-3</v>
      </c>
      <c r="BS53" s="15">
        <v>8.0000000000000004E-4</v>
      </c>
      <c r="BT53" s="15"/>
    </row>
    <row r="54" spans="1:72" s="1" customFormat="1" x14ac:dyDescent="0.25">
      <c r="A54" s="10" t="s">
        <v>194</v>
      </c>
      <c r="B54" s="10" t="s">
        <v>195</v>
      </c>
      <c r="C54" s="15" t="s">
        <v>73</v>
      </c>
      <c r="D54" s="15">
        <v>444084</v>
      </c>
      <c r="E54" s="15">
        <v>4084798</v>
      </c>
      <c r="F54" s="18">
        <v>42825</v>
      </c>
      <c r="G54" s="16">
        <v>7569.67</v>
      </c>
      <c r="H54" s="15">
        <v>438</v>
      </c>
      <c r="I54" s="15">
        <v>201</v>
      </c>
      <c r="J54" s="15" t="s">
        <v>74</v>
      </c>
      <c r="K54" s="15">
        <v>215</v>
      </c>
      <c r="L54" s="15">
        <v>12.72</v>
      </c>
      <c r="M54" s="15">
        <v>7.45</v>
      </c>
      <c r="N54" s="15">
        <v>82</v>
      </c>
      <c r="O54" s="15">
        <v>21</v>
      </c>
      <c r="P54" s="15">
        <v>3.37</v>
      </c>
      <c r="Q54" s="15"/>
      <c r="R54" s="15">
        <v>178</v>
      </c>
      <c r="S54" s="15">
        <v>100</v>
      </c>
      <c r="T54" s="15">
        <v>68.7</v>
      </c>
      <c r="U54" s="15">
        <v>2.0499999999999998</v>
      </c>
      <c r="V54" s="15">
        <v>1.8</v>
      </c>
      <c r="W54" s="15">
        <v>3.97</v>
      </c>
      <c r="X54" s="15">
        <v>13.3</v>
      </c>
      <c r="Y54" s="15">
        <v>7.5</v>
      </c>
      <c r="Z54" s="15">
        <v>5.52</v>
      </c>
      <c r="AA54" s="15">
        <v>1.92</v>
      </c>
      <c r="AB54" s="15">
        <v>2</v>
      </c>
      <c r="AC54" s="15">
        <v>130</v>
      </c>
      <c r="AD54" s="10" t="s">
        <v>228</v>
      </c>
      <c r="AE54" s="15">
        <v>-0.02</v>
      </c>
      <c r="AF54" s="15" t="s">
        <v>74</v>
      </c>
      <c r="AG54" s="15" t="s">
        <v>74</v>
      </c>
      <c r="AH54" s="15"/>
      <c r="AI54" s="15">
        <v>2540</v>
      </c>
      <c r="AJ54" s="15"/>
      <c r="AK54" s="15">
        <v>5.1999999999999998E-3</v>
      </c>
      <c r="AL54" s="15">
        <v>5.0000000000000001E-4</v>
      </c>
      <c r="AM54" s="15">
        <v>1.0999999999999999E-2</v>
      </c>
      <c r="AN54" s="15">
        <v>4.7E-2</v>
      </c>
      <c r="AO54" s="15"/>
      <c r="AP54" s="15">
        <v>4.9000000000000002E-2</v>
      </c>
      <c r="AQ54" s="15">
        <v>2.8500000000000001E-2</v>
      </c>
      <c r="AR54" s="15"/>
      <c r="AS54" s="15">
        <v>2.5999999999999999E-3</v>
      </c>
      <c r="AT54" s="15">
        <v>5.7999999999999996E-3</v>
      </c>
      <c r="AU54" s="15">
        <v>0.37</v>
      </c>
      <c r="AV54" s="15"/>
      <c r="AW54" s="15">
        <v>-101</v>
      </c>
      <c r="AX54" s="15">
        <v>5.0000000000000001E-3</v>
      </c>
      <c r="AY54" s="15">
        <v>0.01</v>
      </c>
      <c r="AZ54" s="15">
        <v>1E-3</v>
      </c>
      <c r="BA54" s="15" t="s">
        <v>74</v>
      </c>
      <c r="BB54" s="15">
        <v>1.1000000000000001E-3</v>
      </c>
      <c r="BC54" s="15"/>
      <c r="BD54" s="15">
        <v>2.87</v>
      </c>
      <c r="BE54" s="15">
        <v>-14.44</v>
      </c>
      <c r="BF54" s="15">
        <v>5.0000000000000001E-4</v>
      </c>
      <c r="BG54" s="15"/>
      <c r="BH54" s="15">
        <v>8.9999999999999998E-4</v>
      </c>
      <c r="BI54" s="15">
        <v>1E-3</v>
      </c>
      <c r="BJ54" s="15">
        <v>12.9</v>
      </c>
      <c r="BK54" s="15">
        <v>27.5</v>
      </c>
      <c r="BL54" s="15"/>
      <c r="BM54" s="15">
        <v>0.16300000000000001</v>
      </c>
      <c r="BN54" s="15"/>
      <c r="BO54" s="15">
        <v>2E-3</v>
      </c>
      <c r="BP54" s="15"/>
      <c r="BQ54" s="15">
        <v>2.3999999999999998E-3</v>
      </c>
      <c r="BR54" s="15">
        <v>2.7000000000000001E-3</v>
      </c>
      <c r="BS54" s="15">
        <v>3.1399999999999997E-2</v>
      </c>
      <c r="BT54" s="15"/>
    </row>
    <row r="55" spans="1:72" s="1" customFormat="1" x14ac:dyDescent="0.25">
      <c r="A55" s="10" t="s">
        <v>149</v>
      </c>
      <c r="B55" s="10" t="s">
        <v>150</v>
      </c>
      <c r="C55" s="15" t="s">
        <v>73</v>
      </c>
      <c r="D55" s="15">
        <v>443866</v>
      </c>
      <c r="E55" s="15">
        <v>4089616</v>
      </c>
      <c r="F55" s="18">
        <v>42684</v>
      </c>
      <c r="G55" s="16">
        <v>7608.68</v>
      </c>
      <c r="H55" s="15">
        <v>450</v>
      </c>
      <c r="I55" s="15">
        <v>50.4</v>
      </c>
      <c r="J55" s="15">
        <v>5.07</v>
      </c>
      <c r="K55" s="15">
        <v>177.6</v>
      </c>
      <c r="L55" s="15">
        <v>13.7</v>
      </c>
      <c r="M55" s="15">
        <v>8.1999999999999993</v>
      </c>
      <c r="N55" s="15">
        <v>87</v>
      </c>
      <c r="O55" s="15">
        <v>20.100000000000001</v>
      </c>
      <c r="P55" s="15">
        <v>1.77</v>
      </c>
      <c r="Q55" s="15"/>
      <c r="R55" s="15">
        <v>186</v>
      </c>
      <c r="S55" s="15">
        <v>106</v>
      </c>
      <c r="T55" s="15">
        <v>60.7</v>
      </c>
      <c r="U55" s="15">
        <v>-0.63</v>
      </c>
      <c r="V55" s="15">
        <v>1.73</v>
      </c>
      <c r="W55" s="15">
        <v>2.56</v>
      </c>
      <c r="X55" s="15">
        <v>15.5</v>
      </c>
      <c r="Y55" s="15">
        <v>7.9</v>
      </c>
      <c r="Z55" s="15">
        <v>5.0999999999999996</v>
      </c>
      <c r="AA55" s="15">
        <v>1.96</v>
      </c>
      <c r="AB55" s="15">
        <v>1.93</v>
      </c>
      <c r="AC55" s="15">
        <v>125</v>
      </c>
      <c r="AD55" s="10" t="s">
        <v>228</v>
      </c>
      <c r="AE55" s="15">
        <v>0.06</v>
      </c>
      <c r="AF55" s="15">
        <v>-10.6</v>
      </c>
      <c r="AG55" s="15">
        <v>39.6</v>
      </c>
      <c r="AH55" s="15">
        <f>AG55/100</f>
        <v>0.39600000000000002</v>
      </c>
      <c r="AI55" s="15">
        <v>7430</v>
      </c>
      <c r="AJ55" s="15"/>
      <c r="AK55" s="15">
        <v>1.6199999999999999E-2</v>
      </c>
      <c r="AL55" s="15">
        <v>6.9999999999999999E-4</v>
      </c>
      <c r="AM55" s="15">
        <v>1.9E-2</v>
      </c>
      <c r="AN55" s="15">
        <v>7.0000000000000007E-2</v>
      </c>
      <c r="AO55" s="15"/>
      <c r="AP55" s="15">
        <v>2.1000000000000001E-2</v>
      </c>
      <c r="AQ55" s="15"/>
      <c r="AR55" s="15"/>
      <c r="AS55" s="15">
        <v>4.7000000000000002E-3</v>
      </c>
      <c r="AT55" s="15">
        <v>8.0000000000000004E-4</v>
      </c>
      <c r="AU55" s="15">
        <v>0.36</v>
      </c>
      <c r="AV55" s="15"/>
      <c r="AW55" s="15">
        <v>-97.7</v>
      </c>
      <c r="AX55" s="15">
        <v>4.0000000000000001E-3</v>
      </c>
      <c r="AY55" s="15">
        <v>8.0000000000000002E-3</v>
      </c>
      <c r="AZ55" s="15">
        <v>1E-3</v>
      </c>
      <c r="BA55" s="15"/>
      <c r="BB55" s="15">
        <v>5.9999999999999995E-4</v>
      </c>
      <c r="BC55" s="15"/>
      <c r="BD55" s="15">
        <v>2.23</v>
      </c>
      <c r="BE55" s="15">
        <v>-13.7</v>
      </c>
      <c r="BF55" s="15"/>
      <c r="BG55" s="15"/>
      <c r="BH55" s="15"/>
      <c r="BI55" s="15">
        <v>1E-3</v>
      </c>
      <c r="BJ55" s="15">
        <v>10.3</v>
      </c>
      <c r="BK55" s="15">
        <v>22.1</v>
      </c>
      <c r="BL55" s="15"/>
      <c r="BM55" s="15">
        <v>0.16800000000000001</v>
      </c>
      <c r="BN55" s="15"/>
      <c r="BO55" s="15">
        <v>1E-3</v>
      </c>
      <c r="BP55" s="15"/>
      <c r="BQ55" s="15">
        <v>2.7000000000000001E-3</v>
      </c>
      <c r="BR55" s="15">
        <v>5.4000000000000003E-3</v>
      </c>
      <c r="BS55" s="15">
        <v>1.26E-2</v>
      </c>
      <c r="BT55" s="15"/>
    </row>
    <row r="56" spans="1:72" s="1" customFormat="1" x14ac:dyDescent="0.25">
      <c r="A56" s="10" t="s">
        <v>149</v>
      </c>
      <c r="B56" s="10" t="s">
        <v>164</v>
      </c>
      <c r="C56" s="15" t="s">
        <v>73</v>
      </c>
      <c r="D56" s="15">
        <v>443866</v>
      </c>
      <c r="E56" s="15">
        <v>4089616</v>
      </c>
      <c r="F56" s="18">
        <v>43222</v>
      </c>
      <c r="G56" s="16">
        <v>7608.68</v>
      </c>
      <c r="H56" s="15">
        <v>450</v>
      </c>
      <c r="I56" s="15">
        <v>85</v>
      </c>
      <c r="J56" s="15">
        <v>5.24</v>
      </c>
      <c r="K56" s="15">
        <v>179</v>
      </c>
      <c r="L56" s="15">
        <v>13.62</v>
      </c>
      <c r="M56" s="15">
        <v>7.68</v>
      </c>
      <c r="N56" s="15">
        <v>86</v>
      </c>
      <c r="O56" s="15">
        <v>19.2</v>
      </c>
      <c r="P56" s="15">
        <v>1.78</v>
      </c>
      <c r="Q56" s="15"/>
      <c r="R56" s="15">
        <v>177</v>
      </c>
      <c r="S56" s="15">
        <v>105</v>
      </c>
      <c r="T56" s="15">
        <v>58.1</v>
      </c>
      <c r="U56" s="15">
        <v>-2.97</v>
      </c>
      <c r="V56" s="15">
        <v>1.57</v>
      </c>
      <c r="W56" s="15">
        <v>2.4500000000000002</v>
      </c>
      <c r="X56" s="15">
        <v>14.4</v>
      </c>
      <c r="Y56" s="15">
        <v>8.1</v>
      </c>
      <c r="Z56" s="15">
        <v>4.9800000000000004</v>
      </c>
      <c r="AA56" s="15">
        <v>1.94</v>
      </c>
      <c r="AB56" s="15">
        <v>1.83</v>
      </c>
      <c r="AC56" s="15">
        <v>123</v>
      </c>
      <c r="AD56" s="10" t="s">
        <v>228</v>
      </c>
      <c r="AE56" s="15">
        <v>0.06</v>
      </c>
      <c r="AF56" s="15" t="s">
        <v>74</v>
      </c>
      <c r="AG56" s="15">
        <v>51.7</v>
      </c>
      <c r="AH56" s="15">
        <f>AG56/100</f>
        <v>0.51700000000000002</v>
      </c>
      <c r="AI56" s="15">
        <v>5300</v>
      </c>
      <c r="AJ56" s="15"/>
      <c r="AK56" s="15">
        <v>1E-3</v>
      </c>
      <c r="AL56" s="15">
        <v>6.9999999999999999E-4</v>
      </c>
      <c r="AM56" s="15">
        <v>0.01</v>
      </c>
      <c r="AN56" s="15">
        <v>3.2000000000000001E-2</v>
      </c>
      <c r="AO56" s="15"/>
      <c r="AP56" s="15">
        <v>4.2999999999999997E-2</v>
      </c>
      <c r="AQ56" s="15"/>
      <c r="AR56" s="15"/>
      <c r="AS56" s="15">
        <v>5.3E-3</v>
      </c>
      <c r="AT56" s="15">
        <v>3.2000000000000002E-3</v>
      </c>
      <c r="AU56" s="15">
        <v>0.34</v>
      </c>
      <c r="AV56" s="15"/>
      <c r="AW56" s="15">
        <v>-98.471694500540778</v>
      </c>
      <c r="AX56" s="15">
        <v>5.0000000000000001E-3</v>
      </c>
      <c r="AY56" s="15">
        <v>2E-3</v>
      </c>
      <c r="AZ56" s="15"/>
      <c r="BA56" s="15"/>
      <c r="BB56" s="15">
        <v>5.0000000000000001E-4</v>
      </c>
      <c r="BC56" s="15"/>
      <c r="BD56" s="15">
        <v>2.23</v>
      </c>
      <c r="BE56" s="15">
        <v>-13.931704864466926</v>
      </c>
      <c r="BF56" s="15"/>
      <c r="BG56" s="15"/>
      <c r="BH56" s="15"/>
      <c r="BI56" s="15">
        <v>1E-3</v>
      </c>
      <c r="BJ56" s="15">
        <v>10.8</v>
      </c>
      <c r="BK56" s="15">
        <v>23.2</v>
      </c>
      <c r="BL56" s="15"/>
      <c r="BM56" s="15">
        <v>0.17799999999999999</v>
      </c>
      <c r="BN56" s="15"/>
      <c r="BO56" s="15">
        <v>1E-3</v>
      </c>
      <c r="BP56" s="15"/>
      <c r="BQ56" s="15">
        <v>3.2000000000000002E-3</v>
      </c>
      <c r="BR56" s="15">
        <v>5.7000000000000002E-3</v>
      </c>
      <c r="BS56" s="15">
        <v>3.5000000000000001E-3</v>
      </c>
      <c r="BT56" s="15"/>
    </row>
    <row r="57" spans="1:72" s="1" customFormat="1" x14ac:dyDescent="0.25">
      <c r="A57" s="10" t="s">
        <v>141</v>
      </c>
      <c r="B57" s="10" t="s">
        <v>142</v>
      </c>
      <c r="C57" s="15" t="s">
        <v>73</v>
      </c>
      <c r="D57" s="15">
        <v>446521</v>
      </c>
      <c r="E57" s="15">
        <v>4083746</v>
      </c>
      <c r="F57" s="18">
        <v>42668</v>
      </c>
      <c r="G57" s="16">
        <v>7568.75</v>
      </c>
      <c r="H57" s="15">
        <v>210</v>
      </c>
      <c r="I57" s="15" t="s">
        <v>74</v>
      </c>
      <c r="J57" s="15">
        <v>7.6</v>
      </c>
      <c r="K57" s="15">
        <v>257</v>
      </c>
      <c r="L57" s="15">
        <v>11.9</v>
      </c>
      <c r="M57" s="15">
        <v>7.6</v>
      </c>
      <c r="N57" s="15">
        <v>106</v>
      </c>
      <c r="O57" s="15">
        <v>31.7</v>
      </c>
      <c r="P57" s="15">
        <v>3.94</v>
      </c>
      <c r="Q57" s="15" t="s">
        <v>74</v>
      </c>
      <c r="R57" s="15">
        <v>262</v>
      </c>
      <c r="S57" s="15">
        <v>126</v>
      </c>
      <c r="T57" s="15">
        <v>102</v>
      </c>
      <c r="U57" s="15" t="s">
        <v>74</v>
      </c>
      <c r="V57" s="15">
        <v>1.58</v>
      </c>
      <c r="W57" s="15">
        <v>5.39</v>
      </c>
      <c r="X57" s="15">
        <v>13.6</v>
      </c>
      <c r="Y57" s="15">
        <v>7.8</v>
      </c>
      <c r="Z57" s="15">
        <v>16</v>
      </c>
      <c r="AA57" s="15" t="s">
        <v>74</v>
      </c>
      <c r="AB57" s="15"/>
      <c r="AC57" s="15">
        <v>164</v>
      </c>
      <c r="AD57" s="10" t="s">
        <v>228</v>
      </c>
      <c r="AE57" s="15">
        <v>3.94</v>
      </c>
      <c r="AF57" s="15">
        <v>-11.82</v>
      </c>
      <c r="AG57" s="15">
        <v>98.92</v>
      </c>
      <c r="AH57" s="15"/>
      <c r="AI57" s="15" t="s">
        <v>74</v>
      </c>
      <c r="AJ57" s="15" t="s">
        <v>74</v>
      </c>
      <c r="AK57" s="15"/>
      <c r="AL57" s="15">
        <v>2.1000000000000001E-4</v>
      </c>
      <c r="AM57" s="15" t="s">
        <v>74</v>
      </c>
      <c r="AN57" s="15">
        <v>5.6500000000000002E-2</v>
      </c>
      <c r="AO57" s="15" t="s">
        <v>74</v>
      </c>
      <c r="AP57" s="15">
        <v>6.9000000000000006E-2</v>
      </c>
      <c r="AQ57" s="15" t="s">
        <v>74</v>
      </c>
      <c r="AR57" s="15" t="s">
        <v>74</v>
      </c>
      <c r="AS57" s="15" t="s">
        <v>74</v>
      </c>
      <c r="AT57" s="15" t="s">
        <v>74</v>
      </c>
      <c r="AU57" s="15">
        <v>0.32</v>
      </c>
      <c r="AV57" s="15">
        <v>1.2999999999999999E-2</v>
      </c>
      <c r="AW57" s="15">
        <v>-98.6</v>
      </c>
      <c r="AX57" s="15">
        <v>3.0400000000000002E-3</v>
      </c>
      <c r="AY57" s="15" t="s">
        <v>74</v>
      </c>
      <c r="AZ57" s="15" t="s">
        <v>74</v>
      </c>
      <c r="BA57" s="15" t="s">
        <v>74</v>
      </c>
      <c r="BB57" s="15" t="s">
        <v>74</v>
      </c>
      <c r="BC57" s="15"/>
      <c r="BD57" s="15">
        <v>5.95</v>
      </c>
      <c r="BE57" s="15">
        <v>-13.37</v>
      </c>
      <c r="BF57" s="15" t="s">
        <v>74</v>
      </c>
      <c r="BG57" s="15">
        <v>8.4000000000000005E-2</v>
      </c>
      <c r="BH57" s="15" t="s">
        <v>74</v>
      </c>
      <c r="BI57" s="15" t="s">
        <v>74</v>
      </c>
      <c r="BJ57" s="15" t="s">
        <v>74</v>
      </c>
      <c r="BK57" s="15">
        <v>22.9</v>
      </c>
      <c r="BL57" s="15" t="s">
        <v>74</v>
      </c>
      <c r="BM57" s="15">
        <v>0.224</v>
      </c>
      <c r="BN57" s="15" t="s">
        <v>74</v>
      </c>
      <c r="BO57" s="15" t="s">
        <v>74</v>
      </c>
      <c r="BP57" s="15" t="s">
        <v>74</v>
      </c>
      <c r="BQ57" s="15" t="s">
        <v>74</v>
      </c>
      <c r="BR57" s="15" t="s">
        <v>74</v>
      </c>
      <c r="BS57" s="15" t="s">
        <v>74</v>
      </c>
      <c r="BT57" s="15"/>
    </row>
    <row r="58" spans="1:72" s="1" customFormat="1" x14ac:dyDescent="0.25">
      <c r="A58" s="10" t="s">
        <v>167</v>
      </c>
      <c r="B58" s="10" t="s">
        <v>179</v>
      </c>
      <c r="C58" s="15" t="s">
        <v>73</v>
      </c>
      <c r="D58" s="15">
        <v>446534</v>
      </c>
      <c r="E58" s="15">
        <v>4084300</v>
      </c>
      <c r="F58" s="18">
        <v>42685</v>
      </c>
      <c r="G58" s="16">
        <v>7575.74</v>
      </c>
      <c r="H58" s="15">
        <v>252</v>
      </c>
      <c r="I58" s="15">
        <v>169.1</v>
      </c>
      <c r="J58" s="15">
        <v>4.51</v>
      </c>
      <c r="K58" s="15">
        <v>158.19999999999999</v>
      </c>
      <c r="L58" s="15">
        <v>11.6</v>
      </c>
      <c r="M58" s="15">
        <v>7.42</v>
      </c>
      <c r="N58" s="15">
        <v>77</v>
      </c>
      <c r="O58" s="15">
        <v>19</v>
      </c>
      <c r="P58" s="15">
        <v>2.4500000000000002</v>
      </c>
      <c r="Q58" s="15"/>
      <c r="R58" s="15">
        <v>166</v>
      </c>
      <c r="S58" s="15">
        <v>94</v>
      </c>
      <c r="T58" s="15">
        <v>61.8</v>
      </c>
      <c r="U58" s="15">
        <v>-2.25</v>
      </c>
      <c r="V58" s="15">
        <v>1.29</v>
      </c>
      <c r="W58" s="15">
        <v>3.47</v>
      </c>
      <c r="X58" s="15">
        <v>9.99</v>
      </c>
      <c r="Y58" s="15">
        <v>7.8</v>
      </c>
      <c r="Z58" s="15">
        <v>3.42</v>
      </c>
      <c r="AA58" s="15">
        <v>1.78</v>
      </c>
      <c r="AB58" s="15">
        <v>1.7</v>
      </c>
      <c r="AC58" s="15">
        <v>112</v>
      </c>
      <c r="AD58" s="10" t="s">
        <v>228</v>
      </c>
      <c r="AE58" s="15" t="s">
        <v>74</v>
      </c>
      <c r="AF58" s="15" t="s">
        <v>74</v>
      </c>
      <c r="AG58" s="15" t="s">
        <v>74</v>
      </c>
      <c r="AH58" s="15"/>
      <c r="AI58" s="15" t="s">
        <v>74</v>
      </c>
      <c r="AJ58" s="15"/>
      <c r="AK58" s="15">
        <v>1.1999999999999999E-3</v>
      </c>
      <c r="AL58" s="15"/>
      <c r="AM58" s="15">
        <v>8.9999999999999993E-3</v>
      </c>
      <c r="AN58" s="15">
        <v>0.03</v>
      </c>
      <c r="AO58" s="15"/>
      <c r="AP58" s="15">
        <v>5.6000000000000001E-2</v>
      </c>
      <c r="AQ58" s="15"/>
      <c r="AR58" s="15"/>
      <c r="AS58" s="15">
        <v>2.5999999999999999E-3</v>
      </c>
      <c r="AT58" s="15">
        <v>8.9999999999999998E-4</v>
      </c>
      <c r="AU58" s="15">
        <v>0.53</v>
      </c>
      <c r="AV58" s="15"/>
      <c r="AW58" s="15">
        <v>-100.7</v>
      </c>
      <c r="AX58" s="15">
        <v>2E-3</v>
      </c>
      <c r="AY58" s="15">
        <v>2E-3</v>
      </c>
      <c r="AZ58" s="15">
        <v>1E-3</v>
      </c>
      <c r="BA58" s="15"/>
      <c r="BB58" s="15"/>
      <c r="BC58" s="15"/>
      <c r="BD58" s="15">
        <v>3.67</v>
      </c>
      <c r="BE58" s="15">
        <v>-14.14</v>
      </c>
      <c r="BF58" s="15"/>
      <c r="BG58" s="15"/>
      <c r="BH58" s="15"/>
      <c r="BI58" s="15"/>
      <c r="BJ58" s="15">
        <v>9.8000000000000007</v>
      </c>
      <c r="BK58" s="15">
        <v>21</v>
      </c>
      <c r="BL58" s="15"/>
      <c r="BM58" s="15">
        <v>0.13200000000000001</v>
      </c>
      <c r="BN58" s="15"/>
      <c r="BO58" s="15">
        <v>1E-3</v>
      </c>
      <c r="BP58" s="15"/>
      <c r="BQ58" s="15">
        <v>1.6000000000000001E-3</v>
      </c>
      <c r="BR58" s="15">
        <v>1.6000000000000001E-3</v>
      </c>
      <c r="BS58" s="15">
        <v>1.29E-2</v>
      </c>
      <c r="BT58" s="15"/>
    </row>
    <row r="59" spans="1:72" s="1" customFormat="1" x14ac:dyDescent="0.25">
      <c r="A59" s="10" t="s">
        <v>167</v>
      </c>
      <c r="B59" s="10" t="s">
        <v>168</v>
      </c>
      <c r="C59" s="15" t="s">
        <v>73</v>
      </c>
      <c r="D59" s="15">
        <v>446534</v>
      </c>
      <c r="E59" s="15">
        <v>4084300</v>
      </c>
      <c r="F59" s="18">
        <v>43222</v>
      </c>
      <c r="G59" s="16">
        <v>7575.74</v>
      </c>
      <c r="H59" s="15">
        <v>252</v>
      </c>
      <c r="I59" s="15">
        <v>104.5</v>
      </c>
      <c r="J59" s="15">
        <v>7.9</v>
      </c>
      <c r="K59" s="15">
        <v>213</v>
      </c>
      <c r="L59" s="15">
        <v>11.43</v>
      </c>
      <c r="M59" s="15">
        <v>6.96</v>
      </c>
      <c r="N59" s="15">
        <v>88</v>
      </c>
      <c r="O59" s="15">
        <v>25.2</v>
      </c>
      <c r="P59" s="15">
        <v>6.62</v>
      </c>
      <c r="Q59" s="15"/>
      <c r="R59" s="15">
        <v>211</v>
      </c>
      <c r="S59" s="15">
        <v>107</v>
      </c>
      <c r="T59" s="15">
        <v>80.8</v>
      </c>
      <c r="U59" s="15">
        <v>-1.86</v>
      </c>
      <c r="V59" s="15">
        <v>1.32</v>
      </c>
      <c r="W59" s="15">
        <v>4.34</v>
      </c>
      <c r="X59" s="15">
        <v>11.1</v>
      </c>
      <c r="Y59" s="15">
        <v>7.6</v>
      </c>
      <c r="Z59" s="15">
        <v>5.26</v>
      </c>
      <c r="AA59" s="15">
        <v>2.21</v>
      </c>
      <c r="AB59" s="15">
        <v>2.13</v>
      </c>
      <c r="AC59" s="15">
        <v>140</v>
      </c>
      <c r="AD59" s="10" t="s">
        <v>228</v>
      </c>
      <c r="AE59" s="15">
        <v>3.95</v>
      </c>
      <c r="AF59" s="15" t="s">
        <v>74</v>
      </c>
      <c r="AG59" s="15">
        <v>75.41</v>
      </c>
      <c r="AH59" s="15">
        <f>AG59/100</f>
        <v>0.75409999999999999</v>
      </c>
      <c r="AI59" s="15">
        <v>2270</v>
      </c>
      <c r="AJ59" s="15"/>
      <c r="AK59" s="15"/>
      <c r="AL59" s="15"/>
      <c r="AM59" s="15">
        <v>8.9999999999999993E-3</v>
      </c>
      <c r="AN59" s="15">
        <v>4.3999999999999997E-2</v>
      </c>
      <c r="AO59" s="15"/>
      <c r="AP59" s="15">
        <v>0.11</v>
      </c>
      <c r="AQ59" s="15"/>
      <c r="AR59" s="15"/>
      <c r="AS59" s="15">
        <v>2.5000000000000001E-3</v>
      </c>
      <c r="AT59" s="15"/>
      <c r="AU59" s="15">
        <v>0.43</v>
      </c>
      <c r="AV59" s="15"/>
      <c r="AW59" s="15">
        <v>-100.88318885308131</v>
      </c>
      <c r="AX59" s="15">
        <v>3.0000000000000001E-3</v>
      </c>
      <c r="AY59" s="15"/>
      <c r="AZ59" s="15">
        <v>1E-3</v>
      </c>
      <c r="BA59" s="15"/>
      <c r="BB59" s="15">
        <v>5.9999999999999995E-4</v>
      </c>
      <c r="BC59" s="15"/>
      <c r="BD59" s="15">
        <v>8.5299999999999994</v>
      </c>
      <c r="BE59" s="15">
        <v>-14.073284700650753</v>
      </c>
      <c r="BF59" s="15"/>
      <c r="BG59" s="15"/>
      <c r="BH59" s="15"/>
      <c r="BI59" s="15">
        <v>1E-3</v>
      </c>
      <c r="BJ59" s="15">
        <v>10.8</v>
      </c>
      <c r="BK59" s="15">
        <v>23.2</v>
      </c>
      <c r="BL59" s="15"/>
      <c r="BM59" s="15">
        <v>0.185</v>
      </c>
      <c r="BN59" s="15"/>
      <c r="BO59" s="15">
        <v>1E-3</v>
      </c>
      <c r="BP59" s="15"/>
      <c r="BQ59" s="15">
        <v>4.5999999999999999E-3</v>
      </c>
      <c r="BR59" s="15">
        <v>1.6000000000000001E-3</v>
      </c>
      <c r="BS59" s="15">
        <v>1.7299999999999999E-2</v>
      </c>
      <c r="BT59" s="15"/>
    </row>
    <row r="60" spans="1:72" s="1" customFormat="1" x14ac:dyDescent="0.25">
      <c r="A60" s="10" t="s">
        <v>169</v>
      </c>
      <c r="B60" s="10" t="s">
        <v>170</v>
      </c>
      <c r="C60" s="15" t="s">
        <v>73</v>
      </c>
      <c r="D60" s="15">
        <v>452812</v>
      </c>
      <c r="E60" s="15">
        <v>4092054</v>
      </c>
      <c r="F60" s="18">
        <v>43221</v>
      </c>
      <c r="G60" s="16">
        <v>7823.3</v>
      </c>
      <c r="H60" s="15">
        <v>250</v>
      </c>
      <c r="I60" s="15">
        <v>96.4</v>
      </c>
      <c r="J60" s="15">
        <v>7.17</v>
      </c>
      <c r="K60" s="15">
        <v>188</v>
      </c>
      <c r="L60" s="15">
        <v>10.53</v>
      </c>
      <c r="M60" s="15">
        <v>6.41</v>
      </c>
      <c r="N60" s="15">
        <v>92</v>
      </c>
      <c r="O60" s="15">
        <v>27</v>
      </c>
      <c r="P60" s="15">
        <v>1.68</v>
      </c>
      <c r="Q60" s="15"/>
      <c r="R60" s="15">
        <v>192</v>
      </c>
      <c r="S60" s="15">
        <v>113</v>
      </c>
      <c r="T60" s="15">
        <v>86.2</v>
      </c>
      <c r="U60" s="15">
        <v>-1.8</v>
      </c>
      <c r="V60" s="15">
        <v>1.1399999999999999</v>
      </c>
      <c r="W60" s="15">
        <v>4.54</v>
      </c>
      <c r="X60" s="15">
        <v>6.33</v>
      </c>
      <c r="Y60" s="15">
        <v>7.1</v>
      </c>
      <c r="Z60" s="15">
        <v>6.48</v>
      </c>
      <c r="AA60" s="15">
        <v>2.1</v>
      </c>
      <c r="AB60" s="15">
        <v>2.0299999999999998</v>
      </c>
      <c r="AC60" s="15">
        <v>128</v>
      </c>
      <c r="AD60" s="10" t="s">
        <v>228</v>
      </c>
      <c r="AE60" s="15">
        <v>5.38</v>
      </c>
      <c r="AF60" s="15" t="s">
        <v>74</v>
      </c>
      <c r="AG60" s="15">
        <v>101.01</v>
      </c>
      <c r="AH60" s="15">
        <f>AG60/100</f>
        <v>1.0101</v>
      </c>
      <c r="AI60" s="15" t="s">
        <v>74</v>
      </c>
      <c r="AJ60" s="15"/>
      <c r="AK60" s="15">
        <v>8.0000000000000004E-4</v>
      </c>
      <c r="AL60" s="15"/>
      <c r="AM60" s="15">
        <v>7.0000000000000001E-3</v>
      </c>
      <c r="AN60" s="15">
        <v>3.9E-2</v>
      </c>
      <c r="AO60" s="15"/>
      <c r="AP60" s="15">
        <v>2.4E-2</v>
      </c>
      <c r="AQ60" s="15"/>
      <c r="AR60" s="15"/>
      <c r="AS60" s="15"/>
      <c r="AT60" s="15">
        <v>6.9999999999999999E-4</v>
      </c>
      <c r="AU60" s="15">
        <v>0.57999999999999996</v>
      </c>
      <c r="AV60" s="15"/>
      <c r="AW60" s="15">
        <v>-102.53366129537723</v>
      </c>
      <c r="AX60" s="15">
        <v>5.0000000000000001E-3</v>
      </c>
      <c r="AY60" s="15"/>
      <c r="AZ60" s="15"/>
      <c r="BA60" s="15"/>
      <c r="BB60" s="15">
        <v>6.9999999999999999E-4</v>
      </c>
      <c r="BC60" s="15"/>
      <c r="BD60" s="15">
        <v>2.2799999999999998</v>
      </c>
      <c r="BE60" s="15">
        <v>-14.084074849828731</v>
      </c>
      <c r="BF60" s="15"/>
      <c r="BG60" s="15"/>
      <c r="BH60" s="15"/>
      <c r="BI60" s="15"/>
      <c r="BJ60" s="15">
        <v>10</v>
      </c>
      <c r="BK60" s="15">
        <v>21.4</v>
      </c>
      <c r="BL60" s="15"/>
      <c r="BM60" s="15">
        <v>0.17399999999999999</v>
      </c>
      <c r="BN60" s="15"/>
      <c r="BO60" s="15">
        <v>1E-3</v>
      </c>
      <c r="BP60" s="15"/>
      <c r="BQ60" s="15">
        <v>4.5999999999999999E-3</v>
      </c>
      <c r="BR60" s="15">
        <v>8.0000000000000004E-4</v>
      </c>
      <c r="BS60" s="15">
        <v>5.8999999999999999E-3</v>
      </c>
      <c r="BT60" s="15"/>
    </row>
    <row r="61" spans="1:72" s="1" customFormat="1" x14ac:dyDescent="0.25">
      <c r="A61" s="10" t="s">
        <v>162</v>
      </c>
      <c r="B61" s="10" t="s">
        <v>163</v>
      </c>
      <c r="C61" s="15" t="s">
        <v>73</v>
      </c>
      <c r="D61" s="15">
        <v>449222</v>
      </c>
      <c r="E61" s="15">
        <v>4084499</v>
      </c>
      <c r="F61" s="18">
        <v>43220</v>
      </c>
      <c r="G61" s="16">
        <v>7612.24</v>
      </c>
      <c r="H61" s="15">
        <v>135</v>
      </c>
      <c r="I61" s="15">
        <v>121.3</v>
      </c>
      <c r="J61" s="15">
        <v>11.8</v>
      </c>
      <c r="K61" s="15">
        <v>298</v>
      </c>
      <c r="L61" s="15">
        <v>11.34</v>
      </c>
      <c r="M61" s="15">
        <v>6.98</v>
      </c>
      <c r="N61" s="15">
        <v>123</v>
      </c>
      <c r="O61" s="15">
        <v>44</v>
      </c>
      <c r="P61" s="15">
        <v>5.67</v>
      </c>
      <c r="Q61" s="15"/>
      <c r="R61" s="15">
        <v>306</v>
      </c>
      <c r="S61" s="15">
        <v>150</v>
      </c>
      <c r="T61" s="15">
        <v>139</v>
      </c>
      <c r="U61" s="15">
        <v>-0.18</v>
      </c>
      <c r="V61" s="15">
        <v>1.85</v>
      </c>
      <c r="W61" s="15">
        <v>7.16</v>
      </c>
      <c r="X61" s="15">
        <v>9.27</v>
      </c>
      <c r="Y61" s="15">
        <v>7.4</v>
      </c>
      <c r="Z61" s="15">
        <v>20</v>
      </c>
      <c r="AA61" s="15">
        <v>3.25</v>
      </c>
      <c r="AB61" s="15">
        <v>3.23</v>
      </c>
      <c r="AC61" s="15">
        <v>201</v>
      </c>
      <c r="AD61" s="10" t="s">
        <v>228</v>
      </c>
      <c r="AE61" s="15">
        <v>5.31</v>
      </c>
      <c r="AF61" s="15" t="s">
        <v>74</v>
      </c>
      <c r="AG61" s="15">
        <v>94.1</v>
      </c>
      <c r="AH61" s="15">
        <f>AG61/100</f>
        <v>0.94099999999999995</v>
      </c>
      <c r="AI61" s="15">
        <v>490</v>
      </c>
      <c r="AJ61" s="15"/>
      <c r="AK61" s="15"/>
      <c r="AL61" s="15"/>
      <c r="AM61" s="15">
        <v>1.7000000000000001E-2</v>
      </c>
      <c r="AN61" s="15">
        <v>6.3E-2</v>
      </c>
      <c r="AO61" s="15"/>
      <c r="AP61" s="15">
        <v>0.1</v>
      </c>
      <c r="AQ61" s="15"/>
      <c r="AR61" s="15"/>
      <c r="AS61" s="15"/>
      <c r="AT61" s="15">
        <v>5.0000000000000001E-4</v>
      </c>
      <c r="AU61" s="15">
        <v>0.28000000000000003</v>
      </c>
      <c r="AV61" s="15"/>
      <c r="AW61" s="15">
        <v>-101.39887916525916</v>
      </c>
      <c r="AX61" s="15">
        <v>3.0000000000000001E-3</v>
      </c>
      <c r="AY61" s="15"/>
      <c r="AZ61" s="15"/>
      <c r="BA61" s="15"/>
      <c r="BB61" s="15">
        <v>8.9999999999999998E-4</v>
      </c>
      <c r="BC61" s="15"/>
      <c r="BD61" s="15">
        <v>11.6</v>
      </c>
      <c r="BE61" s="15">
        <v>-13.873503453749326</v>
      </c>
      <c r="BF61" s="15"/>
      <c r="BG61" s="15"/>
      <c r="BH61" s="15"/>
      <c r="BI61" s="15">
        <v>2E-3</v>
      </c>
      <c r="BJ61" s="15">
        <v>12.1</v>
      </c>
      <c r="BK61" s="15">
        <v>25.9</v>
      </c>
      <c r="BL61" s="15"/>
      <c r="BM61" s="15">
        <v>0.27800000000000002</v>
      </c>
      <c r="BN61" s="15"/>
      <c r="BO61" s="15">
        <v>1E-3</v>
      </c>
      <c r="BP61" s="15"/>
      <c r="BQ61" s="15">
        <v>1.24E-2</v>
      </c>
      <c r="BR61" s="15">
        <v>1.1000000000000001E-3</v>
      </c>
      <c r="BS61" s="15">
        <v>3.8E-3</v>
      </c>
      <c r="BT61" s="15"/>
    </row>
    <row r="62" spans="1:72" s="1" customFormat="1" x14ac:dyDescent="0.25">
      <c r="A62" s="10" t="s">
        <v>196</v>
      </c>
      <c r="B62" s="10" t="s">
        <v>197</v>
      </c>
      <c r="C62" s="15" t="s">
        <v>73</v>
      </c>
      <c r="D62" s="15">
        <v>445067</v>
      </c>
      <c r="E62" s="15">
        <v>4077538</v>
      </c>
      <c r="F62" s="18">
        <v>43223</v>
      </c>
      <c r="G62" s="16">
        <v>7541</v>
      </c>
      <c r="H62" s="15">
        <v>62</v>
      </c>
      <c r="I62" s="15">
        <v>93.1</v>
      </c>
      <c r="J62" s="15">
        <v>8.8800000000000008</v>
      </c>
      <c r="K62" s="15">
        <v>125</v>
      </c>
      <c r="L62" s="15">
        <v>10.51</v>
      </c>
      <c r="M62" s="15">
        <v>6.97</v>
      </c>
      <c r="N62" s="15">
        <v>63</v>
      </c>
      <c r="O62" s="15">
        <v>15.4</v>
      </c>
      <c r="P62" s="15">
        <v>1.29</v>
      </c>
      <c r="Q62" s="15"/>
      <c r="R62" s="15">
        <v>128</v>
      </c>
      <c r="S62" s="15">
        <v>76</v>
      </c>
      <c r="T62" s="15">
        <v>52.8</v>
      </c>
      <c r="U62" s="15">
        <v>-4.09</v>
      </c>
      <c r="V62" s="15">
        <v>0.70699999999999996</v>
      </c>
      <c r="W62" s="15">
        <v>3.45</v>
      </c>
      <c r="X62" s="15">
        <v>5.26</v>
      </c>
      <c r="Y62" s="15">
        <v>7.6</v>
      </c>
      <c r="Z62" s="15">
        <v>2.19</v>
      </c>
      <c r="AA62" s="15">
        <v>1.41</v>
      </c>
      <c r="AB62" s="15">
        <v>1.3</v>
      </c>
      <c r="AC62" s="15">
        <v>92</v>
      </c>
      <c r="AD62" s="10" t="s">
        <v>228</v>
      </c>
      <c r="AE62" s="15">
        <v>0.04</v>
      </c>
      <c r="AF62" s="15" t="s">
        <v>74</v>
      </c>
      <c r="AG62" s="15">
        <v>87.79</v>
      </c>
      <c r="AH62" s="15">
        <f>AG62/100</f>
        <v>0.87790000000000001</v>
      </c>
      <c r="AI62" s="15">
        <v>1050</v>
      </c>
      <c r="AJ62" s="15"/>
      <c r="AK62" s="15">
        <v>7.4000000000000003E-3</v>
      </c>
      <c r="AL62" s="15"/>
      <c r="AM62" s="15"/>
      <c r="AN62" s="15">
        <v>1.6E-2</v>
      </c>
      <c r="AO62" s="15"/>
      <c r="AP62" s="15">
        <v>2.9000000000000001E-2</v>
      </c>
      <c r="AQ62" s="15"/>
      <c r="AR62" s="15"/>
      <c r="AS62" s="15">
        <v>8.0000000000000004E-4</v>
      </c>
      <c r="AT62" s="15"/>
      <c r="AU62" s="15">
        <v>0.27</v>
      </c>
      <c r="AV62" s="15"/>
      <c r="AW62" s="15">
        <v>-101.67878769996618</v>
      </c>
      <c r="AX62" s="15">
        <v>1E-3</v>
      </c>
      <c r="AY62" s="15">
        <v>1E-3</v>
      </c>
      <c r="AZ62" s="15"/>
      <c r="BA62" s="15"/>
      <c r="BB62" s="15"/>
      <c r="BC62" s="15"/>
      <c r="BD62" s="15">
        <v>3.66</v>
      </c>
      <c r="BE62" s="15">
        <v>-14.444400437529827</v>
      </c>
      <c r="BF62" s="15"/>
      <c r="BG62" s="15"/>
      <c r="BH62" s="15"/>
      <c r="BI62" s="15"/>
      <c r="BJ62" s="15">
        <v>10.1</v>
      </c>
      <c r="BK62" s="15">
        <v>21.5</v>
      </c>
      <c r="BL62" s="15"/>
      <c r="BM62" s="15">
        <v>0.13900000000000001</v>
      </c>
      <c r="BN62" s="15"/>
      <c r="BO62" s="15">
        <v>1E-3</v>
      </c>
      <c r="BP62" s="15"/>
      <c r="BQ62" s="15"/>
      <c r="BR62" s="15">
        <v>2.3E-3</v>
      </c>
      <c r="BS62" s="15">
        <v>5.0000000000000001E-4</v>
      </c>
      <c r="BT62" s="15"/>
    </row>
    <row r="63" spans="1:72" s="1" customFormat="1" x14ac:dyDescent="0.25">
      <c r="A63" s="10" t="s">
        <v>137</v>
      </c>
      <c r="B63" s="10" t="s">
        <v>138</v>
      </c>
      <c r="C63" s="15" t="s">
        <v>73</v>
      </c>
      <c r="D63" s="15">
        <v>451149</v>
      </c>
      <c r="E63" s="15">
        <v>4089454</v>
      </c>
      <c r="F63" s="18">
        <v>38484</v>
      </c>
      <c r="G63" s="16">
        <v>7774.34</v>
      </c>
      <c r="H63" s="15">
        <v>265</v>
      </c>
      <c r="I63" s="15" t="s">
        <v>74</v>
      </c>
      <c r="J63" s="15" t="s">
        <v>74</v>
      </c>
      <c r="K63" s="15" t="s">
        <v>74</v>
      </c>
      <c r="L63" s="15" t="s">
        <v>74</v>
      </c>
      <c r="M63" s="15" t="s">
        <v>74</v>
      </c>
      <c r="N63" s="15" t="s">
        <v>74</v>
      </c>
      <c r="O63" s="15">
        <v>69</v>
      </c>
      <c r="P63" s="15">
        <v>12</v>
      </c>
      <c r="Q63" s="15" t="s">
        <v>74</v>
      </c>
      <c r="R63" s="15">
        <v>495</v>
      </c>
      <c r="S63" s="15">
        <v>255</v>
      </c>
      <c r="T63" s="15">
        <v>194</v>
      </c>
      <c r="U63" s="15">
        <v>-3.01</v>
      </c>
      <c r="V63" s="15">
        <v>1.7</v>
      </c>
      <c r="W63" s="15">
        <v>5.9</v>
      </c>
      <c r="X63" s="15">
        <v>20</v>
      </c>
      <c r="Y63" s="15">
        <v>7.8</v>
      </c>
      <c r="Z63" s="15">
        <v>18</v>
      </c>
      <c r="AA63" s="15">
        <v>5.13</v>
      </c>
      <c r="AB63" s="15">
        <v>4.83</v>
      </c>
      <c r="AC63" s="15">
        <v>292</v>
      </c>
      <c r="AD63" s="10" t="s">
        <v>228</v>
      </c>
      <c r="AE63" s="15" t="s">
        <v>74</v>
      </c>
      <c r="AF63" s="15" t="s">
        <v>74</v>
      </c>
      <c r="AG63" s="15" t="s">
        <v>74</v>
      </c>
      <c r="AH63" s="15"/>
      <c r="AI63" s="15" t="s">
        <v>74</v>
      </c>
      <c r="AJ63" s="15"/>
      <c r="AK63" s="15">
        <v>1.2E-2</v>
      </c>
      <c r="AL63" s="15"/>
      <c r="AM63" s="15">
        <v>1.0999999999999999E-2</v>
      </c>
      <c r="AN63" s="15">
        <v>0.1</v>
      </c>
      <c r="AO63" s="15"/>
      <c r="AP63" s="15"/>
      <c r="AQ63" s="15"/>
      <c r="AR63" s="15"/>
      <c r="AS63" s="15">
        <v>2E-3</v>
      </c>
      <c r="AT63" s="15">
        <v>5.0000000000000001E-3</v>
      </c>
      <c r="AU63" s="15">
        <v>0.25</v>
      </c>
      <c r="AV63" s="15">
        <v>0.57999999999999996</v>
      </c>
      <c r="AW63" s="15" t="s">
        <v>74</v>
      </c>
      <c r="AX63" s="15">
        <v>3.0000000000000001E-3</v>
      </c>
      <c r="AY63" s="15">
        <v>1E-3</v>
      </c>
      <c r="AZ63" s="15">
        <v>2E-3</v>
      </c>
      <c r="BA63" s="15" t="s">
        <v>74</v>
      </c>
      <c r="BB63" s="15">
        <v>1E-3</v>
      </c>
      <c r="BC63" s="15"/>
      <c r="BD63" s="15">
        <v>14</v>
      </c>
      <c r="BE63" s="15" t="s">
        <v>74</v>
      </c>
      <c r="BF63" s="15">
        <v>6.0000000000000001E-3</v>
      </c>
      <c r="BG63" s="15"/>
      <c r="BH63" s="15"/>
      <c r="BI63" s="15">
        <v>1E-3</v>
      </c>
      <c r="BJ63" s="15">
        <v>11</v>
      </c>
      <c r="BK63" s="15">
        <v>23</v>
      </c>
      <c r="BL63" s="15"/>
      <c r="BM63" s="15">
        <v>0.35</v>
      </c>
      <c r="BN63" s="15"/>
      <c r="BO63" s="15">
        <v>1E-3</v>
      </c>
      <c r="BP63" s="15"/>
      <c r="BQ63" s="15">
        <v>5.8000000000000003E-2</v>
      </c>
      <c r="BR63" s="15">
        <v>3.0000000000000001E-3</v>
      </c>
      <c r="BS63" s="15">
        <v>0.37</v>
      </c>
      <c r="BT63" s="15"/>
    </row>
    <row r="64" spans="1:72" s="1" customFormat="1" x14ac:dyDescent="0.25">
      <c r="A64" s="10" t="s">
        <v>147</v>
      </c>
      <c r="B64" s="10" t="s">
        <v>148</v>
      </c>
      <c r="C64" s="15" t="s">
        <v>73</v>
      </c>
      <c r="D64" s="15">
        <v>450939</v>
      </c>
      <c r="E64" s="15">
        <v>4089636</v>
      </c>
      <c r="F64" s="18">
        <v>43223</v>
      </c>
      <c r="G64" s="16">
        <v>7769.99</v>
      </c>
      <c r="H64" s="15">
        <v>617</v>
      </c>
      <c r="I64" s="15">
        <v>32</v>
      </c>
      <c r="J64" s="15">
        <v>6.98</v>
      </c>
      <c r="K64" s="15">
        <v>332</v>
      </c>
      <c r="L64" s="15">
        <v>23.84</v>
      </c>
      <c r="M64" s="15">
        <v>7.34</v>
      </c>
      <c r="N64" s="15">
        <v>144</v>
      </c>
      <c r="O64" s="15">
        <v>33</v>
      </c>
      <c r="P64" s="15">
        <v>4.4400000000000004</v>
      </c>
      <c r="Q64" s="15"/>
      <c r="R64" s="15">
        <v>322</v>
      </c>
      <c r="S64" s="15">
        <v>175</v>
      </c>
      <c r="T64" s="15">
        <v>103</v>
      </c>
      <c r="U64" s="15">
        <v>-1.29</v>
      </c>
      <c r="V64" s="15">
        <v>1.58</v>
      </c>
      <c r="W64" s="15">
        <v>5</v>
      </c>
      <c r="X64" s="15">
        <v>29.6</v>
      </c>
      <c r="Y64" s="15">
        <v>7.8</v>
      </c>
      <c r="Z64" s="15">
        <v>14.1</v>
      </c>
      <c r="AA64" s="15">
        <v>3.47</v>
      </c>
      <c r="AB64" s="15">
        <v>3.39</v>
      </c>
      <c r="AC64" s="15">
        <v>213</v>
      </c>
      <c r="AD64" s="10" t="s">
        <v>229</v>
      </c>
      <c r="AE64" s="15">
        <v>5.51</v>
      </c>
      <c r="AF64" s="15" t="s">
        <v>74</v>
      </c>
      <c r="AG64" s="15">
        <v>101.01</v>
      </c>
      <c r="AH64" s="15">
        <f t="shared" ref="AH64:AH69" si="0">AG64/100</f>
        <v>1.0101</v>
      </c>
      <c r="AI64" s="15"/>
      <c r="AJ64" s="15"/>
      <c r="AK64" s="15">
        <v>1E-3</v>
      </c>
      <c r="AL64" s="15">
        <v>8.0000000000000004E-4</v>
      </c>
      <c r="AM64" s="15">
        <v>8.0000000000000002E-3</v>
      </c>
      <c r="AN64" s="15">
        <v>8.4000000000000005E-2</v>
      </c>
      <c r="AO64" s="15"/>
      <c r="AP64" s="15">
        <v>6.5000000000000002E-2</v>
      </c>
      <c r="AQ64" s="15"/>
      <c r="AR64" s="15"/>
      <c r="AS64" s="15"/>
      <c r="AT64" s="15"/>
      <c r="AU64" s="15">
        <v>0.34</v>
      </c>
      <c r="AV64" s="15"/>
      <c r="AW64" s="15">
        <v>-100.85783243287844</v>
      </c>
      <c r="AX64" s="15">
        <v>0.01</v>
      </c>
      <c r="AY64" s="15">
        <v>2E-3</v>
      </c>
      <c r="AZ64" s="15"/>
      <c r="BA64" s="15"/>
      <c r="BB64" s="15">
        <v>6.9999999999999999E-4</v>
      </c>
      <c r="BC64" s="15"/>
      <c r="BD64" s="15">
        <v>9.84</v>
      </c>
      <c r="BE64" s="15">
        <v>-13.648218217881762</v>
      </c>
      <c r="BF64" s="15"/>
      <c r="BG64" s="15"/>
      <c r="BH64" s="15"/>
      <c r="BI64" s="15">
        <v>1E-3</v>
      </c>
      <c r="BJ64" s="15">
        <v>12.5</v>
      </c>
      <c r="BK64" s="15">
        <v>26.7</v>
      </c>
      <c r="BL64" s="15"/>
      <c r="BM64" s="15">
        <v>0.27500000000000002</v>
      </c>
      <c r="BN64" s="15"/>
      <c r="BO64" s="15">
        <v>2E-3</v>
      </c>
      <c r="BP64" s="15"/>
      <c r="BQ64" s="15">
        <v>2.23E-2</v>
      </c>
      <c r="BR64" s="15">
        <v>2E-3</v>
      </c>
      <c r="BS64" s="15">
        <v>6.4999999999999997E-3</v>
      </c>
      <c r="BT64" s="15"/>
    </row>
    <row r="65" spans="1:72" s="1" customFormat="1" x14ac:dyDescent="0.25">
      <c r="A65" s="10" t="s">
        <v>143</v>
      </c>
      <c r="B65" s="10" t="s">
        <v>144</v>
      </c>
      <c r="C65" s="15" t="s">
        <v>73</v>
      </c>
      <c r="D65" s="15">
        <v>451122</v>
      </c>
      <c r="E65" s="15">
        <v>4089050</v>
      </c>
      <c r="F65" s="18">
        <v>43220</v>
      </c>
      <c r="G65" s="16">
        <v>7764.54</v>
      </c>
      <c r="H65" s="15">
        <v>200</v>
      </c>
      <c r="I65" s="15">
        <v>90.3</v>
      </c>
      <c r="J65" s="15">
        <v>10.02</v>
      </c>
      <c r="K65" s="15">
        <v>307</v>
      </c>
      <c r="L65" s="15">
        <v>16.420000000000002</v>
      </c>
      <c r="M65" s="15">
        <v>7.14</v>
      </c>
      <c r="N65" s="15">
        <v>162</v>
      </c>
      <c r="O65" s="15">
        <v>43.3</v>
      </c>
      <c r="P65" s="15">
        <v>1.81</v>
      </c>
      <c r="Q65" s="15"/>
      <c r="R65" s="15">
        <v>315</v>
      </c>
      <c r="S65" s="15">
        <v>197</v>
      </c>
      <c r="T65" s="15">
        <v>131</v>
      </c>
      <c r="U65" s="15">
        <v>-1.74</v>
      </c>
      <c r="V65" s="15">
        <v>1.29</v>
      </c>
      <c r="W65" s="15">
        <v>5.43</v>
      </c>
      <c r="X65" s="15">
        <v>17.3</v>
      </c>
      <c r="Y65" s="15">
        <v>7.6</v>
      </c>
      <c r="Z65" s="15">
        <v>6.38</v>
      </c>
      <c r="AA65" s="15">
        <v>3.52</v>
      </c>
      <c r="AB65" s="15">
        <v>3.4</v>
      </c>
      <c r="AC65" s="15">
        <v>204</v>
      </c>
      <c r="AD65" s="10" t="s">
        <v>228</v>
      </c>
      <c r="AE65" s="15">
        <v>4.55</v>
      </c>
      <c r="AF65" s="15" t="s">
        <v>74</v>
      </c>
      <c r="AG65" s="15">
        <v>94.96</v>
      </c>
      <c r="AH65" s="15">
        <f t="shared" si="0"/>
        <v>0.94959999999999989</v>
      </c>
      <c r="AI65" s="15">
        <v>420</v>
      </c>
      <c r="AJ65" s="15"/>
      <c r="AK65" s="15"/>
      <c r="AL65" s="15"/>
      <c r="AM65" s="15">
        <v>7.0000000000000001E-3</v>
      </c>
      <c r="AN65" s="15">
        <v>5.8000000000000003E-2</v>
      </c>
      <c r="AO65" s="15"/>
      <c r="AP65" s="15">
        <v>1.7999999999999999E-2</v>
      </c>
      <c r="AQ65" s="15"/>
      <c r="AR65" s="15"/>
      <c r="AS65" s="15"/>
      <c r="AT65" s="15">
        <v>5.0000000000000001E-4</v>
      </c>
      <c r="AU65" s="15">
        <v>0.28999999999999998</v>
      </c>
      <c r="AV65" s="15"/>
      <c r="AW65" s="15">
        <v>-100.2657435559335</v>
      </c>
      <c r="AX65" s="15">
        <v>3.0000000000000001E-3</v>
      </c>
      <c r="AY65" s="15"/>
      <c r="AZ65" s="15">
        <v>1E-3</v>
      </c>
      <c r="BA65" s="15"/>
      <c r="BB65" s="15">
        <v>8.9999999999999998E-4</v>
      </c>
      <c r="BC65" s="15"/>
      <c r="BD65" s="15">
        <v>4.9000000000000004</v>
      </c>
      <c r="BE65" s="15">
        <v>-13.558300308065245</v>
      </c>
      <c r="BF65" s="15"/>
      <c r="BG65" s="15"/>
      <c r="BH65" s="15"/>
      <c r="BI65" s="15"/>
      <c r="BJ65" s="15">
        <v>11.2</v>
      </c>
      <c r="BK65" s="15">
        <v>24</v>
      </c>
      <c r="BL65" s="15"/>
      <c r="BM65" s="15">
        <v>0.28100000000000003</v>
      </c>
      <c r="BN65" s="15"/>
      <c r="BO65" s="15">
        <v>2E-3</v>
      </c>
      <c r="BP65" s="15"/>
      <c r="BQ65" s="15">
        <v>1.3899999999999999E-2</v>
      </c>
      <c r="BR65" s="15">
        <v>1.9E-3</v>
      </c>
      <c r="BS65" s="15">
        <v>4.7000000000000002E-3</v>
      </c>
      <c r="BT65" s="15"/>
    </row>
    <row r="66" spans="1:72" s="1" customFormat="1" x14ac:dyDescent="0.25">
      <c r="A66" s="10" t="s">
        <v>156</v>
      </c>
      <c r="B66" s="10" t="s">
        <v>157</v>
      </c>
      <c r="C66" s="15" t="s">
        <v>73</v>
      </c>
      <c r="D66" s="15">
        <v>441647</v>
      </c>
      <c r="E66" s="15">
        <v>4072658</v>
      </c>
      <c r="F66" s="18">
        <v>43221</v>
      </c>
      <c r="G66" s="16">
        <v>7482.84</v>
      </c>
      <c r="H66" s="15">
        <v>80</v>
      </c>
      <c r="I66" s="15">
        <v>80.099999999999994</v>
      </c>
      <c r="J66" s="15">
        <v>8.4499999999999993</v>
      </c>
      <c r="K66" s="15">
        <v>252</v>
      </c>
      <c r="L66" s="15">
        <v>11.68</v>
      </c>
      <c r="M66" s="15">
        <v>6.76</v>
      </c>
      <c r="N66" s="15">
        <v>92</v>
      </c>
      <c r="O66" s="15">
        <v>28.7</v>
      </c>
      <c r="P66" s="15">
        <v>9.0500000000000007</v>
      </c>
      <c r="Q66" s="15"/>
      <c r="R66" s="15">
        <v>266</v>
      </c>
      <c r="S66" s="15">
        <v>112</v>
      </c>
      <c r="T66" s="15">
        <v>101</v>
      </c>
      <c r="U66" s="15">
        <v>0.54</v>
      </c>
      <c r="V66" s="15">
        <v>0.93400000000000005</v>
      </c>
      <c r="W66" s="15">
        <v>7.18</v>
      </c>
      <c r="X66" s="15">
        <v>17.5</v>
      </c>
      <c r="Y66" s="15">
        <v>7.3</v>
      </c>
      <c r="Z66" s="15">
        <v>29.4</v>
      </c>
      <c r="AA66" s="15">
        <v>2.78</v>
      </c>
      <c r="AB66" s="15">
        <v>2.81</v>
      </c>
      <c r="AC66" s="15">
        <v>174</v>
      </c>
      <c r="AD66" s="10" t="s">
        <v>228</v>
      </c>
      <c r="AE66" s="15">
        <v>0.21</v>
      </c>
      <c r="AF66" s="15" t="s">
        <v>74</v>
      </c>
      <c r="AG66" s="15">
        <v>87.05</v>
      </c>
      <c r="AH66" s="15">
        <f t="shared" si="0"/>
        <v>0.87049999999999994</v>
      </c>
      <c r="AI66" s="15">
        <v>1110</v>
      </c>
      <c r="AJ66" s="15"/>
      <c r="AK66" s="15">
        <v>1.9E-3</v>
      </c>
      <c r="AL66" s="15">
        <v>5.0000000000000001E-4</v>
      </c>
      <c r="AM66" s="15">
        <v>7.0000000000000001E-3</v>
      </c>
      <c r="AN66" s="15">
        <v>4.2999999999999997E-2</v>
      </c>
      <c r="AO66" s="15"/>
      <c r="AP66" s="15">
        <v>0.18</v>
      </c>
      <c r="AQ66" s="15"/>
      <c r="AR66" s="15"/>
      <c r="AS66" s="15">
        <v>8.0000000000000004E-4</v>
      </c>
      <c r="AT66" s="15"/>
      <c r="AU66" s="15">
        <v>0.51</v>
      </c>
      <c r="AV66" s="15"/>
      <c r="AW66" s="15">
        <v>-99.02492548678525</v>
      </c>
      <c r="AX66" s="15">
        <v>4.0000000000000001E-3</v>
      </c>
      <c r="AY66" s="15">
        <v>1E-3</v>
      </c>
      <c r="AZ66" s="15">
        <v>2E-3</v>
      </c>
      <c r="BA66" s="15"/>
      <c r="BB66" s="15">
        <v>5.9999999999999995E-4</v>
      </c>
      <c r="BC66" s="15"/>
      <c r="BD66" s="15">
        <v>2.86</v>
      </c>
      <c r="BE66" s="15">
        <v>-13.836555367170176</v>
      </c>
      <c r="BF66" s="15"/>
      <c r="BG66" s="15"/>
      <c r="BH66" s="15"/>
      <c r="BI66" s="15">
        <v>1E-3</v>
      </c>
      <c r="BJ66" s="15">
        <v>10.1</v>
      </c>
      <c r="BK66" s="15">
        <v>21.7</v>
      </c>
      <c r="BL66" s="15"/>
      <c r="BM66" s="15">
        <v>0.224</v>
      </c>
      <c r="BN66" s="15"/>
      <c r="BO66" s="15">
        <v>1E-3</v>
      </c>
      <c r="BP66" s="15"/>
      <c r="BQ66" s="15">
        <v>4.1999999999999997E-3</v>
      </c>
      <c r="BR66" s="15">
        <v>2.3E-3</v>
      </c>
      <c r="BS66" s="15">
        <v>7.7600000000000002E-2</v>
      </c>
      <c r="BT66" s="15"/>
    </row>
    <row r="67" spans="1:72" s="1" customFormat="1" x14ac:dyDescent="0.25">
      <c r="A67" s="10" t="s">
        <v>182</v>
      </c>
      <c r="B67" s="10" t="s">
        <v>183</v>
      </c>
      <c r="C67" s="15" t="s">
        <v>73</v>
      </c>
      <c r="D67" s="15">
        <v>447741</v>
      </c>
      <c r="E67" s="15">
        <v>4074692</v>
      </c>
      <c r="F67" s="18">
        <v>43221</v>
      </c>
      <c r="G67" s="16">
        <v>7724.99</v>
      </c>
      <c r="H67" s="15">
        <v>120</v>
      </c>
      <c r="I67" s="15">
        <v>100.6</v>
      </c>
      <c r="J67" s="15">
        <v>10.74</v>
      </c>
      <c r="K67" s="15">
        <v>117</v>
      </c>
      <c r="L67" s="15">
        <v>12.13</v>
      </c>
      <c r="M67" s="15">
        <v>6.73</v>
      </c>
      <c r="N67" s="15">
        <v>61</v>
      </c>
      <c r="O67" s="15">
        <v>14.3</v>
      </c>
      <c r="P67" s="15"/>
      <c r="Q67" s="15"/>
      <c r="R67" s="15">
        <v>125</v>
      </c>
      <c r="S67" s="15">
        <v>74</v>
      </c>
      <c r="T67" s="15">
        <v>51.8</v>
      </c>
      <c r="U67" s="15">
        <v>-2.12</v>
      </c>
      <c r="V67" s="15">
        <v>0.80600000000000005</v>
      </c>
      <c r="W67" s="15">
        <v>3.92</v>
      </c>
      <c r="X67" s="15">
        <v>6</v>
      </c>
      <c r="Y67" s="15">
        <v>7.4</v>
      </c>
      <c r="Z67" s="15">
        <v>2.63</v>
      </c>
      <c r="AA67" s="15">
        <v>1.37</v>
      </c>
      <c r="AB67" s="15">
        <v>1.32</v>
      </c>
      <c r="AC67" s="15">
        <v>92</v>
      </c>
      <c r="AD67" s="10" t="s">
        <v>228</v>
      </c>
      <c r="AE67" s="15">
        <v>1.69</v>
      </c>
      <c r="AF67" s="15" t="s">
        <v>74</v>
      </c>
      <c r="AG67" s="15">
        <v>82.23</v>
      </c>
      <c r="AH67" s="15">
        <f t="shared" si="0"/>
        <v>0.82230000000000003</v>
      </c>
      <c r="AI67" s="15">
        <v>1570</v>
      </c>
      <c r="AJ67" s="15"/>
      <c r="AK67" s="15">
        <v>6.9999999999999999E-4</v>
      </c>
      <c r="AL67" s="15"/>
      <c r="AM67" s="15">
        <v>6.0000000000000001E-3</v>
      </c>
      <c r="AN67" s="15">
        <v>3.3000000000000002E-2</v>
      </c>
      <c r="AO67" s="15"/>
      <c r="AP67" s="15">
        <v>2.4E-2</v>
      </c>
      <c r="AQ67" s="15"/>
      <c r="AR67" s="15"/>
      <c r="AS67" s="15">
        <v>6.9999999999999999E-4</v>
      </c>
      <c r="AT67" s="15">
        <v>8.0000000000000004E-4</v>
      </c>
      <c r="AU67" s="15">
        <v>0.5</v>
      </c>
      <c r="AV67" s="15"/>
      <c r="AW67" s="15">
        <v>-100.48901177538214</v>
      </c>
      <c r="AX67" s="15"/>
      <c r="AY67" s="15"/>
      <c r="AZ67" s="15">
        <v>1E-3</v>
      </c>
      <c r="BA67" s="15"/>
      <c r="BB67" s="15"/>
      <c r="BC67" s="15"/>
      <c r="BD67" s="15">
        <v>2.74</v>
      </c>
      <c r="BE67" s="15">
        <v>-14.16712630107744</v>
      </c>
      <c r="BF67" s="15"/>
      <c r="BG67" s="15"/>
      <c r="BH67" s="15"/>
      <c r="BI67" s="15"/>
      <c r="BJ67" s="15">
        <v>10.8</v>
      </c>
      <c r="BK67" s="15">
        <v>23.2</v>
      </c>
      <c r="BL67" s="15"/>
      <c r="BM67" s="15">
        <v>0.10299999999999999</v>
      </c>
      <c r="BN67" s="15"/>
      <c r="BO67" s="15">
        <v>1E-3</v>
      </c>
      <c r="BP67" s="15"/>
      <c r="BQ67" s="15"/>
      <c r="BR67" s="15">
        <v>1.5E-3</v>
      </c>
      <c r="BS67" s="15">
        <v>9.8799999999999999E-2</v>
      </c>
      <c r="BT67" s="15"/>
    </row>
    <row r="68" spans="1:72" s="1" customFormat="1" x14ac:dyDescent="0.25">
      <c r="A68" s="10" t="s">
        <v>180</v>
      </c>
      <c r="B68" s="10" t="s">
        <v>181</v>
      </c>
      <c r="C68" s="15" t="s">
        <v>73</v>
      </c>
      <c r="D68" s="15">
        <v>441268</v>
      </c>
      <c r="E68" s="15">
        <v>4073872</v>
      </c>
      <c r="F68" s="18">
        <v>43221</v>
      </c>
      <c r="G68" s="16">
        <v>7448</v>
      </c>
      <c r="H68" s="15">
        <v>85</v>
      </c>
      <c r="I68" s="15">
        <v>110.3</v>
      </c>
      <c r="J68" s="15">
        <v>5.56</v>
      </c>
      <c r="K68" s="15">
        <v>194</v>
      </c>
      <c r="L68" s="15">
        <v>11.21</v>
      </c>
      <c r="M68" s="15">
        <v>6.31</v>
      </c>
      <c r="N68" s="15">
        <v>74</v>
      </c>
      <c r="O68" s="15">
        <v>24.2</v>
      </c>
      <c r="P68" s="15">
        <v>2.95</v>
      </c>
      <c r="Q68" s="15"/>
      <c r="R68" s="15">
        <v>206</v>
      </c>
      <c r="S68" s="15">
        <v>90</v>
      </c>
      <c r="T68" s="15">
        <v>84.6</v>
      </c>
      <c r="U68" s="15">
        <v>-2.0699999999999998</v>
      </c>
      <c r="V68" s="15">
        <v>1.06</v>
      </c>
      <c r="W68" s="15">
        <v>5.87</v>
      </c>
      <c r="X68" s="15">
        <v>7.58</v>
      </c>
      <c r="Y68" s="15">
        <v>7</v>
      </c>
      <c r="Z68" s="15">
        <v>19</v>
      </c>
      <c r="AA68" s="15">
        <v>2.13</v>
      </c>
      <c r="AB68" s="15">
        <v>2.0499999999999998</v>
      </c>
      <c r="AC68" s="15">
        <v>143</v>
      </c>
      <c r="AD68" s="10" t="s">
        <v>228</v>
      </c>
      <c r="AE68" s="15">
        <v>1.35</v>
      </c>
      <c r="AF68" s="15" t="s">
        <v>74</v>
      </c>
      <c r="AG68" s="15">
        <v>97.85</v>
      </c>
      <c r="AH68" s="15">
        <f t="shared" si="0"/>
        <v>0.97849999999999993</v>
      </c>
      <c r="AI68" s="15">
        <v>170</v>
      </c>
      <c r="AJ68" s="15"/>
      <c r="AK68" s="15"/>
      <c r="AL68" s="15"/>
      <c r="AM68" s="15">
        <v>7.0000000000000001E-3</v>
      </c>
      <c r="AN68" s="15">
        <v>5.6000000000000001E-2</v>
      </c>
      <c r="AO68" s="15"/>
      <c r="AP68" s="15">
        <v>5.0999999999999997E-2</v>
      </c>
      <c r="AQ68" s="15"/>
      <c r="AR68" s="15"/>
      <c r="AS68" s="15"/>
      <c r="AT68" s="15">
        <v>1E-3</v>
      </c>
      <c r="AU68" s="15">
        <v>0.33</v>
      </c>
      <c r="AV68" s="15">
        <v>5.8000000000000003E-2</v>
      </c>
      <c r="AW68" s="15">
        <v>-102.40424476109506</v>
      </c>
      <c r="AX68" s="15">
        <v>4.0000000000000001E-3</v>
      </c>
      <c r="AY68" s="15">
        <v>2E-3</v>
      </c>
      <c r="AZ68" s="15"/>
      <c r="BA68" s="15"/>
      <c r="BB68" s="15">
        <v>6.9999999999999999E-4</v>
      </c>
      <c r="BC68" s="15"/>
      <c r="BD68" s="15">
        <v>9.66</v>
      </c>
      <c r="BE68" s="15">
        <v>-14.147180873809052</v>
      </c>
      <c r="BF68" s="15"/>
      <c r="BG68" s="15"/>
      <c r="BH68" s="15"/>
      <c r="BI68" s="15">
        <v>1E-3</v>
      </c>
      <c r="BJ68" s="15">
        <v>12.3</v>
      </c>
      <c r="BK68" s="15">
        <v>26.4</v>
      </c>
      <c r="BL68" s="15"/>
      <c r="BM68" s="15">
        <v>0.19700000000000001</v>
      </c>
      <c r="BN68" s="15"/>
      <c r="BO68" s="15">
        <v>2E-3</v>
      </c>
      <c r="BP68" s="15"/>
      <c r="BQ68" s="15">
        <v>8.9999999999999998E-4</v>
      </c>
      <c r="BR68" s="15">
        <v>1.5E-3</v>
      </c>
      <c r="BS68" s="15">
        <v>4.0099999999999997E-2</v>
      </c>
      <c r="BT68" s="15"/>
    </row>
    <row r="69" spans="1:72" s="13" customFormat="1" ht="15.75" x14ac:dyDescent="0.25">
      <c r="A69" s="10" t="s">
        <v>203</v>
      </c>
      <c r="B69" s="10" t="s">
        <v>204</v>
      </c>
      <c r="C69" s="15" t="s">
        <v>202</v>
      </c>
      <c r="D69" s="15">
        <v>454856</v>
      </c>
      <c r="E69" s="15">
        <v>4091321</v>
      </c>
      <c r="F69" s="18">
        <v>43222</v>
      </c>
      <c r="G69" s="16">
        <v>7909</v>
      </c>
      <c r="H69" s="15"/>
      <c r="I69" s="15">
        <v>78.7</v>
      </c>
      <c r="J69" s="15">
        <v>8.98</v>
      </c>
      <c r="K69" s="15">
        <v>147</v>
      </c>
      <c r="L69" s="15">
        <v>16.54</v>
      </c>
      <c r="M69" s="15">
        <v>7.9</v>
      </c>
      <c r="N69" s="15">
        <v>71</v>
      </c>
      <c r="O69" s="15">
        <v>19.600000000000001</v>
      </c>
      <c r="P69" s="15">
        <v>1.5</v>
      </c>
      <c r="Q69" s="15"/>
      <c r="R69" s="15">
        <v>146</v>
      </c>
      <c r="S69" s="15">
        <v>87</v>
      </c>
      <c r="T69" s="15">
        <v>62.8</v>
      </c>
      <c r="U69" s="15">
        <v>-2.69</v>
      </c>
      <c r="V69" s="15">
        <v>0.91400000000000003</v>
      </c>
      <c r="W69" s="15">
        <v>3.35</v>
      </c>
      <c r="X69" s="15">
        <v>5.56</v>
      </c>
      <c r="Y69" s="15">
        <v>8</v>
      </c>
      <c r="Z69" s="15">
        <v>5.33</v>
      </c>
      <c r="AA69" s="15">
        <v>1.6</v>
      </c>
      <c r="AB69" s="15">
        <v>1.52</v>
      </c>
      <c r="AC69" s="15">
        <v>96</v>
      </c>
      <c r="AD69" s="10" t="s">
        <v>228</v>
      </c>
      <c r="AE69" s="15">
        <v>5.09</v>
      </c>
      <c r="AF69" s="15" t="s">
        <v>74</v>
      </c>
      <c r="AG69" s="15">
        <v>90.17</v>
      </c>
      <c r="AH69" s="15">
        <f t="shared" si="0"/>
        <v>0.90170000000000006</v>
      </c>
      <c r="AI69" s="15">
        <v>830</v>
      </c>
      <c r="AJ69" s="15"/>
      <c r="AK69" s="15">
        <v>5.4999999999999997E-3</v>
      </c>
      <c r="AL69" s="15"/>
      <c r="AM69" s="15">
        <v>8.9999999999999993E-3</v>
      </c>
      <c r="AN69" s="15">
        <v>3.9E-2</v>
      </c>
      <c r="AO69" s="15"/>
      <c r="AP69" s="15"/>
      <c r="AQ69" s="15"/>
      <c r="AR69" s="15"/>
      <c r="AS69" s="15"/>
      <c r="AT69" s="15">
        <v>5.0000000000000001E-4</v>
      </c>
      <c r="AU69" s="15">
        <v>0.52</v>
      </c>
      <c r="AV69" s="15">
        <v>0.10100000000000001</v>
      </c>
      <c r="AW69" s="15">
        <v>-100.12875302600629</v>
      </c>
      <c r="AX69" s="15">
        <v>4.0000000000000001E-3</v>
      </c>
      <c r="AY69" s="15">
        <v>0.02</v>
      </c>
      <c r="AZ69" s="15"/>
      <c r="BA69" s="15"/>
      <c r="BB69" s="15">
        <v>5.9999999999999995E-4</v>
      </c>
      <c r="BC69" s="15"/>
      <c r="BD69" s="15"/>
      <c r="BE69" s="15">
        <v>-13.547837133104778</v>
      </c>
      <c r="BF69" s="15"/>
      <c r="BG69" s="15"/>
      <c r="BH69" s="15"/>
      <c r="BI69" s="15"/>
      <c r="BJ69" s="15">
        <v>7.26</v>
      </c>
      <c r="BK69" s="15">
        <v>15.5</v>
      </c>
      <c r="BL69" s="15"/>
      <c r="BM69" s="15">
        <v>0.13200000000000001</v>
      </c>
      <c r="BN69" s="15"/>
      <c r="BO69" s="15">
        <v>1E-3</v>
      </c>
      <c r="BP69" s="15"/>
      <c r="BQ69" s="15">
        <v>4.1999999999999997E-3</v>
      </c>
      <c r="BR69" s="15">
        <v>6.9999999999999999E-4</v>
      </c>
      <c r="BS69" s="15">
        <v>6.0000000000000001E-3</v>
      </c>
      <c r="BT69" s="15"/>
    </row>
    <row r="70" spans="1:72" s="13" customFormat="1" ht="15.75" x14ac:dyDescent="0.25">
      <c r="A70" s="10" t="s">
        <v>139</v>
      </c>
      <c r="B70" s="10" t="s">
        <v>140</v>
      </c>
      <c r="C70" s="15" t="s">
        <v>73</v>
      </c>
      <c r="D70" s="15">
        <v>445158</v>
      </c>
      <c r="E70" s="15">
        <v>4080387</v>
      </c>
      <c r="F70" s="18">
        <v>42668</v>
      </c>
      <c r="G70" s="16">
        <v>7508</v>
      </c>
      <c r="H70" s="15">
        <v>27</v>
      </c>
      <c r="I70" s="15" t="s">
        <v>74</v>
      </c>
      <c r="J70" s="15">
        <v>5.2</v>
      </c>
      <c r="K70" s="15">
        <v>582</v>
      </c>
      <c r="L70" s="15">
        <v>9.6999999999999993</v>
      </c>
      <c r="M70" s="15">
        <v>7.5</v>
      </c>
      <c r="N70" s="15" t="s">
        <v>74</v>
      </c>
      <c r="O70" s="15">
        <v>87</v>
      </c>
      <c r="P70" s="15">
        <v>2.5</v>
      </c>
      <c r="Q70" s="15" t="s">
        <v>74</v>
      </c>
      <c r="R70" s="15">
        <v>590</v>
      </c>
      <c r="S70" s="15">
        <v>335</v>
      </c>
      <c r="T70" s="15">
        <v>279</v>
      </c>
      <c r="U70" s="15" t="s">
        <v>74</v>
      </c>
      <c r="V70" s="15">
        <v>2.27</v>
      </c>
      <c r="W70" s="15">
        <v>14.9</v>
      </c>
      <c r="X70" s="15">
        <v>20</v>
      </c>
      <c r="Y70" s="15">
        <v>7.9</v>
      </c>
      <c r="Z70" s="15">
        <v>31.8</v>
      </c>
      <c r="AA70" s="15" t="s">
        <v>74</v>
      </c>
      <c r="AB70" s="15" t="s">
        <v>74</v>
      </c>
      <c r="AC70" s="15">
        <v>363</v>
      </c>
      <c r="AD70" s="10" t="s">
        <v>228</v>
      </c>
      <c r="AE70" s="15">
        <v>5.99</v>
      </c>
      <c r="AF70" s="15">
        <v>-15.08</v>
      </c>
      <c r="AG70" s="15">
        <v>112.6</v>
      </c>
      <c r="AH70" s="15"/>
      <c r="AI70" s="15" t="s">
        <v>74</v>
      </c>
      <c r="AJ70" s="15" t="s">
        <v>74</v>
      </c>
      <c r="AK70" s="15"/>
      <c r="AL70" s="15">
        <v>5.6999999999999998E-4</v>
      </c>
      <c r="AM70" s="15">
        <v>8.0000000000000002E-3</v>
      </c>
      <c r="AN70" s="15">
        <v>0.14599999999999999</v>
      </c>
      <c r="AO70" s="15" t="s">
        <v>74</v>
      </c>
      <c r="AP70" s="15">
        <v>6.6000000000000003E-2</v>
      </c>
      <c r="AQ70" s="15" t="s">
        <v>74</v>
      </c>
      <c r="AR70" s="15" t="s">
        <v>74</v>
      </c>
      <c r="AS70" s="15" t="s">
        <v>74</v>
      </c>
      <c r="AT70" s="15" t="s">
        <v>74</v>
      </c>
      <c r="AU70" s="15">
        <v>0.17</v>
      </c>
      <c r="AV70" s="15" t="s">
        <v>74</v>
      </c>
      <c r="AW70" s="15">
        <v>-98.4</v>
      </c>
      <c r="AX70" s="15">
        <v>9.1999999999999998E-3</v>
      </c>
      <c r="AY70" s="15">
        <v>2.5100000000000001E-3</v>
      </c>
      <c r="AZ70" s="15" t="s">
        <v>74</v>
      </c>
      <c r="BA70" s="15" t="s">
        <v>74</v>
      </c>
      <c r="BB70" s="15" t="s">
        <v>74</v>
      </c>
      <c r="BC70" s="15"/>
      <c r="BD70" s="15">
        <v>15</v>
      </c>
      <c r="BE70" s="15">
        <v>-13.23</v>
      </c>
      <c r="BF70" s="15" t="s">
        <v>74</v>
      </c>
      <c r="BG70" s="15">
        <v>0.05</v>
      </c>
      <c r="BH70" s="15" t="s">
        <v>74</v>
      </c>
      <c r="BI70" s="15" t="s">
        <v>74</v>
      </c>
      <c r="BJ70" s="15" t="s">
        <v>74</v>
      </c>
      <c r="BK70" s="15">
        <v>23.4</v>
      </c>
      <c r="BL70" s="15" t="s">
        <v>74</v>
      </c>
      <c r="BM70" s="15">
        <v>0.47399999999999998</v>
      </c>
      <c r="BN70" s="15" t="s">
        <v>74</v>
      </c>
      <c r="BO70" s="15" t="s">
        <v>74</v>
      </c>
      <c r="BP70" s="15" t="s">
        <v>74</v>
      </c>
      <c r="BQ70" s="15" t="s">
        <v>74</v>
      </c>
      <c r="BR70" s="15" t="s">
        <v>74</v>
      </c>
      <c r="BS70" s="15" t="s">
        <v>74</v>
      </c>
      <c r="BT70" s="15"/>
    </row>
    <row r="71" spans="1:72" s="13" customFormat="1" ht="15.75" x14ac:dyDescent="0.25">
      <c r="A71" s="10" t="s">
        <v>212</v>
      </c>
      <c r="B71" s="10" t="s">
        <v>213</v>
      </c>
      <c r="C71" s="15" t="s">
        <v>211</v>
      </c>
      <c r="D71" s="15">
        <v>439330</v>
      </c>
      <c r="E71" s="15">
        <v>4066915</v>
      </c>
      <c r="F71" s="18">
        <v>38957</v>
      </c>
      <c r="G71" s="16">
        <v>7125.01</v>
      </c>
      <c r="H71" s="15"/>
      <c r="I71" s="15" t="s">
        <v>74</v>
      </c>
      <c r="J71" s="15">
        <v>6.05</v>
      </c>
      <c r="K71" s="15">
        <v>245</v>
      </c>
      <c r="L71" s="15">
        <v>15.2</v>
      </c>
      <c r="M71" s="15">
        <v>7.8</v>
      </c>
      <c r="N71" s="15" t="s">
        <v>74</v>
      </c>
      <c r="O71" s="15">
        <v>20</v>
      </c>
      <c r="P71" s="15">
        <v>7.2</v>
      </c>
      <c r="Q71" s="15" t="s">
        <v>74</v>
      </c>
      <c r="R71" s="15">
        <v>230</v>
      </c>
      <c r="S71" s="15">
        <v>105</v>
      </c>
      <c r="T71" s="15">
        <v>76</v>
      </c>
      <c r="U71" s="15">
        <v>-0.05</v>
      </c>
      <c r="V71" s="15">
        <v>3.1</v>
      </c>
      <c r="W71" s="15">
        <v>6.5</v>
      </c>
      <c r="X71" s="15">
        <v>21</v>
      </c>
      <c r="Y71" s="15">
        <v>8</v>
      </c>
      <c r="Z71" s="15">
        <v>23</v>
      </c>
      <c r="AA71" s="15">
        <v>2.52</v>
      </c>
      <c r="AB71" s="15">
        <v>2.52</v>
      </c>
      <c r="AC71" s="15">
        <v>177</v>
      </c>
      <c r="AD71" s="10" t="s">
        <v>229</v>
      </c>
      <c r="AE71" s="15">
        <v>0.44</v>
      </c>
      <c r="AF71" s="15" t="s">
        <v>74</v>
      </c>
      <c r="AG71" s="15" t="s">
        <v>74</v>
      </c>
      <c r="AH71" s="15"/>
      <c r="AI71" s="15" t="s">
        <v>74</v>
      </c>
      <c r="AJ71" s="15"/>
      <c r="AK71" s="15">
        <v>1.2999999999999999E-2</v>
      </c>
      <c r="AL71" s="15">
        <v>1E-3</v>
      </c>
      <c r="AM71" s="15">
        <v>2.4E-2</v>
      </c>
      <c r="AN71" s="15">
        <v>1.6E-2</v>
      </c>
      <c r="AO71" s="15"/>
      <c r="AP71" s="15">
        <v>7.0000000000000007E-2</v>
      </c>
      <c r="AQ71" s="15"/>
      <c r="AR71" s="15"/>
      <c r="AS71" s="15">
        <v>2E-3</v>
      </c>
      <c r="AT71" s="15">
        <v>1E-3</v>
      </c>
      <c r="AU71" s="15">
        <v>1.3</v>
      </c>
      <c r="AV71" s="15">
        <v>0.15</v>
      </c>
      <c r="AW71" s="15">
        <v>-99.8</v>
      </c>
      <c r="AX71" s="15">
        <v>0.02</v>
      </c>
      <c r="AY71" s="15">
        <v>1E-3</v>
      </c>
      <c r="AZ71" s="15">
        <v>4.0000000000000001E-3</v>
      </c>
      <c r="BA71" s="15" t="s">
        <v>74</v>
      </c>
      <c r="BB71" s="15"/>
      <c r="BC71" s="15"/>
      <c r="BD71" s="15">
        <v>3.3</v>
      </c>
      <c r="BE71" s="15">
        <v>-14.2</v>
      </c>
      <c r="BF71" s="15"/>
      <c r="BG71" s="15"/>
      <c r="BH71" s="15"/>
      <c r="BI71" s="15">
        <v>1E-3</v>
      </c>
      <c r="BJ71" s="15">
        <v>18</v>
      </c>
      <c r="BK71" s="15">
        <v>39</v>
      </c>
      <c r="BL71" s="15"/>
      <c r="BM71" s="15">
        <v>0.17</v>
      </c>
      <c r="BN71" s="15"/>
      <c r="BO71" s="15">
        <v>2E-3</v>
      </c>
      <c r="BP71" s="15"/>
      <c r="BQ71" s="15">
        <v>3.0000000000000001E-3</v>
      </c>
      <c r="BR71" s="15">
        <v>7.0000000000000001E-3</v>
      </c>
      <c r="BS71" s="15">
        <v>1E-3</v>
      </c>
      <c r="BT71" s="15"/>
    </row>
    <row r="72" spans="1:72" s="13" customFormat="1" ht="15.75" x14ac:dyDescent="0.25">
      <c r="A72" s="10" t="s">
        <v>222</v>
      </c>
      <c r="B72" s="10" t="s">
        <v>223</v>
      </c>
      <c r="C72" s="15" t="s">
        <v>211</v>
      </c>
      <c r="D72" s="15">
        <v>438906</v>
      </c>
      <c r="E72" s="15">
        <v>4066080</v>
      </c>
      <c r="F72" s="18">
        <v>38957</v>
      </c>
      <c r="G72" s="16">
        <v>7111.69</v>
      </c>
      <c r="H72" s="15"/>
      <c r="I72" s="15" t="s">
        <v>74</v>
      </c>
      <c r="J72" s="15">
        <v>5.5</v>
      </c>
      <c r="K72" s="15">
        <v>203</v>
      </c>
      <c r="L72" s="15">
        <v>15.9</v>
      </c>
      <c r="M72" s="15">
        <v>8</v>
      </c>
      <c r="N72" s="15" t="s">
        <v>74</v>
      </c>
      <c r="O72" s="15">
        <v>20</v>
      </c>
      <c r="P72" s="15">
        <v>7.3</v>
      </c>
      <c r="Q72" s="15" t="s">
        <v>74</v>
      </c>
      <c r="R72" s="15">
        <v>230</v>
      </c>
      <c r="S72" s="15">
        <v>105</v>
      </c>
      <c r="T72" s="15">
        <v>76</v>
      </c>
      <c r="U72" s="15">
        <v>-1.77</v>
      </c>
      <c r="V72" s="15">
        <v>2.9</v>
      </c>
      <c r="W72" s="15">
        <v>6.6</v>
      </c>
      <c r="X72" s="15">
        <v>20</v>
      </c>
      <c r="Y72" s="15">
        <v>8</v>
      </c>
      <c r="Z72" s="15">
        <v>24</v>
      </c>
      <c r="AA72" s="15">
        <v>2.57</v>
      </c>
      <c r="AB72" s="15">
        <v>2.48</v>
      </c>
      <c r="AC72" s="15">
        <v>177</v>
      </c>
      <c r="AD72" s="10" t="s">
        <v>229</v>
      </c>
      <c r="AE72" s="15">
        <v>0.46</v>
      </c>
      <c r="AF72" s="15" t="s">
        <v>74</v>
      </c>
      <c r="AG72" s="15" t="s">
        <v>74</v>
      </c>
      <c r="AH72" s="15"/>
      <c r="AI72" s="15" t="s">
        <v>74</v>
      </c>
      <c r="AJ72" s="15"/>
      <c r="AK72" s="15">
        <v>7.0000000000000001E-3</v>
      </c>
      <c r="AL72" s="15">
        <v>1E-3</v>
      </c>
      <c r="AM72" s="15">
        <v>2.3E-2</v>
      </c>
      <c r="AN72" s="15">
        <v>2.7E-2</v>
      </c>
      <c r="AO72" s="15"/>
      <c r="AP72" s="15">
        <v>6.8000000000000005E-2</v>
      </c>
      <c r="AQ72" s="15"/>
      <c r="AR72" s="15"/>
      <c r="AS72" s="15">
        <v>2E-3</v>
      </c>
      <c r="AT72" s="15">
        <v>1E-3</v>
      </c>
      <c r="AU72" s="15">
        <v>1.2</v>
      </c>
      <c r="AV72" s="15">
        <v>0.14000000000000001</v>
      </c>
      <c r="AW72" s="15">
        <v>-99.3</v>
      </c>
      <c r="AX72" s="15">
        <v>1.9E-2</v>
      </c>
      <c r="AY72" s="15"/>
      <c r="AZ72" s="15">
        <v>4.0000000000000001E-3</v>
      </c>
      <c r="BA72" s="15" t="s">
        <v>74</v>
      </c>
      <c r="BB72" s="15"/>
      <c r="BC72" s="15"/>
      <c r="BD72" s="15">
        <v>3.8</v>
      </c>
      <c r="BE72" s="15">
        <v>-14.3</v>
      </c>
      <c r="BF72" s="15"/>
      <c r="BG72" s="15">
        <v>0.59</v>
      </c>
      <c r="BH72" s="15"/>
      <c r="BI72" s="15">
        <v>1E-3</v>
      </c>
      <c r="BJ72" s="15">
        <v>17</v>
      </c>
      <c r="BK72" s="15">
        <v>37</v>
      </c>
      <c r="BL72" s="15"/>
      <c r="BM72" s="15">
        <v>0.17</v>
      </c>
      <c r="BN72" s="15"/>
      <c r="BO72" s="15">
        <v>1E-3</v>
      </c>
      <c r="BP72" s="15"/>
      <c r="BQ72" s="15">
        <v>3.0000000000000001E-3</v>
      </c>
      <c r="BR72" s="15">
        <v>8.0000000000000002E-3</v>
      </c>
      <c r="BS72" s="15">
        <v>1E-3</v>
      </c>
      <c r="BT72" s="15"/>
    </row>
    <row r="73" spans="1:72" s="13" customFormat="1" ht="15.75" x14ac:dyDescent="0.25">
      <c r="A73" s="10" t="s">
        <v>209</v>
      </c>
      <c r="B73" s="10" t="s">
        <v>210</v>
      </c>
      <c r="C73" s="15" t="s">
        <v>211</v>
      </c>
      <c r="D73" s="15">
        <v>438688</v>
      </c>
      <c r="E73" s="15">
        <v>4059439</v>
      </c>
      <c r="F73" s="18">
        <v>37987</v>
      </c>
      <c r="G73" s="16">
        <v>6798.42</v>
      </c>
      <c r="H73" s="15"/>
      <c r="I73" s="15" t="s">
        <v>74</v>
      </c>
      <c r="J73" s="15" t="s">
        <v>74</v>
      </c>
      <c r="K73" s="15" t="s">
        <v>74</v>
      </c>
      <c r="L73" s="15" t="s">
        <v>74</v>
      </c>
      <c r="M73" s="15" t="s">
        <v>74</v>
      </c>
      <c r="N73" s="15" t="s">
        <v>74</v>
      </c>
      <c r="O73" s="15">
        <v>20.8</v>
      </c>
      <c r="P73" s="15">
        <v>7.35</v>
      </c>
      <c r="Q73" s="15" t="s">
        <v>74</v>
      </c>
      <c r="R73" s="15" t="s">
        <v>74</v>
      </c>
      <c r="S73" s="15">
        <v>89.3</v>
      </c>
      <c r="T73" s="15">
        <v>75.7</v>
      </c>
      <c r="U73" s="15" t="s">
        <v>74</v>
      </c>
      <c r="V73" s="15">
        <v>2.5299999999999998</v>
      </c>
      <c r="W73" s="15">
        <v>5.78</v>
      </c>
      <c r="X73" s="15">
        <v>22</v>
      </c>
      <c r="Y73" s="15">
        <v>8.25</v>
      </c>
      <c r="Z73" s="15">
        <v>25.5</v>
      </c>
      <c r="AA73" s="15" t="s">
        <v>74</v>
      </c>
      <c r="AB73" s="15" t="s">
        <v>74</v>
      </c>
      <c r="AC73" s="15">
        <v>178.9</v>
      </c>
      <c r="AD73" s="10" t="s">
        <v>229</v>
      </c>
      <c r="AE73" s="15">
        <v>0.53</v>
      </c>
      <c r="AF73" s="15" t="s">
        <v>74</v>
      </c>
      <c r="AG73" s="15" t="s">
        <v>74</v>
      </c>
      <c r="AH73" s="15"/>
      <c r="AI73" s="15" t="s">
        <v>74</v>
      </c>
      <c r="AJ73" s="15" t="s">
        <v>74</v>
      </c>
      <c r="AK73" s="15" t="s">
        <v>74</v>
      </c>
      <c r="AL73" s="15" t="s">
        <v>74</v>
      </c>
      <c r="AM73" s="15" t="s">
        <v>74</v>
      </c>
      <c r="AN73" s="15" t="s">
        <v>74</v>
      </c>
      <c r="AO73" s="15" t="s">
        <v>74</v>
      </c>
      <c r="AP73" s="15">
        <v>7.0000000000000007E-2</v>
      </c>
      <c r="AQ73" s="15" t="s">
        <v>74</v>
      </c>
      <c r="AR73" s="15" t="s">
        <v>74</v>
      </c>
      <c r="AS73" s="15" t="s">
        <v>74</v>
      </c>
      <c r="AT73" s="15" t="s">
        <v>74</v>
      </c>
      <c r="AU73" s="15">
        <v>1.18</v>
      </c>
      <c r="AV73" s="15" t="s">
        <v>74</v>
      </c>
      <c r="AW73" s="15">
        <v>-94.36</v>
      </c>
      <c r="AX73" s="15" t="s">
        <v>74</v>
      </c>
      <c r="AY73" s="15" t="s">
        <v>74</v>
      </c>
      <c r="AZ73" s="15" t="s">
        <v>74</v>
      </c>
      <c r="BA73" s="15" t="s">
        <v>74</v>
      </c>
      <c r="BB73" s="15" t="s">
        <v>74</v>
      </c>
      <c r="BC73" s="15" t="s">
        <v>74</v>
      </c>
      <c r="BD73" s="15" t="s">
        <v>74</v>
      </c>
      <c r="BE73" s="15">
        <v>-13.55</v>
      </c>
      <c r="BF73" s="15" t="s">
        <v>74</v>
      </c>
      <c r="BG73" s="15">
        <v>0.02</v>
      </c>
      <c r="BH73" s="15" t="s">
        <v>74</v>
      </c>
      <c r="BI73" s="15" t="s">
        <v>74</v>
      </c>
      <c r="BJ73" s="15" t="s">
        <v>74</v>
      </c>
      <c r="BK73" s="15" t="s">
        <v>74</v>
      </c>
      <c r="BL73" s="15" t="s">
        <v>74</v>
      </c>
      <c r="BM73" s="15" t="s">
        <v>74</v>
      </c>
      <c r="BN73" s="15" t="s">
        <v>74</v>
      </c>
      <c r="BO73" s="15" t="s">
        <v>74</v>
      </c>
      <c r="BP73" s="15" t="s">
        <v>74</v>
      </c>
      <c r="BQ73" s="15" t="s">
        <v>74</v>
      </c>
      <c r="BR73" s="15" t="s">
        <v>74</v>
      </c>
      <c r="BS73" s="15" t="s">
        <v>74</v>
      </c>
      <c r="BT73" s="15"/>
    </row>
    <row r="74" spans="1:72" s="13" customFormat="1" ht="15.75" x14ac:dyDescent="0.25">
      <c r="A74" s="10" t="s">
        <v>214</v>
      </c>
      <c r="B74" s="10" t="s">
        <v>215</v>
      </c>
      <c r="C74" s="15" t="s">
        <v>211</v>
      </c>
      <c r="D74" s="15">
        <v>438429</v>
      </c>
      <c r="E74" s="15">
        <v>4059853</v>
      </c>
      <c r="F74" s="18">
        <v>38960</v>
      </c>
      <c r="G74" s="16">
        <v>6811.46</v>
      </c>
      <c r="H74" s="15"/>
      <c r="I74" s="15" t="s">
        <v>74</v>
      </c>
      <c r="J74" s="15">
        <v>63.5</v>
      </c>
      <c r="K74" s="15">
        <v>249</v>
      </c>
      <c r="L74" s="15">
        <v>17.5</v>
      </c>
      <c r="M74" s="15">
        <v>8.1999999999999993</v>
      </c>
      <c r="N74" s="15" t="s">
        <v>74</v>
      </c>
      <c r="O74" s="15">
        <v>21</v>
      </c>
      <c r="P74" s="15">
        <v>7.9</v>
      </c>
      <c r="Q74" s="15" t="s">
        <v>74</v>
      </c>
      <c r="R74" s="15">
        <v>235</v>
      </c>
      <c r="S74" s="15">
        <v>105</v>
      </c>
      <c r="T74" s="15">
        <v>80</v>
      </c>
      <c r="U74" s="15">
        <v>-0.94</v>
      </c>
      <c r="V74" s="15">
        <v>2.4</v>
      </c>
      <c r="W74" s="15">
        <v>6.9</v>
      </c>
      <c r="X74" s="15">
        <v>20</v>
      </c>
      <c r="Y74" s="15">
        <v>8.1999999999999993</v>
      </c>
      <c r="Z74" s="15">
        <v>25</v>
      </c>
      <c r="AA74" s="15">
        <v>2.59</v>
      </c>
      <c r="AB74" s="15">
        <v>2.54</v>
      </c>
      <c r="AC74" s="15">
        <v>175</v>
      </c>
      <c r="AD74" s="10" t="s">
        <v>229</v>
      </c>
      <c r="AE74" s="15">
        <v>0.6</v>
      </c>
      <c r="AF74" s="15" t="s">
        <v>74</v>
      </c>
      <c r="AG74" s="15" t="s">
        <v>74</v>
      </c>
      <c r="AH74" s="15"/>
      <c r="AI74" s="15" t="s">
        <v>74</v>
      </c>
      <c r="AJ74" s="15"/>
      <c r="AK74" s="15">
        <v>5.0000000000000001E-3</v>
      </c>
      <c r="AL74" s="15">
        <v>1E-3</v>
      </c>
      <c r="AM74" s="15">
        <v>2.3E-2</v>
      </c>
      <c r="AN74" s="15">
        <v>2.3E-2</v>
      </c>
      <c r="AO74" s="15"/>
      <c r="AP74" s="15">
        <v>7.0000000000000007E-2</v>
      </c>
      <c r="AQ74" s="15"/>
      <c r="AR74" s="15"/>
      <c r="AS74" s="15">
        <v>2E-3</v>
      </c>
      <c r="AT74" s="15">
        <v>1E-3</v>
      </c>
      <c r="AU74" s="15">
        <v>1.1000000000000001</v>
      </c>
      <c r="AV74" s="15">
        <v>0.13</v>
      </c>
      <c r="AW74" s="15">
        <v>-99.4</v>
      </c>
      <c r="AX74" s="15">
        <v>2.1000000000000001E-2</v>
      </c>
      <c r="AY74" s="15"/>
      <c r="AZ74" s="15">
        <v>3.0000000000000001E-3</v>
      </c>
      <c r="BA74" s="15" t="s">
        <v>74</v>
      </c>
      <c r="BB74" s="15"/>
      <c r="BC74" s="15"/>
      <c r="BD74" s="15">
        <v>4.0999999999999996</v>
      </c>
      <c r="BE74" s="15">
        <v>-14.2</v>
      </c>
      <c r="BF74" s="15"/>
      <c r="BG74" s="15"/>
      <c r="BH74" s="15"/>
      <c r="BI74" s="15">
        <v>1E-3</v>
      </c>
      <c r="BJ74" s="15">
        <v>16</v>
      </c>
      <c r="BK74" s="15">
        <v>34</v>
      </c>
      <c r="BL74" s="15"/>
      <c r="BM74" s="15">
        <v>0.18</v>
      </c>
      <c r="BN74" s="15"/>
      <c r="BO74" s="15">
        <v>1E-3</v>
      </c>
      <c r="BP74" s="15"/>
      <c r="BQ74" s="15">
        <v>3.0000000000000001E-3</v>
      </c>
      <c r="BR74" s="15">
        <v>6.0000000000000001E-3</v>
      </c>
      <c r="BS74" s="15"/>
      <c r="BT74" s="15"/>
    </row>
    <row r="75" spans="1:72" s="13" customFormat="1" ht="15.75" x14ac:dyDescent="0.25">
      <c r="A75" s="10" t="s">
        <v>216</v>
      </c>
      <c r="B75" s="10" t="s">
        <v>217</v>
      </c>
      <c r="C75" s="15" t="s">
        <v>211</v>
      </c>
      <c r="D75" s="15">
        <v>438678</v>
      </c>
      <c r="E75" s="15">
        <v>4058447</v>
      </c>
      <c r="F75" s="18">
        <v>38960</v>
      </c>
      <c r="G75" s="16">
        <v>6772.95</v>
      </c>
      <c r="H75" s="15"/>
      <c r="I75" s="15" t="s">
        <v>74</v>
      </c>
      <c r="J75" s="15">
        <v>7</v>
      </c>
      <c r="K75" s="15">
        <v>224</v>
      </c>
      <c r="L75" s="15">
        <v>15.4</v>
      </c>
      <c r="M75" s="15">
        <v>8.1999999999999993</v>
      </c>
      <c r="N75" s="15" t="s">
        <v>74</v>
      </c>
      <c r="O75" s="15">
        <v>17</v>
      </c>
      <c r="P75" s="15">
        <v>6.6</v>
      </c>
      <c r="Q75" s="15" t="s">
        <v>74</v>
      </c>
      <c r="R75" s="15">
        <v>210</v>
      </c>
      <c r="S75" s="15">
        <v>100</v>
      </c>
      <c r="T75" s="15">
        <v>66</v>
      </c>
      <c r="U75" s="15">
        <v>-1.83</v>
      </c>
      <c r="V75" s="15">
        <v>2.5</v>
      </c>
      <c r="W75" s="15">
        <v>6</v>
      </c>
      <c r="X75" s="15">
        <v>19</v>
      </c>
      <c r="Y75" s="15">
        <v>8.1999999999999993</v>
      </c>
      <c r="Z75" s="15">
        <v>18</v>
      </c>
      <c r="AA75" s="15">
        <v>2.31</v>
      </c>
      <c r="AB75" s="15">
        <v>2.23</v>
      </c>
      <c r="AC75" s="15">
        <v>159</v>
      </c>
      <c r="AD75" s="10" t="s">
        <v>229</v>
      </c>
      <c r="AE75" s="15">
        <v>0.02</v>
      </c>
      <c r="AF75" s="15" t="s">
        <v>74</v>
      </c>
      <c r="AG75" s="15" t="s">
        <v>74</v>
      </c>
      <c r="AH75" s="15"/>
      <c r="AI75" s="15" t="s">
        <v>74</v>
      </c>
      <c r="AJ75" s="15"/>
      <c r="AK75" s="15">
        <v>1.2E-2</v>
      </c>
      <c r="AL75" s="15">
        <v>2E-3</v>
      </c>
      <c r="AM75" s="15">
        <v>2.9000000000000001E-2</v>
      </c>
      <c r="AN75" s="15">
        <v>2.5000000000000001E-2</v>
      </c>
      <c r="AO75" s="15"/>
      <c r="AP75" s="15">
        <v>7.0000000000000007E-2</v>
      </c>
      <c r="AQ75" s="15"/>
      <c r="AR75" s="15"/>
      <c r="AS75" s="15">
        <v>3.0000000000000001E-3</v>
      </c>
      <c r="AT75" s="15">
        <v>1E-3</v>
      </c>
      <c r="AU75" s="15">
        <v>1.3</v>
      </c>
      <c r="AV75" s="15">
        <v>0.12</v>
      </c>
      <c r="AW75" s="15">
        <v>-100.1</v>
      </c>
      <c r="AX75" s="15">
        <v>2.1000000000000001E-2</v>
      </c>
      <c r="AY75" s="15"/>
      <c r="AZ75" s="15">
        <v>5.0000000000000001E-3</v>
      </c>
      <c r="BA75" s="15" t="s">
        <v>74</v>
      </c>
      <c r="BB75" s="15"/>
      <c r="BC75" s="15"/>
      <c r="BD75" s="15">
        <v>2.7</v>
      </c>
      <c r="BE75" s="15">
        <v>-14.2</v>
      </c>
      <c r="BF75" s="15"/>
      <c r="BG75" s="15"/>
      <c r="BH75" s="15"/>
      <c r="BI75" s="15">
        <v>1E-3</v>
      </c>
      <c r="BJ75" s="15">
        <v>17</v>
      </c>
      <c r="BK75" s="15">
        <v>36</v>
      </c>
      <c r="BL75" s="15"/>
      <c r="BM75" s="15">
        <v>0.15</v>
      </c>
      <c r="BN75" s="15"/>
      <c r="BO75" s="15">
        <v>1E-3</v>
      </c>
      <c r="BP75" s="15"/>
      <c r="BQ75" s="15">
        <v>2E-3</v>
      </c>
      <c r="BR75" s="15">
        <v>8.0000000000000002E-3</v>
      </c>
      <c r="BS75" s="15"/>
      <c r="BT75" s="15"/>
    </row>
    <row r="76" spans="1:72" s="13" customFormat="1" ht="15.75" x14ac:dyDescent="0.25">
      <c r="A76" s="10" t="s">
        <v>220</v>
      </c>
      <c r="B76" s="10" t="s">
        <v>221</v>
      </c>
      <c r="C76" s="15" t="s">
        <v>211</v>
      </c>
      <c r="D76" s="15">
        <v>437933</v>
      </c>
      <c r="E76" s="15">
        <v>4077640</v>
      </c>
      <c r="F76" s="18">
        <v>38959</v>
      </c>
      <c r="G76" s="16">
        <v>7351</v>
      </c>
      <c r="H76" s="15"/>
      <c r="I76" s="15" t="s">
        <v>74</v>
      </c>
      <c r="J76" s="15">
        <v>5.6</v>
      </c>
      <c r="K76" s="15">
        <v>210</v>
      </c>
      <c r="L76" s="15">
        <v>12.5</v>
      </c>
      <c r="M76" s="15">
        <v>8.4</v>
      </c>
      <c r="N76" s="15" t="s">
        <v>74</v>
      </c>
      <c r="O76" s="15">
        <v>18</v>
      </c>
      <c r="P76" s="15">
        <v>4.8</v>
      </c>
      <c r="Q76" s="15" t="s">
        <v>74</v>
      </c>
      <c r="R76" s="15">
        <v>190</v>
      </c>
      <c r="S76" s="15">
        <v>100</v>
      </c>
      <c r="T76" s="15">
        <v>74</v>
      </c>
      <c r="U76" s="15">
        <v>0.05</v>
      </c>
      <c r="V76" s="15">
        <v>2.4</v>
      </c>
      <c r="W76" s="15">
        <v>7.3</v>
      </c>
      <c r="X76" s="15">
        <v>14</v>
      </c>
      <c r="Y76" s="15">
        <v>8.1</v>
      </c>
      <c r="Z76" s="15">
        <v>15</v>
      </c>
      <c r="AA76" s="15">
        <v>2.16</v>
      </c>
      <c r="AB76" s="15">
        <v>2.16</v>
      </c>
      <c r="AC76" s="15">
        <v>147</v>
      </c>
      <c r="AD76" s="10" t="s">
        <v>229</v>
      </c>
      <c r="AE76" s="15">
        <v>0.02</v>
      </c>
      <c r="AF76" s="15" t="s">
        <v>74</v>
      </c>
      <c r="AG76" s="15" t="s">
        <v>74</v>
      </c>
      <c r="AH76" s="15"/>
      <c r="AI76" s="15" t="s">
        <v>74</v>
      </c>
      <c r="AJ76" s="15"/>
      <c r="AK76" s="15">
        <v>2.2230000000000001E-3</v>
      </c>
      <c r="AL76" s="15">
        <v>1E-3</v>
      </c>
      <c r="AM76" s="15">
        <v>2.1489999999999999E-2</v>
      </c>
      <c r="AN76" s="15">
        <v>2.2849999999999999E-2</v>
      </c>
      <c r="AO76" s="15"/>
      <c r="AP76" s="15"/>
      <c r="AQ76" s="15"/>
      <c r="AR76" s="15"/>
      <c r="AS76" s="15">
        <v>2.6619999999999999E-3</v>
      </c>
      <c r="AT76" s="15">
        <v>5.1699999999999999E-4</v>
      </c>
      <c r="AU76" s="15">
        <v>0.47</v>
      </c>
      <c r="AV76" s="15"/>
      <c r="AW76" s="15">
        <v>-100.883</v>
      </c>
      <c r="AX76" s="15">
        <v>4.5909999999999996E-3</v>
      </c>
      <c r="AY76" s="15"/>
      <c r="AZ76" s="15">
        <v>1.274E-3</v>
      </c>
      <c r="BA76" s="15" t="s">
        <v>74</v>
      </c>
      <c r="BB76" s="15"/>
      <c r="BC76" s="15"/>
      <c r="BD76" s="15">
        <v>3.1</v>
      </c>
      <c r="BE76" s="15">
        <v>-14.2257</v>
      </c>
      <c r="BF76" s="15"/>
      <c r="BG76" s="15"/>
      <c r="BH76" s="15"/>
      <c r="BI76" s="15">
        <v>7.0870000000000004E-4</v>
      </c>
      <c r="BJ76" s="15">
        <v>14.97</v>
      </c>
      <c r="BK76" s="15">
        <v>32.023800000000001</v>
      </c>
      <c r="BL76" s="15"/>
      <c r="BM76" s="15">
        <v>0.14510000000000001</v>
      </c>
      <c r="BN76" s="15"/>
      <c r="BO76" s="15">
        <v>1.194E-3</v>
      </c>
      <c r="BP76" s="15"/>
      <c r="BQ76" s="15">
        <v>2.33E-3</v>
      </c>
      <c r="BR76" s="15">
        <v>7.698E-3</v>
      </c>
      <c r="BS76" s="15"/>
      <c r="BT76" s="15"/>
    </row>
    <row r="77" spans="1:72" s="13" customFormat="1" ht="15.75" x14ac:dyDescent="0.25">
      <c r="A77" s="10" t="s">
        <v>226</v>
      </c>
      <c r="B77" s="10" t="s">
        <v>227</v>
      </c>
      <c r="C77" s="15" t="s">
        <v>211</v>
      </c>
      <c r="D77" s="15">
        <v>440126</v>
      </c>
      <c r="E77" s="15">
        <v>4068642</v>
      </c>
      <c r="F77" s="18">
        <v>39022</v>
      </c>
      <c r="G77" s="16">
        <v>7141.55</v>
      </c>
      <c r="H77" s="15"/>
      <c r="I77" s="15" t="s">
        <v>74</v>
      </c>
      <c r="J77" s="15">
        <v>5.3</v>
      </c>
      <c r="K77" s="15">
        <v>260</v>
      </c>
      <c r="L77" s="15">
        <v>11.7</v>
      </c>
      <c r="M77" s="15">
        <v>8.1999999999999993</v>
      </c>
      <c r="N77" s="15" t="s">
        <v>74</v>
      </c>
      <c r="O77" s="15">
        <v>28</v>
      </c>
      <c r="P77" s="15">
        <v>6.4</v>
      </c>
      <c r="Q77" s="15" t="s">
        <v>74</v>
      </c>
      <c r="R77" s="15">
        <v>240</v>
      </c>
      <c r="S77" s="15">
        <v>115</v>
      </c>
      <c r="T77" s="15">
        <v>105</v>
      </c>
      <c r="U77" s="15">
        <v>0.35</v>
      </c>
      <c r="V77" s="15">
        <v>1.9</v>
      </c>
      <c r="W77" s="15">
        <v>8.9</v>
      </c>
      <c r="X77" s="15">
        <v>12</v>
      </c>
      <c r="Y77" s="15">
        <v>7.9</v>
      </c>
      <c r="Z77" s="15">
        <v>24</v>
      </c>
      <c r="AA77" s="15">
        <v>2.68</v>
      </c>
      <c r="AB77" s="15">
        <v>2.69</v>
      </c>
      <c r="AC77" s="15">
        <v>176</v>
      </c>
      <c r="AD77" s="10" t="s">
        <v>228</v>
      </c>
      <c r="AE77" s="15">
        <v>4.51</v>
      </c>
      <c r="AF77" s="15" t="s">
        <v>74</v>
      </c>
      <c r="AG77" s="15" t="s">
        <v>74</v>
      </c>
      <c r="AH77" s="15"/>
      <c r="AI77" s="15" t="s">
        <v>74</v>
      </c>
      <c r="AJ77" s="15"/>
      <c r="AK77" s="15">
        <v>1E-3</v>
      </c>
      <c r="AL77" s="15">
        <v>1E-3</v>
      </c>
      <c r="AM77" s="15">
        <v>1.4E-2</v>
      </c>
      <c r="AN77" s="15">
        <v>3.4000000000000002E-2</v>
      </c>
      <c r="AO77" s="15"/>
      <c r="AP77" s="15">
        <v>0.11</v>
      </c>
      <c r="AQ77" s="15"/>
      <c r="AR77" s="15"/>
      <c r="AS77" s="15">
        <v>2E-3</v>
      </c>
      <c r="AT77" s="15">
        <v>1.9E-2</v>
      </c>
      <c r="AU77" s="15">
        <v>0.42</v>
      </c>
      <c r="AV77" s="15">
        <v>0.26</v>
      </c>
      <c r="AW77" s="15">
        <v>-100.2</v>
      </c>
      <c r="AX77" s="15">
        <v>7.0000000000000001E-3</v>
      </c>
      <c r="AY77" s="15"/>
      <c r="AZ77" s="15">
        <v>1E-3</v>
      </c>
      <c r="BA77" s="15" t="s">
        <v>74</v>
      </c>
      <c r="BB77" s="15">
        <v>1E-3</v>
      </c>
      <c r="BC77" s="15"/>
      <c r="BD77" s="15">
        <v>5.4</v>
      </c>
      <c r="BE77" s="15">
        <v>-14.6</v>
      </c>
      <c r="BF77" s="15"/>
      <c r="BG77" s="15"/>
      <c r="BH77" s="15"/>
      <c r="BI77" s="15">
        <v>1E-3</v>
      </c>
      <c r="BJ77" s="15">
        <v>14</v>
      </c>
      <c r="BK77" s="15">
        <v>31</v>
      </c>
      <c r="BL77" s="15"/>
      <c r="BM77" s="15">
        <v>0.23</v>
      </c>
      <c r="BN77" s="15"/>
      <c r="BO77" s="15">
        <v>1E-3</v>
      </c>
      <c r="BP77" s="15"/>
      <c r="BQ77" s="15">
        <v>3.0000000000000001E-3</v>
      </c>
      <c r="BR77" s="15">
        <v>4.0000000000000001E-3</v>
      </c>
      <c r="BS77" s="15">
        <v>1E-3</v>
      </c>
      <c r="BT77" s="15"/>
    </row>
    <row r="78" spans="1:72" s="14" customFormat="1" ht="15.75" x14ac:dyDescent="0.25">
      <c r="A78" s="10" t="s">
        <v>224</v>
      </c>
      <c r="B78" s="10" t="s">
        <v>225</v>
      </c>
      <c r="C78" s="15" t="s">
        <v>211</v>
      </c>
      <c r="D78" s="15">
        <v>437003</v>
      </c>
      <c r="E78" s="15">
        <v>4080326</v>
      </c>
      <c r="F78" s="18">
        <v>40058</v>
      </c>
      <c r="G78" s="16">
        <v>7340</v>
      </c>
      <c r="H78" s="15"/>
      <c r="I78" s="15"/>
      <c r="J78" s="15">
        <v>7.3</v>
      </c>
      <c r="K78" s="15">
        <v>214</v>
      </c>
      <c r="L78" s="15">
        <v>15.2</v>
      </c>
      <c r="M78" s="15">
        <v>8</v>
      </c>
      <c r="N78" s="15"/>
      <c r="O78" s="15">
        <v>19</v>
      </c>
      <c r="P78" s="15">
        <v>4.2</v>
      </c>
      <c r="Q78" s="15"/>
      <c r="R78" s="15">
        <v>225</v>
      </c>
      <c r="S78" s="15">
        <v>110</v>
      </c>
      <c r="T78" s="15"/>
      <c r="U78" s="15">
        <v>-0.6</v>
      </c>
      <c r="V78" s="15">
        <v>2.6</v>
      </c>
      <c r="W78" s="15">
        <v>7.4</v>
      </c>
      <c r="X78" s="15">
        <v>14</v>
      </c>
      <c r="Y78" s="15">
        <v>8.3000000000000007</v>
      </c>
      <c r="Z78" s="15">
        <v>13</v>
      </c>
      <c r="AA78" s="15"/>
      <c r="AB78" s="15"/>
      <c r="AC78" s="15">
        <v>162</v>
      </c>
      <c r="AD78" s="10" t="s">
        <v>229</v>
      </c>
      <c r="AE78" s="15">
        <v>0.1</v>
      </c>
      <c r="AF78" s="15">
        <v>-11.1</v>
      </c>
      <c r="AG78" s="15">
        <v>61.97</v>
      </c>
      <c r="AH78" s="15"/>
      <c r="AI78" s="15">
        <v>3840</v>
      </c>
      <c r="AJ78" s="15"/>
      <c r="AK78" s="15">
        <v>4.0000000000000001E-3</v>
      </c>
      <c r="AL78" s="15">
        <v>2E-3</v>
      </c>
      <c r="AM78" s="15">
        <v>3.3000000000000002E-2</v>
      </c>
      <c r="AN78" s="15">
        <v>7.9000000000000001E-2</v>
      </c>
      <c r="AO78" s="15"/>
      <c r="AP78" s="15">
        <v>5.5E-2</v>
      </c>
      <c r="AQ78" s="15"/>
      <c r="AR78" s="15"/>
      <c r="AS78" s="15"/>
      <c r="AT78" s="15">
        <v>6.0000000000000001E-3</v>
      </c>
      <c r="AU78" s="15">
        <v>0.48</v>
      </c>
      <c r="AV78" s="15"/>
      <c r="AW78" s="15">
        <v>-101</v>
      </c>
      <c r="AX78" s="15">
        <v>8.0000000000000002E-3</v>
      </c>
      <c r="AY78" s="15"/>
      <c r="AZ78" s="15">
        <v>2E-3</v>
      </c>
      <c r="BA78" s="15"/>
      <c r="BB78" s="15"/>
      <c r="BC78" s="15"/>
      <c r="BD78" s="15">
        <v>2.9</v>
      </c>
      <c r="BE78" s="15">
        <v>-14.5</v>
      </c>
      <c r="BF78" s="15"/>
      <c r="BG78" s="15"/>
      <c r="BH78" s="15"/>
      <c r="BI78" s="15"/>
      <c r="BJ78" s="15"/>
      <c r="BK78" s="15">
        <v>43</v>
      </c>
      <c r="BL78" s="15"/>
      <c r="BM78" s="15">
        <v>0.18</v>
      </c>
      <c r="BN78" s="15"/>
      <c r="BO78" s="15">
        <v>2E-3</v>
      </c>
      <c r="BP78" s="15"/>
      <c r="BQ78" s="15">
        <v>2E-3</v>
      </c>
      <c r="BR78" s="15">
        <v>8.9999999999999993E-3</v>
      </c>
      <c r="BS78" s="15">
        <v>1.4999999999999999E-2</v>
      </c>
      <c r="BT78" s="15"/>
    </row>
    <row r="79" spans="1:72" s="14" customFormat="1" ht="15.75" x14ac:dyDescent="0.25">
      <c r="A79" s="10" t="s">
        <v>200</v>
      </c>
      <c r="B79" s="10" t="s">
        <v>201</v>
      </c>
      <c r="C79" s="15" t="s">
        <v>202</v>
      </c>
      <c r="D79" s="15">
        <v>437000</v>
      </c>
      <c r="E79" s="15">
        <v>4080300</v>
      </c>
      <c r="F79" s="18">
        <v>40058</v>
      </c>
      <c r="G79" s="16">
        <v>7332</v>
      </c>
      <c r="H79" s="15"/>
      <c r="I79" s="15"/>
      <c r="J79" s="15">
        <v>7.3</v>
      </c>
      <c r="K79" s="15">
        <v>329</v>
      </c>
      <c r="L79" s="15">
        <v>15.9</v>
      </c>
      <c r="M79" s="15">
        <v>8.6</v>
      </c>
      <c r="N79" s="15"/>
      <c r="O79" s="15">
        <v>23</v>
      </c>
      <c r="P79" s="15">
        <v>9.9</v>
      </c>
      <c r="Q79" s="15"/>
      <c r="R79" s="15">
        <v>345</v>
      </c>
      <c r="S79" s="15">
        <v>130</v>
      </c>
      <c r="T79" s="15"/>
      <c r="U79" s="15">
        <v>0.5</v>
      </c>
      <c r="V79" s="15">
        <v>4.5999999999999996</v>
      </c>
      <c r="W79" s="15">
        <v>7.4</v>
      </c>
      <c r="X79" s="15">
        <v>33</v>
      </c>
      <c r="Y79" s="15">
        <v>8.6999999999999993</v>
      </c>
      <c r="Z79" s="15">
        <v>36</v>
      </c>
      <c r="AA79" s="15"/>
      <c r="AB79" s="15"/>
      <c r="AC79" s="15">
        <v>212</v>
      </c>
      <c r="AD79" s="10" t="s">
        <v>229</v>
      </c>
      <c r="AE79" s="15"/>
      <c r="AF79" s="15"/>
      <c r="AG79" s="15"/>
      <c r="AH79" s="15"/>
      <c r="AI79" s="15"/>
      <c r="AJ79" s="15"/>
      <c r="AK79" s="15">
        <v>2.3E-2</v>
      </c>
      <c r="AL79" s="15">
        <v>3.0000000000000001E-3</v>
      </c>
      <c r="AM79" s="15">
        <v>6.9000000000000006E-2</v>
      </c>
      <c r="AN79" s="15">
        <v>7.9000000000000001E-2</v>
      </c>
      <c r="AO79" s="15"/>
      <c r="AP79" s="15">
        <v>8.8999999999999996E-2</v>
      </c>
      <c r="AQ79" s="15"/>
      <c r="AR79" s="15"/>
      <c r="AS79" s="15"/>
      <c r="AT79" s="15">
        <v>6.0000000000000001E-3</v>
      </c>
      <c r="AU79" s="15">
        <v>0.56000000000000005</v>
      </c>
      <c r="AV79" s="15"/>
      <c r="AW79" s="15">
        <v>-89.7</v>
      </c>
      <c r="AX79" s="15">
        <v>8.0000000000000002E-3</v>
      </c>
      <c r="AY79" s="15"/>
      <c r="AZ79" s="15">
        <v>4.0000000000000001E-3</v>
      </c>
      <c r="BA79" s="15"/>
      <c r="BB79" s="15"/>
      <c r="BC79" s="15"/>
      <c r="BD79" s="15">
        <v>1</v>
      </c>
      <c r="BE79" s="15">
        <v>-12</v>
      </c>
      <c r="BF79" s="15"/>
      <c r="BG79" s="15"/>
      <c r="BH79" s="15"/>
      <c r="BI79" s="15"/>
      <c r="BJ79" s="15"/>
      <c r="BK79" s="15">
        <v>28</v>
      </c>
      <c r="BL79" s="15"/>
      <c r="BM79" s="15">
        <v>0.23</v>
      </c>
      <c r="BN79" s="15"/>
      <c r="BO79" s="15">
        <v>2E-3</v>
      </c>
      <c r="BP79" s="15"/>
      <c r="BQ79" s="15">
        <v>2E-3</v>
      </c>
      <c r="BR79" s="15">
        <v>7.0000000000000001E-3</v>
      </c>
      <c r="BS79" s="15">
        <v>0.01</v>
      </c>
      <c r="BT79" s="15"/>
    </row>
  </sheetData>
  <sortState ref="A2:BT79">
    <sortCondition ref="B2:B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/>
  </sheetViews>
  <sheetFormatPr defaultRowHeight="15" x14ac:dyDescent="0.25"/>
  <cols>
    <col min="1" max="1" width="15" style="10" bestFit="1" customWidth="1"/>
    <col min="2" max="2" width="10.85546875" style="32" bestFit="1" customWidth="1"/>
    <col min="3" max="3" width="11" style="32" bestFit="1" customWidth="1"/>
    <col min="4" max="4" width="22.28515625" style="32" bestFit="1" customWidth="1"/>
    <col min="5" max="5" width="12.5703125" style="32" bestFit="1" customWidth="1"/>
    <col min="6" max="6" width="12.28515625" style="32" bestFit="1" customWidth="1"/>
    <col min="7" max="7" width="13.42578125" style="32" bestFit="1" customWidth="1"/>
    <col min="8" max="8" width="11.28515625" style="32" bestFit="1" customWidth="1"/>
    <col min="9" max="16384" width="9.140625" style="15"/>
  </cols>
  <sheetData>
    <row r="1" spans="1:8" s="10" customFormat="1" x14ac:dyDescent="0.25">
      <c r="A1" s="37" t="s">
        <v>275</v>
      </c>
      <c r="B1" s="34" t="s">
        <v>240</v>
      </c>
      <c r="C1" s="34" t="s">
        <v>239</v>
      </c>
      <c r="D1" s="34" t="s">
        <v>238</v>
      </c>
      <c r="E1" s="34" t="s">
        <v>237</v>
      </c>
      <c r="F1" s="34" t="s">
        <v>236</v>
      </c>
      <c r="G1" s="34" t="s">
        <v>235</v>
      </c>
      <c r="H1" s="35" t="s">
        <v>234</v>
      </c>
    </row>
    <row r="2" spans="1:8" s="4" customFormat="1" x14ac:dyDescent="0.25">
      <c r="A2" s="10" t="s">
        <v>72</v>
      </c>
      <c r="B2" s="32">
        <v>-3.1263000000000001</v>
      </c>
      <c r="C2" s="32">
        <v>-1.2876000000000001</v>
      </c>
      <c r="D2" s="32">
        <v>2.4363000000000001</v>
      </c>
      <c r="E2" s="32">
        <v>-3.3601999999999999</v>
      </c>
      <c r="F2" s="32">
        <v>4.1943000000000001</v>
      </c>
      <c r="G2" s="32">
        <v>-1.6773</v>
      </c>
      <c r="H2" s="32">
        <v>0.2034</v>
      </c>
    </row>
    <row r="3" spans="1:8" s="4" customFormat="1" x14ac:dyDescent="0.25">
      <c r="A3" s="10" t="s">
        <v>76</v>
      </c>
      <c r="B3" s="32">
        <v>-3.5205000000000002</v>
      </c>
      <c r="C3" s="32">
        <v>-0.52480000000000004</v>
      </c>
      <c r="D3" s="32">
        <v>-0.33860000000000001</v>
      </c>
      <c r="E3" s="32">
        <v>-2.3206000000000002</v>
      </c>
      <c r="F3" s="32">
        <v>1.6892</v>
      </c>
      <c r="G3" s="32">
        <v>-2.5114999999999998</v>
      </c>
      <c r="H3" s="32">
        <v>0.28670000000000001</v>
      </c>
    </row>
    <row r="4" spans="1:8" s="4" customFormat="1" x14ac:dyDescent="0.25">
      <c r="A4" s="10" t="s">
        <v>78</v>
      </c>
      <c r="B4" s="32">
        <v>-999.99900000000002</v>
      </c>
      <c r="C4" s="32">
        <v>-0.28870000000000001</v>
      </c>
      <c r="D4" s="32">
        <v>-999.99900000000002</v>
      </c>
      <c r="E4" s="32">
        <v>-3.1343999999999999</v>
      </c>
      <c r="F4" s="32">
        <v>-999.99900000000002</v>
      </c>
      <c r="G4" s="32">
        <v>-999.99900000000002</v>
      </c>
      <c r="H4" s="32">
        <v>0.22939999999999999</v>
      </c>
    </row>
    <row r="5" spans="1:8" s="4" customFormat="1" x14ac:dyDescent="0.25">
      <c r="A5" s="10" t="s">
        <v>80</v>
      </c>
      <c r="B5" s="32">
        <v>-3.8576000000000001</v>
      </c>
      <c r="C5" s="32">
        <v>-0.37559999999999999</v>
      </c>
      <c r="D5" s="32">
        <v>-1.1228</v>
      </c>
      <c r="E5" s="32">
        <v>-2.7189000000000001</v>
      </c>
      <c r="F5" s="32">
        <v>0.93710000000000004</v>
      </c>
      <c r="G5" s="32">
        <v>-2.4331</v>
      </c>
      <c r="H5" s="32">
        <v>0.26850000000000002</v>
      </c>
    </row>
    <row r="6" spans="1:8" s="4" customFormat="1" x14ac:dyDescent="0.25">
      <c r="A6" s="10" t="s">
        <v>82</v>
      </c>
      <c r="B6" s="32">
        <v>-3.0676999999999999</v>
      </c>
      <c r="C6" s="32">
        <v>-0.31109999999999999</v>
      </c>
      <c r="D6" s="32">
        <v>0.97160000000000002</v>
      </c>
      <c r="E6" s="32">
        <v>-2.1244000000000001</v>
      </c>
      <c r="F6" s="32">
        <v>2.7138</v>
      </c>
      <c r="G6" s="32">
        <v>-1.8069</v>
      </c>
      <c r="H6" s="32">
        <v>0.34889999999999999</v>
      </c>
    </row>
    <row r="7" spans="1:8" s="4" customFormat="1" x14ac:dyDescent="0.25">
      <c r="A7" s="10" t="s">
        <v>84</v>
      </c>
      <c r="B7" s="32">
        <v>-4.2207999999999997</v>
      </c>
      <c r="C7" s="32">
        <v>-0.91139999999999999</v>
      </c>
      <c r="D7" s="32">
        <v>-0.44990000000000002</v>
      </c>
      <c r="E7" s="32">
        <v>-3.1044</v>
      </c>
      <c r="F7" s="32">
        <v>1.7003999999999999</v>
      </c>
      <c r="G7" s="32">
        <v>-2.6173999999999999</v>
      </c>
      <c r="H7" s="32">
        <v>0.1719</v>
      </c>
    </row>
    <row r="8" spans="1:8" s="4" customFormat="1" x14ac:dyDescent="0.25">
      <c r="A8" s="10" t="s">
        <v>86</v>
      </c>
      <c r="B8" s="32">
        <v>-4.0636999999999999</v>
      </c>
      <c r="C8" s="32">
        <v>0.13289999999999999</v>
      </c>
      <c r="D8" s="32">
        <v>-1.8569</v>
      </c>
      <c r="E8" s="32">
        <v>-2.8342999999999998</v>
      </c>
      <c r="F8" s="32">
        <v>0.30080000000000001</v>
      </c>
      <c r="G8" s="32">
        <v>-2.6732999999999998</v>
      </c>
      <c r="H8" s="32">
        <v>0.14630000000000001</v>
      </c>
    </row>
    <row r="9" spans="1:8" s="4" customFormat="1" x14ac:dyDescent="0.25">
      <c r="A9" s="10" t="s">
        <v>88</v>
      </c>
      <c r="B9" s="32">
        <v>-3.1080000000000001</v>
      </c>
      <c r="C9" s="32">
        <v>-0.50060000000000004</v>
      </c>
      <c r="D9" s="32">
        <v>1.5722</v>
      </c>
      <c r="E9" s="32">
        <v>-3.0994999999999999</v>
      </c>
      <c r="F9" s="32">
        <v>3.4449999999999998</v>
      </c>
      <c r="G9" s="32">
        <v>-1.7060999999999999</v>
      </c>
      <c r="H9" s="32">
        <v>4.4999999999999998E-2</v>
      </c>
    </row>
    <row r="10" spans="1:8" s="4" customFormat="1" x14ac:dyDescent="0.25">
      <c r="A10" s="10" t="s">
        <v>90</v>
      </c>
      <c r="B10" s="32">
        <v>-2.2391999999999999</v>
      </c>
      <c r="C10" s="32">
        <v>-0.62539999999999996</v>
      </c>
      <c r="D10" s="32">
        <v>2.7469000000000001</v>
      </c>
      <c r="E10" s="32">
        <v>-3.6825000000000001</v>
      </c>
      <c r="F10" s="32">
        <v>4.2386999999999997</v>
      </c>
      <c r="G10" s="32">
        <v>-0.71550000000000002</v>
      </c>
      <c r="H10" s="32">
        <v>0.23</v>
      </c>
    </row>
    <row r="11" spans="1:8" s="4" customFormat="1" x14ac:dyDescent="0.25">
      <c r="A11" s="10" t="s">
        <v>92</v>
      </c>
      <c r="B11" s="32">
        <v>-3.5891999999999999</v>
      </c>
      <c r="C11" s="32">
        <v>-0.29530000000000001</v>
      </c>
      <c r="D11" s="32">
        <v>-1.1870000000000001</v>
      </c>
      <c r="E11" s="32">
        <v>-3.5872000000000002</v>
      </c>
      <c r="F11" s="32">
        <v>0.73899999999999999</v>
      </c>
      <c r="G11" s="32">
        <v>-2.1638000000000002</v>
      </c>
      <c r="H11" s="32">
        <v>0.28129999999999999</v>
      </c>
    </row>
    <row r="12" spans="1:8" s="4" customFormat="1" x14ac:dyDescent="0.25">
      <c r="A12" s="10" t="s">
        <v>94</v>
      </c>
      <c r="B12" s="32">
        <v>-2.1877</v>
      </c>
      <c r="C12" s="32">
        <v>-0.2336</v>
      </c>
      <c r="D12" s="32">
        <v>2.0348999999999999</v>
      </c>
      <c r="E12" s="32">
        <v>-3.5295000000000001</v>
      </c>
      <c r="F12" s="32">
        <v>3.4977999999999998</v>
      </c>
      <c r="G12" s="32">
        <v>-0.74380000000000002</v>
      </c>
      <c r="H12" s="32">
        <v>0.28129999999999999</v>
      </c>
    </row>
    <row r="13" spans="1:8" s="4" customFormat="1" x14ac:dyDescent="0.25">
      <c r="A13" s="10" t="s">
        <v>96</v>
      </c>
      <c r="B13" s="32">
        <v>-3.9937999999999998</v>
      </c>
      <c r="C13" s="32">
        <v>-0.3916</v>
      </c>
      <c r="D13" s="32">
        <v>-1.5281</v>
      </c>
      <c r="E13" s="32">
        <v>-3.5697000000000001</v>
      </c>
      <c r="F13" s="32">
        <v>0.55600000000000005</v>
      </c>
      <c r="G13" s="32">
        <v>-2.4853000000000001</v>
      </c>
      <c r="H13" s="32">
        <v>0.1885</v>
      </c>
    </row>
    <row r="14" spans="1:8" s="4" customFormat="1" x14ac:dyDescent="0.25">
      <c r="A14" s="10" t="s">
        <v>98</v>
      </c>
      <c r="B14" s="32">
        <v>-4.3132999999999999</v>
      </c>
      <c r="C14" s="32">
        <v>-0.83360000000000001</v>
      </c>
      <c r="D14" s="32">
        <v>-1.6304000000000001</v>
      </c>
      <c r="E14" s="32">
        <v>-3.6697000000000002</v>
      </c>
      <c r="F14" s="32">
        <v>0.56469999999999998</v>
      </c>
      <c r="G14" s="32">
        <v>-2.8481000000000001</v>
      </c>
      <c r="H14" s="32">
        <v>0.16919999999999999</v>
      </c>
    </row>
    <row r="15" spans="1:8" s="1" customFormat="1" x14ac:dyDescent="0.25">
      <c r="A15" s="10" t="s">
        <v>100</v>
      </c>
      <c r="B15" s="32">
        <v>-3.3862000000000001</v>
      </c>
      <c r="C15" s="32">
        <v>-0.32640000000000002</v>
      </c>
      <c r="D15" s="32">
        <v>-0.40570000000000001</v>
      </c>
      <c r="E15" s="32">
        <v>-3.4881000000000002</v>
      </c>
      <c r="F15" s="32">
        <v>1.47</v>
      </c>
      <c r="G15" s="32">
        <v>-1.921</v>
      </c>
      <c r="H15" s="32">
        <v>0.24759999999999999</v>
      </c>
    </row>
    <row r="16" spans="1:8" s="1" customFormat="1" x14ac:dyDescent="0.25">
      <c r="A16" s="10" t="s">
        <v>102</v>
      </c>
      <c r="B16" s="32">
        <v>-4.4653999999999998</v>
      </c>
      <c r="C16" s="32">
        <v>-0.85429999999999995</v>
      </c>
      <c r="D16" s="32">
        <v>-1.3619000000000001</v>
      </c>
      <c r="E16" s="32">
        <v>-3.0196000000000001</v>
      </c>
      <c r="F16" s="32">
        <v>0.82140000000000002</v>
      </c>
      <c r="G16" s="32">
        <v>-2.9177</v>
      </c>
      <c r="H16" s="32">
        <v>0.2127</v>
      </c>
    </row>
    <row r="17" spans="1:8" s="4" customFormat="1" x14ac:dyDescent="0.25">
      <c r="A17" s="10" t="s">
        <v>104</v>
      </c>
      <c r="B17" s="32">
        <v>-3.0339</v>
      </c>
      <c r="C17" s="32">
        <v>-0.57820000000000005</v>
      </c>
      <c r="D17" s="32">
        <v>0.80320000000000003</v>
      </c>
      <c r="E17" s="32">
        <v>-3.7764000000000002</v>
      </c>
      <c r="F17" s="32">
        <v>2.5211999999999999</v>
      </c>
      <c r="G17" s="32">
        <v>-1.5351999999999999</v>
      </c>
      <c r="H17" s="32">
        <v>0.24759999999999999</v>
      </c>
    </row>
    <row r="18" spans="1:8" s="1" customFormat="1" x14ac:dyDescent="0.25">
      <c r="A18" s="10" t="s">
        <v>106</v>
      </c>
      <c r="B18" s="32">
        <v>-2.2783000000000002</v>
      </c>
      <c r="C18" s="32">
        <v>-0.77100000000000002</v>
      </c>
      <c r="D18" s="32">
        <v>2.3494000000000002</v>
      </c>
      <c r="E18" s="32">
        <v>-3.7033999999999998</v>
      </c>
      <c r="F18" s="32">
        <v>3.8677000000000001</v>
      </c>
      <c r="G18" s="32">
        <v>-1.0013000000000001</v>
      </c>
      <c r="H18" s="32">
        <v>0.28389999999999999</v>
      </c>
    </row>
    <row r="19" spans="1:8" s="4" customFormat="1" x14ac:dyDescent="0.25">
      <c r="A19" s="10" t="s">
        <v>108</v>
      </c>
      <c r="B19" s="32">
        <v>-3.6537000000000002</v>
      </c>
      <c r="C19" s="32">
        <v>-0.2394</v>
      </c>
      <c r="D19" s="32">
        <v>-0.52890000000000004</v>
      </c>
      <c r="E19" s="32">
        <v>-2.9329000000000001</v>
      </c>
      <c r="F19" s="32">
        <v>1.3912</v>
      </c>
      <c r="G19" s="32">
        <v>-2.0981999999999998</v>
      </c>
      <c r="H19" s="32">
        <v>0.2099</v>
      </c>
    </row>
    <row r="20" spans="1:8" s="1" customFormat="1" x14ac:dyDescent="0.25">
      <c r="A20" s="10" t="s">
        <v>110</v>
      </c>
      <c r="B20" s="32">
        <v>-3.0573000000000001</v>
      </c>
      <c r="C20" s="32">
        <v>-1.2869999999999999</v>
      </c>
      <c r="D20" s="32">
        <v>1.5048999999999999</v>
      </c>
      <c r="E20" s="32">
        <v>-4.0029000000000003</v>
      </c>
      <c r="F20" s="32">
        <v>3.2755999999999998</v>
      </c>
      <c r="G20" s="32">
        <v>-1.7097</v>
      </c>
      <c r="H20" s="32">
        <v>0.25030000000000002</v>
      </c>
    </row>
    <row r="21" spans="1:8" s="4" customFormat="1" x14ac:dyDescent="0.25">
      <c r="A21" s="10" t="s">
        <v>112</v>
      </c>
      <c r="B21" s="32">
        <v>-3.7221000000000002</v>
      </c>
      <c r="C21" s="32">
        <v>-0.60609999999999997</v>
      </c>
      <c r="D21" s="32">
        <v>-0.502</v>
      </c>
      <c r="E21" s="32">
        <v>-3.6349</v>
      </c>
      <c r="F21" s="32">
        <v>1.5154000000000001</v>
      </c>
      <c r="G21" s="32">
        <v>-2.2776000000000001</v>
      </c>
      <c r="H21" s="32">
        <v>0.16930000000000001</v>
      </c>
    </row>
    <row r="22" spans="1:8" s="1" customFormat="1" x14ac:dyDescent="0.25">
      <c r="A22" s="10" t="s">
        <v>114</v>
      </c>
      <c r="B22" s="32">
        <v>-999.99900000000002</v>
      </c>
      <c r="C22" s="32">
        <v>-0.55200000000000005</v>
      </c>
      <c r="D22" s="32">
        <v>-999.99900000000002</v>
      </c>
      <c r="E22" s="32">
        <v>-2.9944999999999999</v>
      </c>
      <c r="F22" s="32">
        <v>-999.99900000000002</v>
      </c>
      <c r="G22" s="32">
        <v>-999.99900000000002</v>
      </c>
      <c r="H22" s="32">
        <v>0.317</v>
      </c>
    </row>
    <row r="23" spans="1:8" s="1" customFormat="1" x14ac:dyDescent="0.25">
      <c r="A23" s="10" t="s">
        <v>116</v>
      </c>
      <c r="B23" s="32">
        <v>-999.99900000000002</v>
      </c>
      <c r="C23" s="32">
        <v>9.8199999999999996E-2</v>
      </c>
      <c r="D23" s="32">
        <v>-999.99900000000002</v>
      </c>
      <c r="E23" s="32">
        <v>-1.8623000000000001</v>
      </c>
      <c r="F23" s="32">
        <v>-999.99900000000002</v>
      </c>
      <c r="G23" s="32">
        <v>-999.99900000000002</v>
      </c>
      <c r="H23" s="32">
        <v>0.21329999999999999</v>
      </c>
    </row>
    <row r="24" spans="1:8" s="1" customFormat="1" x14ac:dyDescent="0.25">
      <c r="A24" s="10" t="s">
        <v>118</v>
      </c>
      <c r="B24" s="32">
        <v>-999.99900000000002</v>
      </c>
      <c r="C24" s="32">
        <v>0.15179999999999999</v>
      </c>
      <c r="D24" s="32">
        <v>-999.99900000000002</v>
      </c>
      <c r="E24" s="32">
        <v>-1.8967000000000001</v>
      </c>
      <c r="F24" s="32">
        <v>-999.99900000000002</v>
      </c>
      <c r="G24" s="32">
        <v>-999.99900000000002</v>
      </c>
      <c r="H24" s="32">
        <v>0.28499999999999998</v>
      </c>
    </row>
    <row r="25" spans="1:8" s="1" customFormat="1" x14ac:dyDescent="0.25">
      <c r="A25" s="10" t="s">
        <v>120</v>
      </c>
      <c r="B25" s="32">
        <v>-999.99900000000002</v>
      </c>
      <c r="C25" s="32">
        <v>0.37419999999999998</v>
      </c>
      <c r="D25" s="32">
        <v>-999.99900000000002</v>
      </c>
      <c r="E25" s="32">
        <v>-2.2944</v>
      </c>
      <c r="F25" s="32">
        <v>-999.99900000000002</v>
      </c>
      <c r="G25" s="32">
        <v>-999.99900000000002</v>
      </c>
      <c r="H25" s="32">
        <v>0.28389999999999999</v>
      </c>
    </row>
    <row r="26" spans="1:8" s="1" customFormat="1" x14ac:dyDescent="0.25">
      <c r="A26" s="10" t="s">
        <v>161</v>
      </c>
      <c r="B26" s="32">
        <v>-3.6278999999999999</v>
      </c>
      <c r="C26" s="32">
        <v>-0.34799999999999998</v>
      </c>
      <c r="D26" s="32">
        <v>0.75700000000000001</v>
      </c>
      <c r="E26" s="32">
        <v>-3.0144000000000002</v>
      </c>
      <c r="F26" s="32">
        <v>2.6736</v>
      </c>
      <c r="G26" s="32">
        <v>-1.8452999999999999</v>
      </c>
      <c r="H26" s="32">
        <v>0.3145</v>
      </c>
    </row>
    <row r="27" spans="1:8" s="1" customFormat="1" x14ac:dyDescent="0.25">
      <c r="A27" s="10" t="s">
        <v>122</v>
      </c>
      <c r="B27" s="32">
        <v>-4.1837</v>
      </c>
      <c r="C27" s="32">
        <v>-0.3886</v>
      </c>
      <c r="D27" s="32">
        <v>-1.5593999999999999</v>
      </c>
      <c r="E27" s="32">
        <v>-2.9834000000000001</v>
      </c>
      <c r="F27" s="32">
        <v>0.63519999999999999</v>
      </c>
      <c r="G27" s="32">
        <v>-2.7088000000000001</v>
      </c>
      <c r="H27" s="32">
        <v>0.1925</v>
      </c>
    </row>
    <row r="28" spans="1:8" s="1" customFormat="1" x14ac:dyDescent="0.25">
      <c r="A28" s="10" t="s">
        <v>124</v>
      </c>
      <c r="B28" s="32">
        <v>-3.1497999999999999</v>
      </c>
      <c r="C28" s="32">
        <v>0.35110000000000002</v>
      </c>
      <c r="D28" s="32">
        <v>-0.17119999999999999</v>
      </c>
      <c r="E28" s="32">
        <v>-2.7046999999999999</v>
      </c>
      <c r="F28" s="32">
        <v>1.6772</v>
      </c>
      <c r="G28" s="32">
        <v>-1.7451000000000001</v>
      </c>
      <c r="H28" s="32">
        <v>0.1164</v>
      </c>
    </row>
    <row r="29" spans="1:8" s="1" customFormat="1" x14ac:dyDescent="0.25">
      <c r="A29" s="10" t="s">
        <v>126</v>
      </c>
      <c r="B29" s="32">
        <v>-1.9710000000000001</v>
      </c>
      <c r="C29" s="32">
        <v>0.54769999999999996</v>
      </c>
      <c r="D29" s="32">
        <v>1.9819</v>
      </c>
      <c r="E29" s="32">
        <v>-2.1533000000000002</v>
      </c>
      <c r="F29" s="32">
        <v>3.4506000000000001</v>
      </c>
      <c r="G29" s="32">
        <v>-0.63119999999999998</v>
      </c>
      <c r="H29" s="32">
        <v>0.2286</v>
      </c>
    </row>
    <row r="30" spans="1:8" s="1" customFormat="1" x14ac:dyDescent="0.25">
      <c r="A30" s="10" t="s">
        <v>128</v>
      </c>
      <c r="B30" s="32">
        <v>-3.2505000000000002</v>
      </c>
      <c r="C30" s="32">
        <v>0.17399999999999999</v>
      </c>
      <c r="D30" s="32">
        <v>-0.47239999999999999</v>
      </c>
      <c r="E30" s="32">
        <v>-2.1764999999999999</v>
      </c>
      <c r="F30" s="32">
        <v>1.4308000000000001</v>
      </c>
      <c r="G30" s="32">
        <v>-1.806</v>
      </c>
      <c r="H30" s="32">
        <v>0.25040000000000001</v>
      </c>
    </row>
    <row r="31" spans="1:8" s="1" customFormat="1" x14ac:dyDescent="0.25">
      <c r="A31" s="10" t="s">
        <v>130</v>
      </c>
      <c r="B31" s="32">
        <v>-3.2784</v>
      </c>
      <c r="C31" s="32">
        <v>-0.34739999999999999</v>
      </c>
      <c r="D31" s="32">
        <v>0.32719999999999999</v>
      </c>
      <c r="E31" s="32">
        <v>-2.6463000000000001</v>
      </c>
      <c r="F31" s="32">
        <v>2.2934000000000001</v>
      </c>
      <c r="G31" s="32">
        <v>-1.8839999999999999</v>
      </c>
      <c r="H31" s="32">
        <v>0.1489</v>
      </c>
    </row>
    <row r="32" spans="1:8" s="1" customFormat="1" x14ac:dyDescent="0.25">
      <c r="A32" s="10" t="s">
        <v>132</v>
      </c>
      <c r="B32" s="32">
        <v>-999.99900000000002</v>
      </c>
      <c r="C32" s="32">
        <v>-0.37969999999999998</v>
      </c>
      <c r="D32" s="32">
        <v>-999.99900000000002</v>
      </c>
      <c r="E32" s="32">
        <v>-3.0825999999999998</v>
      </c>
      <c r="F32" s="32">
        <v>-999.99900000000002</v>
      </c>
      <c r="G32" s="32">
        <v>-999.99900000000002</v>
      </c>
      <c r="H32" s="32">
        <v>0.1227</v>
      </c>
    </row>
    <row r="33" spans="1:8" s="1" customFormat="1" x14ac:dyDescent="0.25">
      <c r="A33" s="10" t="s">
        <v>134</v>
      </c>
      <c r="B33" s="32">
        <v>-3.903</v>
      </c>
      <c r="C33" s="32">
        <v>-0.18429999999999999</v>
      </c>
      <c r="D33" s="32">
        <v>-1.6468</v>
      </c>
      <c r="E33" s="32">
        <v>-3.3818999999999999</v>
      </c>
      <c r="F33" s="32">
        <v>0.43469999999999998</v>
      </c>
      <c r="G33" s="32">
        <v>-2.5485000000000002</v>
      </c>
      <c r="H33" s="32">
        <v>0.2099</v>
      </c>
    </row>
    <row r="34" spans="1:8" s="1" customFormat="1" x14ac:dyDescent="0.25">
      <c r="A34" s="10" t="s">
        <v>136</v>
      </c>
      <c r="B34" s="32">
        <v>-3.4076</v>
      </c>
      <c r="C34" s="32">
        <v>-0.24790000000000001</v>
      </c>
      <c r="D34" s="32">
        <v>-0.90090000000000003</v>
      </c>
      <c r="E34" s="32">
        <v>-3.3706999999999998</v>
      </c>
      <c r="F34" s="32">
        <v>0.93340000000000001</v>
      </c>
      <c r="G34" s="32">
        <v>-1.8912</v>
      </c>
      <c r="H34" s="32">
        <v>0.35970000000000002</v>
      </c>
    </row>
    <row r="35" spans="1:8" s="1" customFormat="1" x14ac:dyDescent="0.25">
      <c r="A35" s="10" t="s">
        <v>187</v>
      </c>
      <c r="B35" s="32">
        <v>-0.80269999999999997</v>
      </c>
      <c r="C35" s="32">
        <v>-1.2054</v>
      </c>
      <c r="D35" s="32">
        <v>4.8539000000000003</v>
      </c>
      <c r="E35" s="32">
        <v>-2.4315000000000002</v>
      </c>
      <c r="F35" s="32">
        <v>5.8667999999999996</v>
      </c>
      <c r="G35" s="32">
        <v>0.85809999999999997</v>
      </c>
      <c r="H35" s="32">
        <v>0.61899999999999999</v>
      </c>
    </row>
    <row r="36" spans="1:8" s="1" customFormat="1" x14ac:dyDescent="0.25">
      <c r="A36" s="10" t="s">
        <v>172</v>
      </c>
      <c r="B36" s="32">
        <v>-1.5245</v>
      </c>
      <c r="C36" s="32">
        <v>-0.9859</v>
      </c>
      <c r="D36" s="32">
        <v>4.4013999999999998</v>
      </c>
      <c r="E36" s="32">
        <v>-2.8191999999999999</v>
      </c>
      <c r="F36" s="32">
        <v>5.6657000000000002</v>
      </c>
      <c r="G36" s="32">
        <v>-8.2400000000000001E-2</v>
      </c>
      <c r="H36" s="32">
        <v>0.4713</v>
      </c>
    </row>
    <row r="37" spans="1:8" s="1" customFormat="1" x14ac:dyDescent="0.25">
      <c r="A37" s="10" t="s">
        <v>185</v>
      </c>
      <c r="B37" s="32">
        <v>-999.99900000000002</v>
      </c>
      <c r="C37" s="32">
        <v>-0.13789999999999999</v>
      </c>
      <c r="D37" s="32">
        <v>-999.99900000000002</v>
      </c>
      <c r="E37" s="32">
        <v>-1.8577999999999999</v>
      </c>
      <c r="F37" s="32">
        <v>-999.99900000000002</v>
      </c>
      <c r="G37" s="32">
        <v>-999.99900000000002</v>
      </c>
      <c r="H37" s="32">
        <v>0.51190000000000002</v>
      </c>
    </row>
    <row r="38" spans="1:8" s="1" customFormat="1" x14ac:dyDescent="0.25">
      <c r="A38" s="10" t="s">
        <v>174</v>
      </c>
      <c r="B38" s="32">
        <v>-3.0185</v>
      </c>
      <c r="C38" s="32">
        <v>-1.1556</v>
      </c>
      <c r="D38" s="32">
        <v>0.82609999999999995</v>
      </c>
      <c r="E38" s="32">
        <v>-1.5818000000000001</v>
      </c>
      <c r="F38" s="32">
        <v>2.5712999999999999</v>
      </c>
      <c r="G38" s="32">
        <v>-1.7230000000000001</v>
      </c>
      <c r="H38" s="32">
        <v>0.59970000000000001</v>
      </c>
    </row>
    <row r="39" spans="1:8" s="1" customFormat="1" x14ac:dyDescent="0.25">
      <c r="A39" s="10" t="s">
        <v>159</v>
      </c>
      <c r="B39" s="32">
        <v>-1.7784</v>
      </c>
      <c r="C39" s="32">
        <v>-0.39939999999999998</v>
      </c>
      <c r="D39" s="32">
        <v>2.5909</v>
      </c>
      <c r="E39" s="32">
        <v>-3.5078999999999998</v>
      </c>
      <c r="F39" s="32">
        <v>3.9094000000000002</v>
      </c>
      <c r="G39" s="32">
        <v>0.16320000000000001</v>
      </c>
      <c r="H39" s="32">
        <v>0.49630000000000002</v>
      </c>
    </row>
    <row r="40" spans="1:8" s="1" customFormat="1" x14ac:dyDescent="0.25">
      <c r="A40" s="10" t="s">
        <v>193</v>
      </c>
      <c r="B40" s="32">
        <v>-2.9998999999999998</v>
      </c>
      <c r="C40" s="32">
        <v>-1.0818000000000001</v>
      </c>
      <c r="D40" s="32">
        <v>1.0826</v>
      </c>
      <c r="E40" s="32">
        <v>-2.9194</v>
      </c>
      <c r="F40" s="32">
        <v>2.9624000000000001</v>
      </c>
      <c r="G40" s="32">
        <v>-1.5861000000000001</v>
      </c>
      <c r="H40" s="32">
        <v>0.40550000000000003</v>
      </c>
    </row>
    <row r="41" spans="1:8" s="10" customFormat="1" x14ac:dyDescent="0.25">
      <c r="A41" s="10" t="s">
        <v>166</v>
      </c>
      <c r="B41" s="32">
        <v>-999.99900000000002</v>
      </c>
      <c r="C41" s="32">
        <v>-0.1143</v>
      </c>
      <c r="D41" s="32">
        <v>-999.99900000000002</v>
      </c>
      <c r="E41" s="32">
        <v>-2.4525000000000001</v>
      </c>
      <c r="F41" s="32">
        <v>-999.99900000000002</v>
      </c>
      <c r="G41" s="32">
        <v>-999.99900000000002</v>
      </c>
      <c r="H41" s="32">
        <v>0.46629999999999999</v>
      </c>
    </row>
    <row r="42" spans="1:8" s="1" customFormat="1" x14ac:dyDescent="0.25">
      <c r="A42" s="10" t="s">
        <v>189</v>
      </c>
      <c r="B42" s="32">
        <v>-999.99900000000002</v>
      </c>
      <c r="C42" s="32">
        <v>-1.0033000000000001</v>
      </c>
      <c r="D42" s="32">
        <v>-999.99900000000002</v>
      </c>
      <c r="E42" s="32">
        <v>-3.5613999999999999</v>
      </c>
      <c r="F42" s="32">
        <v>-999.99900000000002</v>
      </c>
      <c r="G42" s="32">
        <v>-999.99900000000002</v>
      </c>
      <c r="H42" s="32">
        <v>0.432</v>
      </c>
    </row>
    <row r="43" spans="1:8" s="1" customFormat="1" x14ac:dyDescent="0.25">
      <c r="A43" s="10" t="s">
        <v>178</v>
      </c>
      <c r="B43" s="32">
        <v>-2.6335000000000002</v>
      </c>
      <c r="C43" s="32">
        <v>-0.97409999999999997</v>
      </c>
      <c r="D43" s="32">
        <v>1.8774</v>
      </c>
      <c r="E43" s="32">
        <v>-2.9590999999999998</v>
      </c>
      <c r="F43" s="32">
        <v>3.6147999999999998</v>
      </c>
      <c r="G43" s="32">
        <v>-1.2486999999999999</v>
      </c>
      <c r="H43" s="32">
        <v>0.39910000000000001</v>
      </c>
    </row>
    <row r="44" spans="1:8" s="1" customFormat="1" x14ac:dyDescent="0.25">
      <c r="A44" s="10" t="s">
        <v>199</v>
      </c>
      <c r="B44" s="32">
        <v>-999.99900000000002</v>
      </c>
      <c r="C44" s="32">
        <v>-0.69389999999999996</v>
      </c>
      <c r="D44" s="32">
        <v>-999.99900000000002</v>
      </c>
      <c r="E44" s="32">
        <v>-2.1774</v>
      </c>
      <c r="F44" s="32">
        <v>-999.99900000000002</v>
      </c>
      <c r="G44" s="32">
        <v>-999.99900000000002</v>
      </c>
      <c r="H44" s="32">
        <v>0.52170000000000005</v>
      </c>
    </row>
    <row r="45" spans="1:8" s="1" customFormat="1" x14ac:dyDescent="0.25">
      <c r="A45" s="10" t="s">
        <v>191</v>
      </c>
      <c r="B45" s="32">
        <v>-0.74419999999999997</v>
      </c>
      <c r="C45" s="32">
        <v>-1.2179</v>
      </c>
      <c r="D45" s="32">
        <v>7.6310000000000002</v>
      </c>
      <c r="E45" s="32">
        <v>-3.1865000000000001</v>
      </c>
      <c r="F45" s="32">
        <v>8.5669000000000004</v>
      </c>
      <c r="G45" s="32">
        <v>1.1291</v>
      </c>
      <c r="H45" s="32">
        <v>0.47310000000000002</v>
      </c>
    </row>
    <row r="46" spans="1:8" s="1" customFormat="1" x14ac:dyDescent="0.25">
      <c r="A46" s="10" t="s">
        <v>219</v>
      </c>
      <c r="B46" s="32">
        <v>-1.9945999999999999</v>
      </c>
      <c r="C46" s="32">
        <v>-5.21E-2</v>
      </c>
      <c r="D46" s="32">
        <v>0.6512</v>
      </c>
      <c r="E46" s="32">
        <v>-2.4878999999999998</v>
      </c>
      <c r="F46" s="32">
        <v>2.0853000000000002</v>
      </c>
      <c r="G46" s="32">
        <v>-0.46600000000000003</v>
      </c>
      <c r="H46" s="32">
        <v>0.5292</v>
      </c>
    </row>
    <row r="47" spans="1:8" s="1" customFormat="1" x14ac:dyDescent="0.25">
      <c r="A47" s="10" t="s">
        <v>176</v>
      </c>
      <c r="B47" s="32">
        <v>-2.1074000000000002</v>
      </c>
      <c r="C47" s="32">
        <v>-0.25219999999999998</v>
      </c>
      <c r="D47" s="32">
        <v>0.81120000000000003</v>
      </c>
      <c r="E47" s="32">
        <v>-2.5043000000000002</v>
      </c>
      <c r="F47" s="32">
        <v>2.2909000000000002</v>
      </c>
      <c r="G47" s="32">
        <v>-0.58230000000000004</v>
      </c>
      <c r="H47" s="32">
        <v>0.51929999999999998</v>
      </c>
    </row>
    <row r="48" spans="1:8" s="1" customFormat="1" x14ac:dyDescent="0.25">
      <c r="A48" s="10" t="s">
        <v>146</v>
      </c>
      <c r="B48" s="32">
        <v>-2.1976</v>
      </c>
      <c r="C48" s="32">
        <v>8.2500000000000004E-2</v>
      </c>
      <c r="D48" s="32">
        <v>-9.5200000000000007E-2</v>
      </c>
      <c r="E48" s="32">
        <v>-2.5756000000000001</v>
      </c>
      <c r="F48" s="32">
        <v>1.4446000000000001</v>
      </c>
      <c r="G48" s="32">
        <v>-0.71020000000000005</v>
      </c>
      <c r="H48" s="32">
        <v>0.47520000000000001</v>
      </c>
    </row>
    <row r="49" spans="1:8" s="1" customFormat="1" x14ac:dyDescent="0.25">
      <c r="A49" s="10" t="s">
        <v>206</v>
      </c>
      <c r="B49" s="32">
        <v>-3.5358999999999998</v>
      </c>
      <c r="C49" s="32">
        <v>-0.6623</v>
      </c>
      <c r="D49" s="32">
        <v>0.97060000000000002</v>
      </c>
      <c r="E49" s="32">
        <v>-3.1827999999999999</v>
      </c>
      <c r="F49" s="32">
        <v>2.9647999999999999</v>
      </c>
      <c r="G49" s="32">
        <v>-1.9683999999999999</v>
      </c>
      <c r="H49" s="32">
        <v>4.5600000000000002E-2</v>
      </c>
    </row>
    <row r="50" spans="1:8" s="1" customFormat="1" x14ac:dyDescent="0.25">
      <c r="A50" s="10" t="s">
        <v>208</v>
      </c>
      <c r="B50" s="32">
        <v>-4.4775</v>
      </c>
      <c r="C50" s="32">
        <v>-0.68930000000000002</v>
      </c>
      <c r="D50" s="32">
        <v>-0.54320000000000002</v>
      </c>
      <c r="E50" s="32">
        <v>-3.3368000000000002</v>
      </c>
      <c r="F50" s="32">
        <v>1.7981</v>
      </c>
      <c r="G50" s="32">
        <v>-2.9851000000000001</v>
      </c>
      <c r="H50" s="32">
        <v>-8.9700000000000002E-2</v>
      </c>
    </row>
    <row r="51" spans="1:8" s="1" customFormat="1" x14ac:dyDescent="0.25">
      <c r="A51" s="10" t="s">
        <v>152</v>
      </c>
      <c r="B51" s="32">
        <v>-2.7624</v>
      </c>
      <c r="C51" s="32">
        <v>-0.16789999999999999</v>
      </c>
      <c r="D51" s="32">
        <v>1.1116999999999999</v>
      </c>
      <c r="E51" s="32">
        <v>-1.9843999999999999</v>
      </c>
      <c r="F51" s="32">
        <v>2.8052999999999999</v>
      </c>
      <c r="G51" s="32">
        <v>-1.1220000000000001</v>
      </c>
      <c r="H51" s="32">
        <v>0.49230000000000002</v>
      </c>
    </row>
    <row r="52" spans="1:8" s="1" customFormat="1" x14ac:dyDescent="0.25">
      <c r="A52" s="10" t="s">
        <v>155</v>
      </c>
      <c r="B52" s="32">
        <v>-3.0424000000000002</v>
      </c>
      <c r="C52" s="32">
        <v>-1.2500000000000001E-2</v>
      </c>
      <c r="D52" s="32">
        <v>-0.48459999999999998</v>
      </c>
      <c r="E52" s="32">
        <v>-2.3502999999999998</v>
      </c>
      <c r="F52" s="32">
        <v>1.3421000000000001</v>
      </c>
      <c r="G52" s="32">
        <v>-1.4641999999999999</v>
      </c>
      <c r="H52" s="32">
        <v>0.44350000000000001</v>
      </c>
    </row>
    <row r="53" spans="1:8" s="1" customFormat="1" x14ac:dyDescent="0.25">
      <c r="A53" s="10" t="s">
        <v>154</v>
      </c>
      <c r="B53" s="32">
        <v>-3.2968000000000002</v>
      </c>
      <c r="C53" s="32">
        <v>-0.54849999999999999</v>
      </c>
      <c r="D53" s="32">
        <v>-0.33119999999999999</v>
      </c>
      <c r="E53" s="32">
        <v>-2.6137000000000001</v>
      </c>
      <c r="F53" s="32">
        <v>1.5722</v>
      </c>
      <c r="G53" s="32">
        <v>-1.7476</v>
      </c>
      <c r="H53" s="32">
        <v>0.44600000000000001</v>
      </c>
    </row>
    <row r="54" spans="1:8" s="1" customFormat="1" x14ac:dyDescent="0.25">
      <c r="A54" s="10" t="s">
        <v>195</v>
      </c>
      <c r="B54" s="32">
        <v>-2.2096</v>
      </c>
      <c r="C54" s="32">
        <v>-0.7339</v>
      </c>
      <c r="D54" s="32">
        <v>2.1015000000000001</v>
      </c>
      <c r="E54" s="32">
        <v>-3.1659999999999999</v>
      </c>
      <c r="F54" s="32">
        <v>3.6126999999999998</v>
      </c>
      <c r="G54" s="32">
        <v>-0.58289999999999997</v>
      </c>
      <c r="H54" s="32">
        <v>0.49830000000000002</v>
      </c>
    </row>
    <row r="55" spans="1:8" s="1" customFormat="1" x14ac:dyDescent="0.25">
      <c r="A55" s="10" t="s">
        <v>150</v>
      </c>
      <c r="B55" s="32">
        <v>-1.9983</v>
      </c>
      <c r="C55" s="32">
        <v>-0.31469999999999998</v>
      </c>
      <c r="D55" s="32">
        <v>1.9624999999999999</v>
      </c>
      <c r="E55" s="32">
        <v>-3.2160000000000002</v>
      </c>
      <c r="F55" s="32">
        <v>3.4946999999999999</v>
      </c>
      <c r="G55" s="32">
        <v>-0.46800000000000003</v>
      </c>
      <c r="H55" s="32">
        <v>0.38550000000000001</v>
      </c>
    </row>
    <row r="56" spans="1:8" s="1" customFormat="1" x14ac:dyDescent="0.25">
      <c r="A56" s="10" t="s">
        <v>164</v>
      </c>
      <c r="B56" s="32">
        <v>-3.1747000000000001</v>
      </c>
      <c r="C56" s="32">
        <v>-0.14130000000000001</v>
      </c>
      <c r="D56" s="32">
        <v>-1.1719999999999999</v>
      </c>
      <c r="E56" s="32">
        <v>-3.2431000000000001</v>
      </c>
      <c r="F56" s="32">
        <v>0.72829999999999995</v>
      </c>
      <c r="G56" s="32">
        <v>-1.6536</v>
      </c>
      <c r="H56" s="32">
        <v>0.40589999999999998</v>
      </c>
    </row>
    <row r="57" spans="1:8" s="1" customFormat="1" x14ac:dyDescent="0.25">
      <c r="A57" s="10" t="s">
        <v>142</v>
      </c>
      <c r="B57" s="32">
        <v>-999.99900000000002</v>
      </c>
      <c r="C57" s="32">
        <v>-0.1968</v>
      </c>
      <c r="D57" s="32">
        <v>-999.99900000000002</v>
      </c>
      <c r="E57" s="32">
        <v>-2.5718999999999999</v>
      </c>
      <c r="F57" s="32">
        <v>-999.99900000000002</v>
      </c>
      <c r="G57" s="32">
        <v>-999.99900000000002</v>
      </c>
      <c r="H57" s="32">
        <v>0.43080000000000002</v>
      </c>
    </row>
    <row r="58" spans="1:8" s="1" customFormat="1" x14ac:dyDescent="0.25">
      <c r="A58" s="10" t="s">
        <v>179</v>
      </c>
      <c r="B58" s="32">
        <v>-3.2376</v>
      </c>
      <c r="C58" s="32">
        <v>-0.51649999999999996</v>
      </c>
      <c r="D58" s="32">
        <v>-0.2263</v>
      </c>
      <c r="E58" s="32">
        <v>-3.4024999999999999</v>
      </c>
      <c r="F58" s="32">
        <v>1.671</v>
      </c>
      <c r="G58" s="32">
        <v>-1.6164000000000001</v>
      </c>
      <c r="H58" s="32">
        <v>0.39789999999999998</v>
      </c>
    </row>
    <row r="59" spans="1:8" s="1" customFormat="1" x14ac:dyDescent="0.25">
      <c r="A59" s="10" t="s">
        <v>168</v>
      </c>
      <c r="B59" s="32">
        <v>-999.99900000000002</v>
      </c>
      <c r="C59" s="32">
        <v>-0.5554</v>
      </c>
      <c r="D59" s="32">
        <v>-999.99900000000002</v>
      </c>
      <c r="E59" s="32">
        <v>-3.1234999999999999</v>
      </c>
      <c r="F59" s="32">
        <v>-999.99900000000002</v>
      </c>
      <c r="G59" s="32">
        <v>-999.99900000000002</v>
      </c>
      <c r="H59" s="32">
        <v>0.44500000000000001</v>
      </c>
    </row>
    <row r="60" spans="1:8" s="1" customFormat="1" x14ac:dyDescent="0.25">
      <c r="A60" s="10" t="s">
        <v>170</v>
      </c>
      <c r="B60" s="32">
        <v>-3.6768999999999998</v>
      </c>
      <c r="C60" s="32">
        <v>-1.0104</v>
      </c>
      <c r="D60" s="32">
        <v>0.60089999999999999</v>
      </c>
      <c r="E60" s="32">
        <v>-2.9967000000000001</v>
      </c>
      <c r="F60" s="32">
        <v>2.5472000000000001</v>
      </c>
      <c r="G60" s="32">
        <v>-1.897</v>
      </c>
      <c r="H60" s="32">
        <v>0.42559999999999998</v>
      </c>
    </row>
    <row r="61" spans="1:8" s="1" customFormat="1" x14ac:dyDescent="0.25">
      <c r="A61" s="10" t="s">
        <v>163</v>
      </c>
      <c r="B61" s="32">
        <v>-999.99900000000002</v>
      </c>
      <c r="C61" s="32">
        <v>-0.40379999999999999</v>
      </c>
      <c r="D61" s="32">
        <v>-999.99900000000002</v>
      </c>
      <c r="E61" s="32">
        <v>-2.3696000000000002</v>
      </c>
      <c r="F61" s="32">
        <v>-999.99900000000002</v>
      </c>
      <c r="G61" s="32">
        <v>-999.99900000000002</v>
      </c>
      <c r="H61" s="32">
        <v>0.49509999999999998</v>
      </c>
    </row>
    <row r="62" spans="1:8" s="1" customFormat="1" x14ac:dyDescent="0.25">
      <c r="A62" s="10" t="s">
        <v>197</v>
      </c>
      <c r="B62" s="32">
        <v>-2.6164999999999998</v>
      </c>
      <c r="C62" s="32">
        <v>-0.90280000000000005</v>
      </c>
      <c r="D62" s="32">
        <v>2.2084000000000001</v>
      </c>
      <c r="E62" s="32">
        <v>-3.6621999999999999</v>
      </c>
      <c r="F62" s="32">
        <v>3.8159999999999998</v>
      </c>
      <c r="G62" s="32">
        <v>-0.96340000000000003</v>
      </c>
      <c r="H62" s="32">
        <v>0.42680000000000001</v>
      </c>
    </row>
    <row r="63" spans="1:8" s="1" customFormat="1" x14ac:dyDescent="0.25">
      <c r="A63" s="10" t="s">
        <v>138</v>
      </c>
      <c r="B63" s="32">
        <v>-2.7439</v>
      </c>
      <c r="C63" s="32">
        <v>0.57579999999999998</v>
      </c>
      <c r="D63" s="32">
        <v>0.2787</v>
      </c>
      <c r="E63" s="32">
        <v>-2.3096000000000001</v>
      </c>
      <c r="F63" s="32">
        <v>2.0061</v>
      </c>
      <c r="G63" s="32">
        <v>-1.4743999999999999</v>
      </c>
      <c r="H63" s="32">
        <v>0.2296</v>
      </c>
    </row>
    <row r="64" spans="1:8" s="1" customFormat="1" x14ac:dyDescent="0.25">
      <c r="A64" s="10" t="s">
        <v>148</v>
      </c>
      <c r="B64" s="32">
        <v>-3.3713000000000002</v>
      </c>
      <c r="C64" s="32">
        <v>0.1198</v>
      </c>
      <c r="D64" s="32">
        <v>-1.8637999999999999</v>
      </c>
      <c r="E64" s="32">
        <v>-2.6534</v>
      </c>
      <c r="F64" s="32">
        <v>0.13120000000000001</v>
      </c>
      <c r="G64" s="32">
        <v>-2.2896999999999998</v>
      </c>
      <c r="H64" s="32">
        <v>0.3115</v>
      </c>
    </row>
    <row r="65" spans="1:8" s="1" customFormat="1" x14ac:dyDescent="0.25">
      <c r="A65" s="10" t="s">
        <v>144</v>
      </c>
      <c r="B65" s="32">
        <v>-999.99900000000002</v>
      </c>
      <c r="C65" s="32">
        <v>-1.3599999999999999E-2</v>
      </c>
      <c r="D65" s="32">
        <v>-999.99900000000002</v>
      </c>
      <c r="E65" s="32">
        <v>-2.8774000000000002</v>
      </c>
      <c r="F65" s="32">
        <v>-999.99900000000002</v>
      </c>
      <c r="G65" s="32">
        <v>-999.99900000000002</v>
      </c>
      <c r="H65" s="32">
        <v>0.38030000000000003</v>
      </c>
    </row>
    <row r="66" spans="1:8" s="1" customFormat="1" x14ac:dyDescent="0.25">
      <c r="A66" s="10" t="s">
        <v>157</v>
      </c>
      <c r="B66" s="32">
        <v>-2.7957999999999998</v>
      </c>
      <c r="C66" s="32">
        <v>-0.79730000000000001</v>
      </c>
      <c r="D66" s="32">
        <v>1.2214</v>
      </c>
      <c r="E66" s="32">
        <v>-2.3571</v>
      </c>
      <c r="F66" s="32">
        <v>3.0158999999999998</v>
      </c>
      <c r="G66" s="32">
        <v>-1.5597000000000001</v>
      </c>
      <c r="H66" s="32">
        <v>0.4128</v>
      </c>
    </row>
    <row r="67" spans="1:8" s="1" customFormat="1" x14ac:dyDescent="0.25">
      <c r="A67" s="10" t="s">
        <v>183</v>
      </c>
      <c r="B67" s="32">
        <v>-3.6076999999999999</v>
      </c>
      <c r="C67" s="32">
        <v>-1.1187</v>
      </c>
      <c r="D67" s="32">
        <v>5.7299999999999997E-2</v>
      </c>
      <c r="E67" s="32">
        <v>-3.6160999999999999</v>
      </c>
      <c r="F67" s="32">
        <v>1.9921</v>
      </c>
      <c r="G67" s="32">
        <v>-1.9763999999999999</v>
      </c>
      <c r="H67" s="32">
        <v>0.43409999999999999</v>
      </c>
    </row>
    <row r="68" spans="1:8" s="1" customFormat="1" x14ac:dyDescent="0.25">
      <c r="A68" s="10" t="s">
        <v>181</v>
      </c>
      <c r="B68" s="32">
        <v>-999.99900000000002</v>
      </c>
      <c r="C68" s="32">
        <v>-1.2553000000000001</v>
      </c>
      <c r="D68" s="32">
        <v>-999.99900000000002</v>
      </c>
      <c r="E68" s="32">
        <v>-2.5901000000000001</v>
      </c>
      <c r="F68" s="32">
        <v>-999.99900000000002</v>
      </c>
      <c r="G68" s="32">
        <v>-999.99900000000002</v>
      </c>
      <c r="H68" s="32">
        <v>0.50590000000000002</v>
      </c>
    </row>
    <row r="69" spans="1:8" s="13" customFormat="1" ht="15.75" x14ac:dyDescent="0.25">
      <c r="A69" s="10" t="s">
        <v>204</v>
      </c>
      <c r="B69" s="32">
        <v>-3.5682</v>
      </c>
      <c r="C69" s="32">
        <v>-0.26100000000000001</v>
      </c>
      <c r="D69" s="32">
        <v>-0.33169999999999999</v>
      </c>
      <c r="E69" s="32">
        <v>-3.1989000000000001</v>
      </c>
      <c r="F69" s="32">
        <v>1.6782999999999999</v>
      </c>
      <c r="G69" s="32">
        <v>-1.9065000000000001</v>
      </c>
      <c r="H69" s="32">
        <v>0.18529999999999999</v>
      </c>
    </row>
    <row r="70" spans="1:8" s="13" customFormat="1" ht="15.75" x14ac:dyDescent="0.25">
      <c r="A70" s="10" t="s">
        <v>140</v>
      </c>
      <c r="B70" s="32">
        <v>-999.99900000000002</v>
      </c>
      <c r="C70" s="32">
        <v>0.64390000000000003</v>
      </c>
      <c r="D70" s="32">
        <v>-999.99900000000002</v>
      </c>
      <c r="E70" s="32">
        <v>-1.9896</v>
      </c>
      <c r="F70" s="32">
        <v>-999.99900000000002</v>
      </c>
      <c r="G70" s="32">
        <v>-999.99900000000002</v>
      </c>
      <c r="H70" s="32">
        <v>0.47620000000000001</v>
      </c>
    </row>
    <row r="71" spans="1:8" s="13" customFormat="1" ht="15.75" x14ac:dyDescent="0.25">
      <c r="A71" s="10" t="s">
        <v>213</v>
      </c>
      <c r="B71" s="32">
        <v>-1.3342000000000001</v>
      </c>
      <c r="C71" s="32">
        <v>-0.22570000000000001</v>
      </c>
      <c r="D71" s="32">
        <v>2.1999</v>
      </c>
      <c r="E71" s="32">
        <v>-2.6065</v>
      </c>
      <c r="F71" s="32">
        <v>3.3917000000000002</v>
      </c>
      <c r="G71" s="32">
        <v>0.29780000000000001</v>
      </c>
      <c r="H71" s="32">
        <v>0.60740000000000005</v>
      </c>
    </row>
    <row r="72" spans="1:8" s="13" customFormat="1" ht="15.75" x14ac:dyDescent="0.25">
      <c r="A72" s="10" t="s">
        <v>223</v>
      </c>
      <c r="B72" s="32">
        <v>-1.7408999999999999</v>
      </c>
      <c r="C72" s="32">
        <v>-0.21579999999999999</v>
      </c>
      <c r="D72" s="32">
        <v>1.3816999999999999</v>
      </c>
      <c r="E72" s="32">
        <v>-2.5903</v>
      </c>
      <c r="F72" s="32">
        <v>2.7164999999999999</v>
      </c>
      <c r="G72" s="32">
        <v>-0.12570000000000001</v>
      </c>
      <c r="H72" s="32">
        <v>0.57340000000000002</v>
      </c>
    </row>
    <row r="73" spans="1:8" s="13" customFormat="1" ht="15.75" x14ac:dyDescent="0.25">
      <c r="A73" s="10" t="s">
        <v>210</v>
      </c>
      <c r="B73" s="32">
        <v>-999.99900000000002</v>
      </c>
      <c r="C73" s="32">
        <v>0.107</v>
      </c>
      <c r="D73" s="32">
        <v>-999.99900000000002</v>
      </c>
      <c r="E73" s="32">
        <v>-2.5541999999999998</v>
      </c>
      <c r="F73" s="32">
        <v>-999.99900000000002</v>
      </c>
      <c r="G73" s="32">
        <v>-999.99900000000002</v>
      </c>
      <c r="H73" s="32">
        <v>-999.99900000000002</v>
      </c>
    </row>
    <row r="74" spans="1:8" s="13" customFormat="1" ht="15.75" x14ac:dyDescent="0.25">
      <c r="A74" s="10" t="s">
        <v>215</v>
      </c>
      <c r="B74" s="32">
        <v>-2.1145</v>
      </c>
      <c r="C74" s="32">
        <v>2.07E-2</v>
      </c>
      <c r="D74" s="32">
        <v>0.25609999999999999</v>
      </c>
      <c r="E74" s="32">
        <v>-2.56</v>
      </c>
      <c r="F74" s="32">
        <v>1.7384999999999999</v>
      </c>
      <c r="G74" s="32">
        <v>-0.60199999999999998</v>
      </c>
      <c r="H74" s="32">
        <v>0.50839999999999996</v>
      </c>
    </row>
    <row r="75" spans="1:8" s="13" customFormat="1" ht="15.75" x14ac:dyDescent="0.25">
      <c r="A75" s="10" t="s">
        <v>217</v>
      </c>
      <c r="B75" s="32">
        <v>-1.5347</v>
      </c>
      <c r="C75" s="32">
        <v>-0.1101</v>
      </c>
      <c r="D75" s="32">
        <v>1.5457000000000001</v>
      </c>
      <c r="E75" s="32">
        <v>-2.7688000000000001</v>
      </c>
      <c r="F75" s="32">
        <v>2.8260999999999998</v>
      </c>
      <c r="G75" s="32">
        <v>4.48E-2</v>
      </c>
      <c r="H75" s="32">
        <v>0.56659999999999999</v>
      </c>
    </row>
    <row r="76" spans="1:8" s="13" customFormat="1" ht="15.75" x14ac:dyDescent="0.25">
      <c r="A76" s="10" t="s">
        <v>221</v>
      </c>
      <c r="B76" s="32">
        <v>-2.3464</v>
      </c>
      <c r="C76" s="32">
        <v>-0.22270000000000001</v>
      </c>
      <c r="D76" s="32">
        <v>0.31390000000000001</v>
      </c>
      <c r="E76" s="32">
        <v>-2.8166000000000002</v>
      </c>
      <c r="F76" s="32">
        <v>1.8476999999999999</v>
      </c>
      <c r="G76" s="32">
        <v>-0.61409999999999998</v>
      </c>
      <c r="H76" s="32">
        <v>0.56399999999999995</v>
      </c>
    </row>
    <row r="77" spans="1:8" s="13" customFormat="1" ht="15.75" x14ac:dyDescent="0.25">
      <c r="A77" s="10" t="s">
        <v>227</v>
      </c>
      <c r="B77" s="32">
        <v>-2.7488000000000001</v>
      </c>
      <c r="C77" s="32">
        <v>-0.20039999999999999</v>
      </c>
      <c r="D77" s="32">
        <v>4.7000000000000002E-3</v>
      </c>
      <c r="E77" s="32">
        <v>-2.4567000000000001</v>
      </c>
      <c r="F77" s="32">
        <v>1.6275999999999999</v>
      </c>
      <c r="G77" s="32">
        <v>-1.0406</v>
      </c>
      <c r="H77" s="32">
        <v>0.56499999999999995</v>
      </c>
    </row>
    <row r="78" spans="1:8" s="14" customFormat="1" ht="15.75" x14ac:dyDescent="0.25">
      <c r="A78" s="10" t="s">
        <v>225</v>
      </c>
      <c r="B78" s="32">
        <v>-1.9047000000000001</v>
      </c>
      <c r="C78" s="32">
        <v>7.3300000000000004E-2</v>
      </c>
      <c r="D78" s="32">
        <v>0.54959999999999998</v>
      </c>
      <c r="E78" s="32">
        <v>-2.8666</v>
      </c>
      <c r="F78" s="32">
        <v>1.8491</v>
      </c>
      <c r="G78" s="32">
        <v>-0.1729</v>
      </c>
      <c r="H78" s="32">
        <v>0.64510000000000001</v>
      </c>
    </row>
    <row r="79" spans="1:8" s="14" customFormat="1" ht="15.75" x14ac:dyDescent="0.25">
      <c r="A79" s="10" t="s">
        <v>201</v>
      </c>
      <c r="B79" s="32">
        <v>-1.4302999999999999</v>
      </c>
      <c r="C79" s="32">
        <v>0.57969999999999999</v>
      </c>
      <c r="D79" s="32">
        <v>0.67589999999999995</v>
      </c>
      <c r="E79" s="32">
        <v>-2.3948</v>
      </c>
      <c r="F79" s="32">
        <v>2.0689000000000002</v>
      </c>
      <c r="G79" s="32">
        <v>0.16769999999999999</v>
      </c>
      <c r="H79" s="32">
        <v>0.43340000000000001</v>
      </c>
    </row>
  </sheetData>
  <sortState ref="A2:H80">
    <sortCondition ref="A2:A8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0"/>
  <sheetViews>
    <sheetView topLeftCell="I1" workbookViewId="0">
      <selection activeCell="C10" sqref="C10"/>
    </sheetView>
  </sheetViews>
  <sheetFormatPr defaultRowHeight="15" x14ac:dyDescent="0.25"/>
  <cols>
    <col min="1" max="1" width="9.85546875" style="10" bestFit="1" customWidth="1"/>
    <col min="2" max="2" width="14.28515625" style="10" bestFit="1" customWidth="1"/>
    <col min="3" max="3" width="8.7109375" style="15" bestFit="1" customWidth="1"/>
    <col min="4" max="4" width="7.5703125" style="29" bestFit="1" customWidth="1"/>
    <col min="5" max="5" width="7.85546875" style="29" bestFit="1" customWidth="1"/>
    <col min="6" max="6" width="8.140625" style="29" bestFit="1" customWidth="1"/>
    <col min="7" max="7" width="10.28515625" style="29" bestFit="1" customWidth="1"/>
    <col min="8" max="8" width="8.85546875" style="29" bestFit="1" customWidth="1"/>
    <col min="9" max="9" width="7.140625" style="29" bestFit="1" customWidth="1"/>
    <col min="10" max="10" width="10.5703125" style="29" bestFit="1" customWidth="1"/>
    <col min="11" max="11" width="6.5703125" style="29" bestFit="1" customWidth="1"/>
    <col min="12" max="12" width="6" style="15" bestFit="1" customWidth="1"/>
    <col min="13" max="13" width="15.85546875" style="29" bestFit="1" customWidth="1"/>
    <col min="14" max="14" width="14.5703125" style="29" bestFit="1" customWidth="1"/>
    <col min="15" max="15" width="19.7109375" style="29" bestFit="1" customWidth="1"/>
    <col min="16" max="16" width="13.5703125" style="29" bestFit="1" customWidth="1"/>
    <col min="17" max="17" width="14.140625" style="29" bestFit="1" customWidth="1"/>
    <col min="18" max="18" width="12" style="29" bestFit="1" customWidth="1"/>
    <col min="19" max="19" width="12.5703125" style="29" bestFit="1" customWidth="1"/>
    <col min="20" max="20" width="12.28515625" style="29" bestFit="1" customWidth="1"/>
    <col min="21" max="21" width="7.85546875" style="21" bestFit="1" customWidth="1"/>
    <col min="22" max="23" width="8.140625" style="21" bestFit="1" customWidth="1"/>
    <col min="24" max="25" width="6.5703125" style="21" bestFit="1" customWidth="1"/>
    <col min="26" max="26" width="5.5703125" style="21" bestFit="1" customWidth="1"/>
    <col min="27" max="27" width="9.140625" bestFit="1" customWidth="1"/>
    <col min="28" max="28" width="13.85546875" customWidth="1"/>
    <col min="29" max="30" width="11.42578125" customWidth="1"/>
    <col min="31" max="31" width="5.42578125" style="17" bestFit="1" customWidth="1"/>
    <col min="32" max="32" width="6.42578125" style="17" bestFit="1" customWidth="1"/>
    <col min="33" max="34" width="7.42578125" style="17" bestFit="1" customWidth="1"/>
    <col min="35" max="35" width="10" style="17" bestFit="1" customWidth="1"/>
    <col min="36" max="36" width="6.5703125" style="17" bestFit="1" customWidth="1"/>
    <col min="37" max="37" width="8.7109375" style="17" bestFit="1" customWidth="1"/>
    <col min="38" max="39" width="7.5703125" style="17" customWidth="1"/>
    <col min="40" max="40" width="7.7109375" style="17" bestFit="1" customWidth="1"/>
    <col min="41" max="41" width="3.28515625" style="17" bestFit="1" customWidth="1"/>
    <col min="42" max="42" width="6.28515625" style="17" bestFit="1" customWidth="1"/>
    <col min="43" max="44" width="6.5703125" style="17" bestFit="1" customWidth="1"/>
    <col min="45" max="46" width="8.7109375" style="17" bestFit="1" customWidth="1"/>
    <col min="47" max="47" width="9.7109375" style="17" bestFit="1" customWidth="1"/>
    <col min="48" max="48" width="6.28515625" style="17" bestFit="1" customWidth="1"/>
    <col min="49" max="49" width="5.140625" style="17" bestFit="1" customWidth="1"/>
    <col min="50" max="50" width="6.5703125" style="17" bestFit="1" customWidth="1"/>
    <col min="51" max="51" width="8.42578125" style="17" bestFit="1" customWidth="1"/>
    <col min="52" max="52" width="8.7109375" style="17" bestFit="1" customWidth="1"/>
    <col min="53" max="53" width="7.7109375" style="17" bestFit="1" customWidth="1"/>
    <col min="54" max="54" width="8.7109375" style="17" bestFit="1" customWidth="1"/>
    <col min="55" max="55" width="5.5703125" style="17" bestFit="1" customWidth="1"/>
    <col min="56" max="56" width="7.42578125" style="17" bestFit="1" customWidth="1"/>
    <col min="57" max="57" width="4.85546875" style="17" bestFit="1" customWidth="1"/>
    <col min="58" max="58" width="5.140625" style="17" bestFit="1" customWidth="1"/>
    <col min="59" max="59" width="8.42578125" style="17" bestFit="1" customWidth="1"/>
    <col min="60" max="60" width="6.5703125" style="17" bestFit="1" customWidth="1"/>
    <col min="61" max="61" width="5.5703125" style="17" bestFit="1" customWidth="1"/>
    <col min="62" max="62" width="6.5703125" style="17" bestFit="1" customWidth="1"/>
    <col min="63" max="63" width="9.7109375" style="17" bestFit="1" customWidth="1"/>
    <col min="64" max="64" width="5.7109375" style="17" bestFit="1" customWidth="1"/>
    <col min="65" max="65" width="7.7109375" style="17" bestFit="1" customWidth="1"/>
    <col min="66" max="66" width="3.140625" style="17" bestFit="1" customWidth="1"/>
    <col min="67" max="67" width="6.7109375" style="17" bestFit="1" customWidth="1"/>
    <col min="68" max="68" width="22.5703125" style="17" customWidth="1"/>
    <col min="69" max="69" width="8.7109375" style="17" bestFit="1" customWidth="1"/>
    <col min="70" max="70" width="2.5703125" style="17" bestFit="1" customWidth="1"/>
    <col min="71" max="71" width="7.7109375" style="17" bestFit="1" customWidth="1"/>
    <col min="72" max="72" width="8.7109375" style="17" bestFit="1" customWidth="1"/>
    <col min="73" max="73" width="7.42578125" style="17" bestFit="1" customWidth="1"/>
    <col min="74" max="74" width="5.5703125" style="15" bestFit="1" customWidth="1"/>
    <col min="75" max="75" width="5" style="15" bestFit="1" customWidth="1"/>
    <col min="76" max="76" width="7.5703125" style="15" bestFit="1" customWidth="1"/>
    <col min="77" max="77" width="8.5703125" style="15" bestFit="1" customWidth="1"/>
    <col min="78" max="79" width="7.5703125" style="15" bestFit="1" customWidth="1"/>
    <col min="80" max="80" width="8.5703125" style="15" bestFit="1" customWidth="1"/>
    <col min="81" max="81" width="7.5703125" style="15" bestFit="1" customWidth="1"/>
    <col min="82" max="16384" width="9.140625" style="15"/>
  </cols>
  <sheetData>
    <row r="1" spans="1:73" x14ac:dyDescent="0.25">
      <c r="O1" s="29" t="s">
        <v>283</v>
      </c>
      <c r="P1" s="29" t="s">
        <v>241</v>
      </c>
      <c r="Q1" s="29" t="s">
        <v>241</v>
      </c>
      <c r="R1" s="29" t="s">
        <v>241</v>
      </c>
      <c r="S1" s="29" t="s">
        <v>241</v>
      </c>
      <c r="T1" s="29" t="s">
        <v>241</v>
      </c>
      <c r="U1" s="21" t="s">
        <v>242</v>
      </c>
      <c r="V1" s="21" t="s">
        <v>242</v>
      </c>
      <c r="W1" s="21" t="s">
        <v>242</v>
      </c>
      <c r="X1" s="21" t="s">
        <v>242</v>
      </c>
      <c r="Y1" s="21" t="s">
        <v>242</v>
      </c>
      <c r="Z1" s="21" t="s">
        <v>242</v>
      </c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Z1" s="22"/>
      <c r="BA1" s="22"/>
      <c r="BB1" s="22"/>
      <c r="BC1" s="22"/>
      <c r="BD1" s="22"/>
      <c r="BE1" s="22"/>
      <c r="BF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3" s="19" customFormat="1" x14ac:dyDescent="0.25">
      <c r="A2" s="33" t="s">
        <v>233</v>
      </c>
      <c r="B2" s="37" t="s">
        <v>275</v>
      </c>
      <c r="C2" s="37" t="s">
        <v>0</v>
      </c>
      <c r="D2" s="37" t="s">
        <v>23</v>
      </c>
      <c r="E2" s="37" t="s">
        <v>24</v>
      </c>
      <c r="F2" s="37" t="s">
        <v>25</v>
      </c>
      <c r="G2" s="37" t="s">
        <v>26</v>
      </c>
      <c r="H2" s="37" t="s">
        <v>27</v>
      </c>
      <c r="I2" s="37" t="s">
        <v>28</v>
      </c>
      <c r="J2" s="37" t="s">
        <v>29</v>
      </c>
      <c r="K2" s="37" t="s">
        <v>30</v>
      </c>
      <c r="L2" s="37" t="s">
        <v>22</v>
      </c>
      <c r="M2" s="37" t="s">
        <v>243</v>
      </c>
      <c r="N2" s="37" t="s">
        <v>244</v>
      </c>
      <c r="O2" s="37" t="s">
        <v>245</v>
      </c>
      <c r="P2" s="37" t="s">
        <v>281</v>
      </c>
      <c r="Q2" s="37" t="s">
        <v>282</v>
      </c>
      <c r="R2" s="37" t="s">
        <v>246</v>
      </c>
      <c r="S2" s="37" t="s">
        <v>247</v>
      </c>
      <c r="T2" s="37" t="s">
        <v>248</v>
      </c>
      <c r="U2" s="37" t="s">
        <v>249</v>
      </c>
      <c r="V2" s="37" t="s">
        <v>250</v>
      </c>
      <c r="W2" s="37" t="s">
        <v>251</v>
      </c>
      <c r="X2" s="37" t="s">
        <v>12</v>
      </c>
      <c r="Y2" s="37" t="s">
        <v>19</v>
      </c>
      <c r="Z2" s="41" t="s">
        <v>9</v>
      </c>
    </row>
    <row r="3" spans="1:73" s="4" customFormat="1" x14ac:dyDescent="0.25">
      <c r="A3" s="10" t="s">
        <v>218</v>
      </c>
      <c r="B3" s="10" t="s">
        <v>219</v>
      </c>
      <c r="C3" s="15" t="s">
        <v>211</v>
      </c>
      <c r="D3" s="29">
        <v>1.1178202505115025</v>
      </c>
      <c r="E3" s="29">
        <v>0.90474119182253165</v>
      </c>
      <c r="F3" s="29">
        <v>0.50759309340545034</v>
      </c>
      <c r="G3" s="29">
        <v>1.7371353654539494</v>
      </c>
      <c r="H3" s="29">
        <v>0.57880491359566932</v>
      </c>
      <c r="I3" s="29">
        <v>0.21833568406205922</v>
      </c>
      <c r="J3" s="29">
        <v>0.58255659121171777</v>
      </c>
      <c r="K3" s="29">
        <v>6.5476494961379098E-2</v>
      </c>
      <c r="L3" s="15">
        <v>181</v>
      </c>
      <c r="M3" s="29">
        <f t="shared" ref="M3:M66" si="0">D3/F3</f>
        <v>2.202197518118358</v>
      </c>
      <c r="N3" s="29">
        <f t="shared" ref="N3:N66" si="1">E3/K3</f>
        <v>13.817801217920838</v>
      </c>
      <c r="O3" s="29">
        <f t="shared" ref="O3:O66" si="2">E3+K3-I3</f>
        <v>0.75188200272185157</v>
      </c>
      <c r="P3" s="29">
        <f t="shared" ref="P3:P66" si="3">O3/(1+1/M3)</f>
        <v>0.51708012105539369</v>
      </c>
      <c r="Q3" s="29">
        <f t="shared" ref="Q3:Q66" si="4">O3/(M3+1)</f>
        <v>0.23480188166645782</v>
      </c>
      <c r="R3" s="29">
        <f t="shared" ref="R3:R66" si="5">D3+P3</f>
        <v>1.6349003715668962</v>
      </c>
      <c r="S3" s="29">
        <f t="shared" ref="S3:S66" si="6">F3+Q3</f>
        <v>0.7423949750719081</v>
      </c>
      <c r="T3" s="29">
        <f t="shared" ref="T3:T66" si="7">IF(E3-(E3*(1+1/N3)-I3)&gt;0,E3-(E3*(1+1/N3)-I3),0)</f>
        <v>0.15285918910068008</v>
      </c>
      <c r="U3" s="21">
        <f t="shared" ref="U3:U34" si="8">R3/0.0499</f>
        <v>32.763534500338601</v>
      </c>
      <c r="V3" s="21">
        <f t="shared" ref="V3:V34" si="9">S3/0.08229</f>
        <v>9.0216912756338328</v>
      </c>
      <c r="W3" s="21">
        <f t="shared" ref="W3:W34" si="10">T3/0.0435</f>
        <v>3.514004347142071</v>
      </c>
      <c r="X3" s="21">
        <f t="shared" ref="X3:X34" si="11">G3/0.01639</f>
        <v>105.98751467077179</v>
      </c>
      <c r="Y3" s="21">
        <f t="shared" ref="Y3:Y34" si="12">H3/0.02082</f>
        <v>27.800428126593143</v>
      </c>
      <c r="Z3" s="21">
        <f t="shared" ref="Z3:Z34" si="13">I3/0.02821</f>
        <v>7.739655585326453</v>
      </c>
      <c r="AA3"/>
      <c r="AB3"/>
      <c r="AC3"/>
      <c r="AD3"/>
      <c r="AE3" s="2"/>
      <c r="AF3" s="2"/>
      <c r="AG3" s="2"/>
      <c r="AH3" s="2"/>
      <c r="AI3" s="2"/>
      <c r="AJ3" s="2"/>
      <c r="AK3" s="3"/>
      <c r="AL3" s="2"/>
      <c r="AM3" s="2"/>
      <c r="AN3" s="3"/>
      <c r="AO3" s="2"/>
      <c r="AP3" s="2"/>
      <c r="AQ3" s="2"/>
      <c r="AR3" s="2"/>
      <c r="AS3" s="2"/>
      <c r="AT3" s="2"/>
      <c r="AU3" s="2"/>
      <c r="AV3" s="2"/>
      <c r="AW3" s="3"/>
      <c r="AX3" s="2"/>
      <c r="AY3" s="2"/>
      <c r="AZ3" s="2"/>
      <c r="BA3" s="2"/>
      <c r="BB3" s="2"/>
      <c r="BC3" s="2"/>
      <c r="BD3" s="2"/>
      <c r="BE3" s="2"/>
      <c r="BF3" s="3"/>
      <c r="BG3" s="2"/>
      <c r="BH3" s="2"/>
      <c r="BI3" s="2"/>
      <c r="BJ3" s="2"/>
      <c r="BK3" s="2"/>
      <c r="BL3" s="3"/>
      <c r="BM3" s="3"/>
      <c r="BN3" s="2"/>
      <c r="BO3" s="3"/>
      <c r="BP3" s="2"/>
      <c r="BQ3" s="2"/>
      <c r="BR3" s="2"/>
      <c r="BS3" s="2"/>
      <c r="BT3" s="2"/>
      <c r="BU3" s="3"/>
    </row>
    <row r="4" spans="1:73" s="4" customFormat="1" x14ac:dyDescent="0.25">
      <c r="A4" s="10" t="s">
        <v>212</v>
      </c>
      <c r="B4" s="10" t="s">
        <v>213</v>
      </c>
      <c r="C4" s="15" t="s">
        <v>211</v>
      </c>
      <c r="D4" s="29">
        <v>0.99805379509955583</v>
      </c>
      <c r="E4" s="29">
        <v>0.91344062635928669</v>
      </c>
      <c r="F4" s="29">
        <v>0.54087788641564383</v>
      </c>
      <c r="G4" s="29">
        <v>1.7207472959685348</v>
      </c>
      <c r="H4" s="29">
        <v>0.47886737455756817</v>
      </c>
      <c r="I4" s="29">
        <v>0.20310296191819463</v>
      </c>
      <c r="J4" s="29">
        <v>0.64913448735019974</v>
      </c>
      <c r="K4" s="29">
        <v>7.9287943117295007E-2</v>
      </c>
      <c r="L4" s="15">
        <v>177</v>
      </c>
      <c r="M4" s="29">
        <f t="shared" si="0"/>
        <v>1.8452479204013712</v>
      </c>
      <c r="N4" s="29">
        <f t="shared" si="1"/>
        <v>11.520548906256577</v>
      </c>
      <c r="O4" s="29">
        <f t="shared" si="2"/>
        <v>0.78962560755838707</v>
      </c>
      <c r="P4" s="29">
        <f t="shared" si="3"/>
        <v>0.51210124776657084</v>
      </c>
      <c r="Q4" s="29">
        <f t="shared" si="4"/>
        <v>0.27752435979181622</v>
      </c>
      <c r="R4" s="29">
        <f t="shared" si="5"/>
        <v>1.5101550428661268</v>
      </c>
      <c r="S4" s="29">
        <f t="shared" si="6"/>
        <v>0.81840224620746005</v>
      </c>
      <c r="T4" s="29">
        <f t="shared" si="7"/>
        <v>0.12381501880089962</v>
      </c>
      <c r="U4" s="21">
        <f t="shared" si="8"/>
        <v>30.263628113549636</v>
      </c>
      <c r="V4" s="21">
        <f t="shared" si="9"/>
        <v>9.9453426443973747</v>
      </c>
      <c r="W4" s="21">
        <f t="shared" si="10"/>
        <v>2.8463222712850489</v>
      </c>
      <c r="X4" s="21">
        <f t="shared" si="11"/>
        <v>104.98763245689658</v>
      </c>
      <c r="Y4" s="21">
        <f t="shared" si="12"/>
        <v>23.000354205454762</v>
      </c>
      <c r="Z4" s="21">
        <f t="shared" si="13"/>
        <v>7.1996796142571657</v>
      </c>
      <c r="AA4"/>
      <c r="AB4"/>
      <c r="AC4"/>
      <c r="AD4"/>
      <c r="AE4" s="2"/>
      <c r="AF4" s="2"/>
      <c r="AG4" s="2"/>
      <c r="AH4" s="2"/>
      <c r="AI4" s="2"/>
      <c r="AJ4" s="2"/>
      <c r="AK4" s="3"/>
      <c r="AL4" s="2"/>
      <c r="AM4" s="3"/>
      <c r="AN4" s="3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3"/>
      <c r="BA4" s="2"/>
      <c r="BB4" s="3"/>
      <c r="BC4" s="2"/>
      <c r="BD4" s="2"/>
      <c r="BE4" s="2"/>
      <c r="BF4" s="3"/>
      <c r="BG4" s="2"/>
      <c r="BH4" s="2"/>
      <c r="BI4" s="2"/>
      <c r="BJ4" s="2"/>
      <c r="BK4" s="2"/>
      <c r="BL4" s="2"/>
      <c r="BM4" s="3"/>
      <c r="BN4" s="2"/>
      <c r="BO4" s="3"/>
      <c r="BP4" s="2"/>
      <c r="BQ4" s="2"/>
      <c r="BR4" s="2"/>
      <c r="BS4" s="3"/>
      <c r="BT4" s="3"/>
      <c r="BU4" s="3"/>
    </row>
    <row r="5" spans="1:73" s="4" customFormat="1" x14ac:dyDescent="0.25">
      <c r="A5" s="10" t="s">
        <v>222</v>
      </c>
      <c r="B5" s="10" t="s">
        <v>223</v>
      </c>
      <c r="C5" s="15" t="s">
        <v>211</v>
      </c>
      <c r="D5" s="29">
        <v>0.99805379509955583</v>
      </c>
      <c r="E5" s="29">
        <v>0.86994345367551118</v>
      </c>
      <c r="F5" s="29">
        <v>0.54919908466819223</v>
      </c>
      <c r="G5" s="29">
        <v>1.7207472959685348</v>
      </c>
      <c r="H5" s="29">
        <v>0.49968769519050593</v>
      </c>
      <c r="I5" s="29">
        <v>0.20592383638928066</v>
      </c>
      <c r="J5" s="29">
        <v>0.61584553928095875</v>
      </c>
      <c r="K5" s="29">
        <v>7.4172591948437255E-2</v>
      </c>
      <c r="L5" s="15">
        <v>177</v>
      </c>
      <c r="M5" s="29">
        <f t="shared" si="0"/>
        <v>1.8172896185771079</v>
      </c>
      <c r="N5" s="29">
        <f t="shared" si="1"/>
        <v>11.728637638553495</v>
      </c>
      <c r="O5" s="29">
        <f t="shared" si="2"/>
        <v>0.73819220923466777</v>
      </c>
      <c r="P5" s="29">
        <f t="shared" si="3"/>
        <v>0.47617008542920086</v>
      </c>
      <c r="Q5" s="29">
        <f t="shared" si="4"/>
        <v>0.26202212380546697</v>
      </c>
      <c r="R5" s="29">
        <f t="shared" si="5"/>
        <v>1.4742238805287566</v>
      </c>
      <c r="S5" s="29">
        <f t="shared" si="6"/>
        <v>0.81122120847365919</v>
      </c>
      <c r="T5" s="29">
        <f t="shared" si="7"/>
        <v>0.13175124444084341</v>
      </c>
      <c r="U5" s="21">
        <f t="shared" si="8"/>
        <v>29.543564740055242</v>
      </c>
      <c r="V5" s="21">
        <f t="shared" si="9"/>
        <v>9.8580776336572988</v>
      </c>
      <c r="W5" s="21">
        <f t="shared" si="10"/>
        <v>3.028764240019389</v>
      </c>
      <c r="X5" s="21">
        <f t="shared" si="11"/>
        <v>104.98763245689658</v>
      </c>
      <c r="Y5" s="21">
        <f t="shared" si="12"/>
        <v>24.000369605691926</v>
      </c>
      <c r="Z5" s="21">
        <f t="shared" si="13"/>
        <v>7.2996751644551816</v>
      </c>
      <c r="AA5"/>
      <c r="AB5"/>
      <c r="AC5"/>
      <c r="AD5"/>
      <c r="AE5" s="2"/>
      <c r="AF5" s="2"/>
      <c r="AG5" s="2"/>
      <c r="AH5" s="2"/>
      <c r="AI5" s="2"/>
      <c r="AJ5" s="2"/>
      <c r="AK5" s="2"/>
      <c r="AL5" s="2"/>
      <c r="AM5" s="3"/>
      <c r="AN5" s="3"/>
      <c r="AO5" s="2"/>
      <c r="AP5" s="3"/>
      <c r="AQ5" s="2"/>
      <c r="AR5" s="2"/>
      <c r="AS5" s="3"/>
      <c r="AT5" s="3"/>
      <c r="AU5" s="2"/>
      <c r="AV5" s="2"/>
      <c r="AW5" s="3"/>
      <c r="AX5" s="2"/>
      <c r="AY5" s="2"/>
      <c r="AZ5" s="3"/>
      <c r="BA5" s="2"/>
      <c r="BB5" s="2"/>
      <c r="BC5" s="2"/>
      <c r="BD5" s="2"/>
      <c r="BE5" s="2"/>
      <c r="BF5" s="3"/>
      <c r="BG5" s="2"/>
      <c r="BH5" s="2"/>
      <c r="BI5" s="2"/>
      <c r="BJ5" s="2"/>
      <c r="BK5" s="2"/>
      <c r="BL5" s="2"/>
      <c r="BM5" s="3"/>
      <c r="BN5" s="2"/>
      <c r="BO5" s="3"/>
      <c r="BP5" s="2"/>
      <c r="BQ5" s="2"/>
      <c r="BR5" s="2"/>
      <c r="BS5" s="3"/>
      <c r="BT5" s="3"/>
      <c r="BU5" s="3"/>
    </row>
    <row r="6" spans="1:73" s="4" customFormat="1" x14ac:dyDescent="0.25">
      <c r="A6" s="10" t="s">
        <v>209</v>
      </c>
      <c r="B6" s="10" t="s">
        <v>210</v>
      </c>
      <c r="C6" s="15" t="s">
        <v>211</v>
      </c>
      <c r="D6" s="29">
        <v>1.0379759469035381</v>
      </c>
      <c r="E6" s="29">
        <v>0.95693779904306231</v>
      </c>
      <c r="F6" s="29">
        <v>0.48096525899729564</v>
      </c>
      <c r="G6" s="29">
        <v>1.4634546050475252</v>
      </c>
      <c r="H6" s="29">
        <v>0.53091817613991255</v>
      </c>
      <c r="I6" s="29">
        <v>0.20733427362482368</v>
      </c>
      <c r="J6" s="29" t="s">
        <v>74</v>
      </c>
      <c r="K6" s="29">
        <v>6.4709192286050432E-2</v>
      </c>
      <c r="L6" s="15">
        <v>178.9</v>
      </c>
      <c r="M6" s="29">
        <f t="shared" si="0"/>
        <v>2.1581100245524687</v>
      </c>
      <c r="N6" s="29">
        <f t="shared" si="1"/>
        <v>14.788282239915278</v>
      </c>
      <c r="O6" s="29">
        <f t="shared" si="2"/>
        <v>0.81431271770428892</v>
      </c>
      <c r="P6" s="29">
        <f t="shared" si="3"/>
        <v>0.5564646024158787</v>
      </c>
      <c r="Q6" s="29">
        <f t="shared" si="4"/>
        <v>0.25784811528841023</v>
      </c>
      <c r="R6" s="29">
        <f t="shared" si="5"/>
        <v>1.5944405493194167</v>
      </c>
      <c r="S6" s="29">
        <f t="shared" si="6"/>
        <v>0.73881337428570593</v>
      </c>
      <c r="T6" s="29">
        <f t="shared" si="7"/>
        <v>0.14262508133877339</v>
      </c>
      <c r="U6" s="21">
        <f t="shared" si="8"/>
        <v>31.952716419226789</v>
      </c>
      <c r="V6" s="21">
        <f t="shared" si="9"/>
        <v>8.9781671440722555</v>
      </c>
      <c r="W6" s="21">
        <f t="shared" si="10"/>
        <v>3.2787375020407676</v>
      </c>
      <c r="X6" s="21">
        <f t="shared" si="11"/>
        <v>89.289481699055855</v>
      </c>
      <c r="Y6" s="21">
        <f t="shared" si="12"/>
        <v>25.50039270604767</v>
      </c>
      <c r="Z6" s="21">
        <f t="shared" si="13"/>
        <v>7.3496729395541891</v>
      </c>
      <c r="AA6"/>
      <c r="AB6"/>
      <c r="AC6"/>
      <c r="AD6"/>
      <c r="AE6" s="2"/>
      <c r="AF6" s="2"/>
      <c r="AG6" s="2"/>
      <c r="AH6" s="2"/>
      <c r="AI6" s="2"/>
      <c r="AJ6" s="2"/>
      <c r="AK6" s="3"/>
      <c r="AL6" s="2"/>
      <c r="AM6" s="3"/>
      <c r="AN6" s="3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3"/>
      <c r="BA6" s="2"/>
      <c r="BB6" s="2"/>
      <c r="BC6" s="2"/>
      <c r="BD6" s="2"/>
      <c r="BE6" s="2"/>
      <c r="BF6" s="3"/>
      <c r="BG6" s="2"/>
      <c r="BH6" s="2"/>
      <c r="BI6" s="2"/>
      <c r="BJ6" s="2"/>
      <c r="BK6" s="2"/>
      <c r="BL6" s="2"/>
      <c r="BM6" s="3"/>
      <c r="BN6" s="2"/>
      <c r="BO6" s="3"/>
      <c r="BP6" s="2"/>
      <c r="BQ6" s="2"/>
      <c r="BR6" s="2"/>
      <c r="BS6" s="3"/>
      <c r="BT6" s="3"/>
      <c r="BU6" s="3"/>
    </row>
    <row r="7" spans="1:73" s="4" customFormat="1" x14ac:dyDescent="0.25">
      <c r="A7" s="10" t="s">
        <v>214</v>
      </c>
      <c r="B7" s="10" t="s">
        <v>215</v>
      </c>
      <c r="C7" s="15" t="s">
        <v>211</v>
      </c>
      <c r="D7" s="29">
        <v>1.0479564848545335</v>
      </c>
      <c r="E7" s="29">
        <v>0.86994345367551118</v>
      </c>
      <c r="F7" s="29">
        <v>0.57416267942583732</v>
      </c>
      <c r="G7" s="29">
        <v>1.7207472959685348</v>
      </c>
      <c r="H7" s="29">
        <v>0.52050801582344364</v>
      </c>
      <c r="I7" s="29">
        <v>0.22284908321579688</v>
      </c>
      <c r="J7" s="29">
        <v>0.56591211717709722</v>
      </c>
      <c r="K7" s="29">
        <v>6.1384214026292905E-2</v>
      </c>
      <c r="L7" s="15">
        <v>175</v>
      </c>
      <c r="M7" s="29">
        <f t="shared" si="0"/>
        <v>1.8251908777883126</v>
      </c>
      <c r="N7" s="29">
        <f t="shared" si="1"/>
        <v>14.172103813252139</v>
      </c>
      <c r="O7" s="29">
        <f t="shared" si="2"/>
        <v>0.7084785844860072</v>
      </c>
      <c r="P7" s="29">
        <f t="shared" si="3"/>
        <v>0.45770664901924807</v>
      </c>
      <c r="Q7" s="29">
        <f t="shared" si="4"/>
        <v>0.25077193546675913</v>
      </c>
      <c r="R7" s="29">
        <f t="shared" si="5"/>
        <v>1.5056631338737816</v>
      </c>
      <c r="S7" s="29">
        <f t="shared" si="6"/>
        <v>0.82493461489259645</v>
      </c>
      <c r="T7" s="29">
        <f t="shared" si="7"/>
        <v>0.16146486918950409</v>
      </c>
      <c r="U7" s="21">
        <f t="shared" si="8"/>
        <v>30.173609897270172</v>
      </c>
      <c r="V7" s="21">
        <f t="shared" si="9"/>
        <v>10.024724934896057</v>
      </c>
      <c r="W7" s="21">
        <f t="shared" si="10"/>
        <v>3.7118360733219333</v>
      </c>
      <c r="X7" s="21">
        <f t="shared" si="11"/>
        <v>104.98763245689658</v>
      </c>
      <c r="Y7" s="21">
        <f t="shared" si="12"/>
        <v>25.000385005929086</v>
      </c>
      <c r="Z7" s="21">
        <f t="shared" si="13"/>
        <v>7.8996484656432786</v>
      </c>
      <c r="AA7"/>
      <c r="AB7"/>
      <c r="AC7"/>
      <c r="AD7"/>
      <c r="AE7" s="2"/>
      <c r="AF7" s="2"/>
      <c r="AG7" s="2"/>
      <c r="AH7" s="2"/>
      <c r="AI7" s="2"/>
      <c r="AJ7" s="2"/>
      <c r="AK7" s="3"/>
      <c r="AL7" s="2"/>
      <c r="AM7" s="3"/>
      <c r="AN7" s="3"/>
      <c r="AO7" s="2"/>
      <c r="AP7" s="2"/>
      <c r="AQ7" s="2"/>
      <c r="AR7" s="2"/>
      <c r="AS7" s="2"/>
      <c r="AT7" s="3"/>
      <c r="AU7" s="2"/>
      <c r="AV7" s="2"/>
      <c r="AW7" s="3"/>
      <c r="AX7" s="3"/>
      <c r="AY7" s="2"/>
      <c r="AZ7" s="3"/>
      <c r="BA7" s="3"/>
      <c r="BB7" s="3"/>
      <c r="BC7" s="2"/>
      <c r="BD7" s="3"/>
      <c r="BE7" s="2"/>
      <c r="BF7" s="2"/>
      <c r="BG7" s="2"/>
      <c r="BH7" s="3"/>
      <c r="BI7" s="2"/>
      <c r="BJ7" s="2"/>
      <c r="BK7" s="2"/>
      <c r="BL7" s="2"/>
      <c r="BM7" s="3"/>
      <c r="BN7" s="2"/>
      <c r="BO7" s="3"/>
      <c r="BP7" s="2"/>
      <c r="BQ7" s="2"/>
      <c r="BR7" s="2"/>
      <c r="BS7" s="3"/>
      <c r="BT7" s="2"/>
      <c r="BU7" s="3"/>
    </row>
    <row r="8" spans="1:73" s="4" customFormat="1" x14ac:dyDescent="0.25">
      <c r="A8" s="10" t="s">
        <v>216</v>
      </c>
      <c r="B8" s="10" t="s">
        <v>217</v>
      </c>
      <c r="C8" s="15" t="s">
        <v>211</v>
      </c>
      <c r="D8" s="29">
        <v>0.84834572583462242</v>
      </c>
      <c r="E8" s="29">
        <v>0.82644628099173556</v>
      </c>
      <c r="F8" s="29">
        <v>0.49927189515290199</v>
      </c>
      <c r="G8" s="29">
        <v>1.6388069485414618</v>
      </c>
      <c r="H8" s="29">
        <v>0.37476577139287942</v>
      </c>
      <c r="I8" s="29">
        <v>0.18617771509167841</v>
      </c>
      <c r="J8" s="29">
        <v>0.5992010652463382</v>
      </c>
      <c r="K8" s="29">
        <v>6.394188961072178E-2</v>
      </c>
      <c r="L8" s="15">
        <v>159</v>
      </c>
      <c r="M8" s="29">
        <f t="shared" si="0"/>
        <v>1.6991657933695958</v>
      </c>
      <c r="N8" s="29">
        <f t="shared" si="1"/>
        <v>12.92495867768595</v>
      </c>
      <c r="O8" s="29">
        <f t="shared" si="2"/>
        <v>0.70421045551077888</v>
      </c>
      <c r="P8" s="29">
        <f t="shared" si="3"/>
        <v>0.44331115942431887</v>
      </c>
      <c r="Q8" s="29">
        <f t="shared" si="4"/>
        <v>0.26089929608646001</v>
      </c>
      <c r="R8" s="29">
        <f t="shared" si="5"/>
        <v>1.2916568852589414</v>
      </c>
      <c r="S8" s="29">
        <f t="shared" si="6"/>
        <v>0.76017119123936205</v>
      </c>
      <c r="T8" s="29">
        <f t="shared" si="7"/>
        <v>0.12223582548095668</v>
      </c>
      <c r="U8" s="21">
        <f t="shared" si="8"/>
        <v>25.884907520219265</v>
      </c>
      <c r="V8" s="21">
        <f t="shared" si="9"/>
        <v>9.2377104294490469</v>
      </c>
      <c r="W8" s="21">
        <f t="shared" si="10"/>
        <v>2.8100189765737169</v>
      </c>
      <c r="X8" s="21">
        <f t="shared" si="11"/>
        <v>99.988221387520554</v>
      </c>
      <c r="Y8" s="21">
        <f t="shared" si="12"/>
        <v>18.000277204268944</v>
      </c>
      <c r="Z8" s="21">
        <f t="shared" si="13"/>
        <v>6.5997063130690679</v>
      </c>
      <c r="AA8"/>
      <c r="AB8"/>
      <c r="AC8"/>
      <c r="AD8"/>
      <c r="AE8" s="2"/>
      <c r="AF8" s="2"/>
      <c r="AG8" s="2"/>
      <c r="AH8" s="2"/>
      <c r="AI8" s="2"/>
      <c r="AJ8" s="2"/>
      <c r="AK8" s="3"/>
      <c r="AL8" s="2"/>
      <c r="AM8" s="3"/>
      <c r="AN8" s="3"/>
      <c r="AO8" s="2"/>
      <c r="AP8" s="2"/>
      <c r="AQ8" s="2"/>
      <c r="AR8" s="2"/>
      <c r="AS8" s="2"/>
      <c r="AT8" s="3"/>
      <c r="AU8" s="2"/>
      <c r="AV8" s="2"/>
      <c r="AW8" s="3"/>
      <c r="AX8" s="3"/>
      <c r="AY8" s="2"/>
      <c r="AZ8" s="3"/>
      <c r="BA8" s="2"/>
      <c r="BB8" s="3"/>
      <c r="BC8" s="2"/>
      <c r="BD8" s="2"/>
      <c r="BE8" s="2"/>
      <c r="BF8" s="3"/>
      <c r="BG8" s="2"/>
      <c r="BH8" s="2"/>
      <c r="BI8" s="2"/>
      <c r="BJ8" s="2"/>
      <c r="BK8" s="2"/>
      <c r="BL8" s="2"/>
      <c r="BM8" s="3"/>
      <c r="BN8" s="2"/>
      <c r="BO8" s="3"/>
      <c r="BP8" s="2"/>
      <c r="BQ8" s="2"/>
      <c r="BR8" s="2"/>
      <c r="BS8" s="3"/>
      <c r="BT8" s="3"/>
      <c r="BU8" s="3"/>
    </row>
    <row r="9" spans="1:73" s="4" customFormat="1" x14ac:dyDescent="0.25">
      <c r="A9" s="10" t="s">
        <v>220</v>
      </c>
      <c r="B9" s="10" t="s">
        <v>221</v>
      </c>
      <c r="C9" s="15" t="s">
        <v>211</v>
      </c>
      <c r="D9" s="29">
        <v>0.89824841558960022</v>
      </c>
      <c r="E9" s="29">
        <v>0.60896041757285779</v>
      </c>
      <c r="F9" s="29">
        <v>0.60744747243603081</v>
      </c>
      <c r="G9" s="29">
        <v>1.6388069485414618</v>
      </c>
      <c r="H9" s="29">
        <v>0.31230480949406619</v>
      </c>
      <c r="I9" s="29">
        <v>0.13540197461212974</v>
      </c>
      <c r="J9" s="29">
        <v>0.53301930758988014</v>
      </c>
      <c r="K9" s="29">
        <v>6.1384214026292905E-2</v>
      </c>
      <c r="L9" s="15">
        <v>147</v>
      </c>
      <c r="M9" s="29">
        <f t="shared" si="0"/>
        <v>1.4787260731983589</v>
      </c>
      <c r="N9" s="29">
        <f t="shared" si="1"/>
        <v>9.9204726692764975</v>
      </c>
      <c r="O9" s="29">
        <f t="shared" si="2"/>
        <v>0.53494265698702093</v>
      </c>
      <c r="P9" s="29">
        <f t="shared" si="3"/>
        <v>0.31912911358213325</v>
      </c>
      <c r="Q9" s="29">
        <f t="shared" si="4"/>
        <v>0.21581354340488773</v>
      </c>
      <c r="R9" s="29">
        <f t="shared" si="5"/>
        <v>1.2173775291717335</v>
      </c>
      <c r="S9" s="29">
        <f t="shared" si="6"/>
        <v>0.8232610158409186</v>
      </c>
      <c r="T9" s="29">
        <f t="shared" si="7"/>
        <v>7.4017760585836867E-2</v>
      </c>
      <c r="U9" s="21">
        <f t="shared" si="8"/>
        <v>24.396343269974619</v>
      </c>
      <c r="V9" s="21">
        <f t="shared" si="9"/>
        <v>10.004387116793275</v>
      </c>
      <c r="W9" s="21">
        <f t="shared" si="10"/>
        <v>1.7015577146169396</v>
      </c>
      <c r="X9" s="21">
        <f t="shared" si="11"/>
        <v>99.988221387520554</v>
      </c>
      <c r="Y9" s="21">
        <f t="shared" si="12"/>
        <v>15.000231003557452</v>
      </c>
      <c r="Z9" s="21">
        <f t="shared" si="13"/>
        <v>4.7997864095047769</v>
      </c>
      <c r="AA9"/>
      <c r="AB9"/>
      <c r="AC9"/>
      <c r="AD9"/>
      <c r="AE9" s="2"/>
      <c r="AF9" s="2"/>
      <c r="AG9" s="2"/>
      <c r="AH9" s="2"/>
      <c r="AI9" s="2"/>
      <c r="AJ9" s="2"/>
      <c r="AK9" s="3"/>
      <c r="AL9" s="2"/>
      <c r="AM9" s="3"/>
      <c r="AN9" s="3"/>
      <c r="AO9" s="2"/>
      <c r="AP9" s="2"/>
      <c r="AQ9" s="2"/>
      <c r="AR9" s="2"/>
      <c r="AS9" s="2"/>
      <c r="AT9" s="3"/>
      <c r="AU9" s="2"/>
      <c r="AV9" s="2"/>
      <c r="AW9" s="3"/>
      <c r="AX9" s="3"/>
      <c r="AY9" s="2"/>
      <c r="AZ9" s="3"/>
      <c r="BA9" s="2"/>
      <c r="BB9" s="3"/>
      <c r="BC9" s="2"/>
      <c r="BD9" s="2"/>
      <c r="BE9" s="2"/>
      <c r="BF9" s="3"/>
      <c r="BG9" s="2"/>
      <c r="BH9" s="2"/>
      <c r="BI9" s="3"/>
      <c r="BJ9" s="2"/>
      <c r="BK9" s="2"/>
      <c r="BL9" s="3"/>
      <c r="BM9" s="3"/>
      <c r="BN9" s="2"/>
      <c r="BO9" s="3"/>
      <c r="BP9" s="2"/>
      <c r="BQ9" s="2"/>
      <c r="BR9" s="2"/>
      <c r="BS9" s="3"/>
      <c r="BT9" s="3"/>
      <c r="BU9" s="3"/>
    </row>
    <row r="10" spans="1:73" s="4" customFormat="1" x14ac:dyDescent="0.25">
      <c r="A10" s="10" t="s">
        <v>226</v>
      </c>
      <c r="B10" s="10" t="s">
        <v>227</v>
      </c>
      <c r="C10" s="15" t="s">
        <v>211</v>
      </c>
      <c r="D10" s="29">
        <v>1.397275313139378</v>
      </c>
      <c r="E10" s="29">
        <v>0.52196607220530666</v>
      </c>
      <c r="F10" s="29">
        <v>0.74058664447680467</v>
      </c>
      <c r="G10" s="29">
        <v>1.8846279908226811</v>
      </c>
      <c r="H10" s="29">
        <v>0.49968769519050593</v>
      </c>
      <c r="I10" s="29">
        <v>0.18053596614950634</v>
      </c>
      <c r="J10" s="29">
        <v>0.51597869507323568</v>
      </c>
      <c r="K10" s="29">
        <v>4.8595836104148547E-2</v>
      </c>
      <c r="L10" s="15">
        <v>176</v>
      </c>
      <c r="M10" s="29">
        <f t="shared" si="0"/>
        <v>1.8867141658036488</v>
      </c>
      <c r="N10" s="29">
        <f t="shared" si="1"/>
        <v>10.740962890043727</v>
      </c>
      <c r="O10" s="29">
        <f t="shared" si="2"/>
        <v>0.39002594215994885</v>
      </c>
      <c r="P10" s="29">
        <f t="shared" si="3"/>
        <v>0.25491525237284024</v>
      </c>
      <c r="Q10" s="29">
        <f t="shared" si="4"/>
        <v>0.13511068978710863</v>
      </c>
      <c r="R10" s="29">
        <f t="shared" si="5"/>
        <v>1.6521905655122182</v>
      </c>
      <c r="S10" s="29">
        <f t="shared" si="6"/>
        <v>0.87569733426391327</v>
      </c>
      <c r="T10" s="29">
        <f t="shared" si="7"/>
        <v>0.13194013004535782</v>
      </c>
      <c r="U10" s="21">
        <f t="shared" si="8"/>
        <v>33.110031372990342</v>
      </c>
      <c r="V10" s="21">
        <f t="shared" si="9"/>
        <v>10.641600853857252</v>
      </c>
      <c r="W10" s="21">
        <f t="shared" si="10"/>
        <v>3.0331064378243178</v>
      </c>
      <c r="X10" s="21">
        <f t="shared" si="11"/>
        <v>114.98645459564864</v>
      </c>
      <c r="Y10" s="21">
        <f t="shared" si="12"/>
        <v>24.000369605691926</v>
      </c>
      <c r="Z10" s="21">
        <f t="shared" si="13"/>
        <v>6.3997152126730361</v>
      </c>
      <c r="AA10"/>
      <c r="AB10"/>
      <c r="AC10"/>
      <c r="AD10"/>
      <c r="AE10" s="2"/>
      <c r="AF10" s="2"/>
      <c r="AG10" s="2"/>
      <c r="AH10" s="2"/>
      <c r="AI10" s="2"/>
      <c r="AJ10" s="2"/>
      <c r="AK10" s="3"/>
      <c r="AL10" s="2"/>
      <c r="AM10" s="3"/>
      <c r="AN10" s="3"/>
      <c r="AO10" s="2"/>
      <c r="AP10" s="2"/>
      <c r="AQ10" s="2"/>
      <c r="AR10" s="2"/>
      <c r="AS10" s="2"/>
      <c r="AT10" s="3"/>
      <c r="AU10" s="2"/>
      <c r="AV10" s="2"/>
      <c r="AW10" s="3"/>
      <c r="AX10" s="3"/>
      <c r="AY10" s="2"/>
      <c r="AZ10" s="3"/>
      <c r="BA10" s="3"/>
      <c r="BB10" s="3"/>
      <c r="BC10" s="2"/>
      <c r="BD10" s="2"/>
      <c r="BE10" s="2"/>
      <c r="BF10" s="3"/>
      <c r="BG10" s="2"/>
      <c r="BH10" s="2"/>
      <c r="BI10" s="3"/>
      <c r="BJ10" s="2"/>
      <c r="BK10" s="2"/>
      <c r="BL10" s="3"/>
      <c r="BM10" s="3"/>
      <c r="BN10" s="2"/>
      <c r="BO10" s="3"/>
      <c r="BP10" s="2"/>
      <c r="BQ10" s="2"/>
      <c r="BR10" s="2"/>
      <c r="BS10" s="3"/>
      <c r="BT10" s="3"/>
      <c r="BU10" s="3"/>
    </row>
    <row r="11" spans="1:73" s="4" customFormat="1" x14ac:dyDescent="0.25">
      <c r="A11" s="10" t="s">
        <v>224</v>
      </c>
      <c r="B11" s="10" t="s">
        <v>225</v>
      </c>
      <c r="C11" s="15" t="s">
        <v>211</v>
      </c>
      <c r="D11" s="29">
        <v>0.94815110534457803</v>
      </c>
      <c r="E11" s="29">
        <v>0.60896041757285779</v>
      </c>
      <c r="F11" s="29">
        <v>0.61576867068857921</v>
      </c>
      <c r="G11" s="29">
        <v>1.8026876433956078</v>
      </c>
      <c r="H11" s="29">
        <v>0.27066416822819073</v>
      </c>
      <c r="I11" s="29">
        <v>0.11847672778561354</v>
      </c>
      <c r="J11" s="29">
        <v>0.71571238348868182</v>
      </c>
      <c r="K11" s="29">
        <v>6.6499565195150656E-2</v>
      </c>
      <c r="L11" s="15">
        <v>162</v>
      </c>
      <c r="M11" s="29">
        <f t="shared" si="0"/>
        <v>1.5397845822268197</v>
      </c>
      <c r="N11" s="29">
        <f t="shared" si="1"/>
        <v>9.1573593870244583</v>
      </c>
      <c r="O11" s="29">
        <f t="shared" si="2"/>
        <v>0.55698325498239487</v>
      </c>
      <c r="P11" s="29">
        <f t="shared" si="3"/>
        <v>0.33767990977740669</v>
      </c>
      <c r="Q11" s="29">
        <f t="shared" si="4"/>
        <v>0.21930334520498815</v>
      </c>
      <c r="R11" s="29">
        <f t="shared" si="5"/>
        <v>1.2858310151219847</v>
      </c>
      <c r="S11" s="29">
        <f t="shared" si="6"/>
        <v>0.83507201589356739</v>
      </c>
      <c r="T11" s="29">
        <f t="shared" si="7"/>
        <v>5.1977162590462922E-2</v>
      </c>
      <c r="U11" s="21">
        <f t="shared" si="8"/>
        <v>25.768156615671035</v>
      </c>
      <c r="V11" s="21">
        <f t="shared" si="9"/>
        <v>10.147916100298547</v>
      </c>
      <c r="W11" s="21">
        <f t="shared" si="10"/>
        <v>1.1948773009301823</v>
      </c>
      <c r="X11" s="21">
        <f t="shared" si="11"/>
        <v>109.9870435262726</v>
      </c>
      <c r="Y11" s="21">
        <f t="shared" si="12"/>
        <v>13.000200203083127</v>
      </c>
      <c r="Z11" s="21">
        <f t="shared" si="13"/>
        <v>4.1998131083166799</v>
      </c>
      <c r="AA11"/>
      <c r="AB11"/>
      <c r="AC11"/>
      <c r="AD11"/>
      <c r="AE11" s="2"/>
      <c r="AF11" s="2"/>
      <c r="AG11" s="2"/>
      <c r="AH11" s="2"/>
      <c r="AI11" s="2"/>
      <c r="AJ11" s="2"/>
      <c r="AK11" s="3"/>
      <c r="AL11" s="2"/>
      <c r="AM11" s="3"/>
      <c r="AN11" s="3"/>
      <c r="AO11" s="2"/>
      <c r="AP11" s="2"/>
      <c r="AQ11" s="2"/>
      <c r="AR11" s="2"/>
      <c r="AS11" s="2"/>
      <c r="AT11" s="3"/>
      <c r="AU11" s="2"/>
      <c r="AV11" s="2"/>
      <c r="AW11" s="3"/>
      <c r="AX11" s="3"/>
      <c r="AY11" s="2"/>
      <c r="AZ11" s="3"/>
      <c r="BA11" s="3"/>
      <c r="BB11" s="3"/>
      <c r="BC11" s="2"/>
      <c r="BD11" s="2"/>
      <c r="BE11" s="2"/>
      <c r="BF11" s="3"/>
      <c r="BG11" s="2"/>
      <c r="BH11" s="2"/>
      <c r="BI11" s="2"/>
      <c r="BJ11" s="2"/>
      <c r="BK11" s="2"/>
      <c r="BL11" s="3"/>
      <c r="BM11" s="3"/>
      <c r="BN11" s="2"/>
      <c r="BO11" s="3"/>
      <c r="BP11" s="2"/>
      <c r="BQ11" s="3"/>
      <c r="BR11" s="2"/>
      <c r="BS11" s="3"/>
      <c r="BT11" s="3"/>
      <c r="BU11" s="3"/>
    </row>
    <row r="12" spans="1:73" s="4" customFormat="1" x14ac:dyDescent="0.25">
      <c r="A12" s="10" t="s">
        <v>205</v>
      </c>
      <c r="B12" s="10" t="s">
        <v>206</v>
      </c>
      <c r="C12" s="15" t="s">
        <v>202</v>
      </c>
      <c r="D12" s="29">
        <v>0.94815110534457803</v>
      </c>
      <c r="E12" s="29">
        <v>0.20878642888212268</v>
      </c>
      <c r="F12" s="29">
        <v>0.31620553359683795</v>
      </c>
      <c r="G12" s="29">
        <v>1.3765978367748279</v>
      </c>
      <c r="H12" s="29">
        <v>0.12075785967103893</v>
      </c>
      <c r="I12" s="29">
        <v>2.8208744710860365E-2</v>
      </c>
      <c r="J12" s="29">
        <v>0.24966711051930759</v>
      </c>
      <c r="K12" s="29">
        <v>2.0717172233873857E-2</v>
      </c>
      <c r="L12" s="15">
        <v>94</v>
      </c>
      <c r="M12" s="29">
        <f t="shared" si="0"/>
        <v>2.9985278706522278</v>
      </c>
      <c r="N12" s="29">
        <f t="shared" si="1"/>
        <v>10.077940489423742</v>
      </c>
      <c r="O12" s="29">
        <f t="shared" si="2"/>
        <v>0.20129485640513617</v>
      </c>
      <c r="P12" s="29">
        <f t="shared" si="3"/>
        <v>0.15095261473100183</v>
      </c>
      <c r="Q12" s="29">
        <f t="shared" si="4"/>
        <v>5.0342241674134328E-2</v>
      </c>
      <c r="R12" s="29">
        <f t="shared" si="5"/>
        <v>1.0991037200755798</v>
      </c>
      <c r="S12" s="29">
        <f t="shared" si="6"/>
        <v>0.36654777527097226</v>
      </c>
      <c r="T12" s="29">
        <f t="shared" si="7"/>
        <v>7.4915724769865077E-3</v>
      </c>
      <c r="U12" s="21">
        <f t="shared" si="8"/>
        <v>22.026126654821237</v>
      </c>
      <c r="V12" s="21">
        <f t="shared" si="9"/>
        <v>4.4543416608454525</v>
      </c>
      <c r="W12" s="21">
        <f t="shared" si="10"/>
        <v>0.17222005694221859</v>
      </c>
      <c r="X12" s="21">
        <f t="shared" si="11"/>
        <v>83.990105965517273</v>
      </c>
      <c r="Y12" s="21">
        <f t="shared" si="12"/>
        <v>5.8000893213755482</v>
      </c>
      <c r="Z12" s="21">
        <f t="shared" si="13"/>
        <v>0.99995550198016181</v>
      </c>
      <c r="AA12"/>
      <c r="AB12"/>
      <c r="AC12"/>
      <c r="AD12"/>
      <c r="AE12" s="2"/>
      <c r="AF12" s="2"/>
      <c r="AG12" s="2"/>
      <c r="AH12" s="2"/>
      <c r="AI12" s="2"/>
      <c r="AJ12" s="2"/>
      <c r="AK12" s="3"/>
      <c r="AL12" s="2"/>
      <c r="AM12" s="3"/>
      <c r="AN12" s="3"/>
      <c r="AO12" s="2"/>
      <c r="AP12" s="2"/>
      <c r="AQ12" s="2"/>
      <c r="AR12" s="2"/>
      <c r="AS12" s="3"/>
      <c r="AT12" s="3"/>
      <c r="AU12" s="2"/>
      <c r="AV12" s="2"/>
      <c r="AW12" s="3"/>
      <c r="AX12" s="3"/>
      <c r="AY12" s="2"/>
      <c r="AZ12" s="2"/>
      <c r="BA12" s="3"/>
      <c r="BB12" s="3"/>
      <c r="BC12" s="2"/>
      <c r="BD12" s="3"/>
      <c r="BE12" s="2"/>
      <c r="BF12" s="3"/>
      <c r="BG12" s="2"/>
      <c r="BH12" s="3"/>
      <c r="BI12" s="2"/>
      <c r="BJ12" s="2"/>
      <c r="BK12" s="2"/>
      <c r="BL12" s="3"/>
      <c r="BM12" s="3"/>
      <c r="BN12" s="2"/>
      <c r="BO12" s="3"/>
      <c r="BP12" s="2"/>
      <c r="BQ12" s="3"/>
      <c r="BR12" s="2"/>
      <c r="BS12" s="2"/>
      <c r="BT12" s="3"/>
      <c r="BU12" s="3"/>
    </row>
    <row r="13" spans="1:73" s="4" customFormat="1" x14ac:dyDescent="0.25">
      <c r="A13" s="10" t="s">
        <v>207</v>
      </c>
      <c r="B13" s="10" t="s">
        <v>208</v>
      </c>
      <c r="C13" s="15" t="s">
        <v>202</v>
      </c>
      <c r="D13" s="29">
        <v>0.84834572583462242</v>
      </c>
      <c r="E13" s="29">
        <v>0.13484123531970424</v>
      </c>
      <c r="F13" s="29">
        <v>0.17474516330351572</v>
      </c>
      <c r="G13" s="29">
        <v>1.1143887250081941</v>
      </c>
      <c r="H13" s="29">
        <v>8.9527378721632314E-2</v>
      </c>
      <c r="I13" s="29">
        <v>0</v>
      </c>
      <c r="J13" s="29">
        <v>0.18308921438082557</v>
      </c>
      <c r="K13" s="29">
        <v>1.1253772571487033E-2</v>
      </c>
      <c r="L13" s="15">
        <v>73</v>
      </c>
      <c r="M13" s="29">
        <f t="shared" si="0"/>
        <v>4.854759409627416</v>
      </c>
      <c r="N13" s="29">
        <f t="shared" si="1"/>
        <v>11.981869587567719</v>
      </c>
      <c r="O13" s="29">
        <f t="shared" si="2"/>
        <v>0.14609500789119129</v>
      </c>
      <c r="P13" s="29">
        <f t="shared" si="3"/>
        <v>0.12114180355439884</v>
      </c>
      <c r="Q13" s="29">
        <f t="shared" si="4"/>
        <v>2.4953204336792458E-2</v>
      </c>
      <c r="R13" s="29">
        <f t="shared" si="5"/>
        <v>0.96948752938902127</v>
      </c>
      <c r="S13" s="29">
        <f t="shared" si="6"/>
        <v>0.19969836764030818</v>
      </c>
      <c r="T13" s="29">
        <f t="shared" si="7"/>
        <v>0</v>
      </c>
      <c r="U13" s="21">
        <f t="shared" si="8"/>
        <v>19.428607803387202</v>
      </c>
      <c r="V13" s="21">
        <f t="shared" si="9"/>
        <v>2.4267634905858326</v>
      </c>
      <c r="W13" s="21">
        <f t="shared" si="10"/>
        <v>0</v>
      </c>
      <c r="X13" s="21">
        <f t="shared" si="11"/>
        <v>67.991990543513978</v>
      </c>
      <c r="Y13" s="21">
        <f t="shared" si="12"/>
        <v>4.3000662210198035</v>
      </c>
      <c r="Z13" s="21">
        <f t="shared" si="13"/>
        <v>0</v>
      </c>
      <c r="AA13"/>
      <c r="AB13"/>
      <c r="AC13"/>
      <c r="AD13"/>
      <c r="AE13" s="2"/>
      <c r="AF13" s="2"/>
      <c r="AG13" s="2"/>
      <c r="AH13" s="2"/>
      <c r="AI13" s="2"/>
      <c r="AJ13" s="2"/>
      <c r="AK13" s="3"/>
      <c r="AL13" s="2"/>
      <c r="AM13" s="3"/>
      <c r="AN13" s="3"/>
      <c r="AO13" s="2"/>
      <c r="AP13" s="2"/>
      <c r="AQ13" s="2"/>
      <c r="AR13" s="2"/>
      <c r="AS13" s="3"/>
      <c r="AT13" s="3"/>
      <c r="AU13" s="2"/>
      <c r="AV13" s="2"/>
      <c r="AW13" s="3"/>
      <c r="AX13" s="3"/>
      <c r="AY13" s="2"/>
      <c r="AZ13" s="2"/>
      <c r="BA13" s="2"/>
      <c r="BB13" s="3"/>
      <c r="BC13" s="2"/>
      <c r="BD13" s="2"/>
      <c r="BE13" s="2"/>
      <c r="BF13" s="3"/>
      <c r="BG13" s="2"/>
      <c r="BH13" s="2"/>
      <c r="BI13" s="2"/>
      <c r="BJ13" s="2"/>
      <c r="BK13" s="2"/>
      <c r="BL13" s="3"/>
      <c r="BM13" s="3"/>
      <c r="BN13" s="2"/>
      <c r="BO13" s="3"/>
      <c r="BP13" s="2"/>
      <c r="BQ13" s="2"/>
      <c r="BR13" s="2"/>
      <c r="BS13" s="3"/>
      <c r="BT13" s="3"/>
      <c r="BU13" s="3"/>
    </row>
    <row r="14" spans="1:73" s="4" customFormat="1" x14ac:dyDescent="0.25">
      <c r="A14" s="10" t="s">
        <v>203</v>
      </c>
      <c r="B14" s="10" t="s">
        <v>204</v>
      </c>
      <c r="C14" s="15" t="s">
        <v>202</v>
      </c>
      <c r="D14" s="29">
        <v>0.9780927191975648</v>
      </c>
      <c r="E14" s="29">
        <v>0.24184428012179207</v>
      </c>
      <c r="F14" s="29">
        <v>0.27876014146037031</v>
      </c>
      <c r="G14" s="29">
        <v>1.4257620452310718</v>
      </c>
      <c r="H14" s="29">
        <v>0.1109723089735582</v>
      </c>
      <c r="I14" s="29">
        <v>4.2313117066290547E-2</v>
      </c>
      <c r="J14" s="29">
        <v>0.25798934753661784</v>
      </c>
      <c r="K14" s="29">
        <v>2.3377154841679883E-2</v>
      </c>
      <c r="L14" s="15">
        <v>96</v>
      </c>
      <c r="M14" s="29">
        <f t="shared" si="0"/>
        <v>3.5087251501363386</v>
      </c>
      <c r="N14" s="29">
        <f t="shared" si="1"/>
        <v>10.345325671993244</v>
      </c>
      <c r="O14" s="29">
        <f t="shared" si="2"/>
        <v>0.22290831789718141</v>
      </c>
      <c r="P14" s="29">
        <f t="shared" si="3"/>
        <v>0.17346899514528535</v>
      </c>
      <c r="Q14" s="29">
        <f t="shared" si="4"/>
        <v>4.9439322751896046E-2</v>
      </c>
      <c r="R14" s="29">
        <f t="shared" si="5"/>
        <v>1.1515617143428503</v>
      </c>
      <c r="S14" s="29">
        <f t="shared" si="6"/>
        <v>0.32819946421226637</v>
      </c>
      <c r="T14" s="29">
        <f t="shared" si="7"/>
        <v>1.8935962224610664E-2</v>
      </c>
      <c r="U14" s="21">
        <f t="shared" si="8"/>
        <v>23.077389064986978</v>
      </c>
      <c r="V14" s="21">
        <f t="shared" si="9"/>
        <v>3.9883274299704259</v>
      </c>
      <c r="W14" s="21">
        <f t="shared" si="10"/>
        <v>0.43530947642783141</v>
      </c>
      <c r="X14" s="21">
        <f t="shared" si="11"/>
        <v>86.98975260714289</v>
      </c>
      <c r="Y14" s="21">
        <f t="shared" si="12"/>
        <v>5.3300820832640818</v>
      </c>
      <c r="Z14" s="21">
        <f t="shared" si="13"/>
        <v>1.4999332529702427</v>
      </c>
      <c r="AA14"/>
      <c r="AB14"/>
      <c r="AC14"/>
      <c r="AD14"/>
      <c r="AE14" s="2"/>
      <c r="AF14" s="2"/>
      <c r="AG14" s="2"/>
      <c r="AH14" s="2"/>
      <c r="AI14" s="2"/>
      <c r="AJ14" s="2"/>
      <c r="AK14" s="3"/>
      <c r="AL14" s="2"/>
      <c r="AM14" s="3"/>
      <c r="AN14" s="3"/>
      <c r="AO14" s="2"/>
      <c r="AP14" s="2"/>
      <c r="AQ14" s="2"/>
      <c r="AR14" s="2"/>
      <c r="AS14" s="3"/>
      <c r="AT14" s="3"/>
      <c r="AU14" s="2"/>
      <c r="AV14" s="2"/>
      <c r="AW14" s="3"/>
      <c r="AX14" s="3"/>
      <c r="AY14" s="2"/>
      <c r="AZ14" s="3"/>
      <c r="BA14" s="3"/>
      <c r="BB14" s="3"/>
      <c r="BC14" s="2"/>
      <c r="BD14" s="2"/>
      <c r="BE14" s="2"/>
      <c r="BF14" s="3"/>
      <c r="BG14" s="2"/>
      <c r="BH14" s="3"/>
      <c r="BI14" s="2"/>
      <c r="BJ14" s="2"/>
      <c r="BK14" s="2"/>
      <c r="BL14" s="3"/>
      <c r="BM14" s="3"/>
      <c r="BN14" s="2"/>
      <c r="BO14" s="3"/>
      <c r="BP14" s="2"/>
      <c r="BQ14" s="3"/>
      <c r="BR14" s="2"/>
      <c r="BS14" s="3"/>
      <c r="BT14" s="3"/>
      <c r="BU14" s="3"/>
    </row>
    <row r="15" spans="1:73" s="4" customFormat="1" x14ac:dyDescent="0.25">
      <c r="A15" s="10" t="s">
        <v>200</v>
      </c>
      <c r="B15" s="10" t="s">
        <v>201</v>
      </c>
      <c r="C15" s="15" t="s">
        <v>202</v>
      </c>
      <c r="D15" s="29">
        <v>1.1477618643644891</v>
      </c>
      <c r="E15" s="29">
        <v>1.4354066985645935</v>
      </c>
      <c r="F15" s="29">
        <v>0.61576867068857921</v>
      </c>
      <c r="G15" s="29">
        <v>2.1304490331039001</v>
      </c>
      <c r="H15" s="29">
        <v>0.74953154278575884</v>
      </c>
      <c r="I15" s="29">
        <v>0.27926657263751764</v>
      </c>
      <c r="J15" s="29">
        <v>0.4660452729693742</v>
      </c>
      <c r="K15" s="29">
        <v>0.11765307688372806</v>
      </c>
      <c r="L15" s="15">
        <v>212</v>
      </c>
      <c r="M15" s="29">
        <f t="shared" si="0"/>
        <v>1.8639497574324657</v>
      </c>
      <c r="N15" s="29">
        <f t="shared" si="1"/>
        <v>12.200332847930104</v>
      </c>
      <c r="O15" s="29">
        <f t="shared" si="2"/>
        <v>1.2737932028108039</v>
      </c>
      <c r="P15" s="29">
        <f t="shared" si="3"/>
        <v>0.82902520382441069</v>
      </c>
      <c r="Q15" s="29">
        <f t="shared" si="4"/>
        <v>0.44476799898639313</v>
      </c>
      <c r="R15" s="29">
        <f t="shared" si="5"/>
        <v>1.9767870681888997</v>
      </c>
      <c r="S15" s="29">
        <f t="shared" si="6"/>
        <v>1.0605366696749723</v>
      </c>
      <c r="T15" s="29">
        <f t="shared" si="7"/>
        <v>0.16161349575378958</v>
      </c>
      <c r="U15" s="21">
        <f t="shared" si="8"/>
        <v>39.614971306390778</v>
      </c>
      <c r="V15" s="21">
        <f t="shared" si="9"/>
        <v>12.887795232409433</v>
      </c>
      <c r="W15" s="21">
        <f t="shared" si="10"/>
        <v>3.7152527759491862</v>
      </c>
      <c r="X15" s="21">
        <f t="shared" si="11"/>
        <v>129.98468780377672</v>
      </c>
      <c r="Y15" s="21">
        <f t="shared" si="12"/>
        <v>36.000554408537887</v>
      </c>
      <c r="Z15" s="21">
        <f t="shared" si="13"/>
        <v>9.899559469603604</v>
      </c>
      <c r="AA15"/>
      <c r="AB15"/>
      <c r="AC15"/>
      <c r="AD15"/>
      <c r="AE15" s="2"/>
      <c r="AF15" s="2"/>
      <c r="AG15" s="2"/>
      <c r="AH15" s="2"/>
      <c r="AI15" s="2"/>
      <c r="AJ15" s="2"/>
      <c r="AK15" s="3"/>
      <c r="AL15" s="2"/>
      <c r="AM15" s="3"/>
      <c r="AN15" s="3"/>
      <c r="AO15" s="2"/>
      <c r="AP15" s="2"/>
      <c r="AQ15" s="2"/>
      <c r="AR15" s="2"/>
      <c r="AS15" s="3"/>
      <c r="AT15" s="3"/>
      <c r="AU15" s="2"/>
      <c r="AV15" s="2"/>
      <c r="AW15" s="3"/>
      <c r="AX15" s="3"/>
      <c r="AY15" s="2"/>
      <c r="AZ15" s="3"/>
      <c r="BA15" s="2"/>
      <c r="BB15" s="2"/>
      <c r="BC15" s="2"/>
      <c r="BD15" s="2"/>
      <c r="BE15" s="2"/>
      <c r="BF15" s="3"/>
      <c r="BG15" s="2"/>
      <c r="BH15" s="2"/>
      <c r="BI15" s="2"/>
      <c r="BJ15" s="2"/>
      <c r="BK15" s="2"/>
      <c r="BL15" s="3"/>
      <c r="BM15" s="3"/>
      <c r="BN15" s="2"/>
      <c r="BO15" s="3"/>
      <c r="BP15" s="2"/>
      <c r="BQ15" s="2"/>
      <c r="BR15" s="2"/>
      <c r="BS15" s="3"/>
      <c r="BT15" s="3"/>
      <c r="BU15" s="3"/>
    </row>
    <row r="16" spans="1:73" s="1" customFormat="1" x14ac:dyDescent="0.25">
      <c r="A16" s="10" t="s">
        <v>71</v>
      </c>
      <c r="B16" s="10" t="s">
        <v>72</v>
      </c>
      <c r="C16" s="15" t="s">
        <v>73</v>
      </c>
      <c r="D16" s="29">
        <v>0.78347222915315129</v>
      </c>
      <c r="E16" s="29">
        <v>0.1987820791648543</v>
      </c>
      <c r="F16" s="29">
        <v>0.38943207821926357</v>
      </c>
      <c r="G16" s="29">
        <v>1.2291052114060963</v>
      </c>
      <c r="H16" s="29">
        <v>9.5565271705184252E-2</v>
      </c>
      <c r="I16" s="29">
        <v>4.2313117066290547E-2</v>
      </c>
      <c r="J16" s="29">
        <v>0.35785619174434091</v>
      </c>
      <c r="K16" s="29">
        <v>1.5013555680597472E-2</v>
      </c>
      <c r="L16" s="15">
        <v>94</v>
      </c>
      <c r="M16" s="29">
        <f t="shared" si="0"/>
        <v>2.0118328021042724</v>
      </c>
      <c r="N16" s="29">
        <f t="shared" si="1"/>
        <v>13.240173306963328</v>
      </c>
      <c r="O16" s="29">
        <f t="shared" si="2"/>
        <v>0.17148251777916124</v>
      </c>
      <c r="P16" s="29">
        <f t="shared" si="3"/>
        <v>0.11454625038100028</v>
      </c>
      <c r="Q16" s="29">
        <f t="shared" si="4"/>
        <v>5.6936267398160954E-2</v>
      </c>
      <c r="R16" s="29">
        <f t="shared" si="5"/>
        <v>0.89801847953415159</v>
      </c>
      <c r="S16" s="29">
        <f t="shared" si="6"/>
        <v>0.4463683456174245</v>
      </c>
      <c r="T16" s="29">
        <f t="shared" si="7"/>
        <v>2.7299561385693089E-2</v>
      </c>
      <c r="U16" s="21">
        <f t="shared" si="8"/>
        <v>17.996362315313661</v>
      </c>
      <c r="V16" s="21">
        <f t="shared" si="9"/>
        <v>5.4243327939898469</v>
      </c>
      <c r="W16" s="21">
        <f t="shared" si="10"/>
        <v>0.6275761238090366</v>
      </c>
      <c r="X16" s="21">
        <f t="shared" si="11"/>
        <v>74.991166040640422</v>
      </c>
      <c r="Y16" s="21">
        <f t="shared" si="12"/>
        <v>4.5900706870885806</v>
      </c>
      <c r="Z16" s="21">
        <f t="shared" si="13"/>
        <v>1.4999332529702427</v>
      </c>
      <c r="AA16"/>
      <c r="AB16"/>
      <c r="AC16"/>
      <c r="AD16"/>
      <c r="AE16" s="2"/>
      <c r="AF16" s="2"/>
      <c r="AG16" s="2"/>
      <c r="AH16" s="2"/>
      <c r="AI16" s="2"/>
      <c r="AJ16" s="2"/>
      <c r="AK16" s="3"/>
      <c r="AL16" s="2"/>
      <c r="AM16" s="3"/>
      <c r="AN16" s="3"/>
      <c r="AO16" s="2"/>
      <c r="AP16" s="2"/>
      <c r="AQ16" s="2"/>
      <c r="AR16" s="2"/>
      <c r="AS16" s="3"/>
      <c r="AT16" s="3"/>
      <c r="AU16" s="2"/>
      <c r="AV16" s="2"/>
      <c r="AW16" s="3"/>
      <c r="AX16" s="3"/>
      <c r="AY16" s="2"/>
      <c r="AZ16" s="3"/>
      <c r="BA16" s="2"/>
      <c r="BB16" s="3"/>
      <c r="BC16" s="2"/>
      <c r="BD16" s="2"/>
      <c r="BE16" s="2"/>
      <c r="BF16" s="3"/>
      <c r="BG16" s="2"/>
      <c r="BH16" s="2"/>
      <c r="BI16" s="2"/>
      <c r="BJ16" s="2"/>
      <c r="BK16" s="2"/>
      <c r="BL16" s="3"/>
      <c r="BM16" s="3"/>
      <c r="BN16" s="2"/>
      <c r="BO16" s="3"/>
      <c r="BP16" s="2"/>
      <c r="BQ16" s="2"/>
      <c r="BR16" s="2"/>
      <c r="BS16" s="2"/>
      <c r="BT16" s="3"/>
      <c r="BU16" s="3"/>
    </row>
    <row r="17" spans="1:73" s="1" customFormat="1" x14ac:dyDescent="0.25">
      <c r="A17" s="10" t="s">
        <v>75</v>
      </c>
      <c r="B17" s="10" t="s">
        <v>76</v>
      </c>
      <c r="C17" s="15" t="s">
        <v>73</v>
      </c>
      <c r="D17" s="29">
        <v>2.3953291082389341</v>
      </c>
      <c r="E17" s="29">
        <v>1.3049151805132668</v>
      </c>
      <c r="F17" s="29">
        <v>0.91533180778032031</v>
      </c>
      <c r="G17" s="29">
        <v>3.6873156342182889</v>
      </c>
      <c r="H17" s="29">
        <v>0.49968769519050593</v>
      </c>
      <c r="I17" s="29">
        <v>0.47954866008462621</v>
      </c>
      <c r="J17" s="29">
        <v>0.43275632490013316</v>
      </c>
      <c r="K17" s="29">
        <v>3.580745818200419E-2</v>
      </c>
      <c r="L17" s="15">
        <v>280</v>
      </c>
      <c r="M17" s="29">
        <f t="shared" si="0"/>
        <v>2.6168970507510356</v>
      </c>
      <c r="N17" s="29">
        <f t="shared" si="1"/>
        <v>36.442552662648367</v>
      </c>
      <c r="O17" s="29">
        <f t="shared" si="2"/>
        <v>0.86117397861064493</v>
      </c>
      <c r="P17" s="29">
        <f t="shared" si="3"/>
        <v>0.6230765247636173</v>
      </c>
      <c r="Q17" s="29">
        <f t="shared" si="4"/>
        <v>0.2380974538470276</v>
      </c>
      <c r="R17" s="29">
        <f t="shared" si="5"/>
        <v>3.0184056330025513</v>
      </c>
      <c r="S17" s="29">
        <f t="shared" si="6"/>
        <v>1.1534292616273478</v>
      </c>
      <c r="T17" s="29">
        <f t="shared" si="7"/>
        <v>0.4437412019026219</v>
      </c>
      <c r="U17" s="21">
        <f t="shared" si="8"/>
        <v>60.489090841734495</v>
      </c>
      <c r="V17" s="21">
        <f t="shared" si="9"/>
        <v>14.016639465637962</v>
      </c>
      <c r="W17" s="21">
        <f t="shared" si="10"/>
        <v>10.200947170175217</v>
      </c>
      <c r="X17" s="21">
        <f t="shared" si="11"/>
        <v>224.97349812192124</v>
      </c>
      <c r="Y17" s="21">
        <f t="shared" si="12"/>
        <v>24.000369605691926</v>
      </c>
      <c r="Z17" s="21">
        <f t="shared" si="13"/>
        <v>16.999243533662753</v>
      </c>
      <c r="AA17"/>
      <c r="AB17"/>
      <c r="AC17"/>
      <c r="AD17"/>
      <c r="AE17" s="2"/>
      <c r="AF17" s="2"/>
      <c r="AG17" s="2"/>
      <c r="AH17" s="2"/>
      <c r="AI17" s="2"/>
      <c r="AJ17" s="2"/>
      <c r="AK17" s="3"/>
      <c r="AL17" s="2"/>
      <c r="AM17" s="3"/>
      <c r="AN17" s="3"/>
      <c r="AO17" s="2"/>
      <c r="AP17" s="2"/>
      <c r="AQ17" s="2"/>
      <c r="AR17" s="2"/>
      <c r="AS17" s="3"/>
      <c r="AT17" s="3"/>
      <c r="AU17" s="2"/>
      <c r="AV17" s="2"/>
      <c r="AW17" s="3"/>
      <c r="AX17" s="3"/>
      <c r="AY17" s="2"/>
      <c r="AZ17" s="3"/>
      <c r="BA17" s="2"/>
      <c r="BB17" s="3"/>
      <c r="BC17" s="2"/>
      <c r="BD17" s="3"/>
      <c r="BE17" s="2"/>
      <c r="BF17" s="3"/>
      <c r="BG17" s="2"/>
      <c r="BH17" s="2"/>
      <c r="BI17" s="2"/>
      <c r="BJ17" s="2"/>
      <c r="BK17" s="2"/>
      <c r="BL17" s="3"/>
      <c r="BM17" s="3"/>
      <c r="BN17" s="2"/>
      <c r="BO17" s="3"/>
      <c r="BP17" s="2"/>
      <c r="BQ17" s="3"/>
      <c r="BR17" s="2"/>
      <c r="BS17" s="3"/>
      <c r="BT17" s="2"/>
      <c r="BU17" s="3"/>
    </row>
    <row r="18" spans="1:73" s="4" customFormat="1" x14ac:dyDescent="0.25">
      <c r="A18" s="10" t="s">
        <v>77</v>
      </c>
      <c r="B18" s="10" t="s">
        <v>78</v>
      </c>
      <c r="C18" s="15" t="s">
        <v>73</v>
      </c>
      <c r="D18" s="29">
        <v>1.197664554119467</v>
      </c>
      <c r="E18" s="29">
        <v>0.29143105698129623</v>
      </c>
      <c r="F18" s="29">
        <v>0.29956313709174121</v>
      </c>
      <c r="G18" s="29">
        <v>1.4257620452310718</v>
      </c>
      <c r="H18" s="29">
        <v>0.11242973141786385</v>
      </c>
      <c r="I18" s="29">
        <v>0.11001410437235543</v>
      </c>
      <c r="J18" s="29">
        <v>0.38282290279627162</v>
      </c>
      <c r="K18" s="29">
        <v>3.0692107013146452E-2</v>
      </c>
      <c r="L18" s="15">
        <v>120</v>
      </c>
      <c r="M18" s="29">
        <f t="shared" si="0"/>
        <v>3.9980371608696377</v>
      </c>
      <c r="N18" s="29">
        <f t="shared" si="1"/>
        <v>9.4953095548789328</v>
      </c>
      <c r="O18" s="29">
        <f t="shared" si="2"/>
        <v>0.21210905962208726</v>
      </c>
      <c r="P18" s="29">
        <f t="shared" si="3"/>
        <v>0.169670587719013</v>
      </c>
      <c r="Q18" s="29">
        <f t="shared" si="4"/>
        <v>4.243847190307428E-2</v>
      </c>
      <c r="R18" s="29">
        <f t="shared" si="5"/>
        <v>1.36733514183848</v>
      </c>
      <c r="S18" s="29">
        <f t="shared" si="6"/>
        <v>0.34200160899481546</v>
      </c>
      <c r="T18" s="29">
        <f t="shared" si="7"/>
        <v>7.9321997359208973E-2</v>
      </c>
      <c r="U18" s="21">
        <f t="shared" si="8"/>
        <v>27.401505848466535</v>
      </c>
      <c r="V18" s="21">
        <f t="shared" si="9"/>
        <v>4.1560530926578618</v>
      </c>
      <c r="W18" s="21">
        <f t="shared" si="10"/>
        <v>1.8234941921657237</v>
      </c>
      <c r="X18" s="21">
        <f t="shared" si="11"/>
        <v>86.98975260714289</v>
      </c>
      <c r="Y18" s="21">
        <f t="shared" si="12"/>
        <v>5.4000831612806834</v>
      </c>
      <c r="Z18" s="21">
        <f t="shared" si="13"/>
        <v>3.8998264577226314</v>
      </c>
      <c r="AA18"/>
      <c r="AB18"/>
      <c r="AC18"/>
      <c r="AD18"/>
      <c r="AE18" s="2"/>
      <c r="AF18" s="2"/>
      <c r="AG18" s="2"/>
      <c r="AH18" s="2"/>
      <c r="AI18" s="2"/>
      <c r="AJ18" s="2"/>
      <c r="AK18" s="3"/>
      <c r="AL18" s="2"/>
      <c r="AM18" s="3"/>
      <c r="AN18" s="3"/>
      <c r="AO18" s="2"/>
      <c r="AP18" s="2"/>
      <c r="AQ18" s="2"/>
      <c r="AR18" s="2"/>
      <c r="AS18" s="3"/>
      <c r="AT18" s="3"/>
      <c r="AU18" s="2"/>
      <c r="AV18" s="2"/>
      <c r="AW18" s="3"/>
      <c r="AX18" s="3"/>
      <c r="AY18" s="2"/>
      <c r="AZ18" s="3"/>
      <c r="BA18" s="2"/>
      <c r="BB18" s="3"/>
      <c r="BC18" s="2"/>
      <c r="BD18" s="2"/>
      <c r="BE18" s="2"/>
      <c r="BF18" s="3"/>
      <c r="BG18" s="2"/>
      <c r="BH18" s="2"/>
      <c r="BI18" s="2"/>
      <c r="BJ18" s="2"/>
      <c r="BK18" s="2"/>
      <c r="BL18" s="3"/>
      <c r="BM18" s="3"/>
      <c r="BN18" s="2"/>
      <c r="BO18" s="3"/>
      <c r="BP18" s="2"/>
      <c r="BQ18" s="3"/>
      <c r="BR18" s="2"/>
      <c r="BS18" s="2"/>
      <c r="BT18" s="3"/>
      <c r="BU18" s="3"/>
    </row>
    <row r="19" spans="1:73" s="1" customFormat="1" x14ac:dyDescent="0.25">
      <c r="A19" s="10" t="s">
        <v>79</v>
      </c>
      <c r="B19" s="10" t="s">
        <v>80</v>
      </c>
      <c r="C19" s="15" t="s">
        <v>73</v>
      </c>
      <c r="D19" s="29">
        <v>1.7964968311792004</v>
      </c>
      <c r="E19" s="29">
        <v>0.60896041757285779</v>
      </c>
      <c r="F19" s="29">
        <v>0.59080507593093401</v>
      </c>
      <c r="G19" s="29">
        <v>2.5401507702392658</v>
      </c>
      <c r="H19" s="29">
        <v>0.2290235269623152</v>
      </c>
      <c r="I19" s="29">
        <v>9.0267983074753172E-2</v>
      </c>
      <c r="J19" s="29">
        <v>0.41611185086551267</v>
      </c>
      <c r="K19" s="29">
        <v>4.348048493529081E-2</v>
      </c>
      <c r="L19" s="15">
        <v>180</v>
      </c>
      <c r="M19" s="29">
        <f t="shared" si="0"/>
        <v>3.040760657562823</v>
      </c>
      <c r="N19" s="29">
        <f t="shared" si="1"/>
        <v>14.005373180155054</v>
      </c>
      <c r="O19" s="29">
        <f t="shared" si="2"/>
        <v>0.56217291943339542</v>
      </c>
      <c r="P19" s="29">
        <f t="shared" si="3"/>
        <v>0.42304740147399494</v>
      </c>
      <c r="Q19" s="29">
        <f t="shared" si="4"/>
        <v>0.13912551795940051</v>
      </c>
      <c r="R19" s="29">
        <f t="shared" si="5"/>
        <v>2.2195442326531953</v>
      </c>
      <c r="S19" s="29">
        <f t="shared" si="6"/>
        <v>0.72993059389033454</v>
      </c>
      <c r="T19" s="29">
        <f t="shared" si="7"/>
        <v>4.6787498139462369E-2</v>
      </c>
      <c r="U19" s="21">
        <f t="shared" si="8"/>
        <v>44.479844341747402</v>
      </c>
      <c r="V19" s="21">
        <f t="shared" si="9"/>
        <v>8.8702223100052802</v>
      </c>
      <c r="W19" s="21">
        <f t="shared" si="10"/>
        <v>1.0755746698726982</v>
      </c>
      <c r="X19" s="21">
        <f t="shared" si="11"/>
        <v>154.98174315065688</v>
      </c>
      <c r="Y19" s="21">
        <f t="shared" si="12"/>
        <v>11.000169402608799</v>
      </c>
      <c r="Z19" s="21">
        <f t="shared" si="13"/>
        <v>3.1998576063365181</v>
      </c>
      <c r="AA19"/>
      <c r="AB19"/>
      <c r="AC19"/>
      <c r="AD19"/>
      <c r="AE19" s="2"/>
      <c r="AF19" s="2"/>
      <c r="AG19" s="2"/>
      <c r="AH19" s="2"/>
      <c r="AI19" s="2"/>
      <c r="AJ19" s="3"/>
      <c r="AK19" s="3"/>
      <c r="AL19" s="2"/>
      <c r="AM19" s="3"/>
      <c r="AN19" s="3"/>
      <c r="AO19" s="2"/>
      <c r="AP19" s="2"/>
      <c r="AQ19" s="2"/>
      <c r="AR19" s="2"/>
      <c r="AS19" s="3"/>
      <c r="AT19" s="3"/>
      <c r="AU19" s="2"/>
      <c r="AV19" s="2"/>
      <c r="AW19" s="3"/>
      <c r="AX19" s="3"/>
      <c r="AY19" s="2"/>
      <c r="AZ19" s="2"/>
      <c r="BA19" s="3"/>
      <c r="BB19" s="3"/>
      <c r="BC19" s="2"/>
      <c r="BD19" s="2"/>
      <c r="BE19" s="2"/>
      <c r="BF19" s="3"/>
      <c r="BG19" s="2"/>
      <c r="BH19" s="2"/>
      <c r="BI19" s="2"/>
      <c r="BJ19" s="2"/>
      <c r="BK19" s="2"/>
      <c r="BL19" s="3"/>
      <c r="BM19" s="3"/>
      <c r="BN19" s="2"/>
      <c r="BO19" s="3"/>
      <c r="BP19" s="2"/>
      <c r="BQ19" s="3"/>
      <c r="BR19" s="2"/>
      <c r="BS19" s="2"/>
      <c r="BT19" s="3"/>
      <c r="BU19" s="3"/>
    </row>
    <row r="20" spans="1:73" s="4" customFormat="1" x14ac:dyDescent="0.25">
      <c r="A20" s="10" t="s">
        <v>81</v>
      </c>
      <c r="B20" s="10" t="s">
        <v>82</v>
      </c>
      <c r="C20" s="15" t="s">
        <v>73</v>
      </c>
      <c r="D20" s="29">
        <v>3.2436748340735564</v>
      </c>
      <c r="E20" s="29">
        <v>0.78294910830796005</v>
      </c>
      <c r="F20" s="29">
        <v>1.1649677553567714</v>
      </c>
      <c r="G20" s="29">
        <v>4.1953457882661418</v>
      </c>
      <c r="H20" s="29">
        <v>0.62460961898813239</v>
      </c>
      <c r="I20" s="29">
        <v>0.18335684062059238</v>
      </c>
      <c r="J20" s="29">
        <v>0.49933422103861519</v>
      </c>
      <c r="K20" s="29">
        <v>3.8365133766433065E-2</v>
      </c>
      <c r="L20" s="15">
        <v>300</v>
      </c>
      <c r="M20" s="29">
        <f t="shared" si="0"/>
        <v>2.7843473084627828</v>
      </c>
      <c r="N20" s="29">
        <f t="shared" si="1"/>
        <v>20.407829491083081</v>
      </c>
      <c r="O20" s="29">
        <f t="shared" si="2"/>
        <v>0.63795740145380075</v>
      </c>
      <c r="P20" s="29">
        <f t="shared" si="3"/>
        <v>0.46937948049312084</v>
      </c>
      <c r="Q20" s="29">
        <f t="shared" si="4"/>
        <v>0.16857792096067992</v>
      </c>
      <c r="R20" s="29">
        <f t="shared" si="5"/>
        <v>3.7130543145666772</v>
      </c>
      <c r="S20" s="29">
        <f t="shared" si="6"/>
        <v>1.3335456763174514</v>
      </c>
      <c r="T20" s="29">
        <f t="shared" si="7"/>
        <v>0.1449917068541593</v>
      </c>
      <c r="U20" s="21">
        <f t="shared" si="8"/>
        <v>74.409906103540621</v>
      </c>
      <c r="V20" s="21">
        <f t="shared" si="9"/>
        <v>16.205440227457181</v>
      </c>
      <c r="W20" s="21">
        <f t="shared" si="10"/>
        <v>3.3331426863025126</v>
      </c>
      <c r="X20" s="21">
        <f t="shared" si="11"/>
        <v>255.9698467520526</v>
      </c>
      <c r="Y20" s="21">
        <f t="shared" si="12"/>
        <v>30.000462007114905</v>
      </c>
      <c r="Z20" s="21">
        <f t="shared" si="13"/>
        <v>6.499710762871052</v>
      </c>
      <c r="AA20"/>
      <c r="AB20"/>
      <c r="AC20"/>
      <c r="AD20"/>
      <c r="AE20" s="2"/>
      <c r="AF20" s="2"/>
      <c r="AG20" s="2"/>
      <c r="AH20" s="2"/>
      <c r="AI20" s="2"/>
      <c r="AJ20" s="2"/>
      <c r="AK20" s="3"/>
      <c r="AL20" s="2"/>
      <c r="AM20" s="3"/>
      <c r="AN20" s="3"/>
      <c r="AO20" s="2"/>
      <c r="AP20" s="2"/>
      <c r="AQ20" s="2"/>
      <c r="AR20" s="2"/>
      <c r="AS20" s="3"/>
      <c r="AT20" s="3"/>
      <c r="AU20" s="2"/>
      <c r="AV20" s="2"/>
      <c r="AW20" s="3"/>
      <c r="AX20" s="3"/>
      <c r="AY20" s="2"/>
      <c r="AZ20" s="3"/>
      <c r="BA20" s="3"/>
      <c r="BB20" s="3"/>
      <c r="BC20" s="2"/>
      <c r="BD20" s="3"/>
      <c r="BE20" s="2"/>
      <c r="BF20" s="3"/>
      <c r="BG20" s="2"/>
      <c r="BH20" s="3"/>
      <c r="BI20" s="2"/>
      <c r="BJ20" s="2"/>
      <c r="BK20" s="2"/>
      <c r="BL20" s="3"/>
      <c r="BM20" s="3"/>
      <c r="BN20" s="2"/>
      <c r="BO20" s="3"/>
      <c r="BP20" s="2"/>
      <c r="BQ20" s="3"/>
      <c r="BR20" s="2"/>
      <c r="BS20" s="2"/>
      <c r="BT20" s="3"/>
      <c r="BU20" s="3"/>
    </row>
    <row r="21" spans="1:73" s="1" customFormat="1" x14ac:dyDescent="0.25">
      <c r="A21" s="10" t="s">
        <v>83</v>
      </c>
      <c r="B21" s="10" t="s">
        <v>84</v>
      </c>
      <c r="C21" s="15" t="s">
        <v>73</v>
      </c>
      <c r="D21" s="29">
        <v>1.197664554119467</v>
      </c>
      <c r="E21" s="29">
        <v>0.26098303610265333</v>
      </c>
      <c r="F21" s="29">
        <v>0.34949032660703144</v>
      </c>
      <c r="G21" s="29">
        <v>1.5732546705998032</v>
      </c>
      <c r="H21" s="29">
        <v>0.12075785967103893</v>
      </c>
      <c r="I21" s="29">
        <v>3.6671368124118475E-2</v>
      </c>
      <c r="J21" s="29">
        <v>0.33288948069241014</v>
      </c>
      <c r="K21" s="29">
        <v>2.8134431428717584E-2</v>
      </c>
      <c r="L21" s="15">
        <v>115</v>
      </c>
      <c r="M21" s="29">
        <f t="shared" si="0"/>
        <v>3.4268889950311174</v>
      </c>
      <c r="N21" s="29">
        <f t="shared" si="1"/>
        <v>9.2762861323104904</v>
      </c>
      <c r="O21" s="29">
        <f t="shared" si="2"/>
        <v>0.25244609940725243</v>
      </c>
      <c r="P21" s="29">
        <f t="shared" si="3"/>
        <v>0.19542047719476732</v>
      </c>
      <c r="Q21" s="29">
        <f t="shared" si="4"/>
        <v>5.7025622212485132E-2</v>
      </c>
      <c r="R21" s="29">
        <f t="shared" si="5"/>
        <v>1.3930850313142344</v>
      </c>
      <c r="S21" s="29">
        <f t="shared" si="6"/>
        <v>0.40651594881951658</v>
      </c>
      <c r="T21" s="29">
        <f t="shared" si="7"/>
        <v>8.5369366954008985E-3</v>
      </c>
      <c r="U21" s="21">
        <f t="shared" si="8"/>
        <v>27.917535697680048</v>
      </c>
      <c r="V21" s="21">
        <f t="shared" si="9"/>
        <v>4.9400406953398539</v>
      </c>
      <c r="W21" s="21">
        <f t="shared" si="10"/>
        <v>0.19625141828507814</v>
      </c>
      <c r="X21" s="21">
        <f t="shared" si="11"/>
        <v>95.988692532019726</v>
      </c>
      <c r="Y21" s="21">
        <f t="shared" si="12"/>
        <v>5.8000893213755482</v>
      </c>
      <c r="Z21" s="21">
        <f t="shared" si="13"/>
        <v>1.2999421525742105</v>
      </c>
      <c r="AA21"/>
      <c r="AB21"/>
      <c r="AC21"/>
      <c r="AD21"/>
      <c r="AE21" s="2"/>
      <c r="AF21" s="2"/>
      <c r="AG21" s="2"/>
      <c r="AH21" s="2"/>
      <c r="AI21" s="2"/>
      <c r="AJ21" s="2"/>
      <c r="AK21" s="3"/>
      <c r="AL21" s="2"/>
      <c r="AM21" s="3"/>
      <c r="AN21" s="3"/>
      <c r="AO21" s="2"/>
      <c r="AP21" s="2"/>
      <c r="AQ21" s="2"/>
      <c r="AR21" s="2"/>
      <c r="AS21" s="3"/>
      <c r="AT21" s="3"/>
      <c r="AU21" s="2"/>
      <c r="AV21" s="2"/>
      <c r="AW21" s="3"/>
      <c r="AX21" s="3"/>
      <c r="AY21" s="2"/>
      <c r="AZ21" s="3"/>
      <c r="BA21" s="2"/>
      <c r="BB21" s="3"/>
      <c r="BC21" s="2"/>
      <c r="BD21" s="2"/>
      <c r="BE21" s="2"/>
      <c r="BF21" s="3"/>
      <c r="BG21" s="2"/>
      <c r="BH21" s="2"/>
      <c r="BI21" s="2"/>
      <c r="BJ21" s="2"/>
      <c r="BK21" s="3"/>
      <c r="BL21" s="3"/>
      <c r="BM21" s="3"/>
      <c r="BN21" s="2"/>
      <c r="BO21" s="3"/>
      <c r="BP21" s="2"/>
      <c r="BQ21" s="3"/>
      <c r="BR21" s="2"/>
      <c r="BS21" s="3"/>
      <c r="BT21" s="3"/>
      <c r="BU21" s="3"/>
    </row>
    <row r="22" spans="1:73" s="4" customFormat="1" x14ac:dyDescent="0.25">
      <c r="A22" s="10" t="s">
        <v>85</v>
      </c>
      <c r="B22" s="10" t="s">
        <v>86</v>
      </c>
      <c r="C22" s="15" t="s">
        <v>73</v>
      </c>
      <c r="D22" s="29">
        <v>1.8463995209341781</v>
      </c>
      <c r="E22" s="29">
        <v>0.4262722923010005</v>
      </c>
      <c r="F22" s="29">
        <v>0.47430830039525695</v>
      </c>
      <c r="G22" s="29">
        <v>2.4582104228121926</v>
      </c>
      <c r="H22" s="29">
        <v>0.16656256506350198</v>
      </c>
      <c r="I22" s="29">
        <v>4.2313117066290547E-2</v>
      </c>
      <c r="J22" s="29">
        <v>0.3162450066577896</v>
      </c>
      <c r="K22" s="29">
        <v>2.8134431428717584E-2</v>
      </c>
      <c r="L22" s="15">
        <v>167</v>
      </c>
      <c r="M22" s="29">
        <f t="shared" si="0"/>
        <v>3.8928256566362252</v>
      </c>
      <c r="N22" s="29">
        <f t="shared" si="1"/>
        <v>15.15126734944047</v>
      </c>
      <c r="O22" s="29">
        <f t="shared" si="2"/>
        <v>0.41209360666342754</v>
      </c>
      <c r="P22" s="29">
        <f t="shared" si="3"/>
        <v>0.32786955381893312</v>
      </c>
      <c r="Q22" s="29">
        <f t="shared" si="4"/>
        <v>8.4224052844494426E-2</v>
      </c>
      <c r="R22" s="29">
        <f t="shared" si="5"/>
        <v>2.174269074753111</v>
      </c>
      <c r="S22" s="29">
        <f t="shared" si="6"/>
        <v>0.55853235323975137</v>
      </c>
      <c r="T22" s="29">
        <f t="shared" si="7"/>
        <v>1.4178685637572963E-2</v>
      </c>
      <c r="U22" s="21">
        <f t="shared" si="8"/>
        <v>43.572526548158535</v>
      </c>
      <c r="V22" s="21">
        <f t="shared" si="9"/>
        <v>6.787366061972917</v>
      </c>
      <c r="W22" s="21">
        <f t="shared" si="10"/>
        <v>0.32594679626604517</v>
      </c>
      <c r="X22" s="21">
        <f t="shared" si="11"/>
        <v>149.98233208128084</v>
      </c>
      <c r="Y22" s="21">
        <f t="shared" si="12"/>
        <v>8.0001232018973081</v>
      </c>
      <c r="Z22" s="21">
        <f t="shared" si="13"/>
        <v>1.4999332529702427</v>
      </c>
      <c r="AA22"/>
      <c r="AB22"/>
      <c r="AC22"/>
      <c r="AD22"/>
      <c r="AE22" s="3"/>
      <c r="AF22" s="3"/>
      <c r="AG22" s="3"/>
      <c r="AH22" s="3"/>
      <c r="AI22" s="2"/>
      <c r="AJ22" s="2"/>
      <c r="AK22" s="2"/>
      <c r="AL22" s="2"/>
      <c r="AM22" s="3"/>
      <c r="AN22" s="3"/>
      <c r="AO22" s="2"/>
      <c r="AP22" s="2"/>
      <c r="AQ22" s="2"/>
      <c r="AR22" s="2"/>
      <c r="AS22" s="2"/>
      <c r="AT22" s="2"/>
      <c r="AU22" s="3"/>
      <c r="AV22" s="3"/>
      <c r="AW22" s="3"/>
      <c r="AX22" s="2"/>
      <c r="AY22" s="3"/>
      <c r="AZ22" s="2"/>
      <c r="BA22" s="2"/>
      <c r="BB22" s="2"/>
      <c r="BC22" s="2"/>
      <c r="BD22" s="2"/>
      <c r="BE22" s="2"/>
      <c r="BF22" s="3"/>
      <c r="BG22" s="3"/>
      <c r="BH22" s="2"/>
      <c r="BI22" s="2"/>
      <c r="BJ22" s="2"/>
      <c r="BK22" s="2"/>
      <c r="BL22" s="3"/>
      <c r="BM22" s="3"/>
      <c r="BN22" s="2"/>
      <c r="BO22" s="3"/>
      <c r="BP22" s="2"/>
      <c r="BQ22" s="2"/>
      <c r="BR22" s="2"/>
      <c r="BS22" s="3"/>
      <c r="BT22" s="2"/>
      <c r="BU22" s="3"/>
    </row>
    <row r="23" spans="1:73" s="1" customFormat="1" x14ac:dyDescent="0.25">
      <c r="A23" s="10" t="s">
        <v>87</v>
      </c>
      <c r="B23" s="10" t="s">
        <v>88</v>
      </c>
      <c r="C23" s="15" t="s">
        <v>73</v>
      </c>
      <c r="D23" s="29">
        <v>1.0978591746095114</v>
      </c>
      <c r="E23" s="29">
        <v>0.25663331883427581</v>
      </c>
      <c r="F23" s="29">
        <v>0.29956313709174121</v>
      </c>
      <c r="G23" s="29">
        <v>1.3929859062602425</v>
      </c>
      <c r="H23" s="29">
        <v>0.12908598792421402</v>
      </c>
      <c r="I23" s="29">
        <v>4.2313117066290547E-2</v>
      </c>
      <c r="J23" s="29">
        <v>0.24966711051930759</v>
      </c>
      <c r="K23" s="29">
        <v>1.7392193974116326E-2</v>
      </c>
      <c r="L23" s="15">
        <v>99</v>
      </c>
      <c r="M23" s="29">
        <f t="shared" si="0"/>
        <v>3.6648673974638344</v>
      </c>
      <c r="N23" s="29">
        <f t="shared" si="1"/>
        <v>14.755661029091932</v>
      </c>
      <c r="O23" s="29">
        <f t="shared" si="2"/>
        <v>0.23171239574210162</v>
      </c>
      <c r="P23" s="29">
        <f t="shared" si="3"/>
        <v>0.18204058816444624</v>
      </c>
      <c r="Q23" s="29">
        <f t="shared" si="4"/>
        <v>4.967180757765538E-2</v>
      </c>
      <c r="R23" s="29">
        <f t="shared" si="5"/>
        <v>1.2798997627739577</v>
      </c>
      <c r="S23" s="29">
        <f t="shared" si="6"/>
        <v>0.34923494466939659</v>
      </c>
      <c r="T23" s="29">
        <f t="shared" si="7"/>
        <v>2.4920923092174196E-2</v>
      </c>
      <c r="U23" s="21">
        <f t="shared" si="8"/>
        <v>25.649293843165484</v>
      </c>
      <c r="V23" s="21">
        <f t="shared" si="9"/>
        <v>4.2439536355498433</v>
      </c>
      <c r="W23" s="21">
        <f t="shared" si="10"/>
        <v>0.57289478372814251</v>
      </c>
      <c r="X23" s="21">
        <f t="shared" si="11"/>
        <v>84.989988179392483</v>
      </c>
      <c r="Y23" s="21">
        <f t="shared" si="12"/>
        <v>6.2000954814704139</v>
      </c>
      <c r="Z23" s="21">
        <f t="shared" si="13"/>
        <v>1.4999332529702427</v>
      </c>
      <c r="AA23"/>
      <c r="AB23"/>
      <c r="AC23"/>
      <c r="AD23"/>
      <c r="AE23" s="9"/>
      <c r="AF23" s="9"/>
      <c r="AG23" s="9"/>
      <c r="AH23" s="9"/>
      <c r="AI23" s="8"/>
      <c r="AJ23" s="8"/>
      <c r="AK23" s="9"/>
      <c r="AL23" s="8"/>
      <c r="AM23" s="9"/>
      <c r="AN23" s="9"/>
      <c r="AO23" s="8"/>
      <c r="AP23" s="8"/>
      <c r="AQ23" s="9"/>
      <c r="AR23" s="8"/>
      <c r="AS23" s="8"/>
      <c r="AT23" s="8"/>
      <c r="AU23" s="9"/>
      <c r="AV23" s="9"/>
      <c r="AW23" s="9"/>
      <c r="AX23" s="9"/>
      <c r="AY23" s="9"/>
      <c r="AZ23" s="9"/>
      <c r="BA23" s="9"/>
      <c r="BB23" s="9"/>
      <c r="BC23" s="8"/>
      <c r="BD23" s="9"/>
      <c r="BE23" s="8"/>
      <c r="BF23" s="9"/>
      <c r="BG23" s="9"/>
      <c r="BH23" s="8"/>
      <c r="BI23" s="8"/>
      <c r="BJ23" s="8"/>
      <c r="BK23" s="8"/>
      <c r="BL23" s="9"/>
      <c r="BM23" s="9"/>
      <c r="BN23" s="8"/>
      <c r="BO23" s="9"/>
      <c r="BP23" s="8"/>
      <c r="BQ23" s="9"/>
      <c r="BR23" s="8"/>
      <c r="BS23" s="8"/>
      <c r="BT23" s="8"/>
      <c r="BU23" s="9"/>
    </row>
    <row r="24" spans="1:73" s="1" customFormat="1" x14ac:dyDescent="0.25">
      <c r="A24" s="10" t="s">
        <v>89</v>
      </c>
      <c r="B24" s="10" t="s">
        <v>90</v>
      </c>
      <c r="C24" s="15" t="s">
        <v>73</v>
      </c>
      <c r="D24" s="29">
        <v>0.69863765656968901</v>
      </c>
      <c r="E24" s="29">
        <v>0.25663331883427581</v>
      </c>
      <c r="F24" s="29">
        <v>0.3328479301019347</v>
      </c>
      <c r="G24" s="29">
        <v>1.2782694198623401</v>
      </c>
      <c r="H24" s="29">
        <v>4.996876951905059E-2</v>
      </c>
      <c r="I24" s="29">
        <v>2.8208744710860365E-2</v>
      </c>
      <c r="J24" s="29">
        <v>0.38282290279627162</v>
      </c>
      <c r="K24" s="29">
        <v>2.3019080259859839E-2</v>
      </c>
      <c r="L24" s="15">
        <v>93</v>
      </c>
      <c r="M24" s="29">
        <f t="shared" si="0"/>
        <v>2.0989695094565595</v>
      </c>
      <c r="N24" s="29">
        <f t="shared" si="1"/>
        <v>11.148721666425018</v>
      </c>
      <c r="O24" s="29">
        <f t="shared" si="2"/>
        <v>0.25144365438327526</v>
      </c>
      <c r="P24" s="29">
        <f t="shared" si="3"/>
        <v>0.17030582659375021</v>
      </c>
      <c r="Q24" s="29">
        <f t="shared" si="4"/>
        <v>8.1137827789525052E-2</v>
      </c>
      <c r="R24" s="29">
        <f t="shared" si="5"/>
        <v>0.86894348316343928</v>
      </c>
      <c r="S24" s="29">
        <f t="shared" si="6"/>
        <v>0.41398575789145975</v>
      </c>
      <c r="T24" s="29">
        <f t="shared" si="7"/>
        <v>5.1896644510004974E-3</v>
      </c>
      <c r="U24" s="21">
        <f t="shared" si="8"/>
        <v>17.413697057383551</v>
      </c>
      <c r="V24" s="21">
        <f t="shared" si="9"/>
        <v>5.0308148972105933</v>
      </c>
      <c r="W24" s="21">
        <f t="shared" si="10"/>
        <v>0.11930263105748271</v>
      </c>
      <c r="X24" s="21">
        <f t="shared" si="11"/>
        <v>77.990812682266025</v>
      </c>
      <c r="Y24" s="21">
        <f t="shared" si="12"/>
        <v>2.4000369605691922</v>
      </c>
      <c r="Z24" s="21">
        <f t="shared" si="13"/>
        <v>0.99995550198016181</v>
      </c>
      <c r="AA24"/>
      <c r="AB24"/>
      <c r="AC24"/>
      <c r="AD24"/>
      <c r="AE24" s="3"/>
      <c r="AF24" s="3"/>
      <c r="AG24" s="3"/>
      <c r="AH24" s="3"/>
      <c r="AI24" s="3"/>
      <c r="AJ24" s="3"/>
      <c r="AK24" s="2"/>
      <c r="AL24" s="2"/>
      <c r="AM24" s="3"/>
      <c r="AN24" s="3"/>
      <c r="AO24" s="2"/>
      <c r="AP24" s="3"/>
      <c r="AQ24" s="2"/>
      <c r="AR24" s="2"/>
      <c r="AS24" s="2"/>
      <c r="AT24" s="2"/>
      <c r="AU24" s="2"/>
      <c r="AV24" s="2"/>
      <c r="AW24" s="3"/>
      <c r="AX24" s="3"/>
      <c r="AY24" s="3"/>
      <c r="AZ24" s="3"/>
      <c r="BA24" s="3"/>
      <c r="BB24" s="2"/>
      <c r="BC24" s="2"/>
      <c r="BD24" s="3"/>
      <c r="BE24" s="2"/>
      <c r="BF24" s="2"/>
      <c r="BG24" s="3"/>
      <c r="BH24" s="2"/>
      <c r="BI24" s="2"/>
      <c r="BJ24" s="2"/>
      <c r="BK24" s="2"/>
      <c r="BL24" s="3"/>
      <c r="BM24" s="3"/>
      <c r="BN24" s="2"/>
      <c r="BO24" s="3"/>
      <c r="BP24" s="2"/>
      <c r="BQ24" s="2"/>
      <c r="BR24" s="2"/>
      <c r="BS24" s="2"/>
      <c r="BT24" s="2"/>
      <c r="BU24" s="2"/>
    </row>
    <row r="25" spans="1:73" s="1" customFormat="1" x14ac:dyDescent="0.25">
      <c r="A25" s="10" t="s">
        <v>91</v>
      </c>
      <c r="B25" s="10" t="s">
        <v>92</v>
      </c>
      <c r="C25" s="15" t="s">
        <v>73</v>
      </c>
      <c r="D25" s="29">
        <v>0.79844303607964462</v>
      </c>
      <c r="E25" s="29">
        <v>0.32187907785993913</v>
      </c>
      <c r="F25" s="29">
        <v>0.35781152485957979</v>
      </c>
      <c r="G25" s="29">
        <v>1.5240904621435594</v>
      </c>
      <c r="H25" s="29">
        <v>5.6214865708931923E-2</v>
      </c>
      <c r="I25" s="29">
        <v>5.0775740479548657E-2</v>
      </c>
      <c r="J25" s="29">
        <v>0.43275632490013316</v>
      </c>
      <c r="K25" s="29">
        <v>2.3019080259859839E-2</v>
      </c>
      <c r="L25" s="15">
        <v>107</v>
      </c>
      <c r="M25" s="29">
        <f t="shared" si="0"/>
        <v>2.2314626014156116</v>
      </c>
      <c r="N25" s="29">
        <f t="shared" si="1"/>
        <v>13.983142429075444</v>
      </c>
      <c r="O25" s="29">
        <f t="shared" si="2"/>
        <v>0.29412241764025032</v>
      </c>
      <c r="P25" s="29">
        <f t="shared" si="3"/>
        <v>0.20310406034550593</v>
      </c>
      <c r="Q25" s="29">
        <f t="shared" si="4"/>
        <v>9.101835729474439E-2</v>
      </c>
      <c r="R25" s="29">
        <f t="shared" si="5"/>
        <v>1.0015470964251505</v>
      </c>
      <c r="S25" s="29">
        <f t="shared" si="6"/>
        <v>0.44882988215432418</v>
      </c>
      <c r="T25" s="29">
        <f t="shared" si="7"/>
        <v>2.7756660219688811E-2</v>
      </c>
      <c r="U25" s="21">
        <f t="shared" si="8"/>
        <v>20.071084096696403</v>
      </c>
      <c r="V25" s="21">
        <f t="shared" si="9"/>
        <v>5.4542457425485988</v>
      </c>
      <c r="W25" s="21">
        <f t="shared" si="10"/>
        <v>0.63808414298135208</v>
      </c>
      <c r="X25" s="21">
        <f t="shared" si="11"/>
        <v>92.98904589039411</v>
      </c>
      <c r="Y25" s="21">
        <f t="shared" si="12"/>
        <v>2.7000415806403417</v>
      </c>
      <c r="Z25" s="21">
        <f t="shared" si="13"/>
        <v>1.7999199035642914</v>
      </c>
      <c r="AA25"/>
      <c r="AB25"/>
      <c r="AC25"/>
      <c r="AD25"/>
      <c r="AE25" s="2"/>
      <c r="AF25" s="2"/>
      <c r="AG25" s="2"/>
      <c r="AH25" s="2"/>
      <c r="AI25" s="2"/>
      <c r="AJ25" s="2"/>
      <c r="AK25" s="2"/>
      <c r="AL25" s="2"/>
      <c r="AM25" s="3"/>
      <c r="AN25" s="3"/>
      <c r="AO25" s="2"/>
      <c r="AP25" s="2"/>
      <c r="AQ25" s="2"/>
      <c r="AR25" s="2"/>
      <c r="AS25" s="2"/>
      <c r="AT25" s="3"/>
      <c r="AU25" s="2"/>
      <c r="AV25" s="2"/>
      <c r="AW25" s="3"/>
      <c r="AX25" s="3"/>
      <c r="AY25" s="2"/>
      <c r="AZ25" s="3"/>
      <c r="BA25" s="3"/>
      <c r="BB25" s="2"/>
      <c r="BC25" s="2"/>
      <c r="BD25" s="3"/>
      <c r="BE25" s="2"/>
      <c r="BF25" s="3"/>
      <c r="BG25" s="2"/>
      <c r="BH25" s="2"/>
      <c r="BI25" s="2"/>
      <c r="BJ25" s="2"/>
      <c r="BK25" s="3"/>
      <c r="BL25" s="2"/>
      <c r="BM25" s="3"/>
      <c r="BN25" s="2"/>
      <c r="BO25" s="3"/>
      <c r="BP25" s="2"/>
      <c r="BQ25" s="2"/>
      <c r="BR25" s="2"/>
      <c r="BS25" s="2"/>
      <c r="BT25" s="2"/>
      <c r="BU25" s="3"/>
    </row>
    <row r="26" spans="1:73" s="1" customFormat="1" x14ac:dyDescent="0.25">
      <c r="A26" s="10" t="s">
        <v>93</v>
      </c>
      <c r="B26" s="10" t="s">
        <v>94</v>
      </c>
      <c r="C26" s="15" t="s">
        <v>73</v>
      </c>
      <c r="D26" s="29">
        <v>0.89824841558960022</v>
      </c>
      <c r="E26" s="29">
        <v>0.33927794693344931</v>
      </c>
      <c r="F26" s="29">
        <v>0.38277511961722482</v>
      </c>
      <c r="G26" s="29">
        <v>1.5896427400852178</v>
      </c>
      <c r="H26" s="29">
        <v>5.8296897772225686E-2</v>
      </c>
      <c r="I26" s="29">
        <v>7.0521861777150904E-2</v>
      </c>
      <c r="J26" s="29">
        <v>0.43275632490013316</v>
      </c>
      <c r="K26" s="29">
        <v>2.5320988285845825E-2</v>
      </c>
      <c r="L26" s="15">
        <v>112</v>
      </c>
      <c r="M26" s="29">
        <f t="shared" si="0"/>
        <v>2.3466739857278309</v>
      </c>
      <c r="N26" s="29">
        <f t="shared" si="1"/>
        <v>13.399079968892929</v>
      </c>
      <c r="O26" s="29">
        <f t="shared" si="2"/>
        <v>0.29407707344214423</v>
      </c>
      <c r="P26" s="29">
        <f t="shared" si="3"/>
        <v>0.20620563012371512</v>
      </c>
      <c r="Q26" s="29">
        <f t="shared" si="4"/>
        <v>8.7871443318429082E-2</v>
      </c>
      <c r="R26" s="29">
        <f t="shared" si="5"/>
        <v>1.1044540457133154</v>
      </c>
      <c r="S26" s="29">
        <f t="shared" si="6"/>
        <v>0.47064656293565388</v>
      </c>
      <c r="T26" s="29">
        <f t="shared" si="7"/>
        <v>4.5200873491305082E-2</v>
      </c>
      <c r="U26" s="21">
        <f t="shared" si="8"/>
        <v>22.133347609485277</v>
      </c>
      <c r="V26" s="21">
        <f t="shared" si="9"/>
        <v>5.7193652076273409</v>
      </c>
      <c r="W26" s="21">
        <f t="shared" si="10"/>
        <v>1.039100540030002</v>
      </c>
      <c r="X26" s="21">
        <f t="shared" si="11"/>
        <v>96.988574745894937</v>
      </c>
      <c r="Y26" s="21">
        <f t="shared" si="12"/>
        <v>2.8000431206640579</v>
      </c>
      <c r="Z26" s="21">
        <f t="shared" si="13"/>
        <v>2.4998887549504043</v>
      </c>
      <c r="AA26"/>
      <c r="AB26"/>
      <c r="AC26"/>
      <c r="AD26"/>
      <c r="AE26" s="3"/>
      <c r="AF26" s="3"/>
      <c r="AG26" s="3"/>
      <c r="AH26" s="3"/>
      <c r="AI26" s="3"/>
      <c r="AJ26" s="2"/>
      <c r="AK26" s="2"/>
      <c r="AL26" s="2"/>
      <c r="AM26" s="2"/>
      <c r="AN26" s="3"/>
      <c r="AO26" s="2"/>
      <c r="AP26" s="3"/>
      <c r="AQ26" s="3"/>
      <c r="AR26" s="2"/>
      <c r="AS26" s="2"/>
      <c r="AT26" s="3"/>
      <c r="AU26" s="3"/>
      <c r="AV26" s="3"/>
      <c r="AW26" s="3"/>
      <c r="AX26" s="3"/>
      <c r="AY26" s="3"/>
      <c r="AZ26" s="3"/>
      <c r="BA26" s="3"/>
      <c r="BB26" s="2"/>
      <c r="BC26" s="2"/>
      <c r="BD26" s="3"/>
      <c r="BE26" s="2"/>
      <c r="BF26" s="3"/>
      <c r="BG26" s="3"/>
      <c r="BH26" s="2"/>
      <c r="BI26" s="2"/>
      <c r="BJ26" s="2"/>
      <c r="BK26" s="2"/>
      <c r="BL26" s="3"/>
      <c r="BM26" s="3"/>
      <c r="BN26" s="2"/>
      <c r="BO26" s="3"/>
      <c r="BP26" s="2"/>
      <c r="BQ26" s="2"/>
      <c r="BR26" s="2"/>
      <c r="BS26" s="2"/>
      <c r="BT26" s="2"/>
      <c r="BU26" s="3"/>
    </row>
    <row r="27" spans="1:73" s="1" customFormat="1" x14ac:dyDescent="0.25">
      <c r="A27" s="10" t="s">
        <v>95</v>
      </c>
      <c r="B27" s="10" t="s">
        <v>96</v>
      </c>
      <c r="C27" s="15" t="s">
        <v>73</v>
      </c>
      <c r="D27" s="29">
        <v>0.74854034632466682</v>
      </c>
      <c r="E27" s="29">
        <v>0.23923444976076558</v>
      </c>
      <c r="F27" s="29">
        <v>0.28292074058664446</v>
      </c>
      <c r="G27" s="29">
        <v>1.2782694198623401</v>
      </c>
      <c r="H27" s="29">
        <v>6.0378929835519464E-2</v>
      </c>
      <c r="I27" s="29">
        <v>3.6671368124118475E-2</v>
      </c>
      <c r="J27" s="29">
        <v>0.34953395472703064</v>
      </c>
      <c r="K27" s="29">
        <v>2.0717172233873857E-2</v>
      </c>
      <c r="L27" s="15">
        <v>90</v>
      </c>
      <c r="M27" s="29">
        <f t="shared" si="0"/>
        <v>2.6457598858696127</v>
      </c>
      <c r="N27" s="29">
        <f t="shared" si="1"/>
        <v>11.547640144131373</v>
      </c>
      <c r="O27" s="29">
        <f t="shared" si="2"/>
        <v>0.22328025387052097</v>
      </c>
      <c r="P27" s="29">
        <f t="shared" si="3"/>
        <v>0.16203643615890484</v>
      </c>
      <c r="Q27" s="29">
        <f t="shared" si="4"/>
        <v>6.1243817711616126E-2</v>
      </c>
      <c r="R27" s="29">
        <f t="shared" si="5"/>
        <v>0.91057678248357166</v>
      </c>
      <c r="S27" s="29">
        <f t="shared" si="6"/>
        <v>0.34416455829826059</v>
      </c>
      <c r="T27" s="29">
        <f t="shared" si="7"/>
        <v>1.5954195890244605E-2</v>
      </c>
      <c r="U27" s="21">
        <f t="shared" si="8"/>
        <v>18.248031713097628</v>
      </c>
      <c r="V27" s="21">
        <f t="shared" si="9"/>
        <v>4.1823375659042483</v>
      </c>
      <c r="W27" s="21">
        <f t="shared" si="10"/>
        <v>0.36676312391366911</v>
      </c>
      <c r="X27" s="21">
        <f t="shared" si="11"/>
        <v>77.990812682266025</v>
      </c>
      <c r="Y27" s="21">
        <f t="shared" si="12"/>
        <v>2.9000446606877741</v>
      </c>
      <c r="Z27" s="21">
        <f t="shared" si="13"/>
        <v>1.2999421525742105</v>
      </c>
      <c r="AA27"/>
      <c r="AB27"/>
      <c r="AC27"/>
      <c r="AD27"/>
      <c r="AE27" s="9"/>
      <c r="AF27" s="9"/>
      <c r="AG27" s="9"/>
      <c r="AH27" s="9"/>
      <c r="AI27" s="9"/>
      <c r="AJ27" s="8"/>
      <c r="AK27" s="9"/>
      <c r="AL27" s="9"/>
      <c r="AM27" s="9"/>
      <c r="AN27" s="9"/>
      <c r="AO27" s="8"/>
      <c r="AP27" s="9"/>
      <c r="AQ27" s="8"/>
      <c r="AR27" s="8"/>
      <c r="AS27" s="9"/>
      <c r="AT27" s="8"/>
      <c r="AU27" s="8"/>
      <c r="AV27" s="8"/>
      <c r="AW27" s="9"/>
      <c r="AX27" s="8"/>
      <c r="AY27" s="9"/>
      <c r="AZ27" s="9"/>
      <c r="BA27" s="9"/>
      <c r="BB27" s="9"/>
      <c r="BC27" s="8"/>
      <c r="BD27" s="9"/>
      <c r="BE27" s="8"/>
      <c r="BF27" s="9"/>
      <c r="BG27" s="9"/>
      <c r="BH27" s="9"/>
      <c r="BI27" s="8"/>
      <c r="BJ27" s="8"/>
      <c r="BK27" s="9"/>
      <c r="BL27" s="9"/>
      <c r="BM27" s="9"/>
      <c r="BN27" s="8"/>
      <c r="BO27" s="9"/>
      <c r="BP27" s="8"/>
      <c r="BQ27" s="9"/>
      <c r="BR27" s="8"/>
      <c r="BS27" s="9"/>
      <c r="BT27" s="9"/>
      <c r="BU27" s="9"/>
    </row>
    <row r="28" spans="1:73" s="1" customFormat="1" x14ac:dyDescent="0.25">
      <c r="A28" s="10" t="s">
        <v>97</v>
      </c>
      <c r="B28" s="10" t="s">
        <v>98</v>
      </c>
      <c r="C28" s="15" t="s">
        <v>73</v>
      </c>
      <c r="D28" s="29">
        <v>0.54892958730475572</v>
      </c>
      <c r="E28" s="29">
        <v>0.19573727707699001</v>
      </c>
      <c r="F28" s="29">
        <v>0.29124193883919286</v>
      </c>
      <c r="G28" s="29">
        <v>0.96689609963946244</v>
      </c>
      <c r="H28" s="29">
        <v>6.2460961898813241E-2</v>
      </c>
      <c r="I28" s="29">
        <v>5.359661495063469E-2</v>
      </c>
      <c r="J28" s="29">
        <v>0.33288948069241014</v>
      </c>
      <c r="K28" s="29">
        <v>1.5346053506573226E-2</v>
      </c>
      <c r="L28" s="15">
        <v>76</v>
      </c>
      <c r="M28" s="29">
        <f t="shared" si="0"/>
        <v>1.8847889472671147</v>
      </c>
      <c r="N28" s="29">
        <f t="shared" si="1"/>
        <v>12.754893431926925</v>
      </c>
      <c r="O28" s="29">
        <f t="shared" si="2"/>
        <v>0.15748671563292854</v>
      </c>
      <c r="P28" s="29">
        <f t="shared" si="3"/>
        <v>0.10289460559932538</v>
      </c>
      <c r="Q28" s="29">
        <f t="shared" si="4"/>
        <v>5.4592110033603154E-2</v>
      </c>
      <c r="R28" s="29">
        <f t="shared" si="5"/>
        <v>0.65182419290408111</v>
      </c>
      <c r="S28" s="29">
        <f t="shared" si="6"/>
        <v>0.34583404887279601</v>
      </c>
      <c r="T28" s="29">
        <f t="shared" si="7"/>
        <v>3.8250561444061498E-2</v>
      </c>
      <c r="U28" s="21">
        <f t="shared" si="8"/>
        <v>13.062609076234091</v>
      </c>
      <c r="V28" s="21">
        <f t="shared" si="9"/>
        <v>4.2026254571976667</v>
      </c>
      <c r="W28" s="21">
        <f t="shared" si="10"/>
        <v>0.8793232515876207</v>
      </c>
      <c r="X28" s="21">
        <f t="shared" si="11"/>
        <v>58.993050618637128</v>
      </c>
      <c r="Y28" s="21">
        <f t="shared" si="12"/>
        <v>3.0000462007114908</v>
      </c>
      <c r="Z28" s="21">
        <f t="shared" si="13"/>
        <v>1.8999154537623073</v>
      </c>
      <c r="AA28"/>
      <c r="AB28"/>
      <c r="AC28"/>
      <c r="AD28"/>
      <c r="AE28" s="2"/>
      <c r="AF28" s="2"/>
      <c r="AG28" s="2"/>
      <c r="AH28" s="2"/>
      <c r="AI28" s="2"/>
      <c r="AJ28" s="2"/>
      <c r="AK28" s="3"/>
      <c r="AL28" s="2"/>
      <c r="AM28" s="3"/>
      <c r="AN28" s="3"/>
      <c r="AO28" s="2"/>
      <c r="AP28" s="2"/>
      <c r="AQ28" s="2"/>
      <c r="AR28" s="2"/>
      <c r="AS28" s="2"/>
      <c r="AT28" s="3"/>
      <c r="AU28" s="2"/>
      <c r="AV28" s="2"/>
      <c r="AW28" s="3"/>
      <c r="AX28" s="2"/>
      <c r="AY28" s="2"/>
      <c r="AZ28" s="3"/>
      <c r="BA28" s="2"/>
      <c r="BB28" s="3"/>
      <c r="BC28" s="2"/>
      <c r="BD28" s="2"/>
      <c r="BE28" s="2"/>
      <c r="BF28" s="3"/>
      <c r="BG28" s="2"/>
      <c r="BH28" s="2"/>
      <c r="BI28" s="2"/>
      <c r="BJ28" s="2"/>
      <c r="BK28" s="2"/>
      <c r="BL28" s="2"/>
      <c r="BM28" s="3"/>
      <c r="BN28" s="2"/>
      <c r="BO28" s="3"/>
      <c r="BP28" s="2"/>
      <c r="BQ28" s="2"/>
      <c r="BR28" s="2"/>
      <c r="BS28" s="2"/>
      <c r="BT28" s="3"/>
      <c r="BU28" s="3"/>
    </row>
    <row r="29" spans="1:73" s="1" customFormat="1" x14ac:dyDescent="0.25">
      <c r="A29" s="10" t="s">
        <v>99</v>
      </c>
      <c r="B29" s="10" t="s">
        <v>100</v>
      </c>
      <c r="C29" s="15" t="s">
        <v>73</v>
      </c>
      <c r="D29" s="29">
        <v>0.89824841558960022</v>
      </c>
      <c r="E29" s="29">
        <v>0.32622879512831671</v>
      </c>
      <c r="F29" s="29">
        <v>0.43270230913251512</v>
      </c>
      <c r="G29" s="29">
        <v>1.6060308095706326</v>
      </c>
      <c r="H29" s="29">
        <v>6.4542993962107012E-2</v>
      </c>
      <c r="I29" s="29">
        <v>5.6417489421720729E-2</v>
      </c>
      <c r="J29" s="29">
        <v>0.39946737683089217</v>
      </c>
      <c r="K29" s="29">
        <v>2.5576755844288711E-2</v>
      </c>
      <c r="L29" s="15">
        <v>110</v>
      </c>
      <c r="M29" s="29">
        <f t="shared" si="0"/>
        <v>2.0759039104515424</v>
      </c>
      <c r="N29" s="29">
        <f t="shared" si="1"/>
        <v>12.754893431926925</v>
      </c>
      <c r="O29" s="29">
        <f t="shared" si="2"/>
        <v>0.29538806155088471</v>
      </c>
      <c r="P29" s="29">
        <f t="shared" si="3"/>
        <v>0.19935513264592364</v>
      </c>
      <c r="Q29" s="29">
        <f t="shared" si="4"/>
        <v>9.6032928904961068E-2</v>
      </c>
      <c r="R29" s="29">
        <f t="shared" si="5"/>
        <v>1.097603548235524</v>
      </c>
      <c r="S29" s="29">
        <f t="shared" si="6"/>
        <v>0.52873523803747613</v>
      </c>
      <c r="T29" s="29">
        <f t="shared" si="7"/>
        <v>3.0840733577432E-2</v>
      </c>
      <c r="U29" s="21">
        <f t="shared" si="8"/>
        <v>21.996063090892264</v>
      </c>
      <c r="V29" s="21">
        <f t="shared" si="9"/>
        <v>6.4252672018164558</v>
      </c>
      <c r="W29" s="21">
        <f t="shared" si="10"/>
        <v>0.70898238109039091</v>
      </c>
      <c r="X29" s="21">
        <f t="shared" si="11"/>
        <v>97.988456959770147</v>
      </c>
      <c r="Y29" s="21">
        <f t="shared" si="12"/>
        <v>3.1000477407352069</v>
      </c>
      <c r="Z29" s="21">
        <f t="shared" si="13"/>
        <v>1.9999110039603236</v>
      </c>
      <c r="AA29"/>
      <c r="AB29"/>
      <c r="AC29"/>
      <c r="AD29"/>
      <c r="AE29" s="2"/>
      <c r="AF29" s="2"/>
      <c r="AG29" s="2"/>
      <c r="AH29" s="2"/>
      <c r="AI29" s="2"/>
      <c r="AJ29" s="2"/>
      <c r="AK29" s="3"/>
      <c r="AL29" s="2"/>
      <c r="AM29" s="3"/>
      <c r="AN29" s="3"/>
      <c r="AO29" s="2"/>
      <c r="AP29" s="2"/>
      <c r="AQ29" s="2"/>
      <c r="AR29" s="2"/>
      <c r="AS29" s="2"/>
      <c r="AT29" s="3"/>
      <c r="AU29" s="2"/>
      <c r="AV29" s="2"/>
      <c r="AW29" s="3"/>
      <c r="AX29" s="3"/>
      <c r="AY29" s="2"/>
      <c r="AZ29" s="3"/>
      <c r="BA29" s="3"/>
      <c r="BB29" s="3"/>
      <c r="BC29" s="2"/>
      <c r="BD29" s="2"/>
      <c r="BE29" s="2"/>
      <c r="BF29" s="3"/>
      <c r="BG29" s="2"/>
      <c r="BH29" s="3"/>
      <c r="BI29" s="2"/>
      <c r="BJ29" s="2"/>
      <c r="BK29" s="2"/>
      <c r="BL29" s="2"/>
      <c r="BM29" s="3"/>
      <c r="BN29" s="2"/>
      <c r="BO29" s="3"/>
      <c r="BP29" s="2"/>
      <c r="BQ29" s="2"/>
      <c r="BR29" s="2"/>
      <c r="BS29" s="2"/>
      <c r="BT29" s="2"/>
      <c r="BU29" s="3"/>
    </row>
    <row r="30" spans="1:73" s="1" customFormat="1" x14ac:dyDescent="0.25">
      <c r="A30" s="10" t="s">
        <v>101</v>
      </c>
      <c r="B30" s="10" t="s">
        <v>102</v>
      </c>
      <c r="C30" s="15" t="s">
        <v>73</v>
      </c>
      <c r="D30" s="29">
        <v>1.0479564848545335</v>
      </c>
      <c r="E30" s="29">
        <v>0.21313614615050025</v>
      </c>
      <c r="F30" s="29">
        <v>0.27459954233409611</v>
      </c>
      <c r="G30" s="29">
        <v>1.2782694198623401</v>
      </c>
      <c r="H30" s="29">
        <v>0.16239850093691441</v>
      </c>
      <c r="I30" s="29">
        <v>5.359661495063469E-2</v>
      </c>
      <c r="J30" s="29">
        <v>0.36617842876165113</v>
      </c>
      <c r="K30" s="29">
        <v>2.0205637116988084E-2</v>
      </c>
      <c r="L30" s="15">
        <v>107</v>
      </c>
      <c r="M30" s="29">
        <f t="shared" si="0"/>
        <v>3.8163081990119263</v>
      </c>
      <c r="N30" s="29">
        <f t="shared" si="1"/>
        <v>10.548350686319313</v>
      </c>
      <c r="O30" s="29">
        <f t="shared" si="2"/>
        <v>0.17974516831685364</v>
      </c>
      <c r="P30" s="29">
        <f t="shared" si="3"/>
        <v>0.14242505488355453</v>
      </c>
      <c r="Q30" s="29">
        <f t="shared" si="4"/>
        <v>3.7320113433299114E-2</v>
      </c>
      <c r="R30" s="29">
        <f t="shared" si="5"/>
        <v>1.1903815397380881</v>
      </c>
      <c r="S30" s="29">
        <f t="shared" si="6"/>
        <v>0.31191965576739522</v>
      </c>
      <c r="T30" s="29">
        <f t="shared" si="7"/>
        <v>3.3390977833646612E-2</v>
      </c>
      <c r="U30" s="21">
        <f t="shared" si="8"/>
        <v>23.855341477717197</v>
      </c>
      <c r="V30" s="21">
        <f t="shared" si="9"/>
        <v>3.7904928395600344</v>
      </c>
      <c r="W30" s="21">
        <f t="shared" si="10"/>
        <v>0.76760868583095665</v>
      </c>
      <c r="X30" s="21">
        <f t="shared" si="11"/>
        <v>77.990812682266025</v>
      </c>
      <c r="Y30" s="21">
        <f t="shared" si="12"/>
        <v>7.8001201218498748</v>
      </c>
      <c r="Z30" s="21">
        <f t="shared" si="13"/>
        <v>1.8999154537623073</v>
      </c>
      <c r="AA30"/>
      <c r="AB30"/>
      <c r="AC30"/>
      <c r="AD30"/>
      <c r="AE30" s="2"/>
      <c r="AF30" s="2"/>
      <c r="AG30" s="2"/>
      <c r="AH30" s="2"/>
      <c r="AI30" s="2"/>
      <c r="AJ30" s="2"/>
      <c r="AK30" s="2"/>
      <c r="AL30" s="2"/>
      <c r="AM30" s="3"/>
      <c r="AN30" s="3"/>
      <c r="AO30" s="2"/>
      <c r="AP30" s="2"/>
      <c r="AQ30" s="2"/>
      <c r="AR30" s="2"/>
      <c r="AS30" s="2"/>
      <c r="AT30" s="3"/>
      <c r="AU30" s="2"/>
      <c r="AV30" s="2"/>
      <c r="AW30" s="3"/>
      <c r="AX30" s="3"/>
      <c r="AY30" s="2"/>
      <c r="AZ30" s="3"/>
      <c r="BA30" s="3"/>
      <c r="BB30" s="3"/>
      <c r="BC30" s="2"/>
      <c r="BD30" s="2"/>
      <c r="BE30" s="2"/>
      <c r="BF30" s="3"/>
      <c r="BG30" s="2"/>
      <c r="BH30" s="2"/>
      <c r="BI30" s="2"/>
      <c r="BJ30" s="2"/>
      <c r="BK30" s="2"/>
      <c r="BL30" s="2"/>
      <c r="BM30" s="3"/>
      <c r="BN30" s="2"/>
      <c r="BO30" s="3"/>
      <c r="BP30" s="2"/>
      <c r="BQ30" s="2"/>
      <c r="BR30" s="2"/>
      <c r="BS30" s="2"/>
      <c r="BT30" s="2"/>
      <c r="BU30" s="3"/>
    </row>
    <row r="31" spans="1:73" s="1" customFormat="1" x14ac:dyDescent="0.25">
      <c r="A31" s="10" t="s">
        <v>103</v>
      </c>
      <c r="B31" s="10" t="s">
        <v>104</v>
      </c>
      <c r="C31" s="15" t="s">
        <v>73</v>
      </c>
      <c r="D31" s="29">
        <v>0.69863765656968901</v>
      </c>
      <c r="E31" s="29">
        <v>0.2174858634188778</v>
      </c>
      <c r="F31" s="29">
        <v>0.27459954233409611</v>
      </c>
      <c r="G31" s="29">
        <v>1.1143887250081941</v>
      </c>
      <c r="H31" s="29">
        <v>3.9558609202581717E-2</v>
      </c>
      <c r="I31" s="29">
        <v>3.9492242595204508E-2</v>
      </c>
      <c r="J31" s="29">
        <v>0.39946737683089217</v>
      </c>
      <c r="K31" s="29">
        <v>1.8415264207887871E-2</v>
      </c>
      <c r="L31" s="15">
        <v>88</v>
      </c>
      <c r="M31" s="29">
        <f t="shared" si="0"/>
        <v>2.5442054660079507</v>
      </c>
      <c r="N31" s="29">
        <f t="shared" si="1"/>
        <v>11.810086511043451</v>
      </c>
      <c r="O31" s="29">
        <f t="shared" si="2"/>
        <v>0.19640888503156115</v>
      </c>
      <c r="P31" s="29">
        <f t="shared" si="3"/>
        <v>0.14099198358064494</v>
      </c>
      <c r="Q31" s="29">
        <f t="shared" si="4"/>
        <v>5.5416901450916205E-2</v>
      </c>
      <c r="R31" s="29">
        <f t="shared" si="5"/>
        <v>0.83962964015033392</v>
      </c>
      <c r="S31" s="29">
        <f t="shared" si="6"/>
        <v>0.33001644378501233</v>
      </c>
      <c r="T31" s="29">
        <f t="shared" si="7"/>
        <v>2.1076978387316619E-2</v>
      </c>
      <c r="U31" s="21">
        <f t="shared" si="8"/>
        <v>16.826245293593868</v>
      </c>
      <c r="V31" s="21">
        <f t="shared" si="9"/>
        <v>4.0104076289344066</v>
      </c>
      <c r="W31" s="21">
        <f t="shared" si="10"/>
        <v>0.48452823878888784</v>
      </c>
      <c r="X31" s="21">
        <f t="shared" si="11"/>
        <v>67.991990543513978</v>
      </c>
      <c r="Y31" s="21">
        <f t="shared" si="12"/>
        <v>1.9000292604506106</v>
      </c>
      <c r="Z31" s="21">
        <f t="shared" si="13"/>
        <v>1.3999377027722264</v>
      </c>
      <c r="AA31"/>
      <c r="AB31"/>
      <c r="AC31"/>
      <c r="AD31"/>
      <c r="AE31" s="2"/>
      <c r="AF31" s="2"/>
      <c r="AG31" s="2"/>
      <c r="AH31" s="2"/>
      <c r="AI31" s="2"/>
      <c r="AJ31" s="2"/>
      <c r="AK31" s="2"/>
      <c r="AL31" s="2"/>
      <c r="AM31" s="3"/>
      <c r="AN31" s="3"/>
      <c r="AO31" s="2"/>
      <c r="AP31" s="3"/>
      <c r="AQ31" s="2"/>
      <c r="AR31" s="2"/>
      <c r="AS31" s="3"/>
      <c r="AT31" s="3"/>
      <c r="AU31" s="2"/>
      <c r="AV31" s="2"/>
      <c r="AW31" s="3"/>
      <c r="AX31" s="3"/>
      <c r="AY31" s="2"/>
      <c r="AZ31" s="3"/>
      <c r="BA31" s="2"/>
      <c r="BB31" s="2"/>
      <c r="BC31" s="2"/>
      <c r="BD31" s="3"/>
      <c r="BE31" s="2"/>
      <c r="BF31" s="3"/>
      <c r="BG31" s="2"/>
      <c r="BH31" s="2"/>
      <c r="BI31" s="2"/>
      <c r="BJ31" s="2"/>
      <c r="BK31" s="3"/>
      <c r="BL31" s="2"/>
      <c r="BM31" s="3"/>
      <c r="BN31" s="2"/>
      <c r="BO31" s="3"/>
      <c r="BP31" s="2"/>
      <c r="BQ31" s="2"/>
      <c r="BR31" s="2"/>
      <c r="BS31" s="3"/>
      <c r="BT31" s="2"/>
      <c r="BU31" s="3"/>
    </row>
    <row r="32" spans="1:73" s="1" customFormat="1" x14ac:dyDescent="0.25">
      <c r="A32" s="10" t="s">
        <v>105</v>
      </c>
      <c r="B32" s="10" t="s">
        <v>106</v>
      </c>
      <c r="C32" s="15" t="s">
        <v>73</v>
      </c>
      <c r="D32" s="29">
        <v>0.64873496681471121</v>
      </c>
      <c r="E32" s="29">
        <v>0.35232709873858198</v>
      </c>
      <c r="F32" s="29">
        <v>0.24131474932390262</v>
      </c>
      <c r="G32" s="29">
        <v>1.2127171419206817</v>
      </c>
      <c r="H32" s="29">
        <v>4.996876951905059E-2</v>
      </c>
      <c r="I32" s="29">
        <v>2.7080394922425949E-2</v>
      </c>
      <c r="J32" s="29">
        <v>0.43275632490013316</v>
      </c>
      <c r="K32" s="29">
        <v>1.7903729091002095E-2</v>
      </c>
      <c r="L32" s="15">
        <v>93</v>
      </c>
      <c r="M32" s="29">
        <f t="shared" si="0"/>
        <v>2.6883353323088941</v>
      </c>
      <c r="N32" s="29">
        <f t="shared" si="1"/>
        <v>19.678978437830114</v>
      </c>
      <c r="O32" s="29">
        <f t="shared" si="2"/>
        <v>0.34315043290715808</v>
      </c>
      <c r="P32" s="29">
        <f t="shared" si="3"/>
        <v>0.2501137640605795</v>
      </c>
      <c r="Q32" s="29">
        <f t="shared" si="4"/>
        <v>9.3036668846578616E-2</v>
      </c>
      <c r="R32" s="29">
        <f t="shared" si="5"/>
        <v>0.89884873087529071</v>
      </c>
      <c r="S32" s="29">
        <f t="shared" si="6"/>
        <v>0.33435141817048125</v>
      </c>
      <c r="T32" s="29">
        <f t="shared" si="7"/>
        <v>9.1766658314237914E-3</v>
      </c>
      <c r="U32" s="21">
        <f t="shared" si="8"/>
        <v>18.013000618743302</v>
      </c>
      <c r="V32" s="21">
        <f t="shared" si="9"/>
        <v>4.0630868656031263</v>
      </c>
      <c r="W32" s="21">
        <f t="shared" si="10"/>
        <v>0.21095783520514463</v>
      </c>
      <c r="X32" s="21">
        <f t="shared" si="11"/>
        <v>73.991283826765212</v>
      </c>
      <c r="Y32" s="21">
        <f t="shared" si="12"/>
        <v>2.4000369605691922</v>
      </c>
      <c r="Z32" s="21">
        <f t="shared" si="13"/>
        <v>0.95995728190095531</v>
      </c>
      <c r="AA32"/>
      <c r="AB32"/>
      <c r="AC32"/>
      <c r="AD32"/>
      <c r="AE32" s="2"/>
      <c r="AF32" s="2"/>
      <c r="AG32" s="2"/>
      <c r="AH32" s="2"/>
      <c r="AI32" s="2"/>
      <c r="AJ32" s="2"/>
      <c r="AK32" s="2"/>
      <c r="AL32" s="2"/>
      <c r="AM32" s="3"/>
      <c r="AN32" s="3"/>
      <c r="AO32" s="2"/>
      <c r="AP32" s="3"/>
      <c r="AQ32" s="2"/>
      <c r="AR32" s="2"/>
      <c r="AS32" s="3"/>
      <c r="AT32" s="3"/>
      <c r="AU32" s="2"/>
      <c r="AV32" s="2"/>
      <c r="AW32" s="3"/>
      <c r="AX32" s="2"/>
      <c r="AY32" s="2"/>
      <c r="AZ32" s="3"/>
      <c r="BA32" s="3"/>
      <c r="BB32" s="2"/>
      <c r="BC32" s="2"/>
      <c r="BD32" s="2"/>
      <c r="BE32" s="2"/>
      <c r="BF32" s="3"/>
      <c r="BG32" s="2"/>
      <c r="BH32" s="2"/>
      <c r="BI32" s="2"/>
      <c r="BJ32" s="2"/>
      <c r="BK32" s="3"/>
      <c r="BL32" s="3"/>
      <c r="BM32" s="3"/>
      <c r="BN32" s="2"/>
      <c r="BO32" s="3"/>
      <c r="BP32" s="2"/>
      <c r="BQ32" s="2"/>
      <c r="BR32" s="2"/>
      <c r="BS32" s="3"/>
      <c r="BT32" s="2"/>
      <c r="BU32" s="3"/>
    </row>
    <row r="33" spans="1:73" s="1" customFormat="1" x14ac:dyDescent="0.25">
      <c r="A33" s="10" t="s">
        <v>107</v>
      </c>
      <c r="B33" s="10" t="s">
        <v>108</v>
      </c>
      <c r="C33" s="15" t="s">
        <v>73</v>
      </c>
      <c r="D33" s="29">
        <v>1.197664554119467</v>
      </c>
      <c r="E33" s="29">
        <v>0.23053501522401046</v>
      </c>
      <c r="F33" s="29">
        <v>0.35781152485957979</v>
      </c>
      <c r="G33" s="29">
        <v>1.5077023926581448</v>
      </c>
      <c r="H33" s="29">
        <v>0.18113678950655837</v>
      </c>
      <c r="I33" s="29">
        <v>5.9238363892806768E-2</v>
      </c>
      <c r="J33" s="29">
        <v>0.36617842876165113</v>
      </c>
      <c r="K33" s="29">
        <v>2.2251777584531177E-2</v>
      </c>
      <c r="L33" s="15">
        <v>119</v>
      </c>
      <c r="M33" s="29">
        <f t="shared" si="0"/>
        <v>3.3471939021234176</v>
      </c>
      <c r="N33" s="29">
        <f t="shared" si="1"/>
        <v>10.360296580722254</v>
      </c>
      <c r="O33" s="29">
        <f t="shared" si="2"/>
        <v>0.1935484289157349</v>
      </c>
      <c r="P33" s="29">
        <f t="shared" si="3"/>
        <v>0.14902581656545652</v>
      </c>
      <c r="Q33" s="29">
        <f t="shared" si="4"/>
        <v>4.4522612350278372E-2</v>
      </c>
      <c r="R33" s="29">
        <f t="shared" si="5"/>
        <v>1.3466903706849236</v>
      </c>
      <c r="S33" s="29">
        <f t="shared" si="6"/>
        <v>0.40233413720985817</v>
      </c>
      <c r="T33" s="29">
        <f t="shared" si="7"/>
        <v>3.698658630827556E-2</v>
      </c>
      <c r="U33" s="21">
        <f t="shared" si="8"/>
        <v>26.987782979657787</v>
      </c>
      <c r="V33" s="21">
        <f t="shared" si="9"/>
        <v>4.889222714908958</v>
      </c>
      <c r="W33" s="21">
        <f t="shared" si="10"/>
        <v>0.85026635191438071</v>
      </c>
      <c r="X33" s="21">
        <f t="shared" si="11"/>
        <v>91.989163676518913</v>
      </c>
      <c r="Y33" s="21">
        <f t="shared" si="12"/>
        <v>8.7001339820633223</v>
      </c>
      <c r="Z33" s="21">
        <f t="shared" si="13"/>
        <v>2.0999065541583399</v>
      </c>
      <c r="AA33"/>
      <c r="AB33"/>
      <c r="AC33"/>
      <c r="AD33"/>
      <c r="AE33" s="2"/>
      <c r="AF33" s="2"/>
      <c r="AG33" s="2"/>
      <c r="AH33" s="2"/>
      <c r="AI33" s="2"/>
      <c r="AJ33" s="2"/>
      <c r="AK33" s="2"/>
      <c r="AL33" s="2"/>
      <c r="AM33" s="3"/>
      <c r="AN33" s="3"/>
      <c r="AO33" s="2"/>
      <c r="AP33" s="2"/>
      <c r="AQ33" s="2"/>
      <c r="AR33" s="2"/>
      <c r="AS33" s="3"/>
      <c r="AT33" s="3"/>
      <c r="AU33" s="2"/>
      <c r="AV33" s="2"/>
      <c r="AW33" s="3"/>
      <c r="AX33" s="2"/>
      <c r="AY33" s="2"/>
      <c r="AZ33" s="3"/>
      <c r="BA33" s="2"/>
      <c r="BB33" s="2"/>
      <c r="BC33" s="2"/>
      <c r="BD33" s="2"/>
      <c r="BE33" s="2"/>
      <c r="BF33" s="3"/>
      <c r="BG33" s="2"/>
      <c r="BH33" s="2"/>
      <c r="BI33" s="2"/>
      <c r="BJ33" s="2"/>
      <c r="BK33" s="2"/>
      <c r="BL33" s="3"/>
      <c r="BM33" s="3"/>
      <c r="BN33" s="2"/>
      <c r="BO33" s="3"/>
      <c r="BP33" s="2"/>
      <c r="BQ33" s="2"/>
      <c r="BR33" s="2"/>
      <c r="BS33" s="3"/>
      <c r="BT33" s="2"/>
      <c r="BU33" s="3"/>
    </row>
    <row r="34" spans="1:73" s="1" customFormat="1" x14ac:dyDescent="0.25">
      <c r="A34" s="10" t="s">
        <v>109</v>
      </c>
      <c r="B34" s="10" t="s">
        <v>110</v>
      </c>
      <c r="C34" s="15" t="s">
        <v>73</v>
      </c>
      <c r="D34" s="29">
        <v>0.49902689754977791</v>
      </c>
      <c r="E34" s="29">
        <v>0.25663331883427581</v>
      </c>
      <c r="F34" s="29">
        <v>0.24131474932390262</v>
      </c>
      <c r="G34" s="29">
        <v>0.88495575221238931</v>
      </c>
      <c r="H34" s="29">
        <v>3.1230480949406621E-2</v>
      </c>
      <c r="I34" s="29">
        <v>3.6671368124118475E-2</v>
      </c>
      <c r="J34" s="29">
        <v>0.39946737683089217</v>
      </c>
      <c r="K34" s="29">
        <v>1.5346053506573226E-2</v>
      </c>
      <c r="L34" s="15">
        <v>80</v>
      </c>
      <c r="M34" s="29">
        <f t="shared" si="0"/>
        <v>2.0679502556222262</v>
      </c>
      <c r="N34" s="29">
        <f t="shared" si="1"/>
        <v>16.723082499637528</v>
      </c>
      <c r="O34" s="29">
        <f t="shared" si="2"/>
        <v>0.23530800421673054</v>
      </c>
      <c r="P34" s="29">
        <f t="shared" si="3"/>
        <v>0.15860923643667521</v>
      </c>
      <c r="Q34" s="29">
        <f t="shared" si="4"/>
        <v>7.6698767780055341E-2</v>
      </c>
      <c r="R34" s="29">
        <f t="shared" si="5"/>
        <v>0.65763613398645315</v>
      </c>
      <c r="S34" s="29">
        <f t="shared" si="6"/>
        <v>0.31801351710395798</v>
      </c>
      <c r="T34" s="29">
        <f t="shared" si="7"/>
        <v>2.1325314617545221E-2</v>
      </c>
      <c r="U34" s="21">
        <f t="shared" si="8"/>
        <v>13.179080841411887</v>
      </c>
      <c r="V34" s="21">
        <f t="shared" si="9"/>
        <v>3.8645463252394943</v>
      </c>
      <c r="W34" s="21">
        <f t="shared" si="10"/>
        <v>0.49023711764471778</v>
      </c>
      <c r="X34" s="21">
        <f t="shared" si="11"/>
        <v>53.993639549261097</v>
      </c>
      <c r="Y34" s="21">
        <f t="shared" si="12"/>
        <v>1.5000231003557454</v>
      </c>
      <c r="Z34" s="21">
        <f t="shared" si="13"/>
        <v>1.2999421525742105</v>
      </c>
      <c r="AA34"/>
      <c r="AB34"/>
      <c r="AC34"/>
      <c r="AD34"/>
      <c r="AE34" s="3"/>
      <c r="AF34" s="3"/>
      <c r="AG34" s="3"/>
      <c r="AH34" s="3"/>
      <c r="AI34" s="3"/>
      <c r="AJ34" s="2"/>
      <c r="AK34" s="3"/>
      <c r="AL34" s="2"/>
      <c r="AM34" s="3"/>
      <c r="AN34" s="3"/>
      <c r="AO34" s="2"/>
      <c r="AP34" s="2"/>
      <c r="AQ34" s="2"/>
      <c r="AR34" s="2"/>
      <c r="AS34" s="3"/>
      <c r="AT34" s="3"/>
      <c r="AU34" s="2"/>
      <c r="AV34" s="2"/>
      <c r="AW34" s="3"/>
      <c r="AX34" s="2"/>
      <c r="AY34" s="3"/>
      <c r="AZ34" s="3"/>
      <c r="BA34" s="2"/>
      <c r="BB34" s="3"/>
      <c r="BC34" s="2"/>
      <c r="BD34" s="3"/>
      <c r="BE34" s="2"/>
      <c r="BF34" s="3"/>
      <c r="BG34" s="3"/>
      <c r="BH34" s="3"/>
      <c r="BI34" s="2"/>
      <c r="BJ34" s="2"/>
      <c r="BK34" s="2"/>
      <c r="BL34" s="3"/>
      <c r="BM34" s="3"/>
      <c r="BN34" s="2"/>
      <c r="BO34" s="3"/>
      <c r="BP34" s="2"/>
      <c r="BQ34" s="3"/>
      <c r="BR34" s="2"/>
      <c r="BS34" s="3"/>
      <c r="BT34" s="3"/>
      <c r="BU34" s="3"/>
    </row>
    <row r="35" spans="1:73" s="1" customFormat="1" x14ac:dyDescent="0.25">
      <c r="A35" s="10" t="s">
        <v>111</v>
      </c>
      <c r="B35" s="10" t="s">
        <v>112</v>
      </c>
      <c r="C35" s="15" t="s">
        <v>73</v>
      </c>
      <c r="D35" s="29">
        <v>0.74854034632466682</v>
      </c>
      <c r="E35" s="29">
        <v>0.25663331883427581</v>
      </c>
      <c r="F35" s="29">
        <v>0.3245267318493863</v>
      </c>
      <c r="G35" s="29">
        <v>1.2291052114060963</v>
      </c>
      <c r="H35" s="29">
        <v>5.2050801582344368E-2</v>
      </c>
      <c r="I35" s="29">
        <v>3.1029619181946404E-2</v>
      </c>
      <c r="J35" s="29">
        <v>0.33288948069241014</v>
      </c>
      <c r="K35" s="29">
        <v>1.9182566883216533E-2</v>
      </c>
      <c r="L35" s="15">
        <v>90</v>
      </c>
      <c r="M35" s="29">
        <f t="shared" si="0"/>
        <v>2.3065599005017137</v>
      </c>
      <c r="N35" s="29">
        <f t="shared" si="1"/>
        <v>13.378465999710022</v>
      </c>
      <c r="O35" s="29">
        <f t="shared" si="2"/>
        <v>0.24478626653554592</v>
      </c>
      <c r="P35" s="29">
        <f t="shared" si="3"/>
        <v>0.17075577142840939</v>
      </c>
      <c r="Q35" s="29">
        <f t="shared" si="4"/>
        <v>7.403049510713651E-2</v>
      </c>
      <c r="R35" s="29">
        <f t="shared" si="5"/>
        <v>0.91929611775307618</v>
      </c>
      <c r="S35" s="29">
        <f t="shared" si="6"/>
        <v>0.39855722695652279</v>
      </c>
      <c r="T35" s="29">
        <f t="shared" si="7"/>
        <v>1.1847052298729843E-2</v>
      </c>
      <c r="U35" s="21">
        <f t="shared" ref="U35:U66" si="14">R35/0.0499</f>
        <v>18.422767890843211</v>
      </c>
      <c r="V35" s="21">
        <f t="shared" ref="V35:V66" si="15">S35/0.08229</f>
        <v>4.843325154411505</v>
      </c>
      <c r="W35" s="21">
        <f t="shared" ref="W35:W66" si="16">T35/0.0435</f>
        <v>0.27234602985585848</v>
      </c>
      <c r="X35" s="21">
        <f t="shared" ref="X35:X66" si="17">G35/0.01639</f>
        <v>74.991166040640422</v>
      </c>
      <c r="Y35" s="21">
        <f t="shared" ref="Y35:Y66" si="18">H35/0.02082</f>
        <v>2.5000385005929089</v>
      </c>
      <c r="Z35" s="21">
        <f t="shared" ref="Z35:Z66" si="19">I35/0.02821</f>
        <v>1.0999510521781781</v>
      </c>
      <c r="AA35"/>
      <c r="AB35"/>
      <c r="AC35"/>
      <c r="AD35"/>
      <c r="AE35" s="2"/>
      <c r="AF35" s="2"/>
      <c r="AG35" s="2"/>
      <c r="AH35" s="2"/>
      <c r="AI35" s="2"/>
      <c r="AJ35" s="2"/>
      <c r="AK35" s="3"/>
      <c r="AL35" s="2"/>
      <c r="AM35" s="3"/>
      <c r="AN35" s="3"/>
      <c r="AO35" s="2"/>
      <c r="AP35" s="2"/>
      <c r="AQ35" s="2"/>
      <c r="AR35" s="2"/>
      <c r="AS35" s="2"/>
      <c r="AT35" s="3"/>
      <c r="AU35" s="2"/>
      <c r="AV35" s="2"/>
      <c r="AW35" s="3"/>
      <c r="AX35" s="2"/>
      <c r="AY35" s="2"/>
      <c r="AZ35" s="3"/>
      <c r="BA35" s="3"/>
      <c r="BB35" s="2"/>
      <c r="BC35" s="2"/>
      <c r="BD35" s="2"/>
      <c r="BE35" s="2"/>
      <c r="BF35" s="3"/>
      <c r="BG35" s="2"/>
      <c r="BH35" s="3"/>
      <c r="BI35" s="2"/>
      <c r="BJ35" s="2"/>
      <c r="BK35" s="2"/>
      <c r="BL35" s="3"/>
      <c r="BM35" s="3"/>
      <c r="BN35" s="2"/>
      <c r="BO35" s="3"/>
      <c r="BP35" s="2"/>
      <c r="BQ35" s="2"/>
      <c r="BR35" s="2"/>
      <c r="BS35" s="2"/>
      <c r="BT35" s="2"/>
      <c r="BU35" s="3"/>
    </row>
    <row r="36" spans="1:73" s="1" customFormat="1" x14ac:dyDescent="0.25">
      <c r="A36" s="10" t="s">
        <v>113</v>
      </c>
      <c r="B36" s="10" t="s">
        <v>114</v>
      </c>
      <c r="C36" s="15" t="s">
        <v>73</v>
      </c>
      <c r="D36" s="29">
        <v>1.0978591746095114</v>
      </c>
      <c r="E36" s="29">
        <v>0.43062200956937802</v>
      </c>
      <c r="F36" s="29">
        <v>0.50759309340545034</v>
      </c>
      <c r="G36" s="29">
        <v>1.835463782366437</v>
      </c>
      <c r="H36" s="29">
        <v>0.17489069331667709</v>
      </c>
      <c r="I36" s="29">
        <v>5.359661495063469E-2</v>
      </c>
      <c r="J36" s="29">
        <v>0.4660452729693742</v>
      </c>
      <c r="K36" s="29">
        <v>3.8365133766433065E-2</v>
      </c>
      <c r="L36" s="15">
        <v>140</v>
      </c>
      <c r="M36" s="29">
        <f t="shared" si="0"/>
        <v>2.162872562437673</v>
      </c>
      <c r="N36" s="29">
        <f t="shared" si="1"/>
        <v>11.224306220095695</v>
      </c>
      <c r="O36" s="29">
        <f t="shared" si="2"/>
        <v>0.41539052838517643</v>
      </c>
      <c r="P36" s="29">
        <f t="shared" si="3"/>
        <v>0.28405721659817584</v>
      </c>
      <c r="Q36" s="29">
        <f t="shared" si="4"/>
        <v>0.13133331178700061</v>
      </c>
      <c r="R36" s="29">
        <f t="shared" si="5"/>
        <v>1.3819163912076873</v>
      </c>
      <c r="S36" s="29">
        <f t="shared" si="6"/>
        <v>0.63892640519245092</v>
      </c>
      <c r="T36" s="29">
        <f t="shared" si="7"/>
        <v>1.523148118420159E-2</v>
      </c>
      <c r="U36" s="21">
        <f t="shared" si="14"/>
        <v>27.693715254663072</v>
      </c>
      <c r="V36" s="21">
        <f t="shared" si="15"/>
        <v>7.7643262266672854</v>
      </c>
      <c r="W36" s="21">
        <f t="shared" si="16"/>
        <v>0.35014899274026645</v>
      </c>
      <c r="X36" s="21">
        <f t="shared" si="17"/>
        <v>111.98680795402302</v>
      </c>
      <c r="Y36" s="21">
        <f t="shared" si="18"/>
        <v>8.4001293619921746</v>
      </c>
      <c r="Z36" s="21">
        <f t="shared" si="19"/>
        <v>1.8999154537623073</v>
      </c>
      <c r="AA36"/>
      <c r="AB36"/>
      <c r="AC36"/>
      <c r="AD36"/>
      <c r="AE36" s="2"/>
      <c r="AF36" s="2"/>
      <c r="AG36" s="2"/>
      <c r="AH36" s="2"/>
      <c r="AI36" s="2"/>
      <c r="AJ36" s="2"/>
      <c r="AK36" s="3"/>
      <c r="AL36" s="2"/>
      <c r="AM36" s="3"/>
      <c r="AN36" s="3"/>
      <c r="AO36" s="2"/>
      <c r="AP36" s="2"/>
      <c r="AQ36" s="2"/>
      <c r="AR36" s="2"/>
      <c r="AS36" s="2"/>
      <c r="AT36" s="3"/>
      <c r="AU36" s="2"/>
      <c r="AV36" s="2"/>
      <c r="AW36" s="3"/>
      <c r="AX36" s="3"/>
      <c r="AY36" s="2"/>
      <c r="AZ36" s="3"/>
      <c r="BA36" s="3"/>
      <c r="BB36" s="3"/>
      <c r="BC36" s="2"/>
      <c r="BD36" s="2"/>
      <c r="BE36" s="2"/>
      <c r="BF36" s="3"/>
      <c r="BG36" s="2"/>
      <c r="BH36" s="2"/>
      <c r="BI36" s="2"/>
      <c r="BJ36" s="2"/>
      <c r="BK36" s="3"/>
      <c r="BL36" s="3"/>
      <c r="BM36" s="3"/>
      <c r="BN36" s="2"/>
      <c r="BO36" s="3"/>
      <c r="BP36" s="2"/>
      <c r="BQ36" s="3"/>
      <c r="BR36" s="2"/>
      <c r="BS36" s="3"/>
      <c r="BT36" s="3"/>
      <c r="BU36" s="3"/>
    </row>
    <row r="37" spans="1:73" s="1" customFormat="1" x14ac:dyDescent="0.25">
      <c r="A37" s="10" t="s">
        <v>115</v>
      </c>
      <c r="B37" s="10" t="s">
        <v>116</v>
      </c>
      <c r="C37" s="15" t="s">
        <v>73</v>
      </c>
      <c r="D37" s="29">
        <v>3.543090972603423</v>
      </c>
      <c r="E37" s="29">
        <v>0.91344062635928669</v>
      </c>
      <c r="F37" s="29">
        <v>1.4146037029332224</v>
      </c>
      <c r="G37" s="29">
        <v>3.6873156342182889</v>
      </c>
      <c r="H37" s="29">
        <v>1.1659379554445137</v>
      </c>
      <c r="I37" s="29">
        <v>0.64880112834978843</v>
      </c>
      <c r="J37" s="29">
        <v>0.36617842876165113</v>
      </c>
      <c r="K37" s="29">
        <v>4.348048493529081E-2</v>
      </c>
      <c r="L37" s="15">
        <v>370</v>
      </c>
      <c r="M37" s="29">
        <f t="shared" si="0"/>
        <v>2.5046526919565668</v>
      </c>
      <c r="N37" s="29">
        <f t="shared" si="1"/>
        <v>21.008059770232581</v>
      </c>
      <c r="O37" s="29">
        <f t="shared" si="2"/>
        <v>0.30811998294478904</v>
      </c>
      <c r="P37" s="29">
        <f t="shared" si="3"/>
        <v>0.22020257428060191</v>
      </c>
      <c r="Q37" s="29">
        <f t="shared" si="4"/>
        <v>8.7917408664187138E-2</v>
      </c>
      <c r="R37" s="29">
        <f t="shared" si="5"/>
        <v>3.7632935468840247</v>
      </c>
      <c r="S37" s="29">
        <f t="shared" si="6"/>
        <v>1.5025211115974095</v>
      </c>
      <c r="T37" s="29">
        <f t="shared" si="7"/>
        <v>0.60532064341449754</v>
      </c>
      <c r="U37" s="21">
        <f t="shared" si="14"/>
        <v>75.416704346373237</v>
      </c>
      <c r="V37" s="21">
        <f t="shared" si="15"/>
        <v>18.258854193673709</v>
      </c>
      <c r="W37" s="21">
        <f t="shared" si="16"/>
        <v>13.91541708998845</v>
      </c>
      <c r="X37" s="21">
        <f t="shared" si="17"/>
        <v>224.97349812192124</v>
      </c>
      <c r="Y37" s="21">
        <f t="shared" si="18"/>
        <v>56.000862413281155</v>
      </c>
      <c r="Z37" s="21">
        <f t="shared" si="19"/>
        <v>22.998976545543723</v>
      </c>
      <c r="AA37"/>
      <c r="AB37"/>
      <c r="AC37"/>
      <c r="AD37"/>
      <c r="AE37" s="2"/>
      <c r="AF37" s="2"/>
      <c r="AG37" s="2"/>
      <c r="AH37" s="2"/>
      <c r="AI37" s="2"/>
      <c r="AJ37" s="2"/>
      <c r="AK37" s="3"/>
      <c r="AL37" s="2"/>
      <c r="AM37" s="3"/>
      <c r="AN37" s="3"/>
      <c r="AO37" s="2"/>
      <c r="AP37" s="2"/>
      <c r="AQ37" s="2"/>
      <c r="AR37" s="2"/>
      <c r="AS37" s="3"/>
      <c r="AT37" s="3"/>
      <c r="AU37" s="2"/>
      <c r="AV37" s="2"/>
      <c r="AW37" s="3"/>
      <c r="AX37" s="3"/>
      <c r="AY37" s="2"/>
      <c r="AZ37" s="3"/>
      <c r="BA37" s="3"/>
      <c r="BB37" s="2"/>
      <c r="BC37" s="2"/>
      <c r="BD37" s="3"/>
      <c r="BE37" s="2"/>
      <c r="BF37" s="3"/>
      <c r="BG37" s="2"/>
      <c r="BH37" s="3"/>
      <c r="BI37" s="2"/>
      <c r="BJ37" s="2"/>
      <c r="BK37" s="3"/>
      <c r="BL37" s="3"/>
      <c r="BM37" s="3"/>
      <c r="BN37" s="2"/>
      <c r="BO37" s="3"/>
      <c r="BP37" s="2"/>
      <c r="BQ37" s="3"/>
      <c r="BR37" s="2"/>
      <c r="BS37" s="3"/>
      <c r="BT37" s="3"/>
      <c r="BU37" s="3"/>
    </row>
    <row r="38" spans="1:73" s="1" customFormat="1" x14ac:dyDescent="0.25">
      <c r="A38" s="10" t="s">
        <v>117</v>
      </c>
      <c r="B38" s="10" t="s">
        <v>118</v>
      </c>
      <c r="C38" s="15" t="s">
        <v>73</v>
      </c>
      <c r="D38" s="29">
        <v>2.8943560057887119</v>
      </c>
      <c r="E38" s="29">
        <v>0.69595476294040892</v>
      </c>
      <c r="F38" s="29">
        <v>1.3313917204077388</v>
      </c>
      <c r="G38" s="29">
        <v>3.5398230088495573</v>
      </c>
      <c r="H38" s="29">
        <v>1.2075785967103894</v>
      </c>
      <c r="I38" s="29">
        <v>0.50775740479548659</v>
      </c>
      <c r="J38" s="29">
        <v>0.43275632490013316</v>
      </c>
      <c r="K38" s="29">
        <v>4.8595836104148547E-2</v>
      </c>
      <c r="L38" s="15">
        <v>311</v>
      </c>
      <c r="M38" s="29">
        <f t="shared" si="0"/>
        <v>2.1739327062228653</v>
      </c>
      <c r="N38" s="29">
        <f t="shared" si="1"/>
        <v>14.321283853391636</v>
      </c>
      <c r="O38" s="29">
        <f t="shared" si="2"/>
        <v>0.23679319424907086</v>
      </c>
      <c r="P38" s="29">
        <f t="shared" si="3"/>
        <v>0.16218758153875404</v>
      </c>
      <c r="Q38" s="29">
        <f t="shared" si="4"/>
        <v>7.4605612710316821E-2</v>
      </c>
      <c r="R38" s="29">
        <f t="shared" si="5"/>
        <v>3.0565435873274658</v>
      </c>
      <c r="S38" s="29">
        <f t="shared" si="6"/>
        <v>1.4059973331180555</v>
      </c>
      <c r="T38" s="29">
        <f t="shared" si="7"/>
        <v>0.45916156869133806</v>
      </c>
      <c r="U38" s="21">
        <f t="shared" si="14"/>
        <v>61.253378503556426</v>
      </c>
      <c r="V38" s="21">
        <f t="shared" si="15"/>
        <v>17.08588325577902</v>
      </c>
      <c r="W38" s="21">
        <f t="shared" si="16"/>
        <v>10.555438360720416</v>
      </c>
      <c r="X38" s="21">
        <f t="shared" si="17"/>
        <v>215.97455819704439</v>
      </c>
      <c r="Y38" s="21">
        <f t="shared" si="18"/>
        <v>58.000893213755489</v>
      </c>
      <c r="Z38" s="21">
        <f t="shared" si="19"/>
        <v>17.999199035642913</v>
      </c>
      <c r="AA38"/>
      <c r="AB38"/>
      <c r="AC38"/>
      <c r="AD38"/>
      <c r="AE38" s="2"/>
      <c r="AF38" s="2"/>
      <c r="AG38" s="2"/>
      <c r="AH38" s="2"/>
      <c r="AI38" s="2"/>
      <c r="AJ38" s="2"/>
      <c r="AK38" s="3"/>
      <c r="AL38" s="2"/>
      <c r="AM38" s="3"/>
      <c r="AN38" s="3"/>
      <c r="AO38" s="2"/>
      <c r="AP38" s="2"/>
      <c r="AQ38" s="2"/>
      <c r="AR38" s="2"/>
      <c r="AS38" s="3"/>
      <c r="AT38" s="3"/>
      <c r="AU38" s="2"/>
      <c r="AV38" s="2"/>
      <c r="AW38" s="3"/>
      <c r="AX38" s="3"/>
      <c r="AY38" s="2"/>
      <c r="AZ38" s="3"/>
      <c r="BA38" s="3"/>
      <c r="BB38" s="2"/>
      <c r="BC38" s="2"/>
      <c r="BD38" s="3"/>
      <c r="BE38" s="2"/>
      <c r="BF38" s="3"/>
      <c r="BG38" s="2"/>
      <c r="BH38" s="3"/>
      <c r="BI38" s="2"/>
      <c r="BJ38" s="2"/>
      <c r="BK38" s="2"/>
      <c r="BL38" s="3"/>
      <c r="BM38" s="3"/>
      <c r="BN38" s="2"/>
      <c r="BO38" s="3"/>
      <c r="BP38" s="2"/>
      <c r="BQ38" s="3"/>
      <c r="BR38" s="2"/>
      <c r="BS38" s="3"/>
      <c r="BT38" s="3"/>
      <c r="BU38" s="3"/>
    </row>
    <row r="39" spans="1:73" s="1" customFormat="1" x14ac:dyDescent="0.25">
      <c r="A39" s="10" t="s">
        <v>119</v>
      </c>
      <c r="B39" s="10" t="s">
        <v>120</v>
      </c>
      <c r="C39" s="15" t="s">
        <v>73</v>
      </c>
      <c r="D39" s="29">
        <v>2.9442586955436898</v>
      </c>
      <c r="E39" s="29">
        <v>0.78294910830796005</v>
      </c>
      <c r="F39" s="29">
        <v>1.3313917204077388</v>
      </c>
      <c r="G39" s="29">
        <v>3.9331366764995082</v>
      </c>
      <c r="H39" s="29">
        <v>0.47886737455756817</v>
      </c>
      <c r="I39" s="29">
        <v>0.33850493653032437</v>
      </c>
      <c r="J39" s="29">
        <v>0.43275632490013316</v>
      </c>
      <c r="K39" s="29">
        <v>4.6038160519719679E-2</v>
      </c>
      <c r="L39" s="15">
        <v>312</v>
      </c>
      <c r="M39" s="29">
        <f t="shared" si="0"/>
        <v>2.2114143046060182</v>
      </c>
      <c r="N39" s="29">
        <f t="shared" si="1"/>
        <v>17.006524575902567</v>
      </c>
      <c r="O39" s="29">
        <f t="shared" si="2"/>
        <v>0.49048233229735533</v>
      </c>
      <c r="P39" s="29">
        <f t="shared" si="3"/>
        <v>0.33775139017198902</v>
      </c>
      <c r="Q39" s="29">
        <f t="shared" si="4"/>
        <v>0.15273094212536634</v>
      </c>
      <c r="R39" s="29">
        <f t="shared" si="5"/>
        <v>3.2820100857156786</v>
      </c>
      <c r="S39" s="29">
        <f t="shared" si="6"/>
        <v>1.4841226625331052</v>
      </c>
      <c r="T39" s="29">
        <f t="shared" si="7"/>
        <v>0.29246677601060472</v>
      </c>
      <c r="U39" s="21">
        <f t="shared" si="14"/>
        <v>65.771745204723018</v>
      </c>
      <c r="V39" s="21">
        <f t="shared" si="15"/>
        <v>18.035273575563316</v>
      </c>
      <c r="W39" s="21">
        <f t="shared" si="16"/>
        <v>6.7233741611633278</v>
      </c>
      <c r="X39" s="21">
        <f t="shared" si="17"/>
        <v>239.97173133004932</v>
      </c>
      <c r="Y39" s="21">
        <f t="shared" si="18"/>
        <v>23.000354205454762</v>
      </c>
      <c r="Z39" s="21">
        <f t="shared" si="19"/>
        <v>11.999466023761942</v>
      </c>
      <c r="AA39"/>
      <c r="AB39"/>
      <c r="AC39"/>
      <c r="AD39"/>
      <c r="AE39" s="2"/>
      <c r="AF39" s="2"/>
      <c r="AG39" s="2"/>
      <c r="AH39" s="2"/>
      <c r="AI39" s="2"/>
      <c r="AJ39" s="2"/>
      <c r="AK39" s="3"/>
      <c r="AL39" s="2"/>
      <c r="AM39" s="3"/>
      <c r="AN39" s="3"/>
      <c r="AO39" s="2"/>
      <c r="AP39" s="2"/>
      <c r="AQ39" s="2"/>
      <c r="AR39" s="2"/>
      <c r="AS39" s="3"/>
      <c r="AT39" s="3"/>
      <c r="AU39" s="2"/>
      <c r="AV39" s="2"/>
      <c r="AW39" s="3"/>
      <c r="AX39" s="3"/>
      <c r="AY39" s="2"/>
      <c r="AZ39" s="3"/>
      <c r="BA39" s="3"/>
      <c r="BB39" s="3"/>
      <c r="BC39" s="2"/>
      <c r="BD39" s="2"/>
      <c r="BE39" s="2"/>
      <c r="BF39" s="3"/>
      <c r="BG39" s="2"/>
      <c r="BH39" s="3"/>
      <c r="BI39" s="2"/>
      <c r="BJ39" s="2"/>
      <c r="BK39" s="2"/>
      <c r="BL39" s="3"/>
      <c r="BM39" s="3"/>
      <c r="BN39" s="2"/>
      <c r="BO39" s="3"/>
      <c r="BP39" s="2"/>
      <c r="BQ39" s="3"/>
      <c r="BR39" s="2"/>
      <c r="BS39" s="3"/>
      <c r="BT39" s="3"/>
      <c r="BU39" s="3"/>
    </row>
    <row r="40" spans="1:73" s="1" customFormat="1" x14ac:dyDescent="0.25">
      <c r="A40" s="10" t="s">
        <v>160</v>
      </c>
      <c r="B40" s="10" t="s">
        <v>161</v>
      </c>
      <c r="C40" s="15" t="s">
        <v>73</v>
      </c>
      <c r="D40" s="29">
        <v>1.8114676381056936</v>
      </c>
      <c r="E40" s="29">
        <v>0.17442366246193997</v>
      </c>
      <c r="F40" s="29">
        <v>0.7064697316413564</v>
      </c>
      <c r="G40" s="29">
        <v>2.6220911176663386</v>
      </c>
      <c r="H40" s="29">
        <v>0.10639183843431189</v>
      </c>
      <c r="I40" s="29">
        <v>0</v>
      </c>
      <c r="J40" s="29">
        <v>0.2796271637816245</v>
      </c>
      <c r="K40" s="29">
        <v>1.8773338789707914E-2</v>
      </c>
      <c r="L40" s="15">
        <v>155</v>
      </c>
      <c r="M40" s="29">
        <f t="shared" si="0"/>
        <v>2.5641121720771696</v>
      </c>
      <c r="N40" s="29">
        <f t="shared" si="1"/>
        <v>9.2910304563173405</v>
      </c>
      <c r="O40" s="29">
        <f t="shared" si="2"/>
        <v>0.19319700125164788</v>
      </c>
      <c r="P40" s="29">
        <f t="shared" si="3"/>
        <v>0.13899079450954852</v>
      </c>
      <c r="Q40" s="29">
        <f t="shared" si="4"/>
        <v>5.4206206742099361E-2</v>
      </c>
      <c r="R40" s="29">
        <f t="shared" si="5"/>
        <v>1.9504584326152421</v>
      </c>
      <c r="S40" s="29">
        <f t="shared" si="6"/>
        <v>0.76067593838345582</v>
      </c>
      <c r="T40" s="29">
        <f t="shared" si="7"/>
        <v>0</v>
      </c>
      <c r="U40" s="21">
        <f t="shared" si="14"/>
        <v>39.087343338982805</v>
      </c>
      <c r="V40" s="21">
        <f t="shared" si="15"/>
        <v>9.243844189858498</v>
      </c>
      <c r="W40" s="21">
        <f t="shared" si="16"/>
        <v>0</v>
      </c>
      <c r="X40" s="21">
        <f t="shared" si="17"/>
        <v>159.98115422003289</v>
      </c>
      <c r="Y40" s="21">
        <f t="shared" si="18"/>
        <v>5.1100786952119064</v>
      </c>
      <c r="Z40" s="21">
        <f t="shared" si="19"/>
        <v>0</v>
      </c>
      <c r="AA40"/>
      <c r="AB40"/>
      <c r="AC40"/>
      <c r="AD40"/>
      <c r="AE40" s="2"/>
      <c r="AF40" s="2"/>
      <c r="AG40" s="2"/>
      <c r="AH40" s="2"/>
      <c r="AI40" s="2"/>
      <c r="AJ40" s="2"/>
      <c r="AK40" s="2"/>
      <c r="AL40" s="2"/>
      <c r="AM40" s="3"/>
      <c r="AN40" s="3"/>
      <c r="AO40" s="2"/>
      <c r="AP40" s="2"/>
      <c r="AQ40" s="2"/>
      <c r="AR40" s="2"/>
      <c r="AS40" s="3"/>
      <c r="AT40" s="3"/>
      <c r="AU40" s="2"/>
      <c r="AV40" s="2"/>
      <c r="AW40" s="3"/>
      <c r="AX40" s="3"/>
      <c r="AY40" s="2"/>
      <c r="AZ40" s="3"/>
      <c r="BA40" s="2"/>
      <c r="BB40" s="3"/>
      <c r="BC40" s="2"/>
      <c r="BD40" s="2"/>
      <c r="BE40" s="2"/>
      <c r="BF40" s="3"/>
      <c r="BG40" s="2"/>
      <c r="BH40" s="2"/>
      <c r="BI40" s="3"/>
      <c r="BJ40" s="2"/>
      <c r="BK40" s="2"/>
      <c r="BL40" s="3"/>
      <c r="BM40" s="3"/>
      <c r="BN40" s="2"/>
      <c r="BO40" s="3"/>
      <c r="BP40" s="2"/>
      <c r="BQ40" s="2"/>
      <c r="BR40" s="2"/>
      <c r="BS40" s="2"/>
      <c r="BT40" s="3"/>
      <c r="BU40" s="3"/>
    </row>
    <row r="41" spans="1:73" s="1" customFormat="1" x14ac:dyDescent="0.25">
      <c r="A41" s="10" t="s">
        <v>121</v>
      </c>
      <c r="B41" s="10" t="s">
        <v>122</v>
      </c>
      <c r="C41" s="15" t="s">
        <v>73</v>
      </c>
      <c r="D41" s="29">
        <v>1.5469833824043115</v>
      </c>
      <c r="E41" s="29">
        <v>0.47846889952153115</v>
      </c>
      <c r="F41" s="29">
        <v>0.69065945496151449</v>
      </c>
      <c r="G41" s="29">
        <v>2.3271058669288758</v>
      </c>
      <c r="H41" s="29">
        <v>0.1394961482406829</v>
      </c>
      <c r="I41" s="29">
        <v>7.334273624823695E-2</v>
      </c>
      <c r="J41" s="29">
        <v>0.34953395472703064</v>
      </c>
      <c r="K41" s="29">
        <v>3.8365133766433065E-2</v>
      </c>
      <c r="L41" s="15">
        <v>159</v>
      </c>
      <c r="M41" s="29">
        <f t="shared" si="0"/>
        <v>2.239864192535399</v>
      </c>
      <c r="N41" s="29">
        <f t="shared" si="1"/>
        <v>12.471451355661884</v>
      </c>
      <c r="O41" s="29">
        <f t="shared" si="2"/>
        <v>0.44349129703972723</v>
      </c>
      <c r="P41" s="29">
        <f t="shared" si="3"/>
        <v>0.30660552940121788</v>
      </c>
      <c r="Q41" s="29">
        <f t="shared" si="4"/>
        <v>0.13688576763850932</v>
      </c>
      <c r="R41" s="29">
        <f t="shared" si="5"/>
        <v>1.8535889118055295</v>
      </c>
      <c r="S41" s="29">
        <f t="shared" si="6"/>
        <v>0.82754522260002383</v>
      </c>
      <c r="T41" s="29">
        <f t="shared" si="7"/>
        <v>3.4977602481803816E-2</v>
      </c>
      <c r="U41" s="21">
        <f t="shared" si="14"/>
        <v>37.146070376864323</v>
      </c>
      <c r="V41" s="21">
        <f t="shared" si="15"/>
        <v>10.056449417912551</v>
      </c>
      <c r="W41" s="21">
        <f t="shared" si="16"/>
        <v>0.80408281567365103</v>
      </c>
      <c r="X41" s="21">
        <f t="shared" si="17"/>
        <v>141.98327437027919</v>
      </c>
      <c r="Y41" s="21">
        <f t="shared" si="18"/>
        <v>6.7001031815889958</v>
      </c>
      <c r="Z41" s="21">
        <f t="shared" si="19"/>
        <v>2.5998843051484211</v>
      </c>
      <c r="AA41"/>
      <c r="AB41"/>
      <c r="AC41"/>
      <c r="AD41"/>
      <c r="AE41" s="2"/>
      <c r="AF41" s="2"/>
      <c r="AG41" s="2"/>
      <c r="AH41" s="2"/>
      <c r="AI41" s="2"/>
      <c r="AJ41" s="2"/>
      <c r="AK41" s="3"/>
      <c r="AL41" s="2"/>
      <c r="AM41" s="3"/>
      <c r="AN41" s="3"/>
      <c r="AO41" s="2"/>
      <c r="AP41" s="2"/>
      <c r="AQ41" s="2"/>
      <c r="AR41" s="2"/>
      <c r="AS41" s="3"/>
      <c r="AT41" s="3"/>
      <c r="AU41" s="2"/>
      <c r="AV41" s="2"/>
      <c r="AW41" s="3"/>
      <c r="AX41" s="3"/>
      <c r="AY41" s="2"/>
      <c r="AZ41" s="2"/>
      <c r="BA41" s="2"/>
      <c r="BB41" s="3"/>
      <c r="BC41" s="2"/>
      <c r="BD41" s="2"/>
      <c r="BE41" s="2"/>
      <c r="BF41" s="3"/>
      <c r="BG41" s="2"/>
      <c r="BH41" s="2"/>
      <c r="BI41" s="2"/>
      <c r="BJ41" s="2"/>
      <c r="BK41" s="2"/>
      <c r="BL41" s="3"/>
      <c r="BM41" s="3"/>
      <c r="BN41" s="2"/>
      <c r="BO41" s="3"/>
      <c r="BP41" s="2"/>
      <c r="BQ41" s="2"/>
      <c r="BR41" s="2"/>
      <c r="BS41" s="2"/>
      <c r="BT41" s="3"/>
      <c r="BU41" s="3"/>
    </row>
    <row r="42" spans="1:73" s="10" customFormat="1" x14ac:dyDescent="0.25">
      <c r="A42" s="10" t="s">
        <v>123</v>
      </c>
      <c r="B42" s="10" t="s">
        <v>124</v>
      </c>
      <c r="C42" s="15" t="s">
        <v>73</v>
      </c>
      <c r="D42" s="29">
        <v>1.5968860721592892</v>
      </c>
      <c r="E42" s="29">
        <v>0.32622879512831671</v>
      </c>
      <c r="F42" s="29">
        <v>0.43270230913251512</v>
      </c>
      <c r="G42" s="29">
        <v>1.8846279908226811</v>
      </c>
      <c r="H42" s="29">
        <v>0.24984384759525297</v>
      </c>
      <c r="I42" s="29">
        <v>5.0775740479548657E-2</v>
      </c>
      <c r="J42" s="29">
        <v>0.2996005326231691</v>
      </c>
      <c r="K42" s="29">
        <v>2.2251777584531177E-2</v>
      </c>
      <c r="L42" s="15">
        <v>122</v>
      </c>
      <c r="M42" s="29">
        <f t="shared" si="0"/>
        <v>3.6904958408027415</v>
      </c>
      <c r="N42" s="29">
        <f t="shared" si="1"/>
        <v>14.660797048191871</v>
      </c>
      <c r="O42" s="29">
        <f t="shared" si="2"/>
        <v>0.29770483223329924</v>
      </c>
      <c r="P42" s="29">
        <f t="shared" si="3"/>
        <v>0.23423503237897308</v>
      </c>
      <c r="Q42" s="29">
        <f t="shared" si="4"/>
        <v>6.3469799854326145E-2</v>
      </c>
      <c r="R42" s="29">
        <f t="shared" si="5"/>
        <v>1.8311211045382623</v>
      </c>
      <c r="S42" s="29">
        <f t="shared" si="6"/>
        <v>0.49617210898684128</v>
      </c>
      <c r="T42" s="29">
        <f t="shared" si="7"/>
        <v>2.8523962895017463E-2</v>
      </c>
      <c r="U42" s="21">
        <f t="shared" si="14"/>
        <v>36.695813718201649</v>
      </c>
      <c r="V42" s="21">
        <f t="shared" si="15"/>
        <v>6.0295553407077565</v>
      </c>
      <c r="W42" s="21">
        <f t="shared" si="16"/>
        <v>0.6557232849429302</v>
      </c>
      <c r="X42" s="21">
        <f t="shared" si="17"/>
        <v>114.98645459564864</v>
      </c>
      <c r="Y42" s="21">
        <f t="shared" si="18"/>
        <v>12.000184802845963</v>
      </c>
      <c r="Z42" s="21">
        <f t="shared" si="19"/>
        <v>1.7999199035642914</v>
      </c>
      <c r="AA42"/>
      <c r="AB42"/>
      <c r="AC42"/>
      <c r="AD42"/>
      <c r="AE42" s="2"/>
      <c r="AF42" s="2"/>
      <c r="AG42" s="2"/>
      <c r="AH42" s="2"/>
      <c r="AI42" s="2"/>
      <c r="AJ42" s="2"/>
      <c r="AK42" s="3"/>
      <c r="AL42" s="2"/>
      <c r="AM42" s="3"/>
      <c r="AN42" s="3"/>
      <c r="AO42" s="2"/>
      <c r="AP42" s="2"/>
      <c r="AQ42" s="2"/>
      <c r="AR42" s="2"/>
      <c r="AS42" s="3"/>
      <c r="AT42" s="3"/>
      <c r="AU42" s="2"/>
      <c r="AV42" s="2"/>
      <c r="AW42" s="3"/>
      <c r="AX42" s="3"/>
      <c r="AY42" s="2"/>
      <c r="AZ42" s="3"/>
      <c r="BA42" s="3"/>
      <c r="BB42" s="3"/>
      <c r="BC42" s="2"/>
      <c r="BD42" s="2"/>
      <c r="BE42" s="2"/>
      <c r="BF42" s="3"/>
      <c r="BG42" s="2"/>
      <c r="BH42" s="2"/>
      <c r="BI42" s="2"/>
      <c r="BJ42" s="3"/>
      <c r="BK42" s="2"/>
      <c r="BL42" s="3"/>
      <c r="BM42" s="3"/>
      <c r="BN42" s="2"/>
      <c r="BO42" s="3"/>
      <c r="BP42" s="2"/>
      <c r="BQ42" s="3"/>
      <c r="BR42" s="2"/>
      <c r="BS42" s="3"/>
      <c r="BT42" s="3"/>
      <c r="BU42" s="3"/>
    </row>
    <row r="43" spans="1:73" s="1" customFormat="1" x14ac:dyDescent="0.25">
      <c r="A43" s="10" t="s">
        <v>125</v>
      </c>
      <c r="B43" s="10" t="s">
        <v>126</v>
      </c>
      <c r="C43" s="15" t="s">
        <v>73</v>
      </c>
      <c r="D43" s="29">
        <v>2.9941613852986673</v>
      </c>
      <c r="E43" s="29">
        <v>0.78294910830796005</v>
      </c>
      <c r="F43" s="29">
        <v>1.248179737882255</v>
      </c>
      <c r="G43" s="29">
        <v>3.6873156342182889</v>
      </c>
      <c r="H43" s="29">
        <v>0.6454299396210702</v>
      </c>
      <c r="I43" s="29">
        <v>0.310296191819464</v>
      </c>
      <c r="J43" s="29">
        <v>0.38282290279627162</v>
      </c>
      <c r="K43" s="29">
        <v>4.6038160519719679E-2</v>
      </c>
      <c r="L43" s="15">
        <v>277</v>
      </c>
      <c r="M43" s="29">
        <f t="shared" si="0"/>
        <v>2.3988222965217822</v>
      </c>
      <c r="N43" s="29">
        <f t="shared" si="1"/>
        <v>17.006524575902567</v>
      </c>
      <c r="O43" s="29">
        <f t="shared" si="2"/>
        <v>0.51869107700821571</v>
      </c>
      <c r="P43" s="29">
        <f t="shared" si="3"/>
        <v>0.36608201664662421</v>
      </c>
      <c r="Q43" s="29">
        <f t="shared" si="4"/>
        <v>0.1526090603615915</v>
      </c>
      <c r="R43" s="29">
        <f t="shared" si="5"/>
        <v>3.3602434019452914</v>
      </c>
      <c r="S43" s="29">
        <f t="shared" si="6"/>
        <v>1.4007887982438465</v>
      </c>
      <c r="T43" s="29">
        <f t="shared" si="7"/>
        <v>0.26425803129974434</v>
      </c>
      <c r="U43" s="21">
        <f t="shared" si="14"/>
        <v>67.339547133172175</v>
      </c>
      <c r="V43" s="21">
        <f t="shared" si="15"/>
        <v>17.022588385512776</v>
      </c>
      <c r="W43" s="21">
        <f t="shared" si="16"/>
        <v>6.0748972712584912</v>
      </c>
      <c r="X43" s="21">
        <f t="shared" si="17"/>
        <v>224.97349812192124</v>
      </c>
      <c r="Y43" s="21">
        <f t="shared" si="18"/>
        <v>31.000477407352072</v>
      </c>
      <c r="Z43" s="21">
        <f t="shared" si="19"/>
        <v>10.999510521781779</v>
      </c>
      <c r="AA43"/>
      <c r="AB43"/>
      <c r="AC43"/>
      <c r="AD43"/>
      <c r="AE43" s="3"/>
      <c r="AF43" s="3"/>
      <c r="AG43" s="3"/>
      <c r="AH43" s="3"/>
      <c r="AI43" s="3"/>
      <c r="AJ43" s="2"/>
      <c r="AK43" s="3"/>
      <c r="AL43" s="3"/>
      <c r="AM43" s="3"/>
      <c r="AN43" s="3"/>
      <c r="AO43" s="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2"/>
      <c r="BD43" s="3"/>
      <c r="BE43" s="2"/>
      <c r="BF43" s="3"/>
      <c r="BG43" s="3"/>
      <c r="BH43" s="3"/>
      <c r="BI43" s="2"/>
      <c r="BJ43" s="3"/>
      <c r="BK43" s="2"/>
      <c r="BL43" s="3"/>
      <c r="BM43" s="3"/>
      <c r="BN43" s="2"/>
      <c r="BO43" s="3"/>
      <c r="BP43" s="2"/>
      <c r="BQ43" s="3"/>
      <c r="BR43" s="2"/>
      <c r="BS43" s="2"/>
      <c r="BT43" s="3"/>
      <c r="BU43" s="3"/>
    </row>
    <row r="44" spans="1:73" s="1" customFormat="1" x14ac:dyDescent="0.25">
      <c r="A44" s="10" t="s">
        <v>127</v>
      </c>
      <c r="B44" s="10" t="s">
        <v>128</v>
      </c>
      <c r="C44" s="15" t="s">
        <v>73</v>
      </c>
      <c r="D44" s="29">
        <v>3.0440640750536452</v>
      </c>
      <c r="E44" s="29">
        <v>0.95693779904306231</v>
      </c>
      <c r="F44" s="29">
        <v>1.248179737882255</v>
      </c>
      <c r="G44" s="29">
        <v>3.7692559816453621</v>
      </c>
      <c r="H44" s="29">
        <v>0.60378929835519468</v>
      </c>
      <c r="I44" s="29">
        <v>0.39492242595204508</v>
      </c>
      <c r="J44" s="29">
        <v>0.39946737683089217</v>
      </c>
      <c r="K44" s="29">
        <v>7.161491636400838E-2</v>
      </c>
      <c r="L44" s="15">
        <v>309</v>
      </c>
      <c r="M44" s="29">
        <f t="shared" si="0"/>
        <v>2.4388026681304789</v>
      </c>
      <c r="N44" s="29">
        <f t="shared" si="1"/>
        <v>13.362269309637734</v>
      </c>
      <c r="O44" s="29">
        <f t="shared" si="2"/>
        <v>0.63363028945502553</v>
      </c>
      <c r="P44" s="29">
        <f t="shared" si="3"/>
        <v>0.4493713043939544</v>
      </c>
      <c r="Q44" s="29">
        <f t="shared" si="4"/>
        <v>0.18425898506107116</v>
      </c>
      <c r="R44" s="29">
        <f t="shared" si="5"/>
        <v>3.4934353794475994</v>
      </c>
      <c r="S44" s="29">
        <f t="shared" si="6"/>
        <v>1.4324387229433262</v>
      </c>
      <c r="T44" s="29">
        <f t="shared" si="7"/>
        <v>0.32330750958803656</v>
      </c>
      <c r="U44" s="21">
        <f t="shared" si="14"/>
        <v>70.008725039030054</v>
      </c>
      <c r="V44" s="21">
        <f t="shared" si="15"/>
        <v>17.407202855065332</v>
      </c>
      <c r="W44" s="21">
        <f t="shared" si="16"/>
        <v>7.4323565422537143</v>
      </c>
      <c r="X44" s="21">
        <f t="shared" si="17"/>
        <v>229.97290919129728</v>
      </c>
      <c r="Y44" s="21">
        <f t="shared" si="18"/>
        <v>29.000446606877745</v>
      </c>
      <c r="Z44" s="21">
        <f t="shared" si="19"/>
        <v>13.999377027722264</v>
      </c>
      <c r="AA44"/>
      <c r="AB44"/>
      <c r="AC44"/>
      <c r="AD44"/>
      <c r="AE44" s="3"/>
      <c r="AF44" s="3"/>
      <c r="AG44" s="3"/>
      <c r="AH44" s="3"/>
      <c r="AI44" s="3"/>
      <c r="AJ44" s="2"/>
      <c r="AK44" s="3"/>
      <c r="AL44" s="2"/>
      <c r="AM44" s="3"/>
      <c r="AN44" s="3"/>
      <c r="AO44" s="2"/>
      <c r="AP44" s="3"/>
      <c r="AQ44" s="2"/>
      <c r="AR44" s="2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"/>
      <c r="BD44" s="3"/>
      <c r="BE44" s="2"/>
      <c r="BF44" s="3"/>
      <c r="BG44" s="3"/>
      <c r="BH44" s="2"/>
      <c r="BI44" s="2"/>
      <c r="BJ44" s="2"/>
      <c r="BK44" s="3"/>
      <c r="BL44" s="3"/>
      <c r="BM44" s="3"/>
      <c r="BN44" s="2"/>
      <c r="BO44" s="3"/>
      <c r="BP44" s="2"/>
      <c r="BQ44" s="3"/>
      <c r="BR44" s="2"/>
      <c r="BS44" s="3"/>
      <c r="BT44" s="3"/>
      <c r="BU44" s="3"/>
    </row>
    <row r="45" spans="1:73" s="1" customFormat="1" x14ac:dyDescent="0.25">
      <c r="A45" s="10" t="s">
        <v>129</v>
      </c>
      <c r="B45" s="10" t="s">
        <v>130</v>
      </c>
      <c r="C45" s="15" t="s">
        <v>73</v>
      </c>
      <c r="D45" s="29">
        <v>1.6467887619142672</v>
      </c>
      <c r="E45" s="29">
        <v>0.65245759025663341</v>
      </c>
      <c r="F45" s="29">
        <v>0.54087788641564383</v>
      </c>
      <c r="G45" s="29">
        <v>2.2943297279580466</v>
      </c>
      <c r="H45" s="29">
        <v>0.29148448886112843</v>
      </c>
      <c r="I45" s="29">
        <v>6.2059238363892807E-2</v>
      </c>
      <c r="J45" s="29">
        <v>0.3162450066577896</v>
      </c>
      <c r="K45" s="29">
        <v>4.348048493529081E-2</v>
      </c>
      <c r="L45" s="15">
        <v>175</v>
      </c>
      <c r="M45" s="29">
        <f t="shared" si="0"/>
        <v>3.0446590686622623</v>
      </c>
      <c r="N45" s="29">
        <f t="shared" si="1"/>
        <v>15.00575697873756</v>
      </c>
      <c r="O45" s="29">
        <f t="shared" si="2"/>
        <v>0.63387883682803137</v>
      </c>
      <c r="P45" s="29">
        <f t="shared" si="3"/>
        <v>0.47715886956570247</v>
      </c>
      <c r="Q45" s="29">
        <f t="shared" si="4"/>
        <v>0.15671996726232887</v>
      </c>
      <c r="R45" s="29">
        <f t="shared" si="5"/>
        <v>2.1239476314799695</v>
      </c>
      <c r="S45" s="29">
        <f t="shared" si="6"/>
        <v>0.69759785367797267</v>
      </c>
      <c r="T45" s="29">
        <f t="shared" si="7"/>
        <v>1.8578753428602046E-2</v>
      </c>
      <c r="U45" s="21">
        <f t="shared" si="14"/>
        <v>42.564080791181752</v>
      </c>
      <c r="V45" s="21">
        <f t="shared" si="15"/>
        <v>8.47731016743192</v>
      </c>
      <c r="W45" s="21">
        <f t="shared" si="16"/>
        <v>0.42709777996786313</v>
      </c>
      <c r="X45" s="21">
        <f t="shared" si="17"/>
        <v>139.9835099425288</v>
      </c>
      <c r="Y45" s="21">
        <f t="shared" si="18"/>
        <v>14.000215603320289</v>
      </c>
      <c r="Z45" s="21">
        <f t="shared" si="19"/>
        <v>2.1999021043563562</v>
      </c>
      <c r="AA45"/>
      <c r="AB45"/>
      <c r="AC45"/>
      <c r="AD45"/>
      <c r="AE45" s="2"/>
      <c r="AF45" s="2"/>
      <c r="AG45" s="2"/>
      <c r="AH45" s="2"/>
      <c r="AI45" s="2"/>
      <c r="AJ45" s="2"/>
      <c r="AK45" s="3"/>
      <c r="AL45" s="2"/>
      <c r="AM45" s="2"/>
      <c r="AN45" s="3"/>
      <c r="AO45" s="2"/>
      <c r="AP45" s="3"/>
      <c r="AQ45" s="2"/>
      <c r="AR45" s="2"/>
      <c r="AS45" s="2"/>
      <c r="AT45" s="3"/>
      <c r="AU45" s="3"/>
      <c r="AV45" s="3"/>
      <c r="AW45" s="3"/>
      <c r="AX45" s="2"/>
      <c r="AY45" s="3"/>
      <c r="AZ45" s="2"/>
      <c r="BA45" s="2"/>
      <c r="BB45" s="2"/>
      <c r="BC45" s="2"/>
      <c r="BD45" s="2"/>
      <c r="BE45" s="2"/>
      <c r="BF45" s="3"/>
      <c r="BG45" s="3"/>
      <c r="BH45" s="2"/>
      <c r="BI45" s="2"/>
      <c r="BJ45" s="2"/>
      <c r="BK45" s="2"/>
      <c r="BL45" s="3"/>
      <c r="BM45" s="3"/>
      <c r="BN45" s="2"/>
      <c r="BO45" s="3"/>
      <c r="BP45" s="2"/>
      <c r="BQ45" s="2"/>
      <c r="BR45" s="2"/>
      <c r="BS45" s="2"/>
      <c r="BT45" s="2"/>
      <c r="BU45" s="3"/>
    </row>
    <row r="46" spans="1:73" s="1" customFormat="1" x14ac:dyDescent="0.25">
      <c r="A46" s="10" t="s">
        <v>131</v>
      </c>
      <c r="B46" s="10" t="s">
        <v>132</v>
      </c>
      <c r="C46" s="15" t="s">
        <v>73</v>
      </c>
      <c r="D46" s="29">
        <v>0.99805379509955583</v>
      </c>
      <c r="E46" s="29">
        <v>0.19138755980861247</v>
      </c>
      <c r="F46" s="29">
        <v>0.34116912835448299</v>
      </c>
      <c r="G46" s="29">
        <v>1.2782694198623401</v>
      </c>
      <c r="H46" s="29">
        <v>0.14782427649385799</v>
      </c>
      <c r="I46" s="29">
        <v>4.7954866008462618E-2</v>
      </c>
      <c r="J46" s="29">
        <v>0.2996005326231691</v>
      </c>
      <c r="K46" s="29">
        <v>1.9182566883216533E-2</v>
      </c>
      <c r="L46" s="15">
        <v>102</v>
      </c>
      <c r="M46" s="29">
        <f t="shared" si="0"/>
        <v>2.9253930445387595</v>
      </c>
      <c r="N46" s="29">
        <f t="shared" si="1"/>
        <v>9.9771610845295076</v>
      </c>
      <c r="O46" s="29">
        <f t="shared" si="2"/>
        <v>0.1626152606833664</v>
      </c>
      <c r="P46" s="29">
        <f t="shared" si="3"/>
        <v>0.12118876941528653</v>
      </c>
      <c r="Q46" s="29">
        <f t="shared" si="4"/>
        <v>4.1426491268079874E-2</v>
      </c>
      <c r="R46" s="29">
        <f t="shared" si="5"/>
        <v>1.1192425645148423</v>
      </c>
      <c r="S46" s="29">
        <f t="shared" si="6"/>
        <v>0.38259561962256283</v>
      </c>
      <c r="T46" s="29">
        <f t="shared" si="7"/>
        <v>2.877229912524612E-2</v>
      </c>
      <c r="U46" s="21">
        <f t="shared" si="14"/>
        <v>22.429710711720286</v>
      </c>
      <c r="V46" s="21">
        <f t="shared" si="15"/>
        <v>4.6493573899934724</v>
      </c>
      <c r="W46" s="21">
        <f t="shared" si="16"/>
        <v>0.66143216379876146</v>
      </c>
      <c r="X46" s="21">
        <f t="shared" si="17"/>
        <v>77.990812682266025</v>
      </c>
      <c r="Y46" s="21">
        <f t="shared" si="18"/>
        <v>7.1001093416838605</v>
      </c>
      <c r="Z46" s="21">
        <f t="shared" si="19"/>
        <v>1.6999243533662751</v>
      </c>
      <c r="AA46"/>
      <c r="AB46"/>
      <c r="AC46"/>
      <c r="AD46"/>
      <c r="AE46" s="2"/>
      <c r="AF46" s="2"/>
      <c r="AG46" s="2"/>
      <c r="AH46" s="2"/>
      <c r="AI46" s="2"/>
      <c r="AJ46" s="2"/>
      <c r="AK46" s="2"/>
      <c r="AL46" s="2"/>
      <c r="AM46" s="2"/>
      <c r="AN46" s="3"/>
      <c r="AO46" s="2"/>
      <c r="AP46" s="2"/>
      <c r="AQ46" s="2"/>
      <c r="AR46" s="2"/>
      <c r="AS46" s="2"/>
      <c r="AT46" s="2"/>
      <c r="AU46" s="2"/>
      <c r="AV46" s="2"/>
      <c r="AW46" s="3"/>
      <c r="AX46" s="2"/>
      <c r="AY46" s="3"/>
      <c r="AZ46" s="3"/>
      <c r="BA46" s="2"/>
      <c r="BB46" s="2"/>
      <c r="BC46" s="2"/>
      <c r="BD46" s="2"/>
      <c r="BE46" s="2"/>
      <c r="BF46" s="3"/>
      <c r="BG46" s="3"/>
      <c r="BH46" s="2"/>
      <c r="BI46" s="2"/>
      <c r="BJ46" s="2"/>
      <c r="BK46" s="2"/>
      <c r="BL46" s="3"/>
      <c r="BM46" s="3"/>
      <c r="BN46" s="2"/>
      <c r="BO46" s="3"/>
      <c r="BP46" s="2"/>
      <c r="BQ46" s="2"/>
      <c r="BR46" s="2"/>
      <c r="BS46" s="3"/>
      <c r="BT46" s="2"/>
      <c r="BU46" s="2"/>
    </row>
    <row r="47" spans="1:73" s="1" customFormat="1" x14ac:dyDescent="0.25">
      <c r="A47" s="10" t="s">
        <v>133</v>
      </c>
      <c r="B47" s="10" t="s">
        <v>134</v>
      </c>
      <c r="C47" s="15" t="s">
        <v>73</v>
      </c>
      <c r="D47" s="29">
        <v>1.1477618643644891</v>
      </c>
      <c r="E47" s="29">
        <v>0.39147455415398003</v>
      </c>
      <c r="F47" s="29">
        <v>0.44934470563761186</v>
      </c>
      <c r="G47" s="29">
        <v>1.8026876433956078</v>
      </c>
      <c r="H47" s="29">
        <v>6.8707058088694567E-2</v>
      </c>
      <c r="I47" s="29">
        <v>0.16361071932299012</v>
      </c>
      <c r="J47" s="29">
        <v>0.36617842876165113</v>
      </c>
      <c r="K47" s="29">
        <v>2.3786382935188501E-2</v>
      </c>
      <c r="L47" s="15">
        <v>132</v>
      </c>
      <c r="M47" s="29">
        <f t="shared" si="0"/>
        <v>2.5543015194444902</v>
      </c>
      <c r="N47" s="29">
        <f t="shared" si="1"/>
        <v>16.457927008937968</v>
      </c>
      <c r="O47" s="29">
        <f t="shared" si="2"/>
        <v>0.25165021776617835</v>
      </c>
      <c r="P47" s="29">
        <f t="shared" si="3"/>
        <v>0.18084862246271932</v>
      </c>
      <c r="Q47" s="29">
        <f t="shared" si="4"/>
        <v>7.0801595303459045E-2</v>
      </c>
      <c r="R47" s="29">
        <f t="shared" si="5"/>
        <v>1.3286104868272084</v>
      </c>
      <c r="S47" s="29">
        <f t="shared" si="6"/>
        <v>0.52014630094107095</v>
      </c>
      <c r="T47" s="29">
        <f t="shared" si="7"/>
        <v>0.13982433638780156</v>
      </c>
      <c r="U47" s="21">
        <f t="shared" si="14"/>
        <v>26.625460657859886</v>
      </c>
      <c r="V47" s="21">
        <f t="shared" si="15"/>
        <v>6.3208931940827675</v>
      </c>
      <c r="W47" s="21">
        <f t="shared" si="16"/>
        <v>3.2143525606391168</v>
      </c>
      <c r="X47" s="21">
        <f t="shared" si="17"/>
        <v>109.9870435262726</v>
      </c>
      <c r="Y47" s="21">
        <f t="shared" si="18"/>
        <v>3.3000508207826398</v>
      </c>
      <c r="Z47" s="21">
        <f t="shared" si="19"/>
        <v>5.7997419114849391</v>
      </c>
      <c r="AA47"/>
      <c r="AB47"/>
      <c r="AC47"/>
      <c r="AD47"/>
      <c r="AE47" s="3"/>
      <c r="AF47" s="3"/>
      <c r="AG47" s="3"/>
      <c r="AH47" s="3"/>
      <c r="AI47" s="3"/>
      <c r="AJ47" s="2"/>
      <c r="AK47" s="3"/>
      <c r="AL47" s="3"/>
      <c r="AM47" s="3"/>
      <c r="AN47" s="3"/>
      <c r="AO47" s="2"/>
      <c r="AP47" s="3"/>
      <c r="AQ47" s="2"/>
      <c r="AR47" s="2"/>
      <c r="AS47" s="3"/>
      <c r="AT47" s="2"/>
      <c r="AU47" s="3"/>
      <c r="AV47" s="3"/>
      <c r="AW47" s="3"/>
      <c r="AX47" s="2"/>
      <c r="AY47" s="3"/>
      <c r="AZ47" s="3"/>
      <c r="BA47" s="2"/>
      <c r="BB47" s="2"/>
      <c r="BC47" s="2"/>
      <c r="BD47" s="2"/>
      <c r="BE47" s="2"/>
      <c r="BF47" s="3"/>
      <c r="BG47" s="3"/>
      <c r="BH47" s="2"/>
      <c r="BI47" s="2"/>
      <c r="BJ47" s="2"/>
      <c r="BK47" s="2"/>
      <c r="BL47" s="3"/>
      <c r="BM47" s="3"/>
      <c r="BN47" s="2"/>
      <c r="BO47" s="3"/>
      <c r="BP47" s="2"/>
      <c r="BQ47" s="2"/>
      <c r="BR47" s="2"/>
      <c r="BS47" s="2"/>
      <c r="BT47" s="3"/>
      <c r="BU47" s="3"/>
    </row>
    <row r="48" spans="1:73" s="1" customFormat="1" x14ac:dyDescent="0.25">
      <c r="A48" s="10" t="s">
        <v>135</v>
      </c>
      <c r="B48" s="10" t="s">
        <v>136</v>
      </c>
      <c r="C48" s="15" t="s">
        <v>73</v>
      </c>
      <c r="D48" s="29">
        <v>1.0978591746095114</v>
      </c>
      <c r="E48" s="29">
        <v>0.43497172683775559</v>
      </c>
      <c r="F48" s="29">
        <v>0.45766590389016015</v>
      </c>
      <c r="G48" s="29">
        <v>2.0321206161914125</v>
      </c>
      <c r="H48" s="29">
        <v>7.2871122215282108E-2</v>
      </c>
      <c r="I48" s="29">
        <v>6.2059238363892807E-2</v>
      </c>
      <c r="J48" s="29">
        <v>0.51597869507323568</v>
      </c>
      <c r="K48" s="29">
        <v>3.8365133766433065E-2</v>
      </c>
      <c r="L48" s="15">
        <v>138</v>
      </c>
      <c r="M48" s="29">
        <f t="shared" si="0"/>
        <v>2.3988222965217827</v>
      </c>
      <c r="N48" s="29">
        <f t="shared" si="1"/>
        <v>11.337683050601711</v>
      </c>
      <c r="O48" s="29">
        <f t="shared" si="2"/>
        <v>0.41127762224029585</v>
      </c>
      <c r="P48" s="29">
        <f t="shared" si="3"/>
        <v>0.2902717012596136</v>
      </c>
      <c r="Q48" s="29">
        <f t="shared" si="4"/>
        <v>0.12100592098068226</v>
      </c>
      <c r="R48" s="29">
        <f t="shared" si="5"/>
        <v>1.3881308758691251</v>
      </c>
      <c r="S48" s="29">
        <f t="shared" si="6"/>
        <v>0.57867182487084246</v>
      </c>
      <c r="T48" s="29">
        <f t="shared" si="7"/>
        <v>2.3694104597459742E-2</v>
      </c>
      <c r="U48" s="21">
        <f t="shared" si="14"/>
        <v>27.818254025433369</v>
      </c>
      <c r="V48" s="21">
        <f t="shared" si="15"/>
        <v>7.032103838508232</v>
      </c>
      <c r="W48" s="21">
        <f t="shared" si="16"/>
        <v>0.54469205971171819</v>
      </c>
      <c r="X48" s="21">
        <f t="shared" si="17"/>
        <v>123.98539452052549</v>
      </c>
      <c r="Y48" s="21">
        <f t="shared" si="18"/>
        <v>3.5000539008300722</v>
      </c>
      <c r="Z48" s="21">
        <f t="shared" si="19"/>
        <v>2.1999021043563562</v>
      </c>
      <c r="AA48"/>
      <c r="AB48"/>
      <c r="AC48"/>
      <c r="AD48"/>
      <c r="AE48" s="8"/>
      <c r="AF48" s="8"/>
      <c r="AG48" s="8"/>
      <c r="AH48" s="8"/>
      <c r="AI48" s="8"/>
      <c r="AJ48" s="8"/>
      <c r="AK48" s="9"/>
      <c r="AL48" s="9"/>
      <c r="AM48" s="8"/>
      <c r="AN48" s="9"/>
      <c r="AO48" s="8"/>
      <c r="AP48" s="8"/>
      <c r="AQ48" s="8"/>
      <c r="AR48" s="9"/>
      <c r="AS48" s="8"/>
      <c r="AT48" s="8"/>
      <c r="AU48" s="8"/>
      <c r="AV48" s="8"/>
      <c r="AW48" s="9"/>
      <c r="AX48" s="8"/>
      <c r="AY48" s="8"/>
      <c r="AZ48" s="8"/>
      <c r="BA48" s="9"/>
      <c r="BB48" s="8"/>
      <c r="BC48" s="8"/>
      <c r="BD48" s="8"/>
      <c r="BE48" s="8"/>
      <c r="BF48" s="8"/>
      <c r="BG48" s="8"/>
      <c r="BH48" s="8"/>
      <c r="BI48" s="8"/>
      <c r="BJ48" s="8"/>
      <c r="BK48" s="9"/>
      <c r="BL48" s="8"/>
      <c r="BM48" s="8"/>
      <c r="BN48" s="8"/>
      <c r="BO48" s="8"/>
      <c r="BP48" s="8"/>
      <c r="BQ48" s="8"/>
      <c r="BR48" s="8"/>
      <c r="BS48" s="9"/>
      <c r="BT48" s="9"/>
      <c r="BU48" s="9"/>
    </row>
    <row r="49" spans="1:73" s="1" customFormat="1" x14ac:dyDescent="0.25">
      <c r="A49" s="10" t="s">
        <v>186</v>
      </c>
      <c r="B49" s="10" t="s">
        <v>187</v>
      </c>
      <c r="C49" s="15" t="s">
        <v>73</v>
      </c>
      <c r="D49" s="29">
        <v>0.96811218124656906</v>
      </c>
      <c r="E49" s="29">
        <v>1.1309264897781646</v>
      </c>
      <c r="F49" s="29">
        <v>6.4073226544622428E-2</v>
      </c>
      <c r="G49" s="29">
        <v>1.3110455588331693</v>
      </c>
      <c r="H49" s="29">
        <v>0.71205496564647097</v>
      </c>
      <c r="I49" s="29">
        <v>0.26205923836389278</v>
      </c>
      <c r="J49" s="29">
        <v>0.72736351531291621</v>
      </c>
      <c r="K49" s="29">
        <v>0.11356079594864189</v>
      </c>
      <c r="L49" s="15">
        <v>180</v>
      </c>
      <c r="M49" s="29">
        <f t="shared" si="0"/>
        <v>15.10946511445538</v>
      </c>
      <c r="N49" s="29">
        <f t="shared" si="1"/>
        <v>9.9587756525555573</v>
      </c>
      <c r="O49" s="29">
        <f t="shared" si="2"/>
        <v>0.98242804736291378</v>
      </c>
      <c r="P49" s="29">
        <f t="shared" si="3"/>
        <v>0.92144352426528719</v>
      </c>
      <c r="Q49" s="29">
        <f t="shared" si="4"/>
        <v>6.0984523097626572E-2</v>
      </c>
      <c r="R49" s="29">
        <f t="shared" si="5"/>
        <v>1.8895557055118561</v>
      </c>
      <c r="S49" s="29">
        <f t="shared" si="6"/>
        <v>0.125057749642249</v>
      </c>
      <c r="T49" s="29">
        <f t="shared" si="7"/>
        <v>0.14849844241525079</v>
      </c>
      <c r="U49" s="21">
        <f t="shared" si="14"/>
        <v>37.86684780584882</v>
      </c>
      <c r="V49" s="21">
        <f t="shared" si="15"/>
        <v>1.5197198887136834</v>
      </c>
      <c r="W49" s="21">
        <f t="shared" si="16"/>
        <v>3.4137572969023173</v>
      </c>
      <c r="X49" s="21">
        <f t="shared" si="17"/>
        <v>79.990577110016446</v>
      </c>
      <c r="Y49" s="21">
        <f t="shared" si="18"/>
        <v>34.200526688110997</v>
      </c>
      <c r="Z49" s="21">
        <f t="shared" si="19"/>
        <v>9.2895866133957039</v>
      </c>
      <c r="AA49"/>
      <c r="AB49"/>
      <c r="AC49"/>
      <c r="AD49"/>
      <c r="AE49" s="8"/>
      <c r="AF49" s="8"/>
      <c r="AG49" s="8"/>
      <c r="AH49" s="8"/>
      <c r="AI49" s="8"/>
      <c r="AJ49" s="8"/>
      <c r="AK49" s="8"/>
      <c r="AL49" s="9"/>
      <c r="AM49" s="8"/>
      <c r="AN49" s="9"/>
      <c r="AO49" s="8"/>
      <c r="AP49" s="8"/>
      <c r="AQ49" s="8"/>
      <c r="AR49" s="8"/>
      <c r="AS49" s="8"/>
      <c r="AT49" s="8"/>
      <c r="AU49" s="8"/>
      <c r="AV49" s="8"/>
      <c r="AW49" s="9"/>
      <c r="AX49" s="8"/>
      <c r="AY49" s="8"/>
      <c r="AZ49" s="8"/>
      <c r="BA49" s="9"/>
      <c r="BB49" s="8"/>
      <c r="BC49" s="8"/>
      <c r="BD49" s="8"/>
      <c r="BE49" s="8"/>
      <c r="BF49" s="8"/>
      <c r="BG49" s="8"/>
      <c r="BH49" s="8"/>
      <c r="BI49" s="8"/>
      <c r="BJ49" s="8"/>
      <c r="BK49" s="9"/>
      <c r="BL49" s="8"/>
      <c r="BM49" s="8"/>
      <c r="BN49" s="8"/>
      <c r="BO49" s="8"/>
      <c r="BP49" s="8"/>
      <c r="BQ49" s="8"/>
      <c r="BR49" s="8"/>
      <c r="BS49" s="9"/>
      <c r="BT49" s="8"/>
      <c r="BU49" s="9"/>
    </row>
    <row r="50" spans="1:73" s="1" customFormat="1" x14ac:dyDescent="0.25">
      <c r="A50" s="10" t="s">
        <v>171</v>
      </c>
      <c r="B50" s="10" t="s">
        <v>172</v>
      </c>
      <c r="C50" s="15" t="s">
        <v>73</v>
      </c>
      <c r="D50" s="29">
        <v>0.98807325714856031</v>
      </c>
      <c r="E50" s="29">
        <v>0.39843410178338412</v>
      </c>
      <c r="F50" s="29">
        <v>0.35281880590805076</v>
      </c>
      <c r="G50" s="29">
        <v>1.2618813503769255</v>
      </c>
      <c r="H50" s="29">
        <v>0.26650010410160319</v>
      </c>
      <c r="I50" s="29">
        <v>0.16445698166431594</v>
      </c>
      <c r="J50" s="29">
        <v>0.41611185086551267</v>
      </c>
      <c r="K50" s="29">
        <v>2.0180060361143795E-2</v>
      </c>
      <c r="L50" s="15">
        <v>119</v>
      </c>
      <c r="M50" s="29">
        <f t="shared" si="0"/>
        <v>2.8005118791940622</v>
      </c>
      <c r="N50" s="29">
        <f t="shared" si="1"/>
        <v>19.743949951237958</v>
      </c>
      <c r="O50" s="29">
        <f t="shared" si="2"/>
        <v>0.25415718048021196</v>
      </c>
      <c r="P50" s="29">
        <f t="shared" si="3"/>
        <v>0.18728272026036691</v>
      </c>
      <c r="Q50" s="29">
        <f t="shared" si="4"/>
        <v>6.6874460219845069E-2</v>
      </c>
      <c r="R50" s="29">
        <f t="shared" si="5"/>
        <v>1.1753559774089273</v>
      </c>
      <c r="S50" s="29">
        <f t="shared" si="6"/>
        <v>0.41969326612789581</v>
      </c>
      <c r="T50" s="29">
        <f t="shared" si="7"/>
        <v>0.14427692130317216</v>
      </c>
      <c r="U50" s="21">
        <f t="shared" si="14"/>
        <v>23.554228004186921</v>
      </c>
      <c r="V50" s="21">
        <f t="shared" si="15"/>
        <v>5.1001733640526892</v>
      </c>
      <c r="W50" s="21">
        <f t="shared" si="16"/>
        <v>3.3167108345556819</v>
      </c>
      <c r="X50" s="21">
        <f t="shared" si="17"/>
        <v>76.990930468390829</v>
      </c>
      <c r="Y50" s="21">
        <f t="shared" si="18"/>
        <v>12.800197123035694</v>
      </c>
      <c r="Z50" s="21">
        <f t="shared" si="19"/>
        <v>5.829740576544344</v>
      </c>
      <c r="AA50"/>
      <c r="AB50"/>
      <c r="AC50"/>
      <c r="AD50"/>
      <c r="AE50" s="8"/>
      <c r="AF50" s="8"/>
      <c r="AG50" s="8"/>
      <c r="AH50" s="8"/>
      <c r="AI50" s="8"/>
      <c r="AJ50" s="8"/>
      <c r="AK50" s="8"/>
      <c r="AL50" s="9"/>
      <c r="AM50" s="8"/>
      <c r="AN50" s="9"/>
      <c r="AO50" s="8"/>
      <c r="AP50" s="8"/>
      <c r="AQ50" s="8"/>
      <c r="AR50" s="9"/>
      <c r="AS50" s="8"/>
      <c r="AT50" s="8"/>
      <c r="AU50" s="8"/>
      <c r="AV50" s="8"/>
      <c r="AW50" s="9"/>
      <c r="AX50" s="8"/>
      <c r="AY50" s="8"/>
      <c r="AZ50" s="8"/>
      <c r="BA50" s="9"/>
      <c r="BB50" s="9"/>
      <c r="BC50" s="8"/>
      <c r="BD50" s="8"/>
      <c r="BE50" s="8"/>
      <c r="BF50" s="8"/>
      <c r="BG50" s="8"/>
      <c r="BH50" s="8"/>
      <c r="BI50" s="8"/>
      <c r="BJ50" s="8"/>
      <c r="BK50" s="9"/>
      <c r="BL50" s="8"/>
      <c r="BM50" s="8"/>
      <c r="BN50" s="8"/>
      <c r="BO50" s="8"/>
      <c r="BP50" s="8"/>
      <c r="BQ50" s="8"/>
      <c r="BR50" s="8"/>
      <c r="BS50" s="9"/>
      <c r="BT50" s="9"/>
      <c r="BU50" s="9"/>
    </row>
    <row r="51" spans="1:73" s="1" customFormat="1" x14ac:dyDescent="0.25">
      <c r="A51" s="10" t="s">
        <v>184</v>
      </c>
      <c r="B51" s="10" t="s">
        <v>185</v>
      </c>
      <c r="C51" s="15" t="s">
        <v>73</v>
      </c>
      <c r="D51" s="29">
        <v>2.9891711163231696</v>
      </c>
      <c r="E51" s="29">
        <v>0.68725532840365389</v>
      </c>
      <c r="F51" s="29">
        <v>1.3397129186602872</v>
      </c>
      <c r="G51" s="29">
        <v>3.7364798426745329</v>
      </c>
      <c r="H51" s="29">
        <v>1.1930043722673329</v>
      </c>
      <c r="I51" s="29">
        <v>0.16925246826516219</v>
      </c>
      <c r="J51" s="29">
        <v>0.44440745672436749</v>
      </c>
      <c r="K51" s="29">
        <v>4.1945879584633486E-2</v>
      </c>
      <c r="L51" s="15">
        <v>304</v>
      </c>
      <c r="M51" s="29">
        <f t="shared" si="0"/>
        <v>2.2312027261126515</v>
      </c>
      <c r="N51" s="29">
        <f t="shared" si="1"/>
        <v>16.384334652393939</v>
      </c>
      <c r="O51" s="29">
        <f t="shared" si="2"/>
        <v>0.5599487397231252</v>
      </c>
      <c r="P51" s="29">
        <f t="shared" si="3"/>
        <v>0.38665452478639167</v>
      </c>
      <c r="Q51" s="29">
        <f t="shared" si="4"/>
        <v>0.17329421493673355</v>
      </c>
      <c r="R51" s="29">
        <f t="shared" si="5"/>
        <v>3.3758256411095613</v>
      </c>
      <c r="S51" s="29">
        <f t="shared" si="6"/>
        <v>1.5130071335970208</v>
      </c>
      <c r="T51" s="29">
        <f t="shared" si="7"/>
        <v>0.12730658868052858</v>
      </c>
      <c r="U51" s="21">
        <f t="shared" si="14"/>
        <v>67.651816455101425</v>
      </c>
      <c r="V51" s="21">
        <f t="shared" si="15"/>
        <v>18.38628185195067</v>
      </c>
      <c r="W51" s="21">
        <f t="shared" si="16"/>
        <v>2.9265882455293926</v>
      </c>
      <c r="X51" s="21">
        <f t="shared" si="17"/>
        <v>227.97314476354688</v>
      </c>
      <c r="Y51" s="21">
        <f t="shared" si="18"/>
        <v>57.300882433589472</v>
      </c>
      <c r="Z51" s="21">
        <f t="shared" si="19"/>
        <v>5.9997330118809709</v>
      </c>
      <c r="AA51"/>
      <c r="AB51"/>
      <c r="AC51"/>
      <c r="AD51"/>
      <c r="AE51" s="2"/>
      <c r="AF51" s="2"/>
      <c r="AG51" s="2"/>
      <c r="AH51" s="2"/>
      <c r="AI51" s="2"/>
      <c r="AJ51" s="2"/>
      <c r="AK51" s="3"/>
      <c r="AL51" s="2"/>
      <c r="AM51" s="3"/>
      <c r="AN51" s="3"/>
      <c r="AO51" s="2"/>
      <c r="AP51" s="3"/>
      <c r="AQ51" s="2"/>
      <c r="AR51" s="2"/>
      <c r="AS51" s="2"/>
      <c r="AT51" s="3"/>
      <c r="AU51" s="2"/>
      <c r="AV51" s="2"/>
      <c r="AW51" s="3"/>
      <c r="AX51" s="2"/>
      <c r="AY51" s="3"/>
      <c r="AZ51" s="3"/>
      <c r="BA51" s="3"/>
      <c r="BB51" s="3"/>
      <c r="BC51" s="2"/>
      <c r="BD51" s="3"/>
      <c r="BE51" s="2"/>
      <c r="BF51" s="3"/>
      <c r="BG51" s="3"/>
      <c r="BH51" s="2"/>
      <c r="BI51" s="2"/>
      <c r="BJ51" s="2"/>
      <c r="BK51" s="3"/>
      <c r="BL51" s="3"/>
      <c r="BM51" s="3"/>
      <c r="BN51" s="2"/>
      <c r="BO51" s="3"/>
      <c r="BP51" s="2"/>
      <c r="BQ51" s="3"/>
      <c r="BR51" s="2"/>
      <c r="BS51" s="3"/>
      <c r="BT51" s="3"/>
      <c r="BU51" s="3"/>
    </row>
    <row r="52" spans="1:73" s="1" customFormat="1" x14ac:dyDescent="0.25">
      <c r="A52" s="10" t="s">
        <v>173</v>
      </c>
      <c r="B52" s="10" t="s">
        <v>174</v>
      </c>
      <c r="C52" s="15" t="s">
        <v>73</v>
      </c>
      <c r="D52" s="29">
        <v>2.3903388392634359</v>
      </c>
      <c r="E52" s="29">
        <v>0.88734232274902136</v>
      </c>
      <c r="F52" s="29">
        <v>0.99022259205325569</v>
      </c>
      <c r="G52" s="29">
        <v>1.458538184201901</v>
      </c>
      <c r="H52" s="29">
        <v>2.7274620029148449</v>
      </c>
      <c r="I52" s="29">
        <v>8.6600846262341311E-2</v>
      </c>
      <c r="J52" s="29">
        <v>0.53262316910785623</v>
      </c>
      <c r="K52" s="29">
        <v>3.0947874571589339E-2</v>
      </c>
      <c r="L52" s="15">
        <v>294</v>
      </c>
      <c r="M52" s="29">
        <f t="shared" si="0"/>
        <v>2.4139409244410373</v>
      </c>
      <c r="N52" s="29">
        <f t="shared" si="1"/>
        <v>28.672157136232428</v>
      </c>
      <c r="O52" s="29">
        <f t="shared" si="2"/>
        <v>0.83168935105826935</v>
      </c>
      <c r="P52" s="29">
        <f t="shared" si="3"/>
        <v>0.58807372634020505</v>
      </c>
      <c r="Q52" s="29">
        <f t="shared" si="4"/>
        <v>0.24361562471806433</v>
      </c>
      <c r="R52" s="29">
        <f t="shared" si="5"/>
        <v>2.9784125656036409</v>
      </c>
      <c r="S52" s="29">
        <f t="shared" si="6"/>
        <v>1.23383821677132</v>
      </c>
      <c r="T52" s="29">
        <f t="shared" si="7"/>
        <v>5.5652971690751896E-2</v>
      </c>
      <c r="U52" s="21">
        <f t="shared" si="14"/>
        <v>59.687626565203225</v>
      </c>
      <c r="V52" s="21">
        <f t="shared" si="15"/>
        <v>14.993780736071454</v>
      </c>
      <c r="W52" s="21">
        <f t="shared" si="16"/>
        <v>1.279378659557515</v>
      </c>
      <c r="X52" s="21">
        <f t="shared" si="17"/>
        <v>88.989517034893296</v>
      </c>
      <c r="Y52" s="21">
        <f t="shared" si="18"/>
        <v>131.00201743106842</v>
      </c>
      <c r="Z52" s="21">
        <f t="shared" si="19"/>
        <v>3.0698633910790964</v>
      </c>
      <c r="AA52"/>
      <c r="AB52"/>
      <c r="AC52"/>
      <c r="AD52"/>
      <c r="AE52" s="2"/>
      <c r="AF52" s="2"/>
      <c r="AG52" s="2"/>
      <c r="AH52" s="2"/>
      <c r="AI52" s="2"/>
      <c r="AJ52" s="2"/>
      <c r="AK52" s="2"/>
      <c r="AL52" s="2"/>
      <c r="AM52" s="2"/>
      <c r="AN52" s="3"/>
      <c r="AO52" s="2"/>
      <c r="AP52" s="3"/>
      <c r="AQ52" s="2"/>
      <c r="AR52" s="2"/>
      <c r="AS52" s="2"/>
      <c r="AT52" s="2"/>
      <c r="AU52" s="2"/>
      <c r="AV52" s="2"/>
      <c r="AW52" s="3"/>
      <c r="AX52" s="2"/>
      <c r="AY52" s="3"/>
      <c r="AZ52" s="3"/>
      <c r="BA52" s="2"/>
      <c r="BB52" s="2"/>
      <c r="BC52" s="2"/>
      <c r="BD52" s="2"/>
      <c r="BE52" s="2"/>
      <c r="BF52" s="3"/>
      <c r="BG52" s="3"/>
      <c r="BH52" s="2"/>
      <c r="BI52" s="2"/>
      <c r="BJ52" s="2"/>
      <c r="BK52" s="2"/>
      <c r="BL52" s="3"/>
      <c r="BM52" s="3"/>
      <c r="BN52" s="2"/>
      <c r="BO52" s="3"/>
      <c r="BP52" s="2"/>
      <c r="BQ52" s="2"/>
      <c r="BR52" s="2"/>
      <c r="BS52" s="2"/>
      <c r="BT52" s="2"/>
      <c r="BU52" s="3"/>
    </row>
    <row r="53" spans="1:73" s="1" customFormat="1" x14ac:dyDescent="0.25">
      <c r="A53" s="10" t="s">
        <v>158</v>
      </c>
      <c r="B53" s="10" t="s">
        <v>159</v>
      </c>
      <c r="C53" s="15" t="s">
        <v>73</v>
      </c>
      <c r="D53" s="29">
        <v>0.78347222915315129</v>
      </c>
      <c r="E53" s="29">
        <v>0.35145715528490651</v>
      </c>
      <c r="F53" s="29">
        <v>0.39941751612232157</v>
      </c>
      <c r="G53" s="29">
        <v>1.4749262536873156</v>
      </c>
      <c r="H53" s="29">
        <v>6.6833229231730171E-2</v>
      </c>
      <c r="I53" s="29">
        <v>3.4696755994358244E-2</v>
      </c>
      <c r="J53" s="29">
        <v>0.45938748335552598</v>
      </c>
      <c r="K53" s="29">
        <v>5.7803468208092484E-2</v>
      </c>
      <c r="L53" s="15">
        <v>110</v>
      </c>
      <c r="M53" s="29">
        <f t="shared" si="0"/>
        <v>1.9615369820516659</v>
      </c>
      <c r="N53" s="29">
        <f t="shared" si="1"/>
        <v>6.0802087864288827</v>
      </c>
      <c r="O53" s="29">
        <f t="shared" si="2"/>
        <v>0.37456386749864073</v>
      </c>
      <c r="P53" s="29">
        <f t="shared" si="3"/>
        <v>0.24808769321188445</v>
      </c>
      <c r="Q53" s="29">
        <f t="shared" si="4"/>
        <v>0.12647617428675628</v>
      </c>
      <c r="R53" s="29">
        <f t="shared" si="5"/>
        <v>1.0315599223650358</v>
      </c>
      <c r="S53" s="29">
        <f t="shared" si="6"/>
        <v>0.52589369040907785</v>
      </c>
      <c r="T53" s="29">
        <f t="shared" si="7"/>
        <v>0</v>
      </c>
      <c r="U53" s="21">
        <f t="shared" si="14"/>
        <v>20.672543534369456</v>
      </c>
      <c r="V53" s="21">
        <f t="shared" si="15"/>
        <v>6.3907363034278504</v>
      </c>
      <c r="W53" s="21">
        <f t="shared" si="16"/>
        <v>0</v>
      </c>
      <c r="X53" s="21">
        <f t="shared" si="17"/>
        <v>89.989399248768493</v>
      </c>
      <c r="Y53" s="21">
        <f t="shared" si="18"/>
        <v>3.2100494347612951</v>
      </c>
      <c r="Z53" s="21">
        <f t="shared" si="19"/>
        <v>1.2299452674355988</v>
      </c>
      <c r="AA53"/>
      <c r="AB53"/>
      <c r="AC53"/>
      <c r="AD53"/>
      <c r="AE53" s="8"/>
      <c r="AF53" s="8"/>
      <c r="AG53" s="8"/>
      <c r="AH53" s="8"/>
      <c r="AI53" s="8"/>
      <c r="AJ53" s="8"/>
      <c r="AK53" s="9"/>
      <c r="AL53" s="8"/>
      <c r="AM53" s="8"/>
      <c r="AN53" s="9"/>
      <c r="AO53" s="8"/>
      <c r="AP53" s="9"/>
      <c r="AQ53" s="8"/>
      <c r="AR53" s="8"/>
      <c r="AS53" s="8"/>
      <c r="AT53" s="9"/>
      <c r="AU53" s="8"/>
      <c r="AV53" s="8"/>
      <c r="AW53" s="9"/>
      <c r="AX53" s="8"/>
      <c r="AY53" s="9"/>
      <c r="AZ53" s="8"/>
      <c r="BA53" s="8"/>
      <c r="BB53" s="9"/>
      <c r="BC53" s="8"/>
      <c r="BD53" s="8"/>
      <c r="BE53" s="8"/>
      <c r="BF53" s="9"/>
      <c r="BG53" s="9"/>
      <c r="BH53" s="8"/>
      <c r="BI53" s="8"/>
      <c r="BJ53" s="8"/>
      <c r="BK53" s="8"/>
      <c r="BL53" s="9"/>
      <c r="BM53" s="9"/>
      <c r="BN53" s="8"/>
      <c r="BO53" s="9"/>
      <c r="BP53" s="8"/>
      <c r="BQ53" s="8"/>
      <c r="BR53" s="8"/>
      <c r="BS53" s="8"/>
      <c r="BT53" s="8"/>
      <c r="BU53" s="9"/>
    </row>
    <row r="54" spans="1:73" s="1" customFormat="1" x14ac:dyDescent="0.25">
      <c r="A54" s="10" t="s">
        <v>192</v>
      </c>
      <c r="B54" s="10" t="s">
        <v>193</v>
      </c>
      <c r="C54" s="15" t="s">
        <v>73</v>
      </c>
      <c r="D54" s="29">
        <v>0.89824841558960022</v>
      </c>
      <c r="E54" s="29">
        <v>0.58286211396259247</v>
      </c>
      <c r="F54" s="29">
        <v>0.30538797586852506</v>
      </c>
      <c r="G54" s="29">
        <v>1.4913143231727302</v>
      </c>
      <c r="H54" s="29">
        <v>0.2290235269623152</v>
      </c>
      <c r="I54" s="29">
        <v>3.7517630465444284E-2</v>
      </c>
      <c r="J54" s="29">
        <v>0.33288948069241014</v>
      </c>
      <c r="K54" s="29">
        <v>2.6088290961174487E-2</v>
      </c>
      <c r="L54" s="15">
        <v>117</v>
      </c>
      <c r="M54" s="29">
        <f t="shared" si="0"/>
        <v>2.941335240966763</v>
      </c>
      <c r="N54" s="29">
        <f t="shared" si="1"/>
        <v>22.341904835009252</v>
      </c>
      <c r="O54" s="29">
        <f t="shared" si="2"/>
        <v>0.57143277445832263</v>
      </c>
      <c r="P54" s="29">
        <f t="shared" si="3"/>
        <v>0.42644820970504455</v>
      </c>
      <c r="Q54" s="29">
        <f t="shared" si="4"/>
        <v>0.14498456475327812</v>
      </c>
      <c r="R54" s="29">
        <f t="shared" si="5"/>
        <v>1.3246966252946448</v>
      </c>
      <c r="S54" s="29">
        <f t="shared" si="6"/>
        <v>0.45037254062180321</v>
      </c>
      <c r="T54" s="29">
        <f t="shared" si="7"/>
        <v>1.1429339504269831E-2</v>
      </c>
      <c r="U54" s="21">
        <f t="shared" si="14"/>
        <v>26.54702655901092</v>
      </c>
      <c r="V54" s="21">
        <f t="shared" si="15"/>
        <v>5.4729923517049848</v>
      </c>
      <c r="W54" s="21">
        <f t="shared" si="16"/>
        <v>0.26274343687976626</v>
      </c>
      <c r="X54" s="21">
        <f t="shared" si="17"/>
        <v>90.989281462643703</v>
      </c>
      <c r="Y54" s="21">
        <f t="shared" si="18"/>
        <v>11.000169402608799</v>
      </c>
      <c r="Z54" s="21">
        <f t="shared" si="19"/>
        <v>1.3299408176336152</v>
      </c>
      <c r="AA54"/>
      <c r="AB54"/>
      <c r="AC54"/>
      <c r="AD54"/>
      <c r="AE54" s="3"/>
      <c r="AF54" s="3"/>
      <c r="AG54" s="3"/>
      <c r="AH54" s="3"/>
      <c r="AI54" s="3"/>
      <c r="AJ54" s="2"/>
      <c r="AK54" s="3"/>
      <c r="AL54" s="2"/>
      <c r="AM54" s="2"/>
      <c r="AN54" s="3"/>
      <c r="AO54" s="2"/>
      <c r="AP54" s="3"/>
      <c r="AQ54" s="2"/>
      <c r="AR54" s="2"/>
      <c r="AS54" s="3"/>
      <c r="AT54" s="2"/>
      <c r="AU54" s="2"/>
      <c r="AV54" s="2"/>
      <c r="AW54" s="3"/>
      <c r="AX54" s="2"/>
      <c r="AY54" s="3"/>
      <c r="AZ54" s="2"/>
      <c r="BA54" s="2"/>
      <c r="BB54" s="2"/>
      <c r="BC54" s="2"/>
      <c r="BD54" s="2"/>
      <c r="BE54" s="2"/>
      <c r="BF54" s="3"/>
      <c r="BG54" s="3"/>
      <c r="BH54" s="2"/>
      <c r="BI54" s="2"/>
      <c r="BJ54" s="2"/>
      <c r="BK54" s="2"/>
      <c r="BL54" s="3"/>
      <c r="BM54" s="3"/>
      <c r="BN54" s="2"/>
      <c r="BO54" s="3"/>
      <c r="BP54" s="2"/>
      <c r="BQ54" s="2"/>
      <c r="BR54" s="2"/>
      <c r="BS54" s="2"/>
      <c r="BT54" s="3"/>
      <c r="BU54" s="3"/>
    </row>
    <row r="55" spans="1:73" s="1" customFormat="1" x14ac:dyDescent="0.25">
      <c r="A55" s="10" t="s">
        <v>165</v>
      </c>
      <c r="B55" s="10" t="s">
        <v>166</v>
      </c>
      <c r="C55" s="15" t="s">
        <v>73</v>
      </c>
      <c r="D55" s="29">
        <v>2.0160686661011025</v>
      </c>
      <c r="E55" s="29">
        <v>1.1396259243149196</v>
      </c>
      <c r="F55" s="29">
        <v>0.91533180778032031</v>
      </c>
      <c r="G55" s="29">
        <v>3.5889872173058013</v>
      </c>
      <c r="H55" s="29">
        <v>0.39350405996252341</v>
      </c>
      <c r="I55" s="29">
        <v>0.13991537376586741</v>
      </c>
      <c r="J55" s="29">
        <v>0.38448735019973374</v>
      </c>
      <c r="K55" s="29">
        <v>4.5782392961276792E-2</v>
      </c>
      <c r="L55" s="15">
        <v>248</v>
      </c>
      <c r="M55" s="29">
        <f t="shared" si="0"/>
        <v>2.2025550177154547</v>
      </c>
      <c r="N55" s="29">
        <f t="shared" si="1"/>
        <v>24.892231502159063</v>
      </c>
      <c r="O55" s="29">
        <f t="shared" si="2"/>
        <v>1.0454929435103291</v>
      </c>
      <c r="P55" s="29">
        <f t="shared" si="3"/>
        <v>0.71903705509404436</v>
      </c>
      <c r="Q55" s="29">
        <f t="shared" si="4"/>
        <v>0.3264558884162847</v>
      </c>
      <c r="R55" s="29">
        <f t="shared" si="5"/>
        <v>2.7351057211951471</v>
      </c>
      <c r="S55" s="29">
        <f t="shared" si="6"/>
        <v>1.241787696196605</v>
      </c>
      <c r="T55" s="29">
        <f t="shared" si="7"/>
        <v>9.413298080459076E-2</v>
      </c>
      <c r="U55" s="21">
        <f t="shared" si="14"/>
        <v>54.811737899702344</v>
      </c>
      <c r="V55" s="21">
        <f t="shared" si="15"/>
        <v>15.090383961557965</v>
      </c>
      <c r="W55" s="21">
        <f t="shared" si="16"/>
        <v>2.1639765702204774</v>
      </c>
      <c r="X55" s="21">
        <f t="shared" si="17"/>
        <v>218.97420483867003</v>
      </c>
      <c r="Y55" s="21">
        <f t="shared" si="18"/>
        <v>18.900291064482392</v>
      </c>
      <c r="Z55" s="21">
        <f t="shared" si="19"/>
        <v>4.9597792898216024</v>
      </c>
      <c r="AA55"/>
      <c r="AB55"/>
      <c r="AC55"/>
      <c r="AD55"/>
      <c r="AE55" s="2"/>
      <c r="AF55" s="2"/>
      <c r="AG55" s="2"/>
      <c r="AH55" s="2"/>
      <c r="AI55" s="2"/>
      <c r="AJ55" s="2"/>
      <c r="AK55" s="3"/>
      <c r="AL55" s="2"/>
      <c r="AM55" s="3"/>
      <c r="AN55" s="3"/>
      <c r="AO55" s="2"/>
      <c r="AP55" s="3"/>
      <c r="AQ55" s="2"/>
      <c r="AR55" s="2"/>
      <c r="AS55" s="3"/>
      <c r="AT55" s="3"/>
      <c r="AU55" s="2"/>
      <c r="AV55" s="2"/>
      <c r="AW55" s="3"/>
      <c r="AX55" s="2"/>
      <c r="AY55" s="3"/>
      <c r="AZ55" s="3"/>
      <c r="BA55" s="3"/>
      <c r="BB55" s="3"/>
      <c r="BC55" s="2"/>
      <c r="BD55" s="3"/>
      <c r="BE55" s="2"/>
      <c r="BF55" s="3"/>
      <c r="BG55" s="3"/>
      <c r="BH55" s="2"/>
      <c r="BI55" s="2"/>
      <c r="BJ55" s="2"/>
      <c r="BK55" s="2"/>
      <c r="BL55" s="3"/>
      <c r="BM55" s="3"/>
      <c r="BN55" s="2"/>
      <c r="BO55" s="3"/>
      <c r="BP55" s="2"/>
      <c r="BQ55" s="3"/>
      <c r="BR55" s="2"/>
      <c r="BS55" s="2"/>
      <c r="BT55" s="3"/>
      <c r="BU55" s="3"/>
    </row>
    <row r="56" spans="1:73" s="1" customFormat="1" ht="15.75" x14ac:dyDescent="0.25">
      <c r="A56" s="10" t="s">
        <v>188</v>
      </c>
      <c r="B56" s="10" t="s">
        <v>189</v>
      </c>
      <c r="C56" s="15" t="s">
        <v>73</v>
      </c>
      <c r="D56" s="29">
        <v>0.89325814661410241</v>
      </c>
      <c r="E56" s="29">
        <v>0.21705089169204003</v>
      </c>
      <c r="F56" s="29">
        <v>0.29706677761597666</v>
      </c>
      <c r="G56" s="29">
        <v>1.3274336283185839</v>
      </c>
      <c r="H56" s="29">
        <v>5.0176972725379972E-2</v>
      </c>
      <c r="I56" s="29">
        <v>0</v>
      </c>
      <c r="J56" s="29">
        <v>0.36784287616511324</v>
      </c>
      <c r="K56" s="29">
        <v>1.4195099493580237E-2</v>
      </c>
      <c r="L56" s="15">
        <v>94</v>
      </c>
      <c r="M56" s="29">
        <f t="shared" si="0"/>
        <v>3.0069271083851477</v>
      </c>
      <c r="N56" s="29">
        <f t="shared" si="1"/>
        <v>15.290550925000684</v>
      </c>
      <c r="O56" s="29">
        <f t="shared" si="2"/>
        <v>0.23124599118562028</v>
      </c>
      <c r="P56" s="29">
        <f t="shared" si="3"/>
        <v>0.17353443693705398</v>
      </c>
      <c r="Q56" s="29">
        <f t="shared" si="4"/>
        <v>5.7711554248566291E-2</v>
      </c>
      <c r="R56" s="29">
        <f t="shared" si="5"/>
        <v>1.0667925835511565</v>
      </c>
      <c r="S56" s="29">
        <f t="shared" si="6"/>
        <v>0.35477833186454294</v>
      </c>
      <c r="T56" s="29">
        <f t="shared" si="7"/>
        <v>0</v>
      </c>
      <c r="U56" s="21">
        <f t="shared" si="14"/>
        <v>21.378608888800731</v>
      </c>
      <c r="V56" s="21">
        <f t="shared" si="15"/>
        <v>4.3113176797246684</v>
      </c>
      <c r="W56" s="21">
        <f t="shared" si="16"/>
        <v>0</v>
      </c>
      <c r="X56" s="21">
        <f t="shared" si="17"/>
        <v>80.990459323891642</v>
      </c>
      <c r="Y56" s="21">
        <f t="shared" si="18"/>
        <v>2.4100371145715642</v>
      </c>
      <c r="Z56" s="21">
        <f t="shared" si="19"/>
        <v>0</v>
      </c>
      <c r="AA56"/>
      <c r="AB56"/>
      <c r="AC56"/>
      <c r="AD56"/>
      <c r="AE56" s="5"/>
      <c r="AF56" s="5"/>
      <c r="AG56" s="6"/>
      <c r="AH56" s="6"/>
      <c r="AI56" s="6"/>
      <c r="AJ56" s="5"/>
      <c r="AK56" s="5"/>
      <c r="AL56" s="5"/>
      <c r="AM56" s="6"/>
      <c r="AN56" s="6"/>
      <c r="AO56" s="5"/>
      <c r="AP56" s="6"/>
      <c r="AQ56" s="5"/>
      <c r="AR56" s="5"/>
      <c r="AS56" s="5"/>
      <c r="AT56" s="6"/>
      <c r="AU56" s="5"/>
      <c r="AV56" s="5"/>
      <c r="AW56" s="6"/>
      <c r="AX56" s="5"/>
      <c r="AY56" s="7"/>
      <c r="AZ56" s="6"/>
      <c r="BA56" s="5"/>
      <c r="BB56" s="6"/>
      <c r="BC56" s="6"/>
      <c r="BD56" s="6"/>
      <c r="BE56" s="5"/>
      <c r="BF56" s="6"/>
      <c r="BG56" s="7"/>
      <c r="BH56" s="5"/>
      <c r="BI56" s="5"/>
      <c r="BJ56" s="5"/>
      <c r="BK56" s="6"/>
      <c r="BL56" s="6"/>
      <c r="BM56" s="6"/>
      <c r="BN56" s="5"/>
      <c r="BO56" s="6"/>
      <c r="BP56" s="5"/>
      <c r="BQ56" s="6"/>
      <c r="BR56" s="5"/>
      <c r="BS56" s="6"/>
      <c r="BT56" s="6"/>
      <c r="BU56" s="6"/>
    </row>
    <row r="57" spans="1:73" s="1" customFormat="1" x14ac:dyDescent="0.25">
      <c r="A57" s="10" t="s">
        <v>177</v>
      </c>
      <c r="B57" s="10" t="s">
        <v>178</v>
      </c>
      <c r="C57" s="15" t="s">
        <v>73</v>
      </c>
      <c r="D57" s="29">
        <v>0.91820949149159126</v>
      </c>
      <c r="E57" s="29">
        <v>0.508916920400174</v>
      </c>
      <c r="F57" s="29">
        <v>0.28708133971291866</v>
      </c>
      <c r="G57" s="29">
        <v>1.458538184201901</v>
      </c>
      <c r="H57" s="29">
        <v>0.20341453258380177</v>
      </c>
      <c r="I57" s="29">
        <v>3.5260930888575452E-2</v>
      </c>
      <c r="J57" s="29">
        <v>0.33288948069241014</v>
      </c>
      <c r="K57" s="29">
        <v>2.1561205176735383E-2</v>
      </c>
      <c r="L57" s="15">
        <v>113</v>
      </c>
      <c r="M57" s="29">
        <f t="shared" si="0"/>
        <v>3.1984297286957095</v>
      </c>
      <c r="N57" s="29">
        <f t="shared" si="1"/>
        <v>23.60336151103915</v>
      </c>
      <c r="O57" s="29">
        <f t="shared" si="2"/>
        <v>0.49521719468833397</v>
      </c>
      <c r="P57" s="29">
        <f t="shared" si="3"/>
        <v>0.37726423925273617</v>
      </c>
      <c r="Q57" s="29">
        <f t="shared" si="4"/>
        <v>0.11795295543559781</v>
      </c>
      <c r="R57" s="29">
        <f t="shared" si="5"/>
        <v>1.2954737307443274</v>
      </c>
      <c r="S57" s="29">
        <f t="shared" si="6"/>
        <v>0.40503429514851647</v>
      </c>
      <c r="T57" s="29">
        <f t="shared" si="7"/>
        <v>1.3699725711840138E-2</v>
      </c>
      <c r="U57" s="21">
        <f t="shared" si="14"/>
        <v>25.96139740970596</v>
      </c>
      <c r="V57" s="21">
        <f t="shared" si="15"/>
        <v>4.9220354253070413</v>
      </c>
      <c r="W57" s="21">
        <f t="shared" si="16"/>
        <v>0.31493622326069287</v>
      </c>
      <c r="X57" s="21">
        <f t="shared" si="17"/>
        <v>88.989517034893296</v>
      </c>
      <c r="Y57" s="21">
        <f t="shared" si="18"/>
        <v>9.7701504603170868</v>
      </c>
      <c r="Z57" s="21">
        <f t="shared" si="19"/>
        <v>1.2499443774752022</v>
      </c>
      <c r="AA57"/>
      <c r="AB57"/>
      <c r="AC57"/>
      <c r="AD57"/>
      <c r="AE57" s="2"/>
      <c r="AF57" s="3"/>
      <c r="AG57" s="3"/>
      <c r="AH57" s="3"/>
      <c r="AI57" s="3"/>
      <c r="AJ57" s="2"/>
      <c r="AK57" s="2"/>
      <c r="AL57" s="2"/>
      <c r="AM57" s="2"/>
      <c r="AN57" s="3"/>
      <c r="AO57" s="2"/>
      <c r="AP57" s="2"/>
      <c r="AQ57" s="2"/>
      <c r="AR57" s="2"/>
      <c r="AS57" s="2"/>
      <c r="AT57" s="3"/>
      <c r="AU57" s="2"/>
      <c r="AV57" s="2"/>
      <c r="AW57" s="3"/>
      <c r="AX57" s="2"/>
      <c r="AY57" s="3"/>
      <c r="AZ57" s="2"/>
      <c r="BA57" s="2"/>
      <c r="BB57" s="2"/>
      <c r="BC57" s="2"/>
      <c r="BD57" s="2"/>
      <c r="BE57" s="2"/>
      <c r="BF57" s="3"/>
      <c r="BG57" s="3"/>
      <c r="BH57" s="2"/>
      <c r="BI57" s="2"/>
      <c r="BJ57" s="2"/>
      <c r="BK57" s="2"/>
      <c r="BL57" s="3"/>
      <c r="BM57" s="3"/>
      <c r="BN57" s="2"/>
      <c r="BO57" s="3"/>
      <c r="BP57" s="2"/>
      <c r="BQ57" s="2"/>
      <c r="BR57" s="2"/>
      <c r="BS57" s="2"/>
      <c r="BT57" s="2"/>
      <c r="BU57" s="3"/>
    </row>
    <row r="58" spans="1:73" s="1" customFormat="1" x14ac:dyDescent="0.25">
      <c r="A58" s="10" t="s">
        <v>198</v>
      </c>
      <c r="B58" s="10" t="s">
        <v>199</v>
      </c>
      <c r="C58" s="15" t="s">
        <v>73</v>
      </c>
      <c r="D58" s="29">
        <v>1.5869055342082938</v>
      </c>
      <c r="E58" s="29">
        <v>0.57416267942583732</v>
      </c>
      <c r="F58" s="29">
        <v>0.91533180778032031</v>
      </c>
      <c r="G58" s="29">
        <v>2.1140609636184857</v>
      </c>
      <c r="H58" s="29">
        <v>0.89527378721632311</v>
      </c>
      <c r="I58" s="29">
        <v>8.7729196050775726E-2</v>
      </c>
      <c r="J58" s="29">
        <v>0.47936085219707059</v>
      </c>
      <c r="K58" s="29">
        <v>3.8620901324875952E-2</v>
      </c>
      <c r="L58" s="15">
        <v>202</v>
      </c>
      <c r="M58" s="29">
        <f t="shared" si="0"/>
        <v>1.7336942961225612</v>
      </c>
      <c r="N58" s="29">
        <f t="shared" si="1"/>
        <v>14.866630755093635</v>
      </c>
      <c r="O58" s="29">
        <f t="shared" si="2"/>
        <v>0.52505438469993759</v>
      </c>
      <c r="P58" s="29">
        <f t="shared" si="3"/>
        <v>0.33298668150259458</v>
      </c>
      <c r="Q58" s="29">
        <f t="shared" si="4"/>
        <v>0.19206770319734304</v>
      </c>
      <c r="R58" s="29">
        <f t="shared" si="5"/>
        <v>1.9198922157108884</v>
      </c>
      <c r="S58" s="29">
        <f t="shared" si="6"/>
        <v>1.1073995109776633</v>
      </c>
      <c r="T58" s="29">
        <f t="shared" si="7"/>
        <v>4.9108294725899726E-2</v>
      </c>
      <c r="U58" s="21">
        <f t="shared" si="14"/>
        <v>38.474793902021815</v>
      </c>
      <c r="V58" s="21">
        <f t="shared" si="15"/>
        <v>13.45727926816944</v>
      </c>
      <c r="W58" s="21">
        <f t="shared" si="16"/>
        <v>1.1289263155379248</v>
      </c>
      <c r="X58" s="21">
        <f t="shared" si="17"/>
        <v>128.98480558990153</v>
      </c>
      <c r="Y58" s="21">
        <f t="shared" si="18"/>
        <v>43.00066221019803</v>
      </c>
      <c r="Z58" s="21">
        <f t="shared" si="19"/>
        <v>3.1098616111583031</v>
      </c>
      <c r="AA58"/>
      <c r="AB58"/>
      <c r="AC58"/>
      <c r="AD58"/>
      <c r="AE58" s="3"/>
      <c r="AF58" s="3"/>
      <c r="AG58" s="3"/>
      <c r="AH58" s="3"/>
      <c r="AI58" s="2"/>
      <c r="AJ58" s="2"/>
      <c r="AK58" s="3"/>
      <c r="AL58" s="2"/>
      <c r="AM58" s="2"/>
      <c r="AN58" s="3"/>
      <c r="AO58" s="2"/>
      <c r="AP58" s="2"/>
      <c r="AQ58" s="2"/>
      <c r="AR58" s="2"/>
      <c r="AS58" s="2"/>
      <c r="AT58" s="2"/>
      <c r="AU58" s="2"/>
      <c r="AV58" s="2"/>
      <c r="AW58" s="3"/>
      <c r="AX58" s="2"/>
      <c r="AY58" s="3"/>
      <c r="AZ58" s="2"/>
      <c r="BA58" s="2"/>
      <c r="BB58" s="2"/>
      <c r="BC58" s="2"/>
      <c r="BD58" s="2"/>
      <c r="BE58" s="2"/>
      <c r="BF58" s="3"/>
      <c r="BG58" s="3"/>
      <c r="BH58" s="2"/>
      <c r="BI58" s="2"/>
      <c r="BJ58" s="2"/>
      <c r="BK58" s="2"/>
      <c r="BL58" s="3"/>
      <c r="BM58" s="3"/>
      <c r="BN58" s="2"/>
      <c r="BO58" s="3"/>
      <c r="BP58" s="2"/>
      <c r="BQ58" s="2"/>
      <c r="BR58" s="2"/>
      <c r="BS58" s="2"/>
      <c r="BT58" s="2"/>
      <c r="BU58" s="2"/>
    </row>
    <row r="59" spans="1:73" s="1" customFormat="1" x14ac:dyDescent="0.25">
      <c r="A59" s="10" t="s">
        <v>190</v>
      </c>
      <c r="B59" s="10" t="s">
        <v>191</v>
      </c>
      <c r="C59" s="15" t="s">
        <v>73</v>
      </c>
      <c r="D59" s="29">
        <v>0.92819002944258699</v>
      </c>
      <c r="E59" s="29">
        <v>0.15311004784688997</v>
      </c>
      <c r="F59" s="29">
        <v>0.39775327647181197</v>
      </c>
      <c r="G59" s="29">
        <v>1.2454932808915109</v>
      </c>
      <c r="H59" s="29">
        <v>0.11492816989381635</v>
      </c>
      <c r="I59" s="29">
        <v>3.3850493653032436E-2</v>
      </c>
      <c r="J59" s="29">
        <v>0.34287616511318247</v>
      </c>
      <c r="K59" s="29">
        <v>1.7801422067624941E-2</v>
      </c>
      <c r="L59" s="15">
        <v>99</v>
      </c>
      <c r="M59" s="29">
        <f t="shared" si="0"/>
        <v>2.3335823595870897</v>
      </c>
      <c r="N59" s="29">
        <f t="shared" si="1"/>
        <v>8.6010009349392309</v>
      </c>
      <c r="O59" s="29">
        <f t="shared" si="2"/>
        <v>0.13706097626148248</v>
      </c>
      <c r="P59" s="29">
        <f t="shared" si="3"/>
        <v>9.5945755013893616E-2</v>
      </c>
      <c r="Q59" s="29">
        <f t="shared" si="4"/>
        <v>4.1115221247588846E-2</v>
      </c>
      <c r="R59" s="29">
        <f t="shared" si="5"/>
        <v>1.0241357844564807</v>
      </c>
      <c r="S59" s="29">
        <f t="shared" si="6"/>
        <v>0.43886849771940084</v>
      </c>
      <c r="T59" s="29">
        <f t="shared" si="7"/>
        <v>1.6049071585407526E-2</v>
      </c>
      <c r="U59" s="21">
        <f t="shared" si="14"/>
        <v>20.523763215560734</v>
      </c>
      <c r="V59" s="21">
        <f t="shared" si="15"/>
        <v>5.3331935559533461</v>
      </c>
      <c r="W59" s="21">
        <f t="shared" si="16"/>
        <v>0.36894417437718452</v>
      </c>
      <c r="X59" s="21">
        <f t="shared" si="17"/>
        <v>75.991048254515619</v>
      </c>
      <c r="Y59" s="21">
        <f t="shared" si="18"/>
        <v>5.5200850093091418</v>
      </c>
      <c r="Z59" s="21">
        <f t="shared" si="19"/>
        <v>1.1999466023761942</v>
      </c>
      <c r="AA59"/>
      <c r="AB59"/>
      <c r="AC59"/>
      <c r="AD59"/>
      <c r="AE59" s="3"/>
      <c r="AF59" s="3"/>
      <c r="AG59" s="3"/>
      <c r="AH59" s="3"/>
      <c r="AI59" s="3"/>
      <c r="AJ59" s="2"/>
      <c r="AK59" s="2"/>
      <c r="AL59" s="2"/>
      <c r="AM59" s="2"/>
      <c r="AN59" s="3"/>
      <c r="AO59" s="2"/>
      <c r="AP59" s="3"/>
      <c r="AQ59" s="2"/>
      <c r="AR59" s="2"/>
      <c r="AS59" s="2"/>
      <c r="AT59" s="2"/>
      <c r="AU59" s="3"/>
      <c r="AV59" s="3"/>
      <c r="AW59" s="3"/>
      <c r="AX59" s="2"/>
      <c r="AY59" s="3"/>
      <c r="AZ59" s="3"/>
      <c r="BA59" s="2"/>
      <c r="BB59" s="2"/>
      <c r="BC59" s="2"/>
      <c r="BD59" s="2"/>
      <c r="BE59" s="2"/>
      <c r="BF59" s="3"/>
      <c r="BG59" s="3"/>
      <c r="BH59" s="2"/>
      <c r="BI59" s="2"/>
      <c r="BJ59" s="2"/>
      <c r="BK59" s="2"/>
      <c r="BL59" s="3"/>
      <c r="BM59" s="3"/>
      <c r="BN59" s="2"/>
      <c r="BO59" s="3"/>
      <c r="BP59" s="2"/>
      <c r="BQ59" s="2"/>
      <c r="BR59" s="2"/>
      <c r="BS59" s="2"/>
      <c r="BT59" s="2"/>
      <c r="BU59" s="3"/>
    </row>
    <row r="60" spans="1:73" s="1" customFormat="1" x14ac:dyDescent="0.25">
      <c r="A60" s="10" t="s">
        <v>175</v>
      </c>
      <c r="B60" s="10" t="s">
        <v>176</v>
      </c>
      <c r="C60" s="15" t="s">
        <v>73</v>
      </c>
      <c r="D60" s="29">
        <v>1.0679175607565246</v>
      </c>
      <c r="E60" s="29">
        <v>0.90474119182253165</v>
      </c>
      <c r="F60" s="29">
        <v>0.48762221759933433</v>
      </c>
      <c r="G60" s="29">
        <v>1.7862995739101932</v>
      </c>
      <c r="H60" s="29">
        <v>0.57880491359566932</v>
      </c>
      <c r="I60" s="29">
        <v>0.21720733427362482</v>
      </c>
      <c r="J60" s="29">
        <v>0.56924101198402133</v>
      </c>
      <c r="K60" s="29">
        <v>6.5220727402936204E-2</v>
      </c>
      <c r="L60" s="15">
        <v>180</v>
      </c>
      <c r="M60" s="29">
        <f t="shared" si="0"/>
        <v>2.1900510727630604</v>
      </c>
      <c r="N60" s="29">
        <f t="shared" si="1"/>
        <v>13.871988673677391</v>
      </c>
      <c r="O60" s="29">
        <f t="shared" si="2"/>
        <v>0.752754584951843</v>
      </c>
      <c r="P60" s="29">
        <f t="shared" si="3"/>
        <v>0.5167851387636837</v>
      </c>
      <c r="Q60" s="29">
        <f t="shared" si="4"/>
        <v>0.23596944618815935</v>
      </c>
      <c r="R60" s="29">
        <f t="shared" si="5"/>
        <v>1.5847026995202083</v>
      </c>
      <c r="S60" s="29">
        <f t="shared" si="6"/>
        <v>0.72359166378749373</v>
      </c>
      <c r="T60" s="29">
        <f t="shared" si="7"/>
        <v>0.15198660687068855</v>
      </c>
      <c r="U60" s="21">
        <f t="shared" si="14"/>
        <v>31.757569128661487</v>
      </c>
      <c r="V60" s="21">
        <f t="shared" si="15"/>
        <v>8.7931907131789249</v>
      </c>
      <c r="W60" s="21">
        <f t="shared" si="16"/>
        <v>3.4939449855330702</v>
      </c>
      <c r="X60" s="21">
        <f t="shared" si="17"/>
        <v>108.9871613123974</v>
      </c>
      <c r="Y60" s="21">
        <f t="shared" si="18"/>
        <v>27.800428126593143</v>
      </c>
      <c r="Z60" s="21">
        <f t="shared" si="19"/>
        <v>7.6996573652472469</v>
      </c>
      <c r="AA60"/>
      <c r="AB60"/>
      <c r="AC60"/>
      <c r="AD60"/>
      <c r="AE60" s="3"/>
      <c r="AF60" s="3"/>
      <c r="AG60" s="3"/>
      <c r="AH60" s="3"/>
      <c r="AI60" s="3"/>
      <c r="AJ60" s="2"/>
      <c r="AK60" s="2"/>
      <c r="AL60" s="2"/>
      <c r="AM60" s="2"/>
      <c r="AN60" s="3"/>
      <c r="AO60" s="2"/>
      <c r="AP60" s="2"/>
      <c r="AQ60" s="2"/>
      <c r="AR60" s="2"/>
      <c r="AS60" s="2"/>
      <c r="AT60" s="2"/>
      <c r="AU60" s="2"/>
      <c r="AV60" s="2"/>
      <c r="AW60" s="3"/>
      <c r="AX60" s="2"/>
      <c r="AY60" s="3"/>
      <c r="AZ60" s="3"/>
      <c r="BA60" s="2"/>
      <c r="BB60" s="2"/>
      <c r="BC60" s="2"/>
      <c r="BD60" s="2"/>
      <c r="BE60" s="2"/>
      <c r="BF60" s="3"/>
      <c r="BG60" s="3"/>
      <c r="BH60" s="2"/>
      <c r="BI60" s="2"/>
      <c r="BJ60" s="2"/>
      <c r="BK60" s="2"/>
      <c r="BL60" s="3"/>
      <c r="BM60" s="3"/>
      <c r="BN60" s="2"/>
      <c r="BO60" s="3"/>
      <c r="BP60" s="2"/>
      <c r="BQ60" s="2"/>
      <c r="BR60" s="2"/>
      <c r="BS60" s="2"/>
      <c r="BT60" s="2"/>
      <c r="BU60" s="3"/>
    </row>
    <row r="61" spans="1:73" s="1" customFormat="1" x14ac:dyDescent="0.25">
      <c r="A61" s="10" t="s">
        <v>145</v>
      </c>
      <c r="B61" s="10" t="s">
        <v>146</v>
      </c>
      <c r="C61" s="15" t="s">
        <v>73</v>
      </c>
      <c r="D61" s="29">
        <v>0.99805379509955583</v>
      </c>
      <c r="E61" s="29">
        <v>0.91344062635928669</v>
      </c>
      <c r="F61" s="29">
        <v>0.47430830039525695</v>
      </c>
      <c r="G61" s="29">
        <v>1.6388069485414618</v>
      </c>
      <c r="H61" s="29">
        <v>0.52050801582344364</v>
      </c>
      <c r="I61" s="29">
        <v>0.24259520451339914</v>
      </c>
      <c r="J61" s="29">
        <v>0.53262316910785623</v>
      </c>
      <c r="K61" s="29">
        <v>6.1384214026292905E-2</v>
      </c>
      <c r="L61" s="15">
        <v>171</v>
      </c>
      <c r="M61" s="29">
        <f t="shared" si="0"/>
        <v>2.10423008466823</v>
      </c>
      <c r="N61" s="29">
        <f t="shared" si="1"/>
        <v>14.880709003914747</v>
      </c>
      <c r="O61" s="29">
        <f t="shared" si="2"/>
        <v>0.73222963587218048</v>
      </c>
      <c r="P61" s="29">
        <f t="shared" si="3"/>
        <v>0.49634839772277356</v>
      </c>
      <c r="Q61" s="29">
        <f t="shared" si="4"/>
        <v>0.23588123814940695</v>
      </c>
      <c r="R61" s="29">
        <f t="shared" si="5"/>
        <v>1.4944021928223294</v>
      </c>
      <c r="S61" s="29">
        <f t="shared" si="6"/>
        <v>0.71018953854466393</v>
      </c>
      <c r="T61" s="29">
        <f t="shared" si="7"/>
        <v>0.18121099048710609</v>
      </c>
      <c r="U61" s="21">
        <f t="shared" si="14"/>
        <v>29.947939735918425</v>
      </c>
      <c r="V61" s="21">
        <f t="shared" si="15"/>
        <v>8.6303261458824156</v>
      </c>
      <c r="W61" s="21">
        <f t="shared" si="16"/>
        <v>4.1657698962553127</v>
      </c>
      <c r="X61" s="21">
        <f t="shared" si="17"/>
        <v>99.988221387520554</v>
      </c>
      <c r="Y61" s="21">
        <f t="shared" si="18"/>
        <v>25.000385005929086</v>
      </c>
      <c r="Z61" s="21">
        <f t="shared" si="19"/>
        <v>8.5996173170293915</v>
      </c>
      <c r="AA61"/>
      <c r="AB61"/>
      <c r="AC61"/>
      <c r="AD61"/>
      <c r="AE61" s="2"/>
      <c r="AF61" s="2"/>
      <c r="AG61" s="2"/>
      <c r="AH61" s="2"/>
      <c r="AI61" s="2"/>
      <c r="AJ61" s="2"/>
      <c r="AK61" s="3"/>
      <c r="AL61" s="2"/>
      <c r="AM61" s="3"/>
      <c r="AN61" s="3"/>
      <c r="AO61" s="2"/>
      <c r="AP61" s="2"/>
      <c r="AQ61" s="2"/>
      <c r="AR61" s="2"/>
      <c r="AS61" s="3"/>
      <c r="AT61" s="3"/>
      <c r="AU61" s="2"/>
      <c r="AV61" s="2"/>
      <c r="AW61" s="3"/>
      <c r="AX61" s="3"/>
      <c r="AY61" s="3"/>
      <c r="AZ61" s="3"/>
      <c r="BA61" s="3"/>
      <c r="BB61" s="2"/>
      <c r="BC61" s="2"/>
      <c r="BD61" s="3"/>
      <c r="BE61" s="2"/>
      <c r="BF61" s="3"/>
      <c r="BG61" s="3"/>
      <c r="BH61" s="3"/>
      <c r="BI61" s="2"/>
      <c r="BJ61" s="2"/>
      <c r="BK61" s="2"/>
      <c r="BL61" s="3"/>
      <c r="BM61" s="3"/>
      <c r="BN61" s="2"/>
      <c r="BO61" s="3"/>
      <c r="BP61" s="2"/>
      <c r="BQ61" s="3"/>
      <c r="BR61" s="2"/>
      <c r="BS61" s="2"/>
      <c r="BT61" s="3"/>
      <c r="BU61" s="3"/>
    </row>
    <row r="62" spans="1:73" s="1" customFormat="1" x14ac:dyDescent="0.25">
      <c r="A62" s="10" t="s">
        <v>151</v>
      </c>
      <c r="B62" s="10" t="s">
        <v>152</v>
      </c>
      <c r="C62" s="15" t="s">
        <v>73</v>
      </c>
      <c r="D62" s="29">
        <v>3.2786067169020408</v>
      </c>
      <c r="E62" s="29">
        <v>0.80034797738147023</v>
      </c>
      <c r="F62" s="29">
        <v>0.94029540253796551</v>
      </c>
      <c r="G62" s="29">
        <v>4.0150770239265814</v>
      </c>
      <c r="H62" s="29">
        <v>0.79533624817822202</v>
      </c>
      <c r="I62" s="29">
        <v>0.13286318758815233</v>
      </c>
      <c r="J62" s="29">
        <v>0.41611185086551267</v>
      </c>
      <c r="K62" s="29">
        <v>6.1639981584735798E-2</v>
      </c>
      <c r="L62" s="15">
        <v>297</v>
      </c>
      <c r="M62" s="29">
        <f t="shared" si="0"/>
        <v>3.4867837363159535</v>
      </c>
      <c r="N62" s="29">
        <f t="shared" si="1"/>
        <v>12.984234530979553</v>
      </c>
      <c r="O62" s="29">
        <f t="shared" si="2"/>
        <v>0.72912477137805376</v>
      </c>
      <c r="P62" s="29">
        <f t="shared" si="3"/>
        <v>0.56661977576693712</v>
      </c>
      <c r="Q62" s="29">
        <f t="shared" si="4"/>
        <v>0.1625049956111167</v>
      </c>
      <c r="R62" s="29">
        <f t="shared" si="5"/>
        <v>3.8452264926689779</v>
      </c>
      <c r="S62" s="29">
        <f t="shared" si="6"/>
        <v>1.1028003981490822</v>
      </c>
      <c r="T62" s="29">
        <f t="shared" si="7"/>
        <v>7.1223206003416473E-2</v>
      </c>
      <c r="U62" s="21">
        <f t="shared" si="14"/>
        <v>77.058647147674904</v>
      </c>
      <c r="V62" s="21">
        <f t="shared" si="15"/>
        <v>13.401390182878625</v>
      </c>
      <c r="W62" s="21">
        <f t="shared" si="16"/>
        <v>1.6373150805383099</v>
      </c>
      <c r="X62" s="21">
        <f t="shared" si="17"/>
        <v>244.97114239942536</v>
      </c>
      <c r="Y62" s="21">
        <f t="shared" si="18"/>
        <v>38.200588289059652</v>
      </c>
      <c r="Z62" s="21">
        <f t="shared" si="19"/>
        <v>4.7097904143265623</v>
      </c>
      <c r="AA62"/>
      <c r="AB62"/>
      <c r="AC62"/>
      <c r="AD62"/>
      <c r="AE62" s="9"/>
      <c r="AF62" s="9"/>
      <c r="AG62" s="9"/>
      <c r="AH62" s="9"/>
      <c r="AI62" s="9"/>
      <c r="AJ62" s="8"/>
      <c r="AK62" s="9"/>
      <c r="AL62" s="8"/>
      <c r="AM62" s="9"/>
      <c r="AN62" s="9"/>
      <c r="AO62" s="8"/>
      <c r="AP62" s="9"/>
      <c r="AQ62" s="8"/>
      <c r="AR62" s="8"/>
      <c r="AS62" s="8"/>
      <c r="AT62" s="8"/>
      <c r="AU62" s="9"/>
      <c r="AV62" s="9"/>
      <c r="AW62" s="9"/>
      <c r="AX62" s="8"/>
      <c r="AY62" s="9"/>
      <c r="AZ62" s="9"/>
      <c r="BA62" s="8"/>
      <c r="BB62" s="9"/>
      <c r="BC62" s="8"/>
      <c r="BD62" s="8"/>
      <c r="BE62" s="8"/>
      <c r="BF62" s="9"/>
      <c r="BG62" s="9"/>
      <c r="BH62" s="8"/>
      <c r="BI62" s="8"/>
      <c r="BJ62" s="8"/>
      <c r="BK62" s="8"/>
      <c r="BL62" s="9"/>
      <c r="BM62" s="9"/>
      <c r="BN62" s="8"/>
      <c r="BO62" s="9"/>
      <c r="BP62" s="8"/>
      <c r="BQ62" s="8"/>
      <c r="BR62" s="8"/>
      <c r="BS62" s="9"/>
      <c r="BT62" s="9"/>
      <c r="BU62" s="8"/>
    </row>
    <row r="63" spans="1:73" s="1" customFormat="1" x14ac:dyDescent="0.25">
      <c r="A63" s="10" t="s">
        <v>153</v>
      </c>
      <c r="B63" s="10" t="s">
        <v>155</v>
      </c>
      <c r="C63" s="15" t="s">
        <v>73</v>
      </c>
      <c r="D63" s="29">
        <v>1.7915065622037025</v>
      </c>
      <c r="E63" s="29">
        <v>0.66985645933014359</v>
      </c>
      <c r="F63" s="29">
        <v>0.52673184938631168</v>
      </c>
      <c r="G63" s="29">
        <v>2.3434939364142902</v>
      </c>
      <c r="H63" s="29">
        <v>0.51217988757026855</v>
      </c>
      <c r="I63" s="29">
        <v>0.10521861777150916</v>
      </c>
      <c r="J63" s="29">
        <v>0.38282290279627162</v>
      </c>
      <c r="K63" s="29">
        <v>4.5526625402833906E-2</v>
      </c>
      <c r="L63" s="15">
        <v>187</v>
      </c>
      <c r="M63" s="29">
        <f t="shared" si="0"/>
        <v>3.4011737932516577</v>
      </c>
      <c r="N63" s="29">
        <f t="shared" si="1"/>
        <v>14.71351002634267</v>
      </c>
      <c r="O63" s="29">
        <f t="shared" si="2"/>
        <v>0.61016446696146831</v>
      </c>
      <c r="P63" s="29">
        <f t="shared" si="3"/>
        <v>0.47152770876368105</v>
      </c>
      <c r="Q63" s="29">
        <f t="shared" si="4"/>
        <v>0.13863675819778726</v>
      </c>
      <c r="R63" s="29">
        <f t="shared" si="5"/>
        <v>2.2630342709673834</v>
      </c>
      <c r="S63" s="29">
        <f t="shared" si="6"/>
        <v>0.66536860758409899</v>
      </c>
      <c r="T63" s="29">
        <f t="shared" si="7"/>
        <v>5.9691992368675284E-2</v>
      </c>
      <c r="U63" s="21">
        <f t="shared" si="14"/>
        <v>45.351388195739148</v>
      </c>
      <c r="V63" s="21">
        <f t="shared" si="15"/>
        <v>8.0856557003779201</v>
      </c>
      <c r="W63" s="21">
        <f t="shared" si="16"/>
        <v>1.3722297096247194</v>
      </c>
      <c r="X63" s="21">
        <f t="shared" si="17"/>
        <v>142.98315658415439</v>
      </c>
      <c r="Y63" s="21">
        <f t="shared" si="18"/>
        <v>24.600378845834221</v>
      </c>
      <c r="Z63" s="21">
        <f t="shared" si="19"/>
        <v>3.7298340223860036</v>
      </c>
      <c r="AA63"/>
      <c r="AB63"/>
      <c r="AC63"/>
      <c r="AD63"/>
      <c r="AE63" s="9"/>
      <c r="AF63" s="9"/>
      <c r="AG63" s="9"/>
      <c r="AH63" s="9"/>
      <c r="AI63" s="9"/>
      <c r="AJ63" s="8"/>
      <c r="AK63" s="9"/>
      <c r="AL63" s="8"/>
      <c r="AM63" s="9"/>
      <c r="AN63" s="9"/>
      <c r="AO63" s="8"/>
      <c r="AP63" s="9"/>
      <c r="AQ63" s="8"/>
      <c r="AR63" s="8"/>
      <c r="AS63" s="8"/>
      <c r="AT63" s="8"/>
      <c r="AU63" s="8"/>
      <c r="AV63" s="8"/>
      <c r="AW63" s="9"/>
      <c r="AX63" s="8"/>
      <c r="AY63" s="9"/>
      <c r="AZ63" s="9"/>
      <c r="BA63" s="8"/>
      <c r="BB63" s="8"/>
      <c r="BC63" s="8"/>
      <c r="BD63" s="8"/>
      <c r="BE63" s="8"/>
      <c r="BF63" s="9"/>
      <c r="BG63" s="9"/>
      <c r="BH63" s="8"/>
      <c r="BI63" s="8"/>
      <c r="BJ63" s="8"/>
      <c r="BK63" s="8"/>
      <c r="BL63" s="9"/>
      <c r="BM63" s="9"/>
      <c r="BN63" s="8"/>
      <c r="BO63" s="9"/>
      <c r="BP63" s="8"/>
      <c r="BQ63" s="8"/>
      <c r="BR63" s="8"/>
      <c r="BS63" s="8"/>
      <c r="BT63" s="9"/>
      <c r="BU63" s="8"/>
    </row>
    <row r="64" spans="1:73" s="1" customFormat="1" x14ac:dyDescent="0.25">
      <c r="A64" s="10" t="s">
        <v>153</v>
      </c>
      <c r="B64" s="10" t="s">
        <v>154</v>
      </c>
      <c r="C64" s="15" t="s">
        <v>73</v>
      </c>
      <c r="D64" s="29">
        <v>1.2475672438744447</v>
      </c>
      <c r="E64" s="29">
        <v>0.55241409308394951</v>
      </c>
      <c r="F64" s="29">
        <v>0.35614728520907013</v>
      </c>
      <c r="G64" s="29">
        <v>1.8190757128810224</v>
      </c>
      <c r="H64" s="29">
        <v>0.36019154694982303</v>
      </c>
      <c r="I64" s="29">
        <v>5.6981664315937937E-2</v>
      </c>
      <c r="J64" s="29">
        <v>0.38615179760319573</v>
      </c>
      <c r="K64" s="29">
        <v>3.5295923065118417E-2</v>
      </c>
      <c r="L64" s="15">
        <v>144</v>
      </c>
      <c r="M64" s="29">
        <f t="shared" si="0"/>
        <v>3.5029531199208268</v>
      </c>
      <c r="N64" s="29">
        <f t="shared" si="1"/>
        <v>15.650932037243667</v>
      </c>
      <c r="O64" s="29">
        <f t="shared" si="2"/>
        <v>0.53072835183312994</v>
      </c>
      <c r="P64" s="29">
        <f t="shared" si="3"/>
        <v>0.41286606508508106</v>
      </c>
      <c r="Q64" s="29">
        <f t="shared" si="4"/>
        <v>0.11786228674804891</v>
      </c>
      <c r="R64" s="29">
        <f t="shared" si="5"/>
        <v>1.6604333089595258</v>
      </c>
      <c r="S64" s="29">
        <f t="shared" si="6"/>
        <v>0.47400957195711901</v>
      </c>
      <c r="T64" s="29">
        <f t="shared" si="7"/>
        <v>2.1685741250819568E-2</v>
      </c>
      <c r="U64" s="21">
        <f t="shared" si="14"/>
        <v>33.275216612415349</v>
      </c>
      <c r="V64" s="21">
        <f t="shared" si="15"/>
        <v>5.7602329804000361</v>
      </c>
      <c r="W64" s="21">
        <f t="shared" si="16"/>
        <v>0.49852278737516253</v>
      </c>
      <c r="X64" s="21">
        <f t="shared" si="17"/>
        <v>110.98692574014781</v>
      </c>
      <c r="Y64" s="21">
        <f t="shared" si="18"/>
        <v>17.300266424102929</v>
      </c>
      <c r="Z64" s="21">
        <f t="shared" si="19"/>
        <v>2.0199101139999271</v>
      </c>
      <c r="AA64"/>
      <c r="AB64"/>
      <c r="AC64"/>
      <c r="AD64"/>
      <c r="AE64" s="8"/>
      <c r="AF64" s="8"/>
      <c r="AG64" s="8"/>
      <c r="AH64" s="8"/>
      <c r="AI64" s="8"/>
      <c r="AJ64" s="8"/>
      <c r="AK64" s="9"/>
      <c r="AL64" s="8"/>
      <c r="AM64" s="9"/>
      <c r="AN64" s="9"/>
      <c r="AO64" s="8"/>
      <c r="AP64" s="8"/>
      <c r="AQ64" s="8"/>
      <c r="AR64" s="9"/>
      <c r="AS64" s="8"/>
      <c r="AT64" s="9"/>
      <c r="AU64" s="8"/>
      <c r="AV64" s="8"/>
      <c r="AW64" s="9"/>
      <c r="AX64" s="9"/>
      <c r="AY64" s="9"/>
      <c r="AZ64" s="9"/>
      <c r="BA64" s="9"/>
      <c r="BB64" s="9"/>
      <c r="BC64" s="8"/>
      <c r="BD64" s="9"/>
      <c r="BE64" s="8"/>
      <c r="BF64" s="9"/>
      <c r="BG64" s="9"/>
      <c r="BH64" s="8"/>
      <c r="BI64" s="8"/>
      <c r="BJ64" s="8"/>
      <c r="BK64" s="8"/>
      <c r="BL64" s="9"/>
      <c r="BM64" s="9"/>
      <c r="BN64" s="8"/>
      <c r="BO64" s="9"/>
      <c r="BP64" s="8"/>
      <c r="BQ64" s="9"/>
      <c r="BR64" s="8"/>
      <c r="BS64" s="9"/>
      <c r="BT64" s="8"/>
      <c r="BU64" s="9"/>
    </row>
    <row r="65" spans="1:73" s="1" customFormat="1" x14ac:dyDescent="0.25">
      <c r="A65" s="10" t="s">
        <v>194</v>
      </c>
      <c r="B65" s="10" t="s">
        <v>195</v>
      </c>
      <c r="C65" s="15" t="s">
        <v>73</v>
      </c>
      <c r="D65" s="29">
        <v>1.0479564848545335</v>
      </c>
      <c r="E65" s="29">
        <v>0.57851239669421495</v>
      </c>
      <c r="F65" s="29">
        <v>0.33035157062617021</v>
      </c>
      <c r="G65" s="29">
        <v>1.6388069485414618</v>
      </c>
      <c r="H65" s="29">
        <v>0.11492816989381635</v>
      </c>
      <c r="I65" s="29">
        <v>9.5063469675599435E-2</v>
      </c>
      <c r="J65" s="29">
        <v>0.45772303595206393</v>
      </c>
      <c r="K65" s="29">
        <v>4.6038160519719679E-2</v>
      </c>
      <c r="L65" s="15">
        <v>130</v>
      </c>
      <c r="M65" s="29">
        <f t="shared" si="0"/>
        <v>3.1722461100099131</v>
      </c>
      <c r="N65" s="29">
        <f t="shared" si="1"/>
        <v>12.565932047750231</v>
      </c>
      <c r="O65" s="29">
        <f t="shared" si="2"/>
        <v>0.52948708753833518</v>
      </c>
      <c r="P65" s="29">
        <f t="shared" si="3"/>
        <v>0.40258012338106564</v>
      </c>
      <c r="Q65" s="29">
        <f t="shared" si="4"/>
        <v>0.12690696415726949</v>
      </c>
      <c r="R65" s="29">
        <f t="shared" si="5"/>
        <v>1.4505366082355993</v>
      </c>
      <c r="S65" s="29">
        <f t="shared" si="6"/>
        <v>0.4572585347834397</v>
      </c>
      <c r="T65" s="29">
        <f t="shared" si="7"/>
        <v>4.902530915587977E-2</v>
      </c>
      <c r="U65" s="21">
        <f t="shared" si="14"/>
        <v>29.068869904521026</v>
      </c>
      <c r="V65" s="21">
        <f t="shared" si="15"/>
        <v>5.5566719502180053</v>
      </c>
      <c r="W65" s="21">
        <f t="shared" si="16"/>
        <v>1.1270186012845924</v>
      </c>
      <c r="X65" s="21">
        <f t="shared" si="17"/>
        <v>99.988221387520554</v>
      </c>
      <c r="Y65" s="21">
        <f t="shared" si="18"/>
        <v>5.5200850093091418</v>
      </c>
      <c r="Z65" s="21">
        <f t="shared" si="19"/>
        <v>3.3698500416731458</v>
      </c>
      <c r="AA65"/>
      <c r="AB65"/>
      <c r="AC65"/>
      <c r="AD65"/>
      <c r="AE65" s="2"/>
      <c r="AF65" s="2"/>
      <c r="AG65" s="2"/>
      <c r="AH65" s="2"/>
      <c r="AI65" s="2"/>
      <c r="AJ65" s="2"/>
      <c r="AK65" s="3"/>
      <c r="AL65" s="2"/>
      <c r="AM65" s="2"/>
      <c r="AN65" s="3"/>
      <c r="AO65" s="2"/>
      <c r="AP65" s="2"/>
      <c r="AQ65" s="2"/>
      <c r="AR65" s="2"/>
      <c r="AS65" s="2"/>
      <c r="AT65" s="3"/>
      <c r="AU65" s="2"/>
      <c r="AV65" s="2"/>
      <c r="AW65" s="3"/>
      <c r="AX65" s="3"/>
      <c r="AY65" s="3"/>
      <c r="AZ65" s="3"/>
      <c r="BA65" s="3"/>
      <c r="BB65" s="2"/>
      <c r="BC65" s="2"/>
      <c r="BD65" s="3"/>
      <c r="BE65" s="2"/>
      <c r="BF65" s="2"/>
      <c r="BG65" s="3"/>
      <c r="BH65" s="2"/>
      <c r="BI65" s="2"/>
      <c r="BJ65" s="2"/>
      <c r="BK65" s="2"/>
      <c r="BL65" s="3"/>
      <c r="BM65" s="3"/>
      <c r="BN65" s="2"/>
      <c r="BO65" s="3"/>
      <c r="BP65" s="2"/>
      <c r="BQ65" s="3"/>
      <c r="BR65" s="2"/>
      <c r="BS65" s="2"/>
      <c r="BT65" s="2"/>
      <c r="BU65" s="3"/>
    </row>
    <row r="66" spans="1:73" s="1" customFormat="1" x14ac:dyDescent="0.25">
      <c r="A66" s="10" t="s">
        <v>149</v>
      </c>
      <c r="B66" s="10" t="s">
        <v>150</v>
      </c>
      <c r="C66" s="15" t="s">
        <v>73</v>
      </c>
      <c r="D66" s="29">
        <v>1.0030440640750535</v>
      </c>
      <c r="E66" s="29">
        <v>0.67420617659852111</v>
      </c>
      <c r="F66" s="29">
        <v>0.21302267526523819</v>
      </c>
      <c r="G66" s="29">
        <v>1.7371353654539494</v>
      </c>
      <c r="H66" s="29">
        <v>0.10618363522798251</v>
      </c>
      <c r="I66" s="29">
        <v>4.9929478138222842E-2</v>
      </c>
      <c r="J66" s="29">
        <v>0.36784287616511324</v>
      </c>
      <c r="K66" s="29">
        <v>4.4247787610619468E-2</v>
      </c>
      <c r="L66" s="15">
        <v>125</v>
      </c>
      <c r="M66" s="29">
        <f t="shared" si="0"/>
        <v>4.7086257968835765</v>
      </c>
      <c r="N66" s="29">
        <f t="shared" si="1"/>
        <v>15.237059591126577</v>
      </c>
      <c r="O66" s="29">
        <f t="shared" si="2"/>
        <v>0.66852448607091775</v>
      </c>
      <c r="P66" s="29">
        <f t="shared" si="3"/>
        <v>0.55141670744652882</v>
      </c>
      <c r="Q66" s="29">
        <f t="shared" si="4"/>
        <v>0.11710777862438894</v>
      </c>
      <c r="R66" s="29">
        <f t="shared" si="5"/>
        <v>1.5544607715215824</v>
      </c>
      <c r="S66" s="29">
        <f t="shared" si="6"/>
        <v>0.33013045388962714</v>
      </c>
      <c r="T66" s="29">
        <f t="shared" si="7"/>
        <v>5.6816905276033669E-3</v>
      </c>
      <c r="U66" s="21">
        <f t="shared" si="14"/>
        <v>31.15151846736638</v>
      </c>
      <c r="V66" s="21">
        <f t="shared" si="15"/>
        <v>4.0117930962404564</v>
      </c>
      <c r="W66" s="21">
        <f t="shared" si="16"/>
        <v>0.13061357534720386</v>
      </c>
      <c r="X66" s="21">
        <f t="shared" si="17"/>
        <v>105.98751467077179</v>
      </c>
      <c r="Y66" s="21">
        <f t="shared" si="18"/>
        <v>5.100078541209534</v>
      </c>
      <c r="Z66" s="21">
        <f t="shared" si="19"/>
        <v>1.7699212385048864</v>
      </c>
      <c r="AA66"/>
      <c r="AB66"/>
      <c r="AC66"/>
      <c r="AD66"/>
      <c r="AE66" s="9"/>
      <c r="AF66" s="9"/>
      <c r="AG66" s="9"/>
      <c r="AH66" s="9"/>
      <c r="AI66" s="9"/>
      <c r="AJ66" s="8"/>
      <c r="AK66" s="9"/>
      <c r="AL66" s="9"/>
      <c r="AM66" s="9"/>
      <c r="AN66" s="9"/>
      <c r="AO66" s="8"/>
      <c r="AP66" s="9"/>
      <c r="AQ66" s="8"/>
      <c r="AR66" s="8"/>
      <c r="AS66" s="9"/>
      <c r="AT66" s="8"/>
      <c r="AU66" s="9"/>
      <c r="AV66" s="9"/>
      <c r="AW66" s="9"/>
      <c r="AX66" s="8"/>
      <c r="AY66" s="9"/>
      <c r="AZ66" s="9"/>
      <c r="BA66" s="8"/>
      <c r="BB66" s="9"/>
      <c r="BC66" s="8"/>
      <c r="BD66" s="9"/>
      <c r="BE66" s="8"/>
      <c r="BF66" s="9"/>
      <c r="BG66" s="9"/>
      <c r="BH66" s="8"/>
      <c r="BI66" s="8"/>
      <c r="BJ66" s="8"/>
      <c r="BK66" s="9"/>
      <c r="BL66" s="9"/>
      <c r="BM66" s="9"/>
      <c r="BN66" s="8"/>
      <c r="BO66" s="9"/>
      <c r="BP66" s="8"/>
      <c r="BQ66" s="9"/>
      <c r="BR66" s="8"/>
      <c r="BS66" s="9"/>
      <c r="BT66" s="9"/>
      <c r="BU66" s="9"/>
    </row>
    <row r="67" spans="1:73" s="1" customFormat="1" x14ac:dyDescent="0.25">
      <c r="A67" s="10" t="s">
        <v>149</v>
      </c>
      <c r="B67" s="10" t="s">
        <v>164</v>
      </c>
      <c r="C67" s="15" t="s">
        <v>73</v>
      </c>
      <c r="D67" s="29">
        <v>0.95813164329557354</v>
      </c>
      <c r="E67" s="29">
        <v>0.62635928664636809</v>
      </c>
      <c r="F67" s="29">
        <v>0.20386935718743501</v>
      </c>
      <c r="G67" s="29">
        <v>1.7207472959685348</v>
      </c>
      <c r="H67" s="29">
        <v>0.10368519675202999</v>
      </c>
      <c r="I67" s="29">
        <v>5.021156558533145E-2</v>
      </c>
      <c r="J67" s="29">
        <v>0.38615179760319573</v>
      </c>
      <c r="K67" s="29">
        <v>4.0155506675533276E-2</v>
      </c>
      <c r="L67" s="15">
        <v>123</v>
      </c>
      <c r="M67" s="29">
        <f t="shared" ref="M67:M80" si="20">D67/F67</f>
        <v>4.6997334788998177</v>
      </c>
      <c r="N67" s="29">
        <f t="shared" ref="N67:N80" si="21">E67/K67</f>
        <v>15.598341012292803</v>
      </c>
      <c r="O67" s="29">
        <f t="shared" ref="O67:O80" si="22">E67+K67-I67</f>
        <v>0.61630322773656987</v>
      </c>
      <c r="P67" s="29">
        <f t="shared" ref="P67:P80" si="23">O67/(1+1/M67)</f>
        <v>0.508174798570873</v>
      </c>
      <c r="Q67" s="29">
        <f t="shared" ref="Q67:Q80" si="24">O67/(M67+1)</f>
        <v>0.10812842916569686</v>
      </c>
      <c r="R67" s="29">
        <f t="shared" ref="R67:R80" si="25">D67+P67</f>
        <v>1.4663064418664464</v>
      </c>
      <c r="S67" s="29">
        <f t="shared" ref="S67:S80" si="26">F67+Q67</f>
        <v>0.31199778635313186</v>
      </c>
      <c r="T67" s="29">
        <f t="shared" ref="T67:T80" si="27">IF(E67-(E67*(1+1/N67)-I67)&gt;0,E67-(E67*(1+1/N67)-I67),0)</f>
        <v>1.0056058909798216E-2</v>
      </c>
      <c r="U67" s="21">
        <f t="shared" ref="U67:U80" si="28">R67/0.0499</f>
        <v>29.384898634598127</v>
      </c>
      <c r="V67" s="21">
        <f t="shared" ref="V67:V80" si="29">S67/0.08229</f>
        <v>3.7914422937554</v>
      </c>
      <c r="W67" s="21">
        <f t="shared" ref="W67:W80" si="30">T67/0.0435</f>
        <v>0.2311737680413383</v>
      </c>
      <c r="X67" s="21">
        <f t="shared" ref="X67:X80" si="31">G67/0.01639</f>
        <v>104.98763245689658</v>
      </c>
      <c r="Y67" s="21">
        <f t="shared" ref="Y67:Y80" si="32">H67/0.02082</f>
        <v>4.9800766931810747</v>
      </c>
      <c r="Z67" s="21">
        <f t="shared" ref="Z67:Z80" si="33">I67/0.02821</f>
        <v>1.7799207935246881</v>
      </c>
      <c r="AA67"/>
      <c r="AB67"/>
      <c r="AC67"/>
      <c r="AD67"/>
      <c r="AE67" s="9"/>
      <c r="AF67" s="9"/>
      <c r="AG67" s="9"/>
      <c r="AH67" s="9"/>
      <c r="AI67" s="9"/>
      <c r="AJ67" s="8"/>
      <c r="AK67" s="9"/>
      <c r="AL67" s="8"/>
      <c r="AM67" s="9"/>
      <c r="AN67" s="9"/>
      <c r="AO67" s="8"/>
      <c r="AP67" s="9"/>
      <c r="AQ67" s="8"/>
      <c r="AR67" s="8"/>
      <c r="AS67" s="8"/>
      <c r="AT67" s="8"/>
      <c r="AU67" s="9"/>
      <c r="AV67" s="9"/>
      <c r="AW67" s="9"/>
      <c r="AX67" s="8"/>
      <c r="AY67" s="9"/>
      <c r="AZ67" s="9"/>
      <c r="BA67" s="8"/>
      <c r="BB67" s="9"/>
      <c r="BC67" s="8"/>
      <c r="BD67" s="8"/>
      <c r="BE67" s="8"/>
      <c r="BF67" s="9"/>
      <c r="BG67" s="9"/>
      <c r="BH67" s="8"/>
      <c r="BI67" s="8"/>
      <c r="BJ67" s="8"/>
      <c r="BK67" s="8"/>
      <c r="BL67" s="9"/>
      <c r="BM67" s="9"/>
      <c r="BN67" s="8"/>
      <c r="BO67" s="9"/>
      <c r="BP67" s="8"/>
      <c r="BQ67" s="8"/>
      <c r="BR67" s="8"/>
      <c r="BS67" s="9"/>
      <c r="BT67" s="9"/>
      <c r="BU67" s="8"/>
    </row>
    <row r="68" spans="1:73" s="1" customFormat="1" x14ac:dyDescent="0.25">
      <c r="A68" s="10" t="s">
        <v>141</v>
      </c>
      <c r="B68" s="10" t="s">
        <v>142</v>
      </c>
      <c r="C68" s="15" t="s">
        <v>73</v>
      </c>
      <c r="D68" s="29">
        <v>1.5819152652327959</v>
      </c>
      <c r="E68" s="29">
        <v>0.59156154849934761</v>
      </c>
      <c r="F68" s="29">
        <v>0.44851258581235692</v>
      </c>
      <c r="G68" s="29">
        <v>2.0648967551622417</v>
      </c>
      <c r="H68" s="29">
        <v>0.33312513012700395</v>
      </c>
      <c r="I68" s="29">
        <v>0.11114245416078983</v>
      </c>
      <c r="J68" s="29">
        <v>0.38115845539280957</v>
      </c>
      <c r="K68" s="29">
        <v>4.0411274233976169E-2</v>
      </c>
      <c r="L68" s="15">
        <v>164</v>
      </c>
      <c r="M68" s="29">
        <f t="shared" si="20"/>
        <v>3.5270253617690401</v>
      </c>
      <c r="N68" s="29">
        <f t="shared" si="21"/>
        <v>14.638527483055373</v>
      </c>
      <c r="O68" s="29">
        <f t="shared" si="22"/>
        <v>0.52083036857253395</v>
      </c>
      <c r="P68" s="29">
        <f t="shared" si="23"/>
        <v>0.405781229910539</v>
      </c>
      <c r="Q68" s="29">
        <f t="shared" si="24"/>
        <v>0.11504913866199491</v>
      </c>
      <c r="R68" s="29">
        <f t="shared" si="25"/>
        <v>1.9876964951433349</v>
      </c>
      <c r="S68" s="29">
        <f t="shared" si="26"/>
        <v>0.56356172447435182</v>
      </c>
      <c r="T68" s="29">
        <f t="shared" si="27"/>
        <v>7.0731179926813659E-2</v>
      </c>
      <c r="U68" s="21">
        <f t="shared" si="28"/>
        <v>39.833597097060817</v>
      </c>
      <c r="V68" s="21">
        <f t="shared" si="29"/>
        <v>6.8484837097381437</v>
      </c>
      <c r="W68" s="21">
        <f t="shared" si="30"/>
        <v>1.62600413624859</v>
      </c>
      <c r="X68" s="21">
        <f t="shared" si="31"/>
        <v>125.9851589482759</v>
      </c>
      <c r="Y68" s="21">
        <f t="shared" si="32"/>
        <v>16.000246403794616</v>
      </c>
      <c r="Z68" s="21">
        <f t="shared" si="33"/>
        <v>3.9398246778018375</v>
      </c>
      <c r="AA68"/>
      <c r="AB68"/>
      <c r="AC68"/>
      <c r="AD68"/>
      <c r="AE68" s="8"/>
      <c r="AF68" s="8"/>
      <c r="AG68" s="8"/>
      <c r="AH68" s="8"/>
      <c r="AI68" s="8"/>
      <c r="AJ68" s="8"/>
      <c r="AK68" s="8"/>
      <c r="AL68" s="8"/>
      <c r="AM68" s="9"/>
      <c r="AN68" s="9"/>
      <c r="AO68" s="8"/>
      <c r="AP68" s="9"/>
      <c r="AQ68" s="9"/>
      <c r="AR68" s="8"/>
      <c r="AS68" s="8"/>
      <c r="AT68" s="8"/>
      <c r="AU68" s="9"/>
      <c r="AV68" s="9"/>
      <c r="AW68" s="9"/>
      <c r="AX68" s="8"/>
      <c r="AY68" s="9"/>
      <c r="AZ68" s="8"/>
      <c r="BA68" s="8"/>
      <c r="BB68" s="9"/>
      <c r="BC68" s="8"/>
      <c r="BD68" s="8"/>
      <c r="BE68" s="8"/>
      <c r="BF68" s="9"/>
      <c r="BG68" s="9"/>
      <c r="BH68" s="8"/>
      <c r="BI68" s="8"/>
      <c r="BJ68" s="8"/>
      <c r="BK68" s="8"/>
      <c r="BL68" s="9"/>
      <c r="BM68" s="9"/>
      <c r="BN68" s="8"/>
      <c r="BO68" s="9"/>
      <c r="BP68" s="8"/>
      <c r="BQ68" s="8"/>
      <c r="BR68" s="8"/>
      <c r="BS68" s="9"/>
      <c r="BT68" s="8"/>
      <c r="BU68" s="8"/>
    </row>
    <row r="69" spans="1:73" s="1" customFormat="1" x14ac:dyDescent="0.25">
      <c r="A69" s="10" t="s">
        <v>167</v>
      </c>
      <c r="B69" s="10" t="s">
        <v>179</v>
      </c>
      <c r="C69" s="15" t="s">
        <v>73</v>
      </c>
      <c r="D69" s="29">
        <v>0.94815110534457803</v>
      </c>
      <c r="E69" s="29">
        <v>0.43453675511091783</v>
      </c>
      <c r="F69" s="29">
        <v>0.28874557936342837</v>
      </c>
      <c r="G69" s="29">
        <v>1.540478531628974</v>
      </c>
      <c r="H69" s="29">
        <v>7.1205496564647086E-2</v>
      </c>
      <c r="I69" s="29">
        <v>6.9111424541607902E-2</v>
      </c>
      <c r="J69" s="29">
        <v>0.34953395472703064</v>
      </c>
      <c r="K69" s="29">
        <v>3.2994015039132435E-2</v>
      </c>
      <c r="L69" s="15">
        <v>112</v>
      </c>
      <c r="M69" s="29">
        <f t="shared" si="20"/>
        <v>3.2836904635384627</v>
      </c>
      <c r="N69" s="29">
        <f t="shared" si="21"/>
        <v>13.170169032036176</v>
      </c>
      <c r="O69" s="29">
        <f t="shared" si="22"/>
        <v>0.39841934560844239</v>
      </c>
      <c r="P69" s="29">
        <f t="shared" si="23"/>
        <v>0.30541091070875181</v>
      </c>
      <c r="Q69" s="29">
        <f t="shared" si="24"/>
        <v>9.3008434899690559E-2</v>
      </c>
      <c r="R69" s="29">
        <f t="shared" si="25"/>
        <v>1.2535620160533298</v>
      </c>
      <c r="S69" s="29">
        <f t="shared" si="26"/>
        <v>0.38175401426311895</v>
      </c>
      <c r="T69" s="29">
        <f t="shared" si="27"/>
        <v>3.6117409502475439E-2</v>
      </c>
      <c r="U69" s="21">
        <f t="shared" si="28"/>
        <v>25.12148328764188</v>
      </c>
      <c r="V69" s="21">
        <f t="shared" si="29"/>
        <v>4.6391300797559722</v>
      </c>
      <c r="W69" s="21">
        <f t="shared" si="30"/>
        <v>0.83028527591897572</v>
      </c>
      <c r="X69" s="21">
        <f t="shared" si="31"/>
        <v>93.98892810426932</v>
      </c>
      <c r="Y69" s="21">
        <f t="shared" si="32"/>
        <v>3.420052668811099</v>
      </c>
      <c r="Z69" s="21">
        <f t="shared" si="33"/>
        <v>2.4498909798513968</v>
      </c>
      <c r="AA69"/>
      <c r="AB69"/>
      <c r="AC69"/>
      <c r="AD69"/>
      <c r="AE69" s="9"/>
      <c r="AF69" s="9"/>
      <c r="AG69" s="9"/>
      <c r="AH69" s="9"/>
      <c r="AI69" s="9"/>
      <c r="AJ69" s="8"/>
      <c r="AK69" s="9"/>
      <c r="AL69" s="8"/>
      <c r="AM69" s="9"/>
      <c r="AN69" s="9"/>
      <c r="AO69" s="8"/>
      <c r="AP69" s="8"/>
      <c r="AQ69" s="8"/>
      <c r="AR69" s="8"/>
      <c r="AS69" s="8"/>
      <c r="AT69" s="8"/>
      <c r="AU69" s="8"/>
      <c r="AV69" s="8"/>
      <c r="AW69" s="9"/>
      <c r="AX69" s="8"/>
      <c r="AY69" s="9"/>
      <c r="AZ69" s="9"/>
      <c r="BA69" s="9"/>
      <c r="BB69" s="9"/>
      <c r="BC69" s="8"/>
      <c r="BD69" s="8"/>
      <c r="BE69" s="8"/>
      <c r="BF69" s="9"/>
      <c r="BG69" s="9"/>
      <c r="BH69" s="8"/>
      <c r="BI69" s="8"/>
      <c r="BJ69" s="8"/>
      <c r="BK69" s="8"/>
      <c r="BL69" s="9"/>
      <c r="BM69" s="9"/>
      <c r="BN69" s="8"/>
      <c r="BO69" s="9"/>
      <c r="BP69" s="8"/>
      <c r="BQ69" s="8"/>
      <c r="BR69" s="8"/>
      <c r="BS69" s="8"/>
      <c r="BT69" s="9"/>
      <c r="BU69" s="8"/>
    </row>
    <row r="70" spans="1:73" s="13" customFormat="1" ht="15.75" x14ac:dyDescent="0.25">
      <c r="A70" s="10" t="s">
        <v>167</v>
      </c>
      <c r="B70" s="10" t="s">
        <v>168</v>
      </c>
      <c r="C70" s="15" t="s">
        <v>73</v>
      </c>
      <c r="D70" s="29">
        <v>1.2575477818254404</v>
      </c>
      <c r="E70" s="29">
        <v>0.48281861678990867</v>
      </c>
      <c r="F70" s="29">
        <v>0.3611400041605991</v>
      </c>
      <c r="G70" s="29">
        <v>1.753523434939364</v>
      </c>
      <c r="H70" s="29">
        <v>0.10951488652925255</v>
      </c>
      <c r="I70" s="29">
        <v>0.18674188998589561</v>
      </c>
      <c r="J70" s="29">
        <v>0.38615179760319573</v>
      </c>
      <c r="K70" s="29">
        <v>3.37613177144611E-2</v>
      </c>
      <c r="L70" s="15">
        <v>140</v>
      </c>
      <c r="M70" s="29">
        <f t="shared" si="20"/>
        <v>3.4821613981767814</v>
      </c>
      <c r="N70" s="29">
        <f t="shared" si="21"/>
        <v>14.300941120645339</v>
      </c>
      <c r="O70" s="29">
        <f t="shared" si="22"/>
        <v>0.3298380445184742</v>
      </c>
      <c r="P70" s="29">
        <f t="shared" si="23"/>
        <v>0.25624898441621125</v>
      </c>
      <c r="Q70" s="29">
        <f t="shared" si="24"/>
        <v>7.358906010226296E-2</v>
      </c>
      <c r="R70" s="29">
        <f t="shared" si="25"/>
        <v>1.5137967662416516</v>
      </c>
      <c r="S70" s="29">
        <f t="shared" si="26"/>
        <v>0.43472906426286206</v>
      </c>
      <c r="T70" s="29">
        <f t="shared" si="27"/>
        <v>0.15298057227143447</v>
      </c>
      <c r="U70" s="21">
        <f t="shared" si="28"/>
        <v>30.336608541916867</v>
      </c>
      <c r="V70" s="21">
        <f t="shared" si="29"/>
        <v>5.2828905609777861</v>
      </c>
      <c r="W70" s="21">
        <f t="shared" si="30"/>
        <v>3.5167947648605629</v>
      </c>
      <c r="X70" s="21">
        <f t="shared" si="31"/>
        <v>106.987396884647</v>
      </c>
      <c r="Y70" s="21">
        <f t="shared" si="32"/>
        <v>5.2600810052474802</v>
      </c>
      <c r="Z70" s="21">
        <f t="shared" si="33"/>
        <v>6.6197054231086714</v>
      </c>
      <c r="AA70"/>
      <c r="AB70"/>
      <c r="AC70"/>
      <c r="AD70"/>
      <c r="AE70" s="2"/>
      <c r="AF70" s="2"/>
      <c r="AG70" s="2"/>
      <c r="AH70" s="11"/>
      <c r="AI70" s="2"/>
      <c r="AJ70" s="2"/>
      <c r="AK70" s="3"/>
      <c r="AL70" s="3"/>
      <c r="AM70" s="3"/>
      <c r="AN70" s="3"/>
      <c r="AO70" s="2"/>
      <c r="AP70" s="3"/>
      <c r="AQ70" s="3"/>
      <c r="AR70" s="2"/>
      <c r="AS70" s="3"/>
      <c r="AT70" s="2"/>
      <c r="AU70" s="2"/>
      <c r="AV70" s="2"/>
      <c r="AW70" s="3"/>
      <c r="AX70" s="2"/>
      <c r="AY70" s="12"/>
      <c r="AZ70" s="3"/>
      <c r="BA70" s="3"/>
      <c r="BB70" s="3"/>
      <c r="BC70" s="2"/>
      <c r="BD70" s="3"/>
      <c r="BE70" s="2"/>
      <c r="BF70" s="3"/>
      <c r="BG70" s="12"/>
      <c r="BH70" s="2"/>
      <c r="BI70" s="2"/>
      <c r="BJ70" s="2"/>
      <c r="BK70" s="3"/>
      <c r="BL70" s="3"/>
      <c r="BM70" s="3"/>
      <c r="BN70" s="2"/>
      <c r="BO70" s="3"/>
      <c r="BP70" s="2"/>
      <c r="BQ70" s="3"/>
      <c r="BR70" s="2"/>
      <c r="BS70" s="3"/>
      <c r="BT70" s="3"/>
      <c r="BU70" s="3"/>
    </row>
    <row r="71" spans="1:73" s="13" customFormat="1" ht="15.75" x14ac:dyDescent="0.25">
      <c r="A71" s="10" t="s">
        <v>169</v>
      </c>
      <c r="B71" s="10" t="s">
        <v>170</v>
      </c>
      <c r="C71" s="15" t="s">
        <v>73</v>
      </c>
      <c r="D71" s="29">
        <v>1.3473726233844003</v>
      </c>
      <c r="E71" s="29">
        <v>0.27533710308829928</v>
      </c>
      <c r="F71" s="29">
        <v>0.37778240066569585</v>
      </c>
      <c r="G71" s="29">
        <v>1.8518518518518519</v>
      </c>
      <c r="H71" s="29">
        <v>0.13491567770143661</v>
      </c>
      <c r="I71" s="29">
        <v>4.739069111424541E-2</v>
      </c>
      <c r="J71" s="29">
        <v>0.3561917443408788</v>
      </c>
      <c r="K71" s="29">
        <v>2.9157501662489128E-2</v>
      </c>
      <c r="L71" s="15">
        <v>128</v>
      </c>
      <c r="M71" s="29">
        <f t="shared" si="20"/>
        <v>3.5665309474718132</v>
      </c>
      <c r="N71" s="29">
        <f t="shared" si="21"/>
        <v>9.4430965408301102</v>
      </c>
      <c r="O71" s="29">
        <f t="shared" si="22"/>
        <v>0.257103913636543</v>
      </c>
      <c r="P71" s="29">
        <f t="shared" si="23"/>
        <v>0.20080211329970649</v>
      </c>
      <c r="Q71" s="29">
        <f t="shared" si="24"/>
        <v>5.6301800336836537E-2</v>
      </c>
      <c r="R71" s="29">
        <f t="shared" si="25"/>
        <v>1.5481747366841068</v>
      </c>
      <c r="S71" s="29">
        <f t="shared" si="26"/>
        <v>0.43408420100253237</v>
      </c>
      <c r="T71" s="29">
        <f t="shared" si="27"/>
        <v>1.8233189451756338E-2</v>
      </c>
      <c r="U71" s="21">
        <f t="shared" si="28"/>
        <v>31.025545825332802</v>
      </c>
      <c r="V71" s="21">
        <f t="shared" si="29"/>
        <v>5.2750540892275168</v>
      </c>
      <c r="W71" s="21">
        <f t="shared" si="30"/>
        <v>0.41915378050014573</v>
      </c>
      <c r="X71" s="21">
        <f t="shared" si="31"/>
        <v>112.98669016789823</v>
      </c>
      <c r="Y71" s="21">
        <f t="shared" si="32"/>
        <v>6.4800997935368203</v>
      </c>
      <c r="Z71" s="21">
        <f t="shared" si="33"/>
        <v>1.6799252433266718</v>
      </c>
      <c r="AA71"/>
      <c r="AB71"/>
      <c r="AC71"/>
      <c r="AD71"/>
      <c r="AE71" s="8"/>
      <c r="AF71" s="9"/>
      <c r="AG71" s="9"/>
      <c r="AH71" s="23"/>
      <c r="AI71" s="9"/>
      <c r="AJ71" s="8"/>
      <c r="AK71" s="9"/>
      <c r="AL71" s="9"/>
      <c r="AM71" s="9"/>
      <c r="AN71" s="9"/>
      <c r="AO71" s="8"/>
      <c r="AP71" s="9"/>
      <c r="AQ71" s="8"/>
      <c r="AR71" s="8"/>
      <c r="AS71" s="9"/>
      <c r="AT71" s="8"/>
      <c r="AU71" s="8"/>
      <c r="AV71" s="8"/>
      <c r="AW71" s="9"/>
      <c r="AX71" s="8"/>
      <c r="AY71" s="9"/>
      <c r="AZ71" s="9"/>
      <c r="BA71" s="8"/>
      <c r="BB71" s="9"/>
      <c r="BC71" s="8"/>
      <c r="BD71" s="8"/>
      <c r="BE71" s="8"/>
      <c r="BF71" s="9"/>
      <c r="BG71" s="9"/>
      <c r="BH71" s="8"/>
      <c r="BI71" s="8"/>
      <c r="BJ71" s="8"/>
      <c r="BK71" s="8"/>
      <c r="BL71" s="9"/>
      <c r="BM71" s="9"/>
      <c r="BN71" s="8"/>
      <c r="BO71" s="9"/>
      <c r="BP71" s="8"/>
      <c r="BQ71" s="9"/>
      <c r="BR71" s="8"/>
      <c r="BS71" s="9"/>
      <c r="BT71" s="9"/>
      <c r="BU71" s="9"/>
    </row>
    <row r="72" spans="1:73" s="13" customFormat="1" ht="15.75" x14ac:dyDescent="0.25">
      <c r="A72" s="10" t="s">
        <v>162</v>
      </c>
      <c r="B72" s="10" t="s">
        <v>163</v>
      </c>
      <c r="C72" s="15" t="s">
        <v>73</v>
      </c>
      <c r="D72" s="29">
        <v>2.1957183492190229</v>
      </c>
      <c r="E72" s="29">
        <v>0.4032187907785994</v>
      </c>
      <c r="F72" s="29">
        <v>0.59579779488246309</v>
      </c>
      <c r="G72" s="29">
        <v>2.4582104228121926</v>
      </c>
      <c r="H72" s="29">
        <v>0.41640641265875494</v>
      </c>
      <c r="I72" s="29">
        <v>0.15994358251057827</v>
      </c>
      <c r="J72" s="29">
        <v>0.43109187749667111</v>
      </c>
      <c r="K72" s="29">
        <v>4.7316998311934116E-2</v>
      </c>
      <c r="L72" s="15">
        <v>201</v>
      </c>
      <c r="M72" s="29">
        <f t="shared" si="20"/>
        <v>3.6853415170027382</v>
      </c>
      <c r="N72" s="29">
        <f t="shared" si="21"/>
        <v>8.5216477199252321</v>
      </c>
      <c r="O72" s="29">
        <f t="shared" si="22"/>
        <v>0.29059220657995521</v>
      </c>
      <c r="P72" s="29">
        <f t="shared" si="23"/>
        <v>0.22857064304495597</v>
      </c>
      <c r="Q72" s="29">
        <f t="shared" si="24"/>
        <v>6.2021563534999269E-2</v>
      </c>
      <c r="R72" s="29">
        <f t="shared" si="25"/>
        <v>2.4242889922639788</v>
      </c>
      <c r="S72" s="29">
        <f t="shared" si="26"/>
        <v>0.65781935841746231</v>
      </c>
      <c r="T72" s="29">
        <f t="shared" si="27"/>
        <v>0.11262658419864413</v>
      </c>
      <c r="U72" s="21">
        <f t="shared" si="28"/>
        <v>48.582945736753082</v>
      </c>
      <c r="V72" s="21">
        <f t="shared" si="29"/>
        <v>7.993916130969283</v>
      </c>
      <c r="W72" s="21">
        <f t="shared" si="30"/>
        <v>2.5891168781297504</v>
      </c>
      <c r="X72" s="21">
        <f t="shared" si="31"/>
        <v>149.98233208128084</v>
      </c>
      <c r="Y72" s="21">
        <f t="shared" si="32"/>
        <v>20.000308004743271</v>
      </c>
      <c r="Z72" s="21">
        <f t="shared" si="33"/>
        <v>5.6697476962275175</v>
      </c>
      <c r="AA72"/>
      <c r="AB72"/>
      <c r="AC72"/>
      <c r="AD72"/>
      <c r="AE72" s="2"/>
      <c r="AF72" s="2"/>
      <c r="AG72" s="2"/>
      <c r="AH72" s="11"/>
      <c r="AI72" s="2"/>
      <c r="AJ72" s="2"/>
      <c r="AK72" s="3"/>
      <c r="AL72" s="2"/>
      <c r="AM72" s="2"/>
      <c r="AN72" s="3"/>
      <c r="AO72" s="2"/>
      <c r="AP72" s="2"/>
      <c r="AQ72" s="2"/>
      <c r="AR72" s="2"/>
      <c r="AS72" s="2"/>
      <c r="AT72" s="2"/>
      <c r="AU72" s="2"/>
      <c r="AV72" s="2"/>
      <c r="AW72" s="3"/>
      <c r="AX72" s="3"/>
      <c r="AY72" s="12"/>
      <c r="AZ72" s="3"/>
      <c r="BA72" s="3"/>
      <c r="BB72" s="2"/>
      <c r="BC72" s="2"/>
      <c r="BD72" s="2"/>
      <c r="BE72" s="2"/>
      <c r="BF72" s="3"/>
      <c r="BG72" s="12"/>
      <c r="BH72" s="2"/>
      <c r="BI72" s="2"/>
      <c r="BJ72" s="2"/>
      <c r="BK72" s="2"/>
      <c r="BL72" s="3"/>
      <c r="BM72" s="3"/>
      <c r="BN72" s="2"/>
      <c r="BO72" s="3"/>
      <c r="BP72" s="2"/>
      <c r="BQ72" s="3"/>
      <c r="BR72" s="2"/>
      <c r="BS72" s="3"/>
      <c r="BT72" s="2"/>
      <c r="BU72" s="2"/>
    </row>
    <row r="73" spans="1:73" s="13" customFormat="1" ht="15.75" x14ac:dyDescent="0.25">
      <c r="A73" s="10" t="s">
        <v>196</v>
      </c>
      <c r="B73" s="10" t="s">
        <v>197</v>
      </c>
      <c r="C73" s="15" t="s">
        <v>73</v>
      </c>
      <c r="D73" s="29">
        <v>0.76850142222665796</v>
      </c>
      <c r="E73" s="29">
        <v>0.22879512831665944</v>
      </c>
      <c r="F73" s="29">
        <v>0.28708133971291866</v>
      </c>
      <c r="G73" s="29">
        <v>1.2454932808915109</v>
      </c>
      <c r="H73" s="29">
        <v>4.5596502186133661E-2</v>
      </c>
      <c r="I73" s="29">
        <v>3.6389280677009868E-2</v>
      </c>
      <c r="J73" s="29">
        <v>0.35785619174434091</v>
      </c>
      <c r="K73" s="29">
        <v>1.8082766381912117E-2</v>
      </c>
      <c r="L73" s="15">
        <v>92</v>
      </c>
      <c r="M73" s="29">
        <f t="shared" si="20"/>
        <v>2.6769466207561918</v>
      </c>
      <c r="N73" s="29">
        <f t="shared" si="21"/>
        <v>12.65266184854986</v>
      </c>
      <c r="O73" s="29">
        <f t="shared" si="22"/>
        <v>0.21048861402156169</v>
      </c>
      <c r="P73" s="29">
        <f t="shared" si="23"/>
        <v>0.1532431232022598</v>
      </c>
      <c r="Q73" s="29">
        <f t="shared" si="24"/>
        <v>5.7245490819301893E-2</v>
      </c>
      <c r="R73" s="29">
        <f t="shared" si="25"/>
        <v>0.92174454542891771</v>
      </c>
      <c r="S73" s="29">
        <f t="shared" si="26"/>
        <v>0.34432683053222057</v>
      </c>
      <c r="T73" s="29">
        <f t="shared" si="27"/>
        <v>1.830651429509772E-2</v>
      </c>
      <c r="U73" s="21">
        <f t="shared" si="28"/>
        <v>18.471834577733823</v>
      </c>
      <c r="V73" s="21">
        <f t="shared" si="29"/>
        <v>4.1843095215970418</v>
      </c>
      <c r="W73" s="21">
        <f t="shared" si="30"/>
        <v>0.42083940908270623</v>
      </c>
      <c r="X73" s="21">
        <f t="shared" si="31"/>
        <v>75.991048254515619</v>
      </c>
      <c r="Y73" s="21">
        <f t="shared" si="32"/>
        <v>2.1900337265193879</v>
      </c>
      <c r="Z73" s="21">
        <f t="shared" si="33"/>
        <v>1.2899425975544088</v>
      </c>
      <c r="AA73"/>
      <c r="AB73"/>
      <c r="AC73"/>
      <c r="AD73"/>
      <c r="AE73" s="3"/>
      <c r="AF73" s="2"/>
      <c r="AG73" s="2"/>
      <c r="AH73" s="11"/>
      <c r="AI73" s="2"/>
      <c r="AJ73" s="2"/>
      <c r="AK73" s="3"/>
      <c r="AL73" s="2"/>
      <c r="AM73" s="2"/>
      <c r="AN73" s="3"/>
      <c r="AO73" s="2"/>
      <c r="AP73" s="2"/>
      <c r="AQ73" s="2"/>
      <c r="AR73" s="2"/>
      <c r="AS73" s="2"/>
      <c r="AT73" s="2"/>
      <c r="AU73" s="2"/>
      <c r="AV73" s="2"/>
      <c r="AW73" s="3"/>
      <c r="AX73" s="2"/>
      <c r="AY73" s="3"/>
      <c r="AZ73" s="3"/>
      <c r="BA73" s="3"/>
      <c r="BB73" s="3"/>
      <c r="BC73" s="2"/>
      <c r="BD73" s="2"/>
      <c r="BE73" s="2"/>
      <c r="BF73" s="3"/>
      <c r="BG73" s="3"/>
      <c r="BH73" s="2"/>
      <c r="BI73" s="2"/>
      <c r="BJ73" s="2"/>
      <c r="BK73" s="2"/>
      <c r="BL73" s="3"/>
      <c r="BM73" s="3"/>
      <c r="BN73" s="2"/>
      <c r="BO73" s="3"/>
      <c r="BP73" s="2"/>
      <c r="BQ73" s="2"/>
      <c r="BR73" s="2"/>
      <c r="BS73" s="3"/>
      <c r="BT73" s="2"/>
      <c r="BU73" s="2"/>
    </row>
    <row r="74" spans="1:73" s="13" customFormat="1" ht="15.75" x14ac:dyDescent="0.25">
      <c r="A74" s="10" t="s">
        <v>137</v>
      </c>
      <c r="B74" s="10" t="s">
        <v>138</v>
      </c>
      <c r="C74" s="15" t="s">
        <v>73</v>
      </c>
      <c r="D74" s="29">
        <v>3.4432855930934676</v>
      </c>
      <c r="E74" s="29">
        <v>0.86994345367551118</v>
      </c>
      <c r="F74" s="29">
        <v>0.4909506969003537</v>
      </c>
      <c r="G74" s="29">
        <v>4.1789577187807279</v>
      </c>
      <c r="H74" s="29">
        <v>0.37476577139287942</v>
      </c>
      <c r="I74" s="29">
        <v>0.33850493653032437</v>
      </c>
      <c r="J74" s="29">
        <v>0.38282290279627162</v>
      </c>
      <c r="K74" s="29">
        <v>4.348048493529081E-2</v>
      </c>
      <c r="L74" s="15">
        <v>292</v>
      </c>
      <c r="M74" s="29">
        <f t="shared" si="20"/>
        <v>7.013505866949278</v>
      </c>
      <c r="N74" s="29">
        <f t="shared" si="21"/>
        <v>20.00767597165008</v>
      </c>
      <c r="O74" s="29">
        <f t="shared" si="22"/>
        <v>0.57491900208047753</v>
      </c>
      <c r="P74" s="29">
        <f t="shared" si="23"/>
        <v>0.50317524702170102</v>
      </c>
      <c r="Q74" s="29">
        <f t="shared" si="24"/>
        <v>7.1743755058776518E-2</v>
      </c>
      <c r="R74" s="29">
        <f t="shared" si="25"/>
        <v>3.9464608401151686</v>
      </c>
      <c r="S74" s="29">
        <f t="shared" si="26"/>
        <v>0.56269445195913026</v>
      </c>
      <c r="T74" s="29">
        <f t="shared" si="27"/>
        <v>0.29502445159503343</v>
      </c>
      <c r="U74" s="21">
        <f t="shared" si="28"/>
        <v>79.087391585474322</v>
      </c>
      <c r="V74" s="21">
        <f t="shared" si="29"/>
        <v>6.837944488505654</v>
      </c>
      <c r="W74" s="21">
        <f t="shared" si="30"/>
        <v>6.7821713010352518</v>
      </c>
      <c r="X74" s="21">
        <f t="shared" si="31"/>
        <v>254.96996453817744</v>
      </c>
      <c r="Y74" s="21">
        <f t="shared" si="32"/>
        <v>18.000277204268944</v>
      </c>
      <c r="Z74" s="21">
        <f t="shared" si="33"/>
        <v>11.999466023761942</v>
      </c>
      <c r="AA74"/>
      <c r="AB74"/>
      <c r="AC74"/>
      <c r="AD74"/>
      <c r="AE74" s="3"/>
      <c r="AF74" s="3"/>
      <c r="AG74" s="3"/>
      <c r="AH74" s="24"/>
      <c r="AI74" s="2"/>
      <c r="AJ74" s="2"/>
      <c r="AK74" s="3"/>
      <c r="AL74" s="2"/>
      <c r="AM74" s="3"/>
      <c r="AN74" s="3"/>
      <c r="AO74" s="2"/>
      <c r="AP74" s="3"/>
      <c r="AQ74" s="2"/>
      <c r="AR74" s="2"/>
      <c r="AS74" s="3"/>
      <c r="AT74" s="3"/>
      <c r="AU74" s="2"/>
      <c r="AV74" s="2"/>
      <c r="AW74" s="3"/>
      <c r="AX74" s="3"/>
      <c r="AY74" s="12"/>
      <c r="AZ74" s="3"/>
      <c r="BA74" s="3"/>
      <c r="BB74" s="3"/>
      <c r="BC74" s="2"/>
      <c r="BD74" s="3"/>
      <c r="BE74" s="2"/>
      <c r="BF74" s="3"/>
      <c r="BG74" s="12"/>
      <c r="BH74" s="2"/>
      <c r="BI74" s="2"/>
      <c r="BJ74" s="2"/>
      <c r="BK74" s="3"/>
      <c r="BL74" s="3"/>
      <c r="BM74" s="3"/>
      <c r="BN74" s="2"/>
      <c r="BO74" s="3"/>
      <c r="BP74" s="2"/>
      <c r="BQ74" s="3"/>
      <c r="BR74" s="2"/>
      <c r="BS74" s="3"/>
      <c r="BT74" s="3"/>
      <c r="BU74" s="3"/>
    </row>
    <row r="75" spans="1:73" s="13" customFormat="1" ht="15.75" x14ac:dyDescent="0.25">
      <c r="A75" s="10" t="s">
        <v>147</v>
      </c>
      <c r="B75" s="10" t="s">
        <v>148</v>
      </c>
      <c r="C75" s="15" t="s">
        <v>73</v>
      </c>
      <c r="D75" s="29">
        <v>1.6467887619142672</v>
      </c>
      <c r="E75" s="29">
        <v>1.2875163114397565</v>
      </c>
      <c r="F75" s="29">
        <v>0.41605991262741837</v>
      </c>
      <c r="G75" s="29">
        <v>2.8679121599475579</v>
      </c>
      <c r="H75" s="29">
        <v>0.2935665209244222</v>
      </c>
      <c r="I75" s="29">
        <v>0.12524682651622002</v>
      </c>
      <c r="J75" s="29">
        <v>0.44440745672436749</v>
      </c>
      <c r="K75" s="29">
        <v>4.0411274233976169E-2</v>
      </c>
      <c r="L75" s="15">
        <v>213</v>
      </c>
      <c r="M75" s="29">
        <f t="shared" si="20"/>
        <v>3.9580567892609411</v>
      </c>
      <c r="N75" s="29">
        <f t="shared" si="21"/>
        <v>31.860324521944047</v>
      </c>
      <c r="O75" s="29">
        <f t="shared" si="22"/>
        <v>1.2026807591575126</v>
      </c>
      <c r="P75" s="29">
        <f t="shared" si="23"/>
        <v>0.960109766069556</v>
      </c>
      <c r="Q75" s="29">
        <f t="shared" si="24"/>
        <v>0.24257099308795671</v>
      </c>
      <c r="R75" s="29">
        <f t="shared" si="25"/>
        <v>2.606898527983823</v>
      </c>
      <c r="S75" s="29">
        <f t="shared" si="26"/>
        <v>0.65863090571537508</v>
      </c>
      <c r="T75" s="29">
        <f t="shared" si="27"/>
        <v>8.4835552282243931E-2</v>
      </c>
      <c r="U75" s="21">
        <f t="shared" si="28"/>
        <v>52.242455470617699</v>
      </c>
      <c r="V75" s="21">
        <f t="shared" si="29"/>
        <v>8.0037781712890403</v>
      </c>
      <c r="W75" s="21">
        <f t="shared" si="30"/>
        <v>1.95024258120101</v>
      </c>
      <c r="X75" s="21">
        <f t="shared" si="31"/>
        <v>174.97938742816098</v>
      </c>
      <c r="Y75" s="21">
        <f t="shared" si="32"/>
        <v>14.100217143344004</v>
      </c>
      <c r="Z75" s="21">
        <f t="shared" si="33"/>
        <v>4.4398024287919187</v>
      </c>
      <c r="AA75"/>
      <c r="AB75"/>
      <c r="AC75"/>
      <c r="AD75"/>
      <c r="AE75" s="5"/>
      <c r="AF75" s="5"/>
      <c r="AG75" s="5"/>
      <c r="AH75" s="25"/>
      <c r="AI75" s="5"/>
      <c r="AJ75" s="5"/>
      <c r="AK75" s="6"/>
      <c r="AL75" s="5"/>
      <c r="AM75" s="6"/>
      <c r="AN75" s="6"/>
      <c r="AO75" s="5"/>
      <c r="AP75" s="6"/>
      <c r="AQ75" s="5"/>
      <c r="AR75" s="5"/>
      <c r="AS75" s="6"/>
      <c r="AT75" s="6"/>
      <c r="AU75" s="5"/>
      <c r="AV75" s="5"/>
      <c r="AW75" s="6"/>
      <c r="AX75" s="5"/>
      <c r="AY75" s="6"/>
      <c r="AZ75" s="6"/>
      <c r="BA75" s="5"/>
      <c r="BB75" s="6"/>
      <c r="BC75" s="6"/>
      <c r="BD75" s="6"/>
      <c r="BE75" s="5"/>
      <c r="BF75" s="6"/>
      <c r="BG75" s="6"/>
      <c r="BH75" s="5"/>
      <c r="BI75" s="5"/>
      <c r="BJ75" s="5"/>
      <c r="BK75" s="5"/>
      <c r="BL75" s="6"/>
      <c r="BM75" s="6"/>
      <c r="BN75" s="5"/>
      <c r="BO75" s="6"/>
      <c r="BP75" s="5"/>
      <c r="BQ75" s="6"/>
      <c r="BR75" s="5"/>
      <c r="BS75" s="6"/>
      <c r="BT75" s="6"/>
      <c r="BU75" s="6"/>
    </row>
    <row r="76" spans="1:73" s="13" customFormat="1" ht="15.75" x14ac:dyDescent="0.25">
      <c r="A76" s="10" t="s">
        <v>143</v>
      </c>
      <c r="B76" s="10" t="s">
        <v>144</v>
      </c>
      <c r="C76" s="15" t="s">
        <v>73</v>
      </c>
      <c r="D76" s="29">
        <v>2.1607864663905381</v>
      </c>
      <c r="E76" s="29">
        <v>0.75250108742931721</v>
      </c>
      <c r="F76" s="29">
        <v>0.45184106511337629</v>
      </c>
      <c r="G76" s="29">
        <v>3.2284496886266796</v>
      </c>
      <c r="H76" s="29">
        <v>0.13283364563814282</v>
      </c>
      <c r="I76" s="29">
        <v>5.1057827926657258E-2</v>
      </c>
      <c r="J76" s="29">
        <v>0.39946737683089217</v>
      </c>
      <c r="K76" s="29">
        <v>3.2994015039132435E-2</v>
      </c>
      <c r="L76" s="15">
        <v>204</v>
      </c>
      <c r="M76" s="29">
        <f t="shared" si="20"/>
        <v>4.7821825708744559</v>
      </c>
      <c r="N76" s="29">
        <f t="shared" si="21"/>
        <v>22.807199625047634</v>
      </c>
      <c r="O76" s="29">
        <f t="shared" si="22"/>
        <v>0.73443727454179242</v>
      </c>
      <c r="P76" s="29">
        <f t="shared" si="23"/>
        <v>0.6074199648080526</v>
      </c>
      <c r="Q76" s="29">
        <f t="shared" si="24"/>
        <v>0.12701730973373976</v>
      </c>
      <c r="R76" s="29">
        <f t="shared" si="25"/>
        <v>2.7682064311985908</v>
      </c>
      <c r="S76" s="29">
        <f t="shared" si="26"/>
        <v>0.57885837484711611</v>
      </c>
      <c r="T76" s="29">
        <f t="shared" si="27"/>
        <v>1.8063812887524899E-2</v>
      </c>
      <c r="U76" s="21">
        <f t="shared" si="28"/>
        <v>55.475078781534883</v>
      </c>
      <c r="V76" s="21">
        <f t="shared" si="29"/>
        <v>7.034370820842339</v>
      </c>
      <c r="W76" s="21">
        <f t="shared" si="30"/>
        <v>0.41526006637988278</v>
      </c>
      <c r="X76" s="21">
        <f t="shared" si="31"/>
        <v>196.97679613341549</v>
      </c>
      <c r="Y76" s="21">
        <f t="shared" si="32"/>
        <v>6.3800982535131032</v>
      </c>
      <c r="Z76" s="21">
        <f t="shared" si="33"/>
        <v>1.809919458584093</v>
      </c>
      <c r="AA76"/>
      <c r="AB76"/>
      <c r="AC76"/>
      <c r="AD76"/>
      <c r="AE76" s="5"/>
      <c r="AF76" s="5"/>
      <c r="AG76" s="6"/>
      <c r="AH76" s="25"/>
      <c r="AI76" s="6"/>
      <c r="AJ76" s="5"/>
      <c r="AK76" s="6"/>
      <c r="AL76" s="5"/>
      <c r="AM76" s="6"/>
      <c r="AN76" s="6"/>
      <c r="AO76" s="5"/>
      <c r="AP76" s="6"/>
      <c r="AQ76" s="5"/>
      <c r="AR76" s="5"/>
      <c r="AS76" s="6"/>
      <c r="AT76" s="5"/>
      <c r="AU76" s="5"/>
      <c r="AV76" s="5"/>
      <c r="AW76" s="6"/>
      <c r="AX76" s="5"/>
      <c r="AY76" s="26"/>
      <c r="AZ76" s="6"/>
      <c r="BA76" s="5"/>
      <c r="BB76" s="6"/>
      <c r="BC76" s="6"/>
      <c r="BD76" s="6"/>
      <c r="BE76" s="5"/>
      <c r="BF76" s="6"/>
      <c r="BG76" s="27"/>
      <c r="BH76" s="5"/>
      <c r="BI76" s="5"/>
      <c r="BJ76" s="5"/>
      <c r="BK76" s="5"/>
      <c r="BL76" s="6"/>
      <c r="BM76" s="6"/>
      <c r="BN76" s="5"/>
      <c r="BO76" s="6"/>
      <c r="BP76" s="5"/>
      <c r="BQ76" s="6"/>
      <c r="BR76" s="5"/>
      <c r="BS76" s="6"/>
      <c r="BT76" s="6"/>
      <c r="BU76" s="6"/>
    </row>
    <row r="77" spans="1:73" s="13" customFormat="1" ht="15.75" x14ac:dyDescent="0.25">
      <c r="A77" s="10" t="s">
        <v>156</v>
      </c>
      <c r="B77" s="10" t="s">
        <v>157</v>
      </c>
      <c r="C77" s="15" t="s">
        <v>73</v>
      </c>
      <c r="D77" s="29">
        <v>1.4322071959678626</v>
      </c>
      <c r="E77" s="29">
        <v>0.76120052196607224</v>
      </c>
      <c r="F77" s="29">
        <v>0.59746203453297275</v>
      </c>
      <c r="G77" s="29">
        <v>1.835463782366437</v>
      </c>
      <c r="H77" s="29">
        <v>0.61211742660836976</v>
      </c>
      <c r="I77" s="29">
        <v>0.25528913963328631</v>
      </c>
      <c r="J77" s="29">
        <v>0.36118508655126497</v>
      </c>
      <c r="K77" s="29">
        <v>2.3888689958565659E-2</v>
      </c>
      <c r="L77" s="15">
        <v>174</v>
      </c>
      <c r="M77" s="29">
        <f t="shared" si="20"/>
        <v>2.3971518074573521</v>
      </c>
      <c r="N77" s="29">
        <f t="shared" si="21"/>
        <v>31.864473241787461</v>
      </c>
      <c r="O77" s="29">
        <f t="shared" si="22"/>
        <v>0.52980007229135162</v>
      </c>
      <c r="P77" s="29">
        <f t="shared" si="23"/>
        <v>0.37384587821372861</v>
      </c>
      <c r="Q77" s="29">
        <f t="shared" si="24"/>
        <v>0.15595419407762298</v>
      </c>
      <c r="R77" s="29">
        <f t="shared" si="25"/>
        <v>1.8060530741815912</v>
      </c>
      <c r="S77" s="29">
        <f t="shared" si="26"/>
        <v>0.75341622861059576</v>
      </c>
      <c r="T77" s="29">
        <f t="shared" si="27"/>
        <v>0.23140044967472062</v>
      </c>
      <c r="U77" s="21">
        <f t="shared" si="28"/>
        <v>36.19344838039261</v>
      </c>
      <c r="V77" s="21">
        <f t="shared" si="29"/>
        <v>9.1556231451038492</v>
      </c>
      <c r="W77" s="21">
        <f t="shared" si="30"/>
        <v>5.3195505672349572</v>
      </c>
      <c r="X77" s="21">
        <f t="shared" si="31"/>
        <v>111.98680795402302</v>
      </c>
      <c r="Y77" s="21">
        <f t="shared" si="32"/>
        <v>29.400452766972609</v>
      </c>
      <c r="Z77" s="21">
        <f t="shared" si="33"/>
        <v>9.0495972929204651</v>
      </c>
      <c r="AA77"/>
      <c r="AB77"/>
      <c r="AC77"/>
      <c r="AD77"/>
      <c r="AE77" s="3"/>
      <c r="AF77" s="2"/>
      <c r="AG77" s="2"/>
      <c r="AH77" s="11"/>
      <c r="AI77" s="3"/>
      <c r="AJ77" s="2"/>
      <c r="AK77" s="3"/>
      <c r="AL77" s="3"/>
      <c r="AM77" s="3"/>
      <c r="AN77" s="3"/>
      <c r="AO77" s="2"/>
      <c r="AP77" s="3"/>
      <c r="AQ77" s="3"/>
      <c r="AR77" s="2"/>
      <c r="AS77" s="3"/>
      <c r="AT77" s="3"/>
      <c r="AU77" s="2"/>
      <c r="AV77" s="2"/>
      <c r="AW77" s="3"/>
      <c r="AX77" s="2"/>
      <c r="AY77" s="12"/>
      <c r="AZ77" s="3"/>
      <c r="BA77" s="3"/>
      <c r="BB77" s="3"/>
      <c r="BC77" s="2"/>
      <c r="BD77" s="3"/>
      <c r="BE77" s="2"/>
      <c r="BF77" s="3"/>
      <c r="BG77" s="12"/>
      <c r="BH77" s="3"/>
      <c r="BI77" s="2"/>
      <c r="BJ77" s="3"/>
      <c r="BK77" s="3"/>
      <c r="BL77" s="3"/>
      <c r="BM77" s="3"/>
      <c r="BN77" s="2"/>
      <c r="BO77" s="3"/>
      <c r="BP77" s="2"/>
      <c r="BQ77" s="3"/>
      <c r="BR77" s="2"/>
      <c r="BS77" s="3"/>
      <c r="BT77" s="3"/>
      <c r="BU77" s="3"/>
    </row>
    <row r="78" spans="1:73" s="13" customFormat="1" ht="15.75" x14ac:dyDescent="0.25">
      <c r="A78" s="10" t="s">
        <v>182</v>
      </c>
      <c r="B78" s="10" t="s">
        <v>183</v>
      </c>
      <c r="C78" s="15" t="s">
        <v>73</v>
      </c>
      <c r="D78" s="29">
        <v>0.71360846349618245</v>
      </c>
      <c r="E78" s="29">
        <v>0.26098303610265333</v>
      </c>
      <c r="F78" s="29">
        <v>0.32619097149989595</v>
      </c>
      <c r="G78" s="29">
        <v>1.2127171419206817</v>
      </c>
      <c r="H78" s="29">
        <v>5.4757443264626275E-2</v>
      </c>
      <c r="I78" s="29">
        <v>0</v>
      </c>
      <c r="J78" s="29">
        <v>0.38615179760319573</v>
      </c>
      <c r="K78" s="29">
        <v>2.0614865210496703E-2</v>
      </c>
      <c r="L78" s="15">
        <v>92</v>
      </c>
      <c r="M78" s="29">
        <f t="shared" si="20"/>
        <v>2.18770145664933</v>
      </c>
      <c r="N78" s="29">
        <f t="shared" si="21"/>
        <v>12.659943853029205</v>
      </c>
      <c r="O78" s="29">
        <f t="shared" si="22"/>
        <v>0.28159790131315005</v>
      </c>
      <c r="P78" s="29">
        <f t="shared" si="23"/>
        <v>0.19325904488550188</v>
      </c>
      <c r="Q78" s="29">
        <f t="shared" si="24"/>
        <v>8.8338856427648146E-2</v>
      </c>
      <c r="R78" s="29">
        <f t="shared" si="25"/>
        <v>0.9068675083816844</v>
      </c>
      <c r="S78" s="29">
        <f t="shared" si="26"/>
        <v>0.41452982792754411</v>
      </c>
      <c r="T78" s="29">
        <f t="shared" si="27"/>
        <v>0</v>
      </c>
      <c r="U78" s="21">
        <f t="shared" si="28"/>
        <v>18.173697562759205</v>
      </c>
      <c r="V78" s="21">
        <f t="shared" si="29"/>
        <v>5.0374265150995763</v>
      </c>
      <c r="W78" s="21">
        <f t="shared" si="30"/>
        <v>0</v>
      </c>
      <c r="X78" s="21">
        <f t="shared" si="31"/>
        <v>73.991283826765212</v>
      </c>
      <c r="Y78" s="21">
        <f t="shared" si="32"/>
        <v>2.6300405026237401</v>
      </c>
      <c r="Z78" s="21">
        <f t="shared" si="33"/>
        <v>0</v>
      </c>
      <c r="AA78"/>
      <c r="AB78"/>
      <c r="AC78"/>
      <c r="AD78"/>
      <c r="AE78" s="6"/>
      <c r="AF78" s="6"/>
      <c r="AG78" s="6"/>
      <c r="AH78" s="25"/>
      <c r="AI78" s="6"/>
      <c r="AJ78" s="5"/>
      <c r="AK78" s="6"/>
      <c r="AL78" s="6"/>
      <c r="AM78" s="6"/>
      <c r="AN78" s="6"/>
      <c r="AO78" s="5"/>
      <c r="AP78" s="6"/>
      <c r="AQ78" s="5"/>
      <c r="AR78" s="5"/>
      <c r="AS78" s="6"/>
      <c r="AT78" s="6"/>
      <c r="AU78" s="5"/>
      <c r="AV78" s="5"/>
      <c r="AW78" s="6"/>
      <c r="AX78" s="5"/>
      <c r="AY78" s="28"/>
      <c r="AZ78" s="6"/>
      <c r="BA78" s="6"/>
      <c r="BB78" s="6"/>
      <c r="BC78" s="6"/>
      <c r="BD78" s="6"/>
      <c r="BE78" s="5"/>
      <c r="BF78" s="6"/>
      <c r="BG78" s="28"/>
      <c r="BH78" s="5"/>
      <c r="BI78" s="5"/>
      <c r="BJ78" s="5"/>
      <c r="BK78" s="6"/>
      <c r="BL78" s="6"/>
      <c r="BM78" s="6"/>
      <c r="BN78" s="5"/>
      <c r="BO78" s="6"/>
      <c r="BP78" s="5"/>
      <c r="BQ78" s="6"/>
      <c r="BR78" s="5"/>
      <c r="BS78" s="6"/>
      <c r="BT78" s="6"/>
      <c r="BU78" s="6"/>
    </row>
    <row r="79" spans="1:73" s="13" customFormat="1" ht="15.75" x14ac:dyDescent="0.25">
      <c r="A79" s="10" t="s">
        <v>180</v>
      </c>
      <c r="B79" s="10" t="s">
        <v>181</v>
      </c>
      <c r="C79" s="15" t="s">
        <v>73</v>
      </c>
      <c r="D79" s="29">
        <v>1.2076450920704624</v>
      </c>
      <c r="E79" s="29">
        <v>0.32970856894301875</v>
      </c>
      <c r="F79" s="29">
        <v>0.48845433742458916</v>
      </c>
      <c r="G79" s="29">
        <v>1.4749262536873156</v>
      </c>
      <c r="H79" s="29">
        <v>0.39558609202581718</v>
      </c>
      <c r="I79" s="29">
        <v>8.3215796897038077E-2</v>
      </c>
      <c r="J79" s="29">
        <v>0.43941411451398132</v>
      </c>
      <c r="K79" s="29">
        <v>2.7111361194946035E-2</v>
      </c>
      <c r="L79" s="15">
        <v>143</v>
      </c>
      <c r="M79" s="29">
        <f t="shared" si="20"/>
        <v>2.4723807315088213</v>
      </c>
      <c r="N79" s="29">
        <f t="shared" si="21"/>
        <v>12.16126946088127</v>
      </c>
      <c r="O79" s="29">
        <f t="shared" si="22"/>
        <v>0.27360413324092675</v>
      </c>
      <c r="P79" s="29">
        <f t="shared" si="23"/>
        <v>0.19480973988474656</v>
      </c>
      <c r="Q79" s="29">
        <f t="shared" si="24"/>
        <v>7.8794393356180187E-2</v>
      </c>
      <c r="R79" s="29">
        <f t="shared" si="25"/>
        <v>1.402454831955209</v>
      </c>
      <c r="S79" s="29">
        <f t="shared" si="26"/>
        <v>0.56724873078076932</v>
      </c>
      <c r="T79" s="29">
        <f t="shared" si="27"/>
        <v>5.6104435702092004E-2</v>
      </c>
      <c r="U79" s="21">
        <f t="shared" si="28"/>
        <v>28.105307253611404</v>
      </c>
      <c r="V79" s="21">
        <f t="shared" si="29"/>
        <v>6.8932887444497428</v>
      </c>
      <c r="W79" s="21">
        <f t="shared" si="30"/>
        <v>1.2897571425768277</v>
      </c>
      <c r="X79" s="21">
        <f t="shared" si="31"/>
        <v>89.989399248768493</v>
      </c>
      <c r="Y79" s="21">
        <f t="shared" si="32"/>
        <v>19.000292604506107</v>
      </c>
      <c r="Z79" s="21">
        <f t="shared" si="33"/>
        <v>2.9498687308414775</v>
      </c>
      <c r="AA79"/>
      <c r="AB79"/>
      <c r="AC79"/>
      <c r="AD79"/>
      <c r="AE79" s="5"/>
      <c r="AF79" s="5"/>
      <c r="AG79" s="6"/>
      <c r="AH79" s="25"/>
      <c r="AI79" s="6"/>
      <c r="AJ79" s="5"/>
      <c r="AK79" s="6"/>
      <c r="AL79" s="6"/>
      <c r="AM79" s="6"/>
      <c r="AN79" s="6"/>
      <c r="AO79" s="5"/>
      <c r="AP79" s="6"/>
      <c r="AQ79" s="5"/>
      <c r="AR79" s="5"/>
      <c r="AS79" s="6"/>
      <c r="AT79" s="6"/>
      <c r="AU79" s="5"/>
      <c r="AV79" s="5"/>
      <c r="AW79" s="6"/>
      <c r="AX79" s="5"/>
      <c r="AY79" s="26"/>
      <c r="AZ79" s="6"/>
      <c r="BA79" s="6"/>
      <c r="BB79" s="5"/>
      <c r="BC79" s="5"/>
      <c r="BD79" s="6"/>
      <c r="BE79" s="5"/>
      <c r="BF79" s="6"/>
      <c r="BG79" s="27"/>
      <c r="BH79" s="5"/>
      <c r="BI79" s="5"/>
      <c r="BJ79" s="5"/>
      <c r="BK79" s="6"/>
      <c r="BL79" s="6"/>
      <c r="BM79" s="6"/>
      <c r="BN79" s="5"/>
      <c r="BO79" s="6"/>
      <c r="BP79" s="5"/>
      <c r="BQ79" s="6"/>
      <c r="BR79" s="5"/>
      <c r="BS79" s="6"/>
      <c r="BT79" s="6"/>
      <c r="BU79" s="6"/>
    </row>
    <row r="80" spans="1:73" s="13" customFormat="1" ht="15.75" x14ac:dyDescent="0.25">
      <c r="A80" s="10" t="s">
        <v>139</v>
      </c>
      <c r="B80" s="10" t="s">
        <v>140</v>
      </c>
      <c r="C80" s="15" t="s">
        <v>73</v>
      </c>
      <c r="D80" s="29">
        <v>4.3415340086830678</v>
      </c>
      <c r="E80" s="29">
        <v>0.86994345367551118</v>
      </c>
      <c r="F80" s="29">
        <v>1.2398585396297066</v>
      </c>
      <c r="G80" s="29">
        <v>5.4900032776138969</v>
      </c>
      <c r="H80" s="29">
        <v>0.66208619612742037</v>
      </c>
      <c r="I80" s="29">
        <v>7.0521861777150904E-2</v>
      </c>
      <c r="J80" s="29">
        <v>0.38948069241011984</v>
      </c>
      <c r="K80" s="29">
        <v>5.8059235766535378E-2</v>
      </c>
      <c r="L80" s="15">
        <v>363</v>
      </c>
      <c r="M80" s="29">
        <f t="shared" si="20"/>
        <v>3.5016365737817967</v>
      </c>
      <c r="N80" s="29">
        <f t="shared" si="21"/>
        <v>14.983722093306227</v>
      </c>
      <c r="O80" s="29">
        <f t="shared" si="22"/>
        <v>0.85748082766489564</v>
      </c>
      <c r="P80" s="29">
        <f t="shared" si="23"/>
        <v>0.66699880771264275</v>
      </c>
      <c r="Q80" s="29">
        <f t="shared" si="24"/>
        <v>0.19048201995225292</v>
      </c>
      <c r="R80" s="29">
        <f t="shared" si="25"/>
        <v>5.0085328163957108</v>
      </c>
      <c r="S80" s="29">
        <f t="shared" si="26"/>
        <v>1.4303405595819596</v>
      </c>
      <c r="T80" s="29">
        <f t="shared" si="27"/>
        <v>1.2462626010615652E-2</v>
      </c>
      <c r="U80" s="21">
        <f t="shared" si="28"/>
        <v>100.37139912616655</v>
      </c>
      <c r="V80" s="21">
        <f t="shared" si="29"/>
        <v>17.381705669971559</v>
      </c>
      <c r="W80" s="21">
        <f t="shared" si="30"/>
        <v>0.28649714966932532</v>
      </c>
      <c r="X80" s="21">
        <f t="shared" si="31"/>
        <v>334.9605416481939</v>
      </c>
      <c r="Y80" s="21">
        <f t="shared" si="32"/>
        <v>31.800489727541802</v>
      </c>
      <c r="Z80" s="21">
        <f t="shared" si="33"/>
        <v>2.4998887549504043</v>
      </c>
      <c r="AA80"/>
      <c r="AB80"/>
      <c r="AC80"/>
      <c r="AD80"/>
      <c r="AE80" s="2"/>
      <c r="AF80" s="3"/>
      <c r="AG80" s="3"/>
      <c r="AH80" s="24"/>
      <c r="AI80" s="2"/>
      <c r="AJ80" s="2"/>
      <c r="AK80" s="2"/>
      <c r="AL80" s="3"/>
      <c r="AM80" s="2"/>
      <c r="AN80" s="3"/>
      <c r="AO80" s="2"/>
      <c r="AP80" s="3"/>
      <c r="AQ80" s="2"/>
      <c r="AR80" s="2"/>
      <c r="AS80" s="2"/>
      <c r="AT80" s="2"/>
      <c r="AU80" s="2"/>
      <c r="AV80" s="2"/>
      <c r="AW80" s="3"/>
      <c r="AX80" s="3"/>
      <c r="AY80" s="12"/>
      <c r="AZ80" s="3"/>
      <c r="BA80" s="2"/>
      <c r="BB80" s="2"/>
      <c r="BC80" s="2"/>
      <c r="BD80" s="2"/>
      <c r="BE80" s="2"/>
      <c r="BF80" s="3"/>
      <c r="BG80" s="12"/>
      <c r="BH80" s="2"/>
      <c r="BI80" s="3"/>
      <c r="BJ80" s="2"/>
      <c r="BK80" s="2"/>
      <c r="BL80" s="2"/>
      <c r="BM80" s="3"/>
      <c r="BN80" s="2"/>
      <c r="BO80" s="3"/>
      <c r="BP80" s="2"/>
      <c r="BQ80" s="2"/>
      <c r="BR80" s="2"/>
      <c r="BS80" s="2"/>
      <c r="BT80" s="2"/>
      <c r="BU80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6"/>
  <sheetViews>
    <sheetView workbookViewId="0">
      <pane ySplit="6000" topLeftCell="A76" activePane="bottomLeft"/>
      <selection activeCell="J1" sqref="J1:K1048576"/>
      <selection pane="bottomLeft" activeCell="N91" sqref="N91"/>
    </sheetView>
  </sheetViews>
  <sheetFormatPr defaultRowHeight="15" x14ac:dyDescent="0.25"/>
  <cols>
    <col min="1" max="1" width="9.85546875" style="10" bestFit="1" customWidth="1"/>
    <col min="2" max="2" width="15.140625" style="15" bestFit="1" customWidth="1"/>
    <col min="3" max="3" width="23.28515625" style="15" bestFit="1" customWidth="1"/>
    <col min="4" max="4" width="24.85546875" style="15" bestFit="1" customWidth="1"/>
    <col min="5" max="5" width="14.7109375" style="18" bestFit="1" customWidth="1"/>
    <col min="6" max="6" width="12" style="15" bestFit="1" customWidth="1"/>
    <col min="7" max="7" width="15.85546875" style="15" bestFit="1" customWidth="1"/>
    <col min="8" max="8" width="8.140625" style="15" bestFit="1" customWidth="1"/>
    <col min="9" max="9" width="8.28515625" style="15" bestFit="1" customWidth="1"/>
    <col min="10" max="11" width="12" style="21" bestFit="1" customWidth="1"/>
    <col min="12" max="12" width="6" style="15" bestFit="1" customWidth="1"/>
    <col min="13" max="13" width="6.140625" style="15" bestFit="1" customWidth="1"/>
    <col min="14" max="14" width="19.140625" customWidth="1"/>
    <col min="15" max="15" width="3.28515625" bestFit="1" customWidth="1"/>
    <col min="16" max="16" width="6.7109375" bestFit="1" customWidth="1"/>
    <col min="17" max="17" width="7" bestFit="1" customWidth="1"/>
    <col min="18" max="18" width="9.85546875" bestFit="1" customWidth="1"/>
    <col min="19" max="19" width="5" bestFit="1" customWidth="1"/>
    <col min="20" max="20" width="7" bestFit="1" customWidth="1"/>
    <col min="21" max="21" width="5" bestFit="1" customWidth="1"/>
    <col min="22" max="22" width="6.28515625" bestFit="1" customWidth="1"/>
    <col min="23" max="23" width="7.28515625" bestFit="1" customWidth="1"/>
    <col min="24" max="24" width="6.28515625" bestFit="1" customWidth="1"/>
    <col min="25" max="25" width="3.28515625" bestFit="1" customWidth="1"/>
    <col min="26" max="26" width="4.5703125" bestFit="1" customWidth="1"/>
    <col min="27" max="27" width="9.5703125" bestFit="1" customWidth="1"/>
    <col min="28" max="29" width="7" bestFit="1" customWidth="1"/>
    <col min="30" max="30" width="10" bestFit="1" customWidth="1"/>
    <col min="31" max="31" width="6.7109375" bestFit="1" customWidth="1"/>
    <col min="32" max="32" width="6" bestFit="1" customWidth="1"/>
    <col min="33" max="33" width="5" bestFit="1" customWidth="1"/>
    <col min="34" max="34" width="6" bestFit="1" customWidth="1"/>
    <col min="35" max="35" width="3.5703125" bestFit="1" customWidth="1"/>
    <col min="36" max="36" width="3.42578125" bestFit="1" customWidth="1"/>
    <col min="37" max="37" width="8.7109375" bestFit="1" customWidth="1"/>
    <col min="38" max="38" width="5.85546875" bestFit="1" customWidth="1"/>
    <col min="39" max="39" width="3.28515625" bestFit="1" customWidth="1"/>
    <col min="40" max="40" width="5" bestFit="1" customWidth="1"/>
    <col min="41" max="41" width="7.7109375" bestFit="1" customWidth="1"/>
    <col min="42" max="42" width="6" bestFit="1" customWidth="1"/>
    <col min="43" max="43" width="9" bestFit="1" customWidth="1"/>
    <col min="44" max="44" width="5" bestFit="1" customWidth="1"/>
    <col min="45" max="45" width="6" bestFit="1" customWidth="1"/>
    <col min="46" max="46" width="9" bestFit="1" customWidth="1"/>
    <col min="47" max="47" width="5" bestFit="1" customWidth="1"/>
    <col min="48" max="48" width="5.5703125" bestFit="1" customWidth="1"/>
    <col min="49" max="49" width="7" bestFit="1" customWidth="1"/>
    <col min="50" max="50" width="4.85546875" bestFit="1" customWidth="1"/>
    <col min="51" max="51" width="5" bestFit="1" customWidth="1"/>
    <col min="52" max="52" width="8.7109375" bestFit="1" customWidth="1"/>
    <col min="53" max="53" width="6" bestFit="1" customWidth="1"/>
    <col min="54" max="54" width="3.28515625" bestFit="1" customWidth="1"/>
    <col min="55" max="56" width="5" bestFit="1" customWidth="1"/>
    <col min="57" max="57" width="4.5703125" bestFit="1" customWidth="1"/>
    <col min="58" max="58" width="3.28515625" bestFit="1" customWidth="1"/>
    <col min="59" max="59" width="3.140625" bestFit="1" customWidth="1"/>
    <col min="60" max="60" width="6" bestFit="1" customWidth="1"/>
    <col min="61" max="61" width="3.7109375" bestFit="1" customWidth="1"/>
    <col min="62" max="62" width="6" bestFit="1" customWidth="1"/>
    <col min="63" max="63" width="8" bestFit="1" customWidth="1"/>
    <col min="64" max="64" width="3.140625" bestFit="1" customWidth="1"/>
    <col min="65" max="65" width="5" bestFit="1" customWidth="1"/>
    <col min="66" max="69" width="6" bestFit="1" customWidth="1"/>
    <col min="70" max="70" width="5" bestFit="1" customWidth="1"/>
    <col min="71" max="71" width="3.140625" bestFit="1" customWidth="1"/>
    <col min="72" max="72" width="6" bestFit="1" customWidth="1"/>
    <col min="73" max="73" width="2.5703125" bestFit="1" customWidth="1"/>
    <col min="74" max="74" width="8" bestFit="1" customWidth="1"/>
    <col min="75" max="76" width="7" bestFit="1" customWidth="1"/>
    <col min="77" max="84" width="12" bestFit="1" customWidth="1"/>
    <col min="85" max="85" width="6.28515625" bestFit="1" customWidth="1"/>
    <col min="87" max="87" width="12" bestFit="1" customWidth="1"/>
    <col min="88" max="88" width="12.7109375" bestFit="1" customWidth="1"/>
    <col min="89" max="89" width="7.140625" bestFit="1" customWidth="1"/>
    <col min="90" max="93" width="12" bestFit="1" customWidth="1"/>
    <col min="94" max="94" width="11.85546875" bestFit="1" customWidth="1"/>
    <col min="95" max="95" width="6" bestFit="1" customWidth="1"/>
  </cols>
  <sheetData>
    <row r="1" spans="1:13" s="19" customFormat="1" x14ac:dyDescent="0.25">
      <c r="A1" s="33" t="s">
        <v>233</v>
      </c>
      <c r="B1" s="37" t="s">
        <v>275</v>
      </c>
      <c r="C1" s="37" t="s">
        <v>277</v>
      </c>
      <c r="D1" s="37" t="s">
        <v>278</v>
      </c>
      <c r="E1" s="38" t="s">
        <v>279</v>
      </c>
      <c r="F1" s="37" t="s">
        <v>276</v>
      </c>
      <c r="G1" s="37" t="s">
        <v>280</v>
      </c>
      <c r="H1" s="37" t="s">
        <v>284</v>
      </c>
      <c r="I1" s="37" t="s">
        <v>285</v>
      </c>
      <c r="J1" s="34" t="s">
        <v>252</v>
      </c>
      <c r="K1" s="34" t="s">
        <v>273</v>
      </c>
      <c r="L1" s="37" t="s">
        <v>253</v>
      </c>
      <c r="M1" s="41" t="s">
        <v>254</v>
      </c>
    </row>
    <row r="2" spans="1:13" x14ac:dyDescent="0.25">
      <c r="A2" s="10" t="s">
        <v>71</v>
      </c>
      <c r="B2" s="15" t="s">
        <v>72</v>
      </c>
      <c r="C2" s="15">
        <v>448737</v>
      </c>
      <c r="D2" s="15">
        <v>4073603</v>
      </c>
      <c r="E2" s="18">
        <v>41926</v>
      </c>
      <c r="F2" s="15" t="s">
        <v>73</v>
      </c>
      <c r="G2" s="15">
        <v>298</v>
      </c>
      <c r="H2" s="15">
        <v>1.5</v>
      </c>
      <c r="I2" s="15">
        <v>0</v>
      </c>
      <c r="J2" s="21" t="str">
        <f t="shared" ref="J2:J33" si="0">IF(OR($H2=0,$I2=0),"",1/($I2/$H2))</f>
        <v/>
      </c>
      <c r="K2" s="21" t="str">
        <f t="shared" ref="K2:K33" si="1">IF(OR($H2=0,$I2=0),"",1/(($I2/79.904)/($H2/35.45)))</f>
        <v/>
      </c>
      <c r="M2" s="15" t="s">
        <v>256</v>
      </c>
    </row>
    <row r="3" spans="1:13" x14ac:dyDescent="0.25">
      <c r="A3" s="10" t="s">
        <v>75</v>
      </c>
      <c r="B3" s="15" t="s">
        <v>76</v>
      </c>
      <c r="C3" s="15">
        <v>461021</v>
      </c>
      <c r="D3" s="15">
        <v>4084590</v>
      </c>
      <c r="E3" s="18">
        <v>38043</v>
      </c>
      <c r="F3" s="15" t="s">
        <v>73</v>
      </c>
      <c r="G3" s="15">
        <v>70</v>
      </c>
      <c r="H3" s="15">
        <v>17</v>
      </c>
      <c r="I3" s="15">
        <v>0.13</v>
      </c>
      <c r="J3" s="21">
        <f t="shared" si="0"/>
        <v>130.76923076923077</v>
      </c>
      <c r="K3" s="21">
        <f t="shared" si="1"/>
        <v>294.75273950309207</v>
      </c>
    </row>
    <row r="4" spans="1:13" x14ac:dyDescent="0.25">
      <c r="A4" s="10" t="s">
        <v>77</v>
      </c>
      <c r="B4" s="15" t="s">
        <v>78</v>
      </c>
      <c r="C4" s="15">
        <v>443957</v>
      </c>
      <c r="D4" s="15">
        <v>4090940</v>
      </c>
      <c r="E4" s="18">
        <v>37928</v>
      </c>
      <c r="F4" s="15" t="s">
        <v>73</v>
      </c>
      <c r="G4" s="15">
        <v>0</v>
      </c>
      <c r="H4" s="15">
        <v>3.9</v>
      </c>
      <c r="I4" s="15">
        <v>0.11</v>
      </c>
      <c r="J4" s="21">
        <f t="shared" si="0"/>
        <v>35.454545454545453</v>
      </c>
      <c r="K4" s="21">
        <f t="shared" si="1"/>
        <v>79.914245416078984</v>
      </c>
    </row>
    <row r="5" spans="1:13" x14ac:dyDescent="0.25">
      <c r="A5" s="10" t="s">
        <v>79</v>
      </c>
      <c r="B5" s="15" t="s">
        <v>80</v>
      </c>
      <c r="C5" s="15">
        <v>448129</v>
      </c>
      <c r="D5" s="15">
        <v>4082470</v>
      </c>
      <c r="E5" s="18">
        <v>37926</v>
      </c>
      <c r="F5" s="15" t="s">
        <v>73</v>
      </c>
      <c r="G5" s="15">
        <v>60</v>
      </c>
      <c r="H5" s="15">
        <v>3.2</v>
      </c>
      <c r="I5" s="15">
        <v>0.1</v>
      </c>
      <c r="J5" s="21">
        <f t="shared" si="0"/>
        <v>32</v>
      </c>
      <c r="K5" s="21">
        <f t="shared" si="1"/>
        <v>72.12772919605078</v>
      </c>
    </row>
    <row r="6" spans="1:13" x14ac:dyDescent="0.25">
      <c r="A6" s="10" t="s">
        <v>81</v>
      </c>
      <c r="B6" s="15" t="s">
        <v>82</v>
      </c>
      <c r="C6" s="15">
        <v>459818</v>
      </c>
      <c r="D6" s="15">
        <v>4089520</v>
      </c>
      <c r="E6" s="18">
        <v>37928</v>
      </c>
      <c r="F6" s="15" t="s">
        <v>73</v>
      </c>
      <c r="G6" s="15">
        <v>200</v>
      </c>
      <c r="H6" s="15">
        <v>6.5</v>
      </c>
      <c r="I6" s="15">
        <v>0</v>
      </c>
      <c r="J6" s="21" t="str">
        <f t="shared" si="0"/>
        <v/>
      </c>
      <c r="K6" s="21" t="str">
        <f t="shared" si="1"/>
        <v/>
      </c>
      <c r="M6" s="15" t="s">
        <v>256</v>
      </c>
    </row>
    <row r="7" spans="1:13" x14ac:dyDescent="0.25">
      <c r="A7" s="10" t="s">
        <v>267</v>
      </c>
      <c r="B7" s="15" t="s">
        <v>268</v>
      </c>
      <c r="C7" s="15">
        <v>447800</v>
      </c>
      <c r="D7" s="15">
        <v>4065750</v>
      </c>
      <c r="E7" s="18">
        <v>37956</v>
      </c>
      <c r="F7" s="15" t="s">
        <v>73</v>
      </c>
      <c r="G7" s="15">
        <v>235</v>
      </c>
      <c r="H7" s="15">
        <v>3</v>
      </c>
      <c r="I7" s="15">
        <v>0</v>
      </c>
      <c r="J7" s="21" t="str">
        <f t="shared" si="0"/>
        <v/>
      </c>
      <c r="K7" s="21" t="str">
        <f t="shared" si="1"/>
        <v/>
      </c>
      <c r="M7" s="15" t="s">
        <v>256</v>
      </c>
    </row>
    <row r="8" spans="1:13" x14ac:dyDescent="0.25">
      <c r="A8" s="10" t="s">
        <v>83</v>
      </c>
      <c r="B8" s="15" t="s">
        <v>84</v>
      </c>
      <c r="C8" s="15">
        <v>453457</v>
      </c>
      <c r="D8" s="15">
        <v>4092260</v>
      </c>
      <c r="E8" s="18">
        <v>38416</v>
      </c>
      <c r="F8" s="15" t="s">
        <v>73</v>
      </c>
      <c r="G8" s="15">
        <v>0</v>
      </c>
      <c r="H8" s="15">
        <v>1.3</v>
      </c>
      <c r="I8" s="15">
        <v>0</v>
      </c>
      <c r="J8" s="21" t="str">
        <f t="shared" si="0"/>
        <v/>
      </c>
      <c r="K8" s="21" t="str">
        <f t="shared" si="1"/>
        <v/>
      </c>
      <c r="M8" s="15" t="s">
        <v>256</v>
      </c>
    </row>
    <row r="9" spans="1:13" x14ac:dyDescent="0.25">
      <c r="A9" s="10" t="s">
        <v>85</v>
      </c>
      <c r="B9" s="15" t="s">
        <v>86</v>
      </c>
      <c r="C9" s="15">
        <v>451978</v>
      </c>
      <c r="D9" s="15">
        <v>4091230</v>
      </c>
      <c r="E9" s="18">
        <v>38416</v>
      </c>
      <c r="F9" s="15" t="s">
        <v>73</v>
      </c>
      <c r="G9" s="15">
        <v>0</v>
      </c>
      <c r="H9" s="15">
        <v>1.5</v>
      </c>
      <c r="I9" s="15">
        <v>0</v>
      </c>
      <c r="J9" s="21" t="str">
        <f t="shared" si="0"/>
        <v/>
      </c>
      <c r="K9" s="21" t="str">
        <f t="shared" si="1"/>
        <v/>
      </c>
      <c r="M9" s="15" t="s">
        <v>256</v>
      </c>
    </row>
    <row r="10" spans="1:13" x14ac:dyDescent="0.25">
      <c r="A10" s="10" t="s">
        <v>87</v>
      </c>
      <c r="B10" s="15" t="s">
        <v>88</v>
      </c>
      <c r="C10" s="15">
        <v>453131</v>
      </c>
      <c r="D10" s="15">
        <v>4092310</v>
      </c>
      <c r="E10" s="18">
        <v>38416</v>
      </c>
      <c r="F10" s="15" t="s">
        <v>73</v>
      </c>
      <c r="G10" s="15">
        <v>0</v>
      </c>
      <c r="H10" s="15">
        <v>1.5</v>
      </c>
      <c r="I10" s="15">
        <v>0</v>
      </c>
      <c r="J10" s="21" t="str">
        <f t="shared" si="0"/>
        <v/>
      </c>
      <c r="K10" s="21" t="str">
        <f t="shared" si="1"/>
        <v/>
      </c>
      <c r="M10" s="15" t="s">
        <v>256</v>
      </c>
    </row>
    <row r="11" spans="1:13" x14ac:dyDescent="0.25">
      <c r="A11" s="10" t="s">
        <v>89</v>
      </c>
      <c r="B11" s="15" t="s">
        <v>90</v>
      </c>
      <c r="C11" s="15">
        <v>448265</v>
      </c>
      <c r="D11" s="15">
        <v>4074490</v>
      </c>
      <c r="E11" s="18">
        <v>38552</v>
      </c>
      <c r="F11" s="15" t="s">
        <v>73</v>
      </c>
      <c r="G11" s="15">
        <v>218</v>
      </c>
      <c r="H11" s="15">
        <v>1</v>
      </c>
      <c r="I11" s="15">
        <v>0</v>
      </c>
      <c r="J11" s="21" t="str">
        <f t="shared" si="0"/>
        <v/>
      </c>
      <c r="K11" s="21" t="str">
        <f t="shared" si="1"/>
        <v/>
      </c>
      <c r="M11" s="15" t="s">
        <v>256</v>
      </c>
    </row>
    <row r="12" spans="1:13" x14ac:dyDescent="0.25">
      <c r="A12" s="10" t="s">
        <v>91</v>
      </c>
      <c r="B12" s="15" t="s">
        <v>92</v>
      </c>
      <c r="C12" s="15">
        <v>450117</v>
      </c>
      <c r="D12" s="15">
        <v>4074390</v>
      </c>
      <c r="E12" s="18">
        <v>38552</v>
      </c>
      <c r="F12" s="15" t="s">
        <v>73</v>
      </c>
      <c r="G12" s="15">
        <v>438</v>
      </c>
      <c r="H12" s="15">
        <v>1.8</v>
      </c>
      <c r="I12" s="15">
        <v>0</v>
      </c>
      <c r="J12" s="21" t="str">
        <f t="shared" si="0"/>
        <v/>
      </c>
      <c r="K12" s="21" t="str">
        <f t="shared" si="1"/>
        <v/>
      </c>
      <c r="M12" s="15" t="s">
        <v>256</v>
      </c>
    </row>
    <row r="13" spans="1:13" x14ac:dyDescent="0.25">
      <c r="A13" s="10" t="s">
        <v>93</v>
      </c>
      <c r="B13" s="15" t="s">
        <v>94</v>
      </c>
      <c r="C13" s="15">
        <v>449988</v>
      </c>
      <c r="D13" s="15">
        <v>4074330</v>
      </c>
      <c r="E13" s="18">
        <v>38552</v>
      </c>
      <c r="F13" s="15" t="s">
        <v>73</v>
      </c>
      <c r="G13" s="15">
        <v>375</v>
      </c>
      <c r="H13" s="15">
        <v>2.5</v>
      </c>
      <c r="I13" s="15">
        <v>0</v>
      </c>
      <c r="J13" s="21" t="str">
        <f t="shared" si="0"/>
        <v/>
      </c>
      <c r="K13" s="21" t="str">
        <f t="shared" si="1"/>
        <v/>
      </c>
      <c r="M13" s="15" t="s">
        <v>256</v>
      </c>
    </row>
    <row r="14" spans="1:13" x14ac:dyDescent="0.25">
      <c r="A14" s="10" t="s">
        <v>95</v>
      </c>
      <c r="B14" s="15" t="s">
        <v>96</v>
      </c>
      <c r="C14" s="15">
        <v>449616</v>
      </c>
      <c r="D14" s="15">
        <v>4075730</v>
      </c>
      <c r="E14" s="18">
        <v>38552</v>
      </c>
      <c r="F14" s="15" t="s">
        <v>73</v>
      </c>
      <c r="G14" s="15">
        <v>355</v>
      </c>
      <c r="H14" s="15">
        <v>1.3</v>
      </c>
      <c r="I14" s="15">
        <v>0</v>
      </c>
      <c r="J14" s="21" t="str">
        <f t="shared" si="0"/>
        <v/>
      </c>
      <c r="K14" s="21" t="str">
        <f t="shared" si="1"/>
        <v/>
      </c>
      <c r="M14" s="15" t="s">
        <v>256</v>
      </c>
    </row>
    <row r="15" spans="1:13" x14ac:dyDescent="0.25">
      <c r="A15" s="10" t="s">
        <v>97</v>
      </c>
      <c r="B15" s="15" t="s">
        <v>98</v>
      </c>
      <c r="C15" s="15">
        <v>449870</v>
      </c>
      <c r="D15" s="15">
        <v>4072950</v>
      </c>
      <c r="E15" s="18">
        <v>38552</v>
      </c>
      <c r="F15" s="15" t="s">
        <v>73</v>
      </c>
      <c r="G15" s="15">
        <v>172</v>
      </c>
      <c r="H15" s="15">
        <v>1.9</v>
      </c>
      <c r="I15" s="15">
        <v>0</v>
      </c>
      <c r="J15" s="21" t="str">
        <f t="shared" si="0"/>
        <v/>
      </c>
      <c r="K15" s="21" t="str">
        <f t="shared" si="1"/>
        <v/>
      </c>
      <c r="M15" s="15" t="s">
        <v>256</v>
      </c>
    </row>
    <row r="16" spans="1:13" x14ac:dyDescent="0.25">
      <c r="A16" s="10" t="s">
        <v>99</v>
      </c>
      <c r="B16" s="15" t="s">
        <v>100</v>
      </c>
      <c r="C16" s="15">
        <v>449863</v>
      </c>
      <c r="D16" s="15">
        <v>4074550</v>
      </c>
      <c r="E16" s="18">
        <v>38633</v>
      </c>
      <c r="F16" s="15" t="s">
        <v>73</v>
      </c>
      <c r="G16" s="15">
        <v>200</v>
      </c>
      <c r="H16" s="15">
        <v>2</v>
      </c>
      <c r="I16" s="15">
        <v>0</v>
      </c>
      <c r="J16" s="21" t="str">
        <f t="shared" si="0"/>
        <v/>
      </c>
      <c r="K16" s="21" t="str">
        <f t="shared" si="1"/>
        <v/>
      </c>
      <c r="M16" s="15" t="s">
        <v>256</v>
      </c>
    </row>
    <row r="17" spans="1:13" x14ac:dyDescent="0.25">
      <c r="A17" s="10" t="s">
        <v>101</v>
      </c>
      <c r="B17" s="15" t="s">
        <v>102</v>
      </c>
      <c r="C17" s="15">
        <v>445130</v>
      </c>
      <c r="D17" s="15">
        <v>4071440</v>
      </c>
      <c r="E17" s="18">
        <v>38638</v>
      </c>
      <c r="F17" s="15" t="s">
        <v>73</v>
      </c>
      <c r="G17" s="15">
        <v>100</v>
      </c>
      <c r="H17" s="15">
        <v>1.9</v>
      </c>
      <c r="I17" s="15">
        <v>0</v>
      </c>
      <c r="J17" s="21" t="str">
        <f t="shared" si="0"/>
        <v/>
      </c>
      <c r="K17" s="21" t="str">
        <f t="shared" si="1"/>
        <v/>
      </c>
      <c r="M17" s="15" t="s">
        <v>256</v>
      </c>
    </row>
    <row r="18" spans="1:13" x14ac:dyDescent="0.25">
      <c r="A18" s="10" t="s">
        <v>103</v>
      </c>
      <c r="B18" s="15" t="s">
        <v>104</v>
      </c>
      <c r="C18" s="15">
        <v>445115</v>
      </c>
      <c r="D18" s="15">
        <v>4077530</v>
      </c>
      <c r="E18" s="18">
        <v>38631</v>
      </c>
      <c r="F18" s="15" t="s">
        <v>73</v>
      </c>
      <c r="G18" s="15">
        <v>62</v>
      </c>
      <c r="H18" s="15">
        <v>1.4</v>
      </c>
      <c r="I18" s="15">
        <v>0</v>
      </c>
      <c r="J18" s="21" t="str">
        <f t="shared" si="0"/>
        <v/>
      </c>
      <c r="K18" s="21" t="str">
        <f t="shared" si="1"/>
        <v/>
      </c>
      <c r="M18" s="15" t="s">
        <v>256</v>
      </c>
    </row>
    <row r="19" spans="1:13" x14ac:dyDescent="0.25">
      <c r="A19" s="10" t="s">
        <v>105</v>
      </c>
      <c r="B19" s="15" t="s">
        <v>106</v>
      </c>
      <c r="C19" s="15">
        <v>443713</v>
      </c>
      <c r="D19" s="15">
        <v>4077930</v>
      </c>
      <c r="E19" s="18">
        <v>38637</v>
      </c>
      <c r="F19" s="15" t="s">
        <v>73</v>
      </c>
      <c r="G19" s="15">
        <v>0</v>
      </c>
      <c r="H19" s="15">
        <v>0.96</v>
      </c>
      <c r="I19" s="15">
        <v>0</v>
      </c>
      <c r="J19" s="21" t="str">
        <f t="shared" si="0"/>
        <v/>
      </c>
      <c r="K19" s="21" t="str">
        <f t="shared" si="1"/>
        <v/>
      </c>
      <c r="M19" s="15" t="s">
        <v>256</v>
      </c>
    </row>
    <row r="20" spans="1:13" x14ac:dyDescent="0.25">
      <c r="A20" s="10" t="s">
        <v>107</v>
      </c>
      <c r="B20" s="15" t="s">
        <v>108</v>
      </c>
      <c r="C20" s="15">
        <v>444657</v>
      </c>
      <c r="D20" s="15">
        <v>4071400</v>
      </c>
      <c r="E20" s="18">
        <v>38637</v>
      </c>
      <c r="F20" s="15" t="s">
        <v>73</v>
      </c>
      <c r="G20" s="15">
        <v>100</v>
      </c>
      <c r="H20" s="15">
        <v>2.1</v>
      </c>
      <c r="I20" s="15">
        <v>0</v>
      </c>
      <c r="J20" s="21" t="str">
        <f t="shared" si="0"/>
        <v/>
      </c>
      <c r="K20" s="21" t="str">
        <f t="shared" si="1"/>
        <v/>
      </c>
      <c r="M20" s="15" t="s">
        <v>256</v>
      </c>
    </row>
    <row r="21" spans="1:13" x14ac:dyDescent="0.25">
      <c r="A21" s="10" t="s">
        <v>261</v>
      </c>
      <c r="B21" s="15" t="s">
        <v>262</v>
      </c>
      <c r="C21" s="15">
        <v>448107</v>
      </c>
      <c r="D21" s="15">
        <v>4063193</v>
      </c>
      <c r="E21" s="18">
        <v>41957</v>
      </c>
      <c r="F21" s="15" t="s">
        <v>73</v>
      </c>
      <c r="G21" s="15">
        <v>500</v>
      </c>
      <c r="H21" s="15">
        <v>1.48</v>
      </c>
      <c r="I21" s="15">
        <v>0</v>
      </c>
      <c r="J21" s="21" t="str">
        <f t="shared" si="0"/>
        <v/>
      </c>
      <c r="K21" s="21" t="str">
        <f t="shared" si="1"/>
        <v/>
      </c>
      <c r="M21" s="15" t="s">
        <v>256</v>
      </c>
    </row>
    <row r="22" spans="1:13" x14ac:dyDescent="0.25">
      <c r="A22" s="10" t="s">
        <v>271</v>
      </c>
      <c r="B22" s="15" t="s">
        <v>272</v>
      </c>
      <c r="C22" s="15">
        <v>449270</v>
      </c>
      <c r="D22" s="15">
        <v>4065524</v>
      </c>
      <c r="E22" s="18">
        <v>42307</v>
      </c>
      <c r="F22" s="15" t="s">
        <v>73</v>
      </c>
      <c r="G22" s="15">
        <v>251</v>
      </c>
      <c r="H22" s="15">
        <v>4.13</v>
      </c>
      <c r="I22" s="15">
        <v>6.5000000000000002E-2</v>
      </c>
      <c r="J22" s="21">
        <f t="shared" si="0"/>
        <v>63.538461538461533</v>
      </c>
      <c r="K22" s="21">
        <f t="shared" si="1"/>
        <v>143.21515460562003</v>
      </c>
    </row>
    <row r="23" spans="1:13" x14ac:dyDescent="0.25">
      <c r="A23" s="10" t="s">
        <v>265</v>
      </c>
      <c r="B23" s="15" t="s">
        <v>266</v>
      </c>
      <c r="C23" s="15">
        <v>452112</v>
      </c>
      <c r="D23" s="15">
        <v>4064658</v>
      </c>
      <c r="E23" s="18">
        <v>37965</v>
      </c>
      <c r="F23" s="15" t="s">
        <v>73</v>
      </c>
      <c r="G23" s="15">
        <v>260</v>
      </c>
      <c r="H23" s="15">
        <v>3</v>
      </c>
      <c r="I23" s="15">
        <v>0</v>
      </c>
      <c r="J23" s="21" t="str">
        <f t="shared" si="0"/>
        <v/>
      </c>
      <c r="K23" s="21" t="str">
        <f t="shared" si="1"/>
        <v/>
      </c>
      <c r="M23" s="15" t="s">
        <v>256</v>
      </c>
    </row>
    <row r="24" spans="1:13" x14ac:dyDescent="0.25">
      <c r="A24" s="10" t="s">
        <v>269</v>
      </c>
      <c r="B24" s="15" t="s">
        <v>270</v>
      </c>
      <c r="C24" s="15">
        <v>451973</v>
      </c>
      <c r="D24" s="15">
        <v>4064679</v>
      </c>
      <c r="E24" s="18">
        <v>41880</v>
      </c>
      <c r="F24" s="15" t="s">
        <v>73</v>
      </c>
      <c r="G24" s="15">
        <v>80</v>
      </c>
      <c r="H24" s="15">
        <v>3.22</v>
      </c>
      <c r="I24" s="15">
        <v>5.8000000000000003E-2</v>
      </c>
      <c r="J24" s="21">
        <f t="shared" si="0"/>
        <v>55.517241379310349</v>
      </c>
      <c r="K24" s="21">
        <f t="shared" si="1"/>
        <v>125.13539224745877</v>
      </c>
    </row>
    <row r="25" spans="1:13" x14ac:dyDescent="0.25">
      <c r="A25" s="10" t="s">
        <v>109</v>
      </c>
      <c r="B25" s="15" t="s">
        <v>110</v>
      </c>
      <c r="C25" s="15">
        <v>444442</v>
      </c>
      <c r="D25" s="15">
        <v>4072556</v>
      </c>
      <c r="E25" s="18">
        <v>38021</v>
      </c>
      <c r="F25" s="15" t="s">
        <v>73</v>
      </c>
      <c r="G25" s="15">
        <v>100</v>
      </c>
      <c r="H25" s="15">
        <v>1.3</v>
      </c>
      <c r="I25" s="15">
        <v>0</v>
      </c>
      <c r="J25" s="21" t="str">
        <f t="shared" si="0"/>
        <v/>
      </c>
      <c r="K25" s="21" t="str">
        <f t="shared" si="1"/>
        <v/>
      </c>
      <c r="M25" s="15" t="s">
        <v>256</v>
      </c>
    </row>
    <row r="26" spans="1:13" x14ac:dyDescent="0.25">
      <c r="A26" s="10" t="s">
        <v>111</v>
      </c>
      <c r="B26" s="15" t="s">
        <v>112</v>
      </c>
      <c r="C26" s="15">
        <v>448249</v>
      </c>
      <c r="D26" s="15">
        <v>4077814</v>
      </c>
      <c r="E26" s="18">
        <v>37926</v>
      </c>
      <c r="F26" s="15" t="s">
        <v>73</v>
      </c>
      <c r="G26" s="15">
        <v>120</v>
      </c>
      <c r="H26" s="15">
        <v>1.1000000000000001</v>
      </c>
      <c r="I26" s="15">
        <v>0</v>
      </c>
      <c r="J26" s="21" t="str">
        <f t="shared" si="0"/>
        <v/>
      </c>
      <c r="K26" s="21" t="str">
        <f t="shared" si="1"/>
        <v/>
      </c>
      <c r="M26" s="15" t="s">
        <v>256</v>
      </c>
    </row>
    <row r="27" spans="1:13" x14ac:dyDescent="0.25">
      <c r="A27" s="10" t="s">
        <v>113</v>
      </c>
      <c r="B27" s="15" t="s">
        <v>114</v>
      </c>
      <c r="C27" s="15">
        <v>446918</v>
      </c>
      <c r="D27" s="15">
        <v>4068566</v>
      </c>
      <c r="E27" s="18">
        <v>37926</v>
      </c>
      <c r="F27" s="15" t="s">
        <v>73</v>
      </c>
      <c r="G27" s="15">
        <v>120</v>
      </c>
      <c r="H27" s="15">
        <v>1.9</v>
      </c>
      <c r="I27" s="15">
        <v>0</v>
      </c>
      <c r="J27" s="21" t="str">
        <f t="shared" si="0"/>
        <v/>
      </c>
      <c r="K27" s="21" t="str">
        <f t="shared" si="1"/>
        <v/>
      </c>
      <c r="M27" s="15" t="s">
        <v>256</v>
      </c>
    </row>
    <row r="28" spans="1:13" x14ac:dyDescent="0.25">
      <c r="A28" s="10" t="s">
        <v>115</v>
      </c>
      <c r="B28" s="15" t="s">
        <v>116</v>
      </c>
      <c r="C28" s="15">
        <v>445538</v>
      </c>
      <c r="D28" s="15">
        <v>4067612</v>
      </c>
      <c r="E28" s="18">
        <v>38009</v>
      </c>
      <c r="F28" s="15" t="s">
        <v>73</v>
      </c>
      <c r="G28" s="15">
        <v>120</v>
      </c>
      <c r="H28" s="15">
        <v>23</v>
      </c>
      <c r="I28" s="15">
        <v>0.3</v>
      </c>
      <c r="J28" s="21">
        <f t="shared" si="0"/>
        <v>76.666666666666671</v>
      </c>
      <c r="K28" s="21">
        <f t="shared" si="1"/>
        <v>172.80601786553831</v>
      </c>
    </row>
    <row r="29" spans="1:13" x14ac:dyDescent="0.25">
      <c r="A29" s="10" t="s">
        <v>117</v>
      </c>
      <c r="B29" s="15" t="s">
        <v>118</v>
      </c>
      <c r="C29" s="15">
        <v>446285</v>
      </c>
      <c r="D29" s="15">
        <v>4067184</v>
      </c>
      <c r="E29" s="18">
        <v>38279</v>
      </c>
      <c r="F29" s="15" t="s">
        <v>73</v>
      </c>
      <c r="G29" s="15">
        <v>160</v>
      </c>
      <c r="H29" s="15">
        <v>18</v>
      </c>
      <c r="I29" s="15">
        <v>0.28999999999999998</v>
      </c>
      <c r="J29" s="21">
        <f t="shared" si="0"/>
        <v>62.068965517241381</v>
      </c>
      <c r="K29" s="21">
        <f t="shared" si="1"/>
        <v>139.90292300958126</v>
      </c>
    </row>
    <row r="30" spans="1:13" x14ac:dyDescent="0.25">
      <c r="A30" s="10" t="s">
        <v>119</v>
      </c>
      <c r="B30" s="15" t="s">
        <v>120</v>
      </c>
      <c r="C30" s="15">
        <v>445611</v>
      </c>
      <c r="D30" s="15">
        <v>4067661</v>
      </c>
      <c r="E30" s="18">
        <v>38279</v>
      </c>
      <c r="F30" s="15" t="s">
        <v>73</v>
      </c>
      <c r="G30" s="15">
        <v>0</v>
      </c>
      <c r="H30" s="15">
        <v>12</v>
      </c>
      <c r="I30" s="15">
        <v>0</v>
      </c>
      <c r="J30" s="21" t="str">
        <f t="shared" si="0"/>
        <v/>
      </c>
      <c r="K30" s="21" t="str">
        <f t="shared" si="1"/>
        <v/>
      </c>
      <c r="M30" s="15" t="s">
        <v>256</v>
      </c>
    </row>
    <row r="31" spans="1:13" x14ac:dyDescent="0.25">
      <c r="A31" s="10" t="s">
        <v>160</v>
      </c>
      <c r="B31" s="15" t="s">
        <v>161</v>
      </c>
      <c r="C31" s="15">
        <v>445801</v>
      </c>
      <c r="D31" s="15">
        <v>4067711</v>
      </c>
      <c r="E31" s="18">
        <v>41894</v>
      </c>
      <c r="F31" s="15" t="s">
        <v>73</v>
      </c>
      <c r="G31" s="15">
        <v>139</v>
      </c>
      <c r="H31" s="15">
        <v>0</v>
      </c>
      <c r="I31" s="15">
        <v>0</v>
      </c>
      <c r="J31" s="21" t="str">
        <f t="shared" si="0"/>
        <v/>
      </c>
      <c r="K31" s="21" t="str">
        <f t="shared" si="1"/>
        <v/>
      </c>
      <c r="L31" s="15" t="s">
        <v>255</v>
      </c>
      <c r="M31" s="15" t="s">
        <v>256</v>
      </c>
    </row>
    <row r="32" spans="1:13" x14ac:dyDescent="0.25">
      <c r="A32" s="10" t="s">
        <v>121</v>
      </c>
      <c r="B32" s="15" t="s">
        <v>122</v>
      </c>
      <c r="C32" s="15">
        <v>445867</v>
      </c>
      <c r="D32" s="15">
        <v>4067593</v>
      </c>
      <c r="E32" s="18">
        <v>38279</v>
      </c>
      <c r="F32" s="15" t="s">
        <v>73</v>
      </c>
      <c r="G32" s="15">
        <v>160</v>
      </c>
      <c r="H32" s="15">
        <v>2.6</v>
      </c>
      <c r="I32" s="15">
        <v>0</v>
      </c>
      <c r="J32" s="21" t="str">
        <f t="shared" si="0"/>
        <v/>
      </c>
      <c r="K32" s="21" t="str">
        <f t="shared" si="1"/>
        <v/>
      </c>
      <c r="M32" s="15" t="s">
        <v>256</v>
      </c>
    </row>
    <row r="33" spans="1:13" x14ac:dyDescent="0.25">
      <c r="A33" s="10" t="s">
        <v>123</v>
      </c>
      <c r="B33" s="15" t="s">
        <v>124</v>
      </c>
      <c r="C33" s="15">
        <v>445580</v>
      </c>
      <c r="D33" s="15">
        <v>4070595</v>
      </c>
      <c r="E33" s="18">
        <v>38416</v>
      </c>
      <c r="F33" s="15" t="s">
        <v>73</v>
      </c>
      <c r="G33" s="15">
        <v>118</v>
      </c>
      <c r="H33" s="15">
        <v>1.8</v>
      </c>
      <c r="I33" s="15">
        <v>0</v>
      </c>
      <c r="J33" s="21" t="str">
        <f t="shared" si="0"/>
        <v/>
      </c>
      <c r="K33" s="21" t="str">
        <f t="shared" si="1"/>
        <v/>
      </c>
      <c r="M33" s="15" t="s">
        <v>256</v>
      </c>
    </row>
    <row r="34" spans="1:13" x14ac:dyDescent="0.25">
      <c r="A34" s="10" t="s">
        <v>125</v>
      </c>
      <c r="B34" s="15" t="s">
        <v>126</v>
      </c>
      <c r="C34" s="15">
        <v>445513</v>
      </c>
      <c r="D34" s="15">
        <v>4067729</v>
      </c>
      <c r="E34" s="18">
        <v>38416</v>
      </c>
      <c r="F34" s="15" t="s">
        <v>73</v>
      </c>
      <c r="G34" s="15">
        <v>0</v>
      </c>
      <c r="H34" s="15">
        <v>11</v>
      </c>
      <c r="I34" s="15">
        <v>0</v>
      </c>
      <c r="J34" s="21" t="str">
        <f t="shared" ref="J34:J52" si="2">IF(OR($H34=0,$I34=0),"",1/($I34/$H34))</f>
        <v/>
      </c>
      <c r="K34" s="21" t="str">
        <f t="shared" ref="K34:K52" si="3">IF(OR($H34=0,$I34=0),"",1/(($I34/79.904)/($H34/35.45)))</f>
        <v/>
      </c>
      <c r="M34" s="15" t="s">
        <v>256</v>
      </c>
    </row>
    <row r="35" spans="1:13" x14ac:dyDescent="0.25">
      <c r="A35" s="10" t="s">
        <v>127</v>
      </c>
      <c r="B35" s="15" t="s">
        <v>128</v>
      </c>
      <c r="C35" s="15">
        <v>444821</v>
      </c>
      <c r="D35" s="15">
        <v>4068174</v>
      </c>
      <c r="E35" s="18">
        <v>38412</v>
      </c>
      <c r="F35" s="15" t="s">
        <v>73</v>
      </c>
      <c r="G35" s="15">
        <v>140</v>
      </c>
      <c r="H35" s="15">
        <v>14</v>
      </c>
      <c r="I35" s="15">
        <v>0</v>
      </c>
      <c r="J35" s="21" t="str">
        <f t="shared" si="2"/>
        <v/>
      </c>
      <c r="K35" s="21" t="str">
        <f t="shared" si="3"/>
        <v/>
      </c>
      <c r="M35" s="15" t="s">
        <v>256</v>
      </c>
    </row>
    <row r="36" spans="1:13" x14ac:dyDescent="0.25">
      <c r="A36" s="10" t="s">
        <v>129</v>
      </c>
      <c r="B36" s="15" t="s">
        <v>130</v>
      </c>
      <c r="C36" s="15">
        <v>444928</v>
      </c>
      <c r="D36" s="15">
        <v>4069151</v>
      </c>
      <c r="E36" s="18">
        <v>38412</v>
      </c>
      <c r="F36" s="15" t="s">
        <v>73</v>
      </c>
      <c r="G36" s="15">
        <v>110</v>
      </c>
      <c r="H36" s="15">
        <v>2.2000000000000002</v>
      </c>
      <c r="I36" s="15">
        <v>0</v>
      </c>
      <c r="J36" s="21" t="str">
        <f t="shared" si="2"/>
        <v/>
      </c>
      <c r="K36" s="21" t="str">
        <f t="shared" si="3"/>
        <v/>
      </c>
      <c r="M36" s="15" t="s">
        <v>256</v>
      </c>
    </row>
    <row r="37" spans="1:13" x14ac:dyDescent="0.25">
      <c r="A37" s="10" t="s">
        <v>131</v>
      </c>
      <c r="B37" s="15" t="s">
        <v>132</v>
      </c>
      <c r="C37" s="15">
        <v>446563</v>
      </c>
      <c r="D37" s="15">
        <v>4071082</v>
      </c>
      <c r="E37" s="18">
        <v>38412</v>
      </c>
      <c r="F37" s="15" t="s">
        <v>73</v>
      </c>
      <c r="G37" s="15">
        <v>180</v>
      </c>
      <c r="H37" s="15">
        <v>1.7</v>
      </c>
      <c r="I37" s="15">
        <v>0</v>
      </c>
      <c r="J37" s="21" t="str">
        <f t="shared" si="2"/>
        <v/>
      </c>
      <c r="K37" s="21" t="str">
        <f t="shared" si="3"/>
        <v/>
      </c>
      <c r="M37" s="15" t="s">
        <v>256</v>
      </c>
    </row>
    <row r="38" spans="1:13" x14ac:dyDescent="0.25">
      <c r="A38" s="10" t="s">
        <v>133</v>
      </c>
      <c r="B38" s="15" t="s">
        <v>134</v>
      </c>
      <c r="C38" s="15">
        <v>447732</v>
      </c>
      <c r="D38" s="15">
        <v>4072484</v>
      </c>
      <c r="E38" s="18">
        <v>38552</v>
      </c>
      <c r="F38" s="15" t="s">
        <v>73</v>
      </c>
      <c r="G38" s="15">
        <v>180</v>
      </c>
      <c r="H38" s="15">
        <v>5.8</v>
      </c>
      <c r="I38" s="15">
        <v>0</v>
      </c>
      <c r="J38" s="21" t="str">
        <f t="shared" si="2"/>
        <v/>
      </c>
      <c r="K38" s="21" t="str">
        <f t="shared" si="3"/>
        <v/>
      </c>
      <c r="M38" s="15" t="s">
        <v>256</v>
      </c>
    </row>
    <row r="39" spans="1:13" x14ac:dyDescent="0.25">
      <c r="A39" s="10" t="s">
        <v>135</v>
      </c>
      <c r="B39" s="15" t="s">
        <v>136</v>
      </c>
      <c r="C39" s="15">
        <v>446067</v>
      </c>
      <c r="D39" s="15">
        <v>4066465</v>
      </c>
      <c r="E39" s="18">
        <v>38555</v>
      </c>
      <c r="F39" s="15" t="s">
        <v>73</v>
      </c>
      <c r="G39" s="15">
        <v>400</v>
      </c>
      <c r="H39" s="15">
        <v>2.2000000000000002</v>
      </c>
      <c r="I39" s="15">
        <v>0</v>
      </c>
      <c r="J39" s="21" t="str">
        <f t="shared" si="2"/>
        <v/>
      </c>
      <c r="K39" s="21" t="str">
        <f t="shared" si="3"/>
        <v/>
      </c>
      <c r="M39" s="15" t="s">
        <v>256</v>
      </c>
    </row>
    <row r="40" spans="1:13" x14ac:dyDescent="0.25">
      <c r="A40" s="10" t="s">
        <v>263</v>
      </c>
      <c r="B40" s="15" t="s">
        <v>264</v>
      </c>
      <c r="C40" s="15">
        <v>446805</v>
      </c>
      <c r="D40" s="15">
        <v>4065137</v>
      </c>
      <c r="E40" s="18">
        <v>41831</v>
      </c>
      <c r="F40" s="15" t="s">
        <v>73</v>
      </c>
      <c r="G40" s="15">
        <v>300</v>
      </c>
      <c r="H40" s="15">
        <v>1.89</v>
      </c>
      <c r="I40" s="15">
        <v>4.1000000000000002E-2</v>
      </c>
      <c r="J40" s="21">
        <f t="shared" si="2"/>
        <v>46.097560975609753</v>
      </c>
      <c r="K40" s="21">
        <f t="shared" si="3"/>
        <v>103.90351233272555</v>
      </c>
    </row>
    <row r="41" spans="1:13" x14ac:dyDescent="0.25">
      <c r="A41" s="10" t="s">
        <v>171</v>
      </c>
      <c r="B41" s="15" t="s">
        <v>172</v>
      </c>
      <c r="C41" s="15">
        <v>446470</v>
      </c>
      <c r="D41" s="15">
        <v>4071775</v>
      </c>
      <c r="E41" s="18">
        <v>41937</v>
      </c>
      <c r="F41" s="15" t="s">
        <v>73</v>
      </c>
      <c r="G41" s="15">
        <v>110</v>
      </c>
      <c r="H41" s="15">
        <v>5.83</v>
      </c>
      <c r="I41" s="15">
        <v>4.2999999999999997E-2</v>
      </c>
      <c r="J41" s="21">
        <f t="shared" si="2"/>
        <v>135.58139534883722</v>
      </c>
      <c r="K41" s="21">
        <f t="shared" si="3"/>
        <v>305.59931774198839</v>
      </c>
    </row>
    <row r="42" spans="1:13" x14ac:dyDescent="0.25">
      <c r="A42" s="10" t="s">
        <v>184</v>
      </c>
      <c r="B42" s="15" t="s">
        <v>185</v>
      </c>
      <c r="C42" s="15">
        <v>446067</v>
      </c>
      <c r="D42" s="15">
        <v>4066458</v>
      </c>
      <c r="E42" s="18">
        <v>41943</v>
      </c>
      <c r="F42" s="15" t="s">
        <v>73</v>
      </c>
      <c r="G42" s="15">
        <v>190</v>
      </c>
      <c r="H42" s="15">
        <v>6</v>
      </c>
      <c r="I42" s="15">
        <v>0</v>
      </c>
      <c r="J42" s="21" t="str">
        <f t="shared" si="2"/>
        <v/>
      </c>
      <c r="K42" s="21" t="str">
        <f t="shared" si="3"/>
        <v/>
      </c>
      <c r="M42" s="15" t="s">
        <v>256</v>
      </c>
    </row>
    <row r="43" spans="1:13" x14ac:dyDescent="0.25">
      <c r="A43" s="10" t="s">
        <v>173</v>
      </c>
      <c r="B43" s="15" t="s">
        <v>174</v>
      </c>
      <c r="C43" s="15">
        <v>449374</v>
      </c>
      <c r="D43" s="15">
        <v>4068240</v>
      </c>
      <c r="E43" s="18">
        <v>41828</v>
      </c>
      <c r="F43" s="15" t="s">
        <v>73</v>
      </c>
      <c r="G43" s="15">
        <v>0</v>
      </c>
      <c r="H43" s="15">
        <v>3.07</v>
      </c>
      <c r="I43" s="15">
        <v>6.3E-2</v>
      </c>
      <c r="J43" s="21">
        <f t="shared" si="2"/>
        <v>48.73015873015872</v>
      </c>
      <c r="K43" s="21">
        <f t="shared" si="3"/>
        <v>109.83736539279555</v>
      </c>
    </row>
    <row r="44" spans="1:13" x14ac:dyDescent="0.25">
      <c r="A44" s="10" t="s">
        <v>257</v>
      </c>
      <c r="B44" s="15" t="s">
        <v>258</v>
      </c>
      <c r="C44" s="15">
        <v>448573</v>
      </c>
      <c r="D44" s="15">
        <v>4065764</v>
      </c>
      <c r="E44" s="18">
        <v>41864</v>
      </c>
      <c r="F44" s="15" t="s">
        <v>73</v>
      </c>
      <c r="G44" s="15">
        <v>1000</v>
      </c>
      <c r="H44" s="15">
        <v>1.03</v>
      </c>
      <c r="I44" s="15">
        <v>1.2999999999999999E-2</v>
      </c>
      <c r="J44" s="21">
        <f t="shared" si="2"/>
        <v>79.230769230769241</v>
      </c>
      <c r="K44" s="21">
        <f t="shared" si="3"/>
        <v>178.58548334599107</v>
      </c>
    </row>
    <row r="45" spans="1:13" x14ac:dyDescent="0.25">
      <c r="A45" s="10" t="s">
        <v>158</v>
      </c>
      <c r="B45" s="15" t="s">
        <v>159</v>
      </c>
      <c r="C45" s="15">
        <v>439316</v>
      </c>
      <c r="D45" s="15">
        <v>4071765</v>
      </c>
      <c r="E45" s="18">
        <v>41937</v>
      </c>
      <c r="F45" s="15" t="s">
        <v>73</v>
      </c>
      <c r="G45" s="15">
        <v>270</v>
      </c>
      <c r="H45" s="15">
        <v>1.23</v>
      </c>
      <c r="I45" s="15">
        <v>1.2E-2</v>
      </c>
      <c r="J45" s="21">
        <f t="shared" si="2"/>
        <v>102.5</v>
      </c>
      <c r="K45" s="21">
        <f t="shared" si="3"/>
        <v>231.03413258110007</v>
      </c>
    </row>
    <row r="46" spans="1:13" x14ac:dyDescent="0.25">
      <c r="A46" s="10" t="s">
        <v>192</v>
      </c>
      <c r="B46" s="15" t="s">
        <v>193</v>
      </c>
      <c r="C46" s="15">
        <v>444891</v>
      </c>
      <c r="D46" s="15">
        <v>4069870</v>
      </c>
      <c r="E46" s="18">
        <v>42076</v>
      </c>
      <c r="F46" s="15" t="s">
        <v>73</v>
      </c>
      <c r="G46" s="15">
        <v>150</v>
      </c>
      <c r="H46" s="15">
        <v>1.33</v>
      </c>
      <c r="I46" s="15">
        <v>1.2999999999999999E-2</v>
      </c>
      <c r="J46" s="21">
        <f t="shared" si="2"/>
        <v>102.30769230769232</v>
      </c>
      <c r="K46" s="21">
        <f t="shared" si="3"/>
        <v>230.60067267006616</v>
      </c>
    </row>
    <row r="47" spans="1:13" x14ac:dyDescent="0.25">
      <c r="A47" s="10" t="s">
        <v>165</v>
      </c>
      <c r="B47" s="15" t="s">
        <v>166</v>
      </c>
      <c r="C47" s="15">
        <v>445025</v>
      </c>
      <c r="D47" s="15">
        <v>4068024</v>
      </c>
      <c r="E47" s="18">
        <v>43221</v>
      </c>
      <c r="F47" s="15" t="s">
        <v>73</v>
      </c>
      <c r="G47" s="15">
        <v>140</v>
      </c>
      <c r="H47" s="15">
        <v>4.96</v>
      </c>
      <c r="I47" s="15">
        <v>1.9E-2</v>
      </c>
      <c r="J47" s="21">
        <f t="shared" si="2"/>
        <v>261.0526315789474</v>
      </c>
      <c r="K47" s="21">
        <f t="shared" si="3"/>
        <v>588.41042238883517</v>
      </c>
    </row>
    <row r="48" spans="1:13" x14ac:dyDescent="0.25">
      <c r="A48" s="10" t="s">
        <v>188</v>
      </c>
      <c r="B48" s="15" t="s">
        <v>189</v>
      </c>
      <c r="C48" s="15">
        <v>450107</v>
      </c>
      <c r="D48" s="15">
        <v>4076031</v>
      </c>
      <c r="E48" s="18">
        <v>41865</v>
      </c>
      <c r="F48" s="15" t="s">
        <v>73</v>
      </c>
      <c r="G48" s="15">
        <v>509</v>
      </c>
      <c r="H48" s="15">
        <v>0</v>
      </c>
      <c r="I48" s="15">
        <v>0</v>
      </c>
      <c r="J48" s="21" t="str">
        <f t="shared" si="2"/>
        <v/>
      </c>
      <c r="K48" s="21" t="str">
        <f t="shared" si="3"/>
        <v/>
      </c>
      <c r="L48" s="15" t="s">
        <v>255</v>
      </c>
      <c r="M48" s="15" t="s">
        <v>256</v>
      </c>
    </row>
    <row r="49" spans="1:84" x14ac:dyDescent="0.25">
      <c r="A49" s="10" t="s">
        <v>177</v>
      </c>
      <c r="B49" s="15" t="s">
        <v>178</v>
      </c>
      <c r="C49" s="15">
        <v>444967</v>
      </c>
      <c r="D49" s="15">
        <v>4070036</v>
      </c>
      <c r="E49" s="18">
        <v>41866</v>
      </c>
      <c r="F49" s="15" t="s">
        <v>73</v>
      </c>
      <c r="G49" s="15">
        <v>0</v>
      </c>
      <c r="H49" s="15">
        <v>1.25</v>
      </c>
      <c r="I49" s="15">
        <v>0</v>
      </c>
      <c r="J49" s="21" t="str">
        <f t="shared" si="2"/>
        <v/>
      </c>
      <c r="K49" s="21" t="str">
        <f t="shared" si="3"/>
        <v/>
      </c>
      <c r="M49" s="15" t="s">
        <v>256</v>
      </c>
    </row>
    <row r="50" spans="1:84" x14ac:dyDescent="0.25">
      <c r="A50" s="10" t="s">
        <v>259</v>
      </c>
      <c r="B50" s="15" t="s">
        <v>260</v>
      </c>
      <c r="C50" s="15">
        <v>448618</v>
      </c>
      <c r="D50" s="15">
        <v>4065669</v>
      </c>
      <c r="E50" s="18">
        <v>41880</v>
      </c>
      <c r="F50" s="15" t="s">
        <v>73</v>
      </c>
      <c r="G50" s="15">
        <v>500</v>
      </c>
      <c r="H50" s="15">
        <v>1.3</v>
      </c>
      <c r="I50" s="15">
        <v>1.7000000000000001E-2</v>
      </c>
      <c r="J50" s="21">
        <f t="shared" si="2"/>
        <v>76.470588235294116</v>
      </c>
      <c r="K50" s="21">
        <f t="shared" si="3"/>
        <v>172.36405874056248</v>
      </c>
    </row>
    <row r="51" spans="1:84" x14ac:dyDescent="0.25">
      <c r="A51" s="10" t="s">
        <v>198</v>
      </c>
      <c r="B51" s="15" t="s">
        <v>199</v>
      </c>
      <c r="C51" s="15">
        <v>447398</v>
      </c>
      <c r="D51" s="15">
        <v>4066843</v>
      </c>
      <c r="E51" s="18">
        <v>41950</v>
      </c>
      <c r="F51" s="15" t="s">
        <v>73</v>
      </c>
      <c r="G51" s="15">
        <v>302</v>
      </c>
      <c r="H51" s="15">
        <v>3.11</v>
      </c>
      <c r="I51" s="15">
        <v>0</v>
      </c>
      <c r="J51" s="21" t="str">
        <f t="shared" si="2"/>
        <v/>
      </c>
      <c r="K51" s="21" t="str">
        <f t="shared" si="3"/>
        <v/>
      </c>
      <c r="M51" s="15" t="s">
        <v>256</v>
      </c>
    </row>
    <row r="52" spans="1:84" x14ac:dyDescent="0.25">
      <c r="A52" s="10" t="s">
        <v>190</v>
      </c>
      <c r="B52" s="15" t="s">
        <v>191</v>
      </c>
      <c r="C52" s="15">
        <v>447062</v>
      </c>
      <c r="D52" s="15">
        <v>4069336</v>
      </c>
      <c r="E52" s="18">
        <v>42083</v>
      </c>
      <c r="F52" s="15" t="s">
        <v>73</v>
      </c>
      <c r="G52" s="15">
        <v>196</v>
      </c>
      <c r="H52" s="15">
        <v>1.2</v>
      </c>
      <c r="I52" s="15">
        <v>0</v>
      </c>
      <c r="J52" s="21" t="str">
        <f t="shared" si="2"/>
        <v/>
      </c>
      <c r="K52" s="21" t="str">
        <f t="shared" si="3"/>
        <v/>
      </c>
      <c r="M52" s="15" t="s">
        <v>256</v>
      </c>
    </row>
    <row r="53" spans="1:84" x14ac:dyDescent="0.25">
      <c r="A53" s="10" t="s">
        <v>205</v>
      </c>
      <c r="B53" s="15" t="s">
        <v>206</v>
      </c>
      <c r="C53" s="15">
        <v>460238</v>
      </c>
      <c r="D53" s="15">
        <v>4086028</v>
      </c>
      <c r="E53" s="18">
        <v>39487</v>
      </c>
      <c r="F53" s="15" t="s">
        <v>202</v>
      </c>
      <c r="H53" s="15">
        <v>1</v>
      </c>
      <c r="J53" s="21" t="s">
        <v>74</v>
      </c>
      <c r="K53" s="21" t="s">
        <v>74</v>
      </c>
      <c r="M53" s="15" t="s">
        <v>256</v>
      </c>
    </row>
    <row r="54" spans="1:84" x14ac:dyDescent="0.25">
      <c r="A54" s="10" t="s">
        <v>207</v>
      </c>
      <c r="B54" s="15" t="s">
        <v>208</v>
      </c>
      <c r="C54" s="15">
        <v>451073</v>
      </c>
      <c r="D54" s="15">
        <v>4076023</v>
      </c>
      <c r="E54" s="18">
        <v>39486</v>
      </c>
      <c r="F54" s="15" t="s">
        <v>202</v>
      </c>
      <c r="J54" s="21" t="s">
        <v>74</v>
      </c>
      <c r="K54" s="21" t="s">
        <v>74</v>
      </c>
      <c r="L54" s="15" t="s">
        <v>255</v>
      </c>
      <c r="M54" s="15" t="s">
        <v>256</v>
      </c>
    </row>
    <row r="55" spans="1:84" x14ac:dyDescent="0.25">
      <c r="A55" s="10" t="s">
        <v>151</v>
      </c>
      <c r="B55" s="15" t="s">
        <v>152</v>
      </c>
      <c r="C55" s="15">
        <v>445854</v>
      </c>
      <c r="D55" s="15">
        <v>4081757</v>
      </c>
      <c r="E55" s="18">
        <v>42684</v>
      </c>
      <c r="F55" s="15" t="s">
        <v>73</v>
      </c>
      <c r="G55" s="15">
        <v>170</v>
      </c>
      <c r="H55" s="15">
        <v>4.71</v>
      </c>
      <c r="I55" s="15">
        <v>7.6999999999999999E-2</v>
      </c>
      <c r="J55" s="21">
        <f t="shared" ref="J55:J72" si="4">IF(OR($H55=0,$I55=0),"",1/($I55/$H55))</f>
        <v>61.168831168831169</v>
      </c>
      <c r="K55" s="21">
        <f t="shared" ref="K55:K72" si="5">IF(OR($H55=0,$I55=0),"",1/(($I55/79.904)/($H55/35.45)))</f>
        <v>137.87402780576264</v>
      </c>
    </row>
    <row r="56" spans="1:84" x14ac:dyDescent="0.25">
      <c r="A56" s="10" t="s">
        <v>153</v>
      </c>
      <c r="B56" s="15" t="s">
        <v>155</v>
      </c>
      <c r="C56" s="15">
        <v>445859</v>
      </c>
      <c r="D56" s="15">
        <v>4082527</v>
      </c>
      <c r="E56" s="18">
        <v>42685</v>
      </c>
      <c r="F56" s="15" t="s">
        <v>73</v>
      </c>
      <c r="G56" s="15">
        <v>112</v>
      </c>
      <c r="H56" s="15">
        <v>3.73</v>
      </c>
      <c r="I56" s="15">
        <v>2.1999999999999999E-2</v>
      </c>
      <c r="J56" s="21">
        <f t="shared" si="4"/>
        <v>169.54545454545456</v>
      </c>
      <c r="K56" s="21">
        <f t="shared" si="5"/>
        <v>382.15401974612132</v>
      </c>
    </row>
    <row r="57" spans="1:84" x14ac:dyDescent="0.25">
      <c r="A57" s="10" t="s">
        <v>153</v>
      </c>
      <c r="B57" s="15" t="s">
        <v>154</v>
      </c>
      <c r="C57" s="15">
        <v>445859</v>
      </c>
      <c r="D57" s="15">
        <v>4082527</v>
      </c>
      <c r="E57" s="18">
        <v>43222</v>
      </c>
      <c r="F57" s="15" t="s">
        <v>73</v>
      </c>
      <c r="G57" s="15">
        <v>112</v>
      </c>
      <c r="H57" s="15">
        <v>2.02</v>
      </c>
      <c r="I57" s="15">
        <v>4.4999999999999998E-2</v>
      </c>
      <c r="J57" s="21">
        <f t="shared" si="4"/>
        <v>44.888888888888893</v>
      </c>
      <c r="K57" s="21">
        <f t="shared" si="5"/>
        <v>101.17917567779344</v>
      </c>
    </row>
    <row r="58" spans="1:84" x14ac:dyDescent="0.25">
      <c r="A58" s="10" t="s">
        <v>194</v>
      </c>
      <c r="B58" s="15" t="s">
        <v>195</v>
      </c>
      <c r="C58" s="15">
        <v>444084</v>
      </c>
      <c r="D58" s="15">
        <v>4084798</v>
      </c>
      <c r="E58" s="18">
        <v>42825</v>
      </c>
      <c r="F58" s="15" t="s">
        <v>73</v>
      </c>
      <c r="G58" s="15">
        <v>438</v>
      </c>
      <c r="H58" s="15">
        <v>3.37</v>
      </c>
      <c r="I58" s="15">
        <v>4.9000000000000002E-2</v>
      </c>
      <c r="J58" s="21">
        <f t="shared" si="4"/>
        <v>68.775510204081627</v>
      </c>
      <c r="K58" s="21">
        <f t="shared" si="5"/>
        <v>155.01941797875705</v>
      </c>
    </row>
    <row r="59" spans="1:84" x14ac:dyDescent="0.25">
      <c r="A59" s="10" t="s">
        <v>149</v>
      </c>
      <c r="B59" s="15" t="s">
        <v>150</v>
      </c>
      <c r="C59" s="15">
        <v>443866</v>
      </c>
      <c r="D59" s="15">
        <v>4089616</v>
      </c>
      <c r="E59" s="18">
        <v>42684</v>
      </c>
      <c r="F59" s="15" t="s">
        <v>73</v>
      </c>
      <c r="G59" s="15">
        <v>450</v>
      </c>
      <c r="H59" s="15">
        <v>1.77</v>
      </c>
      <c r="I59" s="15">
        <v>2.1000000000000001E-2</v>
      </c>
      <c r="J59" s="21">
        <f t="shared" si="4"/>
        <v>84.285714285714278</v>
      </c>
      <c r="K59" s="21">
        <f t="shared" si="5"/>
        <v>189.97928672174083</v>
      </c>
    </row>
    <row r="60" spans="1:84" x14ac:dyDescent="0.25">
      <c r="A60" s="10" t="s">
        <v>149</v>
      </c>
      <c r="B60" s="15" t="s">
        <v>164</v>
      </c>
      <c r="C60" s="15">
        <v>443866</v>
      </c>
      <c r="D60" s="15">
        <v>4089616</v>
      </c>
      <c r="E60" s="18">
        <v>43222</v>
      </c>
      <c r="F60" s="15" t="s">
        <v>73</v>
      </c>
      <c r="G60" s="15">
        <v>450</v>
      </c>
      <c r="H60" s="15">
        <v>1.78</v>
      </c>
      <c r="I60" s="15">
        <v>4.2999999999999997E-2</v>
      </c>
      <c r="J60" s="21">
        <f t="shared" si="4"/>
        <v>41.395348837209305</v>
      </c>
      <c r="K60" s="21">
        <f t="shared" si="5"/>
        <v>93.304765965821503</v>
      </c>
    </row>
    <row r="61" spans="1:84" x14ac:dyDescent="0.25">
      <c r="A61" s="10" t="s">
        <v>141</v>
      </c>
      <c r="B61" s="15" t="s">
        <v>142</v>
      </c>
      <c r="C61" s="15">
        <v>446521</v>
      </c>
      <c r="D61" s="15">
        <v>4083746</v>
      </c>
      <c r="E61" s="18">
        <v>42668</v>
      </c>
      <c r="F61" s="15" t="s">
        <v>73</v>
      </c>
      <c r="G61" s="15">
        <v>210</v>
      </c>
      <c r="H61" s="15">
        <v>3.94</v>
      </c>
      <c r="I61" s="15">
        <v>6.9000000000000006E-2</v>
      </c>
      <c r="J61" s="21">
        <f t="shared" si="4"/>
        <v>57.101449275362313</v>
      </c>
      <c r="K61" s="21">
        <f t="shared" si="5"/>
        <v>128.70618343860505</v>
      </c>
    </row>
    <row r="62" spans="1:84" x14ac:dyDescent="0.25">
      <c r="A62" s="10" t="s">
        <v>167</v>
      </c>
      <c r="B62" s="15" t="s">
        <v>179</v>
      </c>
      <c r="C62" s="15">
        <v>446534</v>
      </c>
      <c r="D62" s="15">
        <v>4084300</v>
      </c>
      <c r="E62" s="18">
        <v>42685</v>
      </c>
      <c r="F62" s="15" t="s">
        <v>73</v>
      </c>
      <c r="G62" s="15">
        <v>252</v>
      </c>
      <c r="H62" s="15">
        <v>2.4500000000000002</v>
      </c>
      <c r="I62" s="15">
        <v>5.6000000000000001E-2</v>
      </c>
      <c r="J62" s="21">
        <f t="shared" si="4"/>
        <v>43.75</v>
      </c>
      <c r="K62" s="21">
        <f t="shared" si="5"/>
        <v>98.61212976022567</v>
      </c>
      <c r="CF62" s="30"/>
    </row>
    <row r="63" spans="1:84" x14ac:dyDescent="0.25">
      <c r="A63" s="10" t="s">
        <v>167</v>
      </c>
      <c r="B63" s="15" t="s">
        <v>168</v>
      </c>
      <c r="C63" s="15">
        <v>446534</v>
      </c>
      <c r="D63" s="15">
        <v>4084300</v>
      </c>
      <c r="E63" s="18">
        <v>43222</v>
      </c>
      <c r="F63" s="15" t="s">
        <v>73</v>
      </c>
      <c r="G63" s="15">
        <v>252</v>
      </c>
      <c r="H63" s="15">
        <v>6.62</v>
      </c>
      <c r="I63" s="15">
        <v>0.11</v>
      </c>
      <c r="J63" s="21">
        <f t="shared" si="4"/>
        <v>60.18181818181818</v>
      </c>
      <c r="K63" s="21">
        <f t="shared" si="5"/>
        <v>135.64930888575458</v>
      </c>
    </row>
    <row r="64" spans="1:84" x14ac:dyDescent="0.25">
      <c r="A64" s="10" t="s">
        <v>169</v>
      </c>
      <c r="B64" s="15" t="s">
        <v>170</v>
      </c>
      <c r="C64" s="15">
        <v>452812</v>
      </c>
      <c r="D64" s="15">
        <v>4092054</v>
      </c>
      <c r="E64" s="18">
        <v>43221</v>
      </c>
      <c r="F64" s="15" t="s">
        <v>73</v>
      </c>
      <c r="G64" s="15">
        <v>250</v>
      </c>
      <c r="H64" s="15">
        <v>1.68</v>
      </c>
      <c r="I64" s="15">
        <v>2.4E-2</v>
      </c>
      <c r="J64" s="21">
        <f t="shared" si="4"/>
        <v>70</v>
      </c>
      <c r="K64" s="21">
        <f t="shared" si="5"/>
        <v>157.77940761636106</v>
      </c>
    </row>
    <row r="65" spans="1:14" x14ac:dyDescent="0.25">
      <c r="A65" s="10" t="s">
        <v>162</v>
      </c>
      <c r="B65" s="15" t="s">
        <v>163</v>
      </c>
      <c r="C65" s="15">
        <v>449222</v>
      </c>
      <c r="D65" s="15">
        <v>4084499</v>
      </c>
      <c r="E65" s="18">
        <v>43220</v>
      </c>
      <c r="F65" s="15" t="s">
        <v>73</v>
      </c>
      <c r="G65" s="15">
        <v>135</v>
      </c>
      <c r="H65" s="15">
        <v>5.67</v>
      </c>
      <c r="I65" s="15">
        <v>0.1</v>
      </c>
      <c r="J65" s="21">
        <f t="shared" si="4"/>
        <v>56.699999999999989</v>
      </c>
      <c r="K65" s="21">
        <f t="shared" si="5"/>
        <v>127.80132016925248</v>
      </c>
    </row>
    <row r="66" spans="1:14" x14ac:dyDescent="0.25">
      <c r="A66" s="10" t="s">
        <v>196</v>
      </c>
      <c r="B66" s="15" t="s">
        <v>197</v>
      </c>
      <c r="C66" s="15">
        <v>445067</v>
      </c>
      <c r="D66" s="15">
        <v>4077538</v>
      </c>
      <c r="E66" s="18">
        <v>43223</v>
      </c>
      <c r="F66" s="15" t="s">
        <v>73</v>
      </c>
      <c r="G66" s="15">
        <v>62</v>
      </c>
      <c r="H66" s="15">
        <v>1.29</v>
      </c>
      <c r="I66" s="15">
        <v>2.9000000000000001E-2</v>
      </c>
      <c r="J66" s="21">
        <f t="shared" si="4"/>
        <v>44.482758620689658</v>
      </c>
      <c r="K66" s="21">
        <f t="shared" si="5"/>
        <v>100.26376149019987</v>
      </c>
    </row>
    <row r="67" spans="1:14" x14ac:dyDescent="0.25">
      <c r="A67" s="10" t="s">
        <v>137</v>
      </c>
      <c r="B67" s="15" t="s">
        <v>138</v>
      </c>
      <c r="C67" s="15">
        <v>451149</v>
      </c>
      <c r="D67" s="15">
        <v>4089454</v>
      </c>
      <c r="E67" s="18">
        <v>38484</v>
      </c>
      <c r="F67" s="15" t="s">
        <v>73</v>
      </c>
      <c r="G67" s="15">
        <v>265</v>
      </c>
      <c r="H67" s="15">
        <v>12</v>
      </c>
      <c r="I67" s="15">
        <v>0</v>
      </c>
      <c r="J67" s="21" t="str">
        <f t="shared" si="4"/>
        <v/>
      </c>
      <c r="K67" s="21" t="str">
        <f t="shared" si="5"/>
        <v/>
      </c>
      <c r="M67" s="15" t="s">
        <v>256</v>
      </c>
    </row>
    <row r="68" spans="1:14" x14ac:dyDescent="0.25">
      <c r="A68" s="10" t="s">
        <v>147</v>
      </c>
      <c r="B68" s="15" t="s">
        <v>148</v>
      </c>
      <c r="C68" s="15">
        <v>450939</v>
      </c>
      <c r="D68" s="15">
        <v>4089636</v>
      </c>
      <c r="E68" s="18">
        <v>43223</v>
      </c>
      <c r="F68" s="15" t="s">
        <v>73</v>
      </c>
      <c r="G68" s="15">
        <v>617</v>
      </c>
      <c r="H68" s="15">
        <v>4.4400000000000004</v>
      </c>
      <c r="I68" s="15">
        <v>6.5000000000000002E-2</v>
      </c>
      <c r="J68" s="21">
        <f t="shared" si="4"/>
        <v>68.307692307692307</v>
      </c>
      <c r="K68" s="21">
        <f t="shared" si="5"/>
        <v>153.9649603992622</v>
      </c>
    </row>
    <row r="69" spans="1:14" x14ac:dyDescent="0.25">
      <c r="A69" s="10" t="s">
        <v>143</v>
      </c>
      <c r="B69" s="15" t="s">
        <v>144</v>
      </c>
      <c r="C69" s="15">
        <v>451122</v>
      </c>
      <c r="D69" s="15">
        <v>4089050</v>
      </c>
      <c r="E69" s="18">
        <v>43220</v>
      </c>
      <c r="F69" s="15" t="s">
        <v>73</v>
      </c>
      <c r="G69" s="15">
        <v>200</v>
      </c>
      <c r="H69" s="15">
        <v>1.81</v>
      </c>
      <c r="I69" s="15">
        <v>1.7999999999999999E-2</v>
      </c>
      <c r="J69" s="21">
        <f t="shared" si="4"/>
        <v>100.55555555555556</v>
      </c>
      <c r="K69" s="21">
        <f t="shared" si="5"/>
        <v>226.65137125842341</v>
      </c>
    </row>
    <row r="70" spans="1:14" x14ac:dyDescent="0.25">
      <c r="A70" s="10" t="s">
        <v>156</v>
      </c>
      <c r="B70" s="15" t="s">
        <v>157</v>
      </c>
      <c r="C70" s="15">
        <v>441647</v>
      </c>
      <c r="D70" s="15">
        <v>4072658</v>
      </c>
      <c r="E70" s="18">
        <v>43221</v>
      </c>
      <c r="F70" s="15" t="s">
        <v>73</v>
      </c>
      <c r="G70" s="15">
        <v>80</v>
      </c>
      <c r="H70" s="15">
        <v>9.0500000000000007</v>
      </c>
      <c r="I70" s="15">
        <v>0.18</v>
      </c>
      <c r="J70" s="21">
        <f t="shared" si="4"/>
        <v>50.277777777777779</v>
      </c>
      <c r="K70" s="21">
        <f t="shared" si="5"/>
        <v>113.3256856292117</v>
      </c>
    </row>
    <row r="71" spans="1:14" x14ac:dyDescent="0.25">
      <c r="A71" s="10" t="s">
        <v>182</v>
      </c>
      <c r="B71" s="15" t="s">
        <v>183</v>
      </c>
      <c r="C71" s="15">
        <v>447741</v>
      </c>
      <c r="D71" s="15">
        <v>4074692</v>
      </c>
      <c r="E71" s="18">
        <v>43221</v>
      </c>
      <c r="F71" s="15" t="s">
        <v>73</v>
      </c>
      <c r="G71" s="15">
        <v>120</v>
      </c>
      <c r="H71" s="15">
        <v>0</v>
      </c>
      <c r="I71" s="15">
        <v>2.4E-2</v>
      </c>
      <c r="J71" s="21" t="str">
        <f t="shared" si="4"/>
        <v/>
      </c>
      <c r="K71" s="21" t="str">
        <f t="shared" si="5"/>
        <v/>
      </c>
      <c r="L71" s="15" t="s">
        <v>255</v>
      </c>
    </row>
    <row r="72" spans="1:14" x14ac:dyDescent="0.25">
      <c r="A72" s="10" t="s">
        <v>180</v>
      </c>
      <c r="B72" s="15" t="s">
        <v>181</v>
      </c>
      <c r="C72" s="15">
        <v>441268</v>
      </c>
      <c r="D72" s="15">
        <v>4073872</v>
      </c>
      <c r="E72" s="18">
        <v>43221</v>
      </c>
      <c r="F72" s="15" t="s">
        <v>73</v>
      </c>
      <c r="G72" s="15">
        <v>85</v>
      </c>
      <c r="H72" s="15">
        <v>2.95</v>
      </c>
      <c r="I72" s="15">
        <v>5.0999999999999997E-2</v>
      </c>
      <c r="J72" s="21">
        <f t="shared" si="4"/>
        <v>57.843137254901968</v>
      </c>
      <c r="K72" s="21">
        <f t="shared" si="5"/>
        <v>130.37794186786138</v>
      </c>
    </row>
    <row r="73" spans="1:14" x14ac:dyDescent="0.25">
      <c r="A73" s="10" t="s">
        <v>203</v>
      </c>
      <c r="B73" s="15" t="s">
        <v>204</v>
      </c>
      <c r="C73" s="15">
        <v>454856</v>
      </c>
      <c r="D73" s="15">
        <v>4091321</v>
      </c>
      <c r="E73" s="18">
        <v>43222</v>
      </c>
      <c r="F73" s="15" t="s">
        <v>202</v>
      </c>
      <c r="H73" s="15">
        <v>1.5</v>
      </c>
      <c r="J73" s="21" t="s">
        <v>74</v>
      </c>
      <c r="K73" s="21" t="s">
        <v>74</v>
      </c>
      <c r="M73" s="15" t="s">
        <v>256</v>
      </c>
    </row>
    <row r="74" spans="1:14" s="31" customFormat="1" x14ac:dyDescent="0.25">
      <c r="A74" s="10" t="s">
        <v>139</v>
      </c>
      <c r="B74" s="15" t="s">
        <v>140</v>
      </c>
      <c r="C74" s="15">
        <v>445158</v>
      </c>
      <c r="D74" s="15">
        <v>4080387</v>
      </c>
      <c r="E74" s="18">
        <v>42668</v>
      </c>
      <c r="F74" s="15" t="s">
        <v>73</v>
      </c>
      <c r="G74" s="15">
        <v>27</v>
      </c>
      <c r="H74" s="15">
        <v>2.5</v>
      </c>
      <c r="I74" s="15">
        <v>6.6000000000000003E-2</v>
      </c>
      <c r="J74" s="21">
        <f>IF(OR($H74=0,$I74=0),"",1/($I74/$H74))</f>
        <v>37.878787878787882</v>
      </c>
      <c r="K74" s="21">
        <f>IF(OR($H74=0,$I74=0),"",1/(($I74/79.904)/($H74/35.45)))</f>
        <v>85.378467324870684</v>
      </c>
      <c r="L74" s="15"/>
      <c r="M74" s="15"/>
      <c r="N74"/>
    </row>
    <row r="75" spans="1:14" s="31" customFormat="1" x14ac:dyDescent="0.25">
      <c r="A75" s="10" t="s">
        <v>220</v>
      </c>
      <c r="B75" s="15" t="s">
        <v>221</v>
      </c>
      <c r="C75" s="15">
        <v>437933</v>
      </c>
      <c r="D75" s="15">
        <v>4077640</v>
      </c>
      <c r="E75" s="18">
        <v>38959</v>
      </c>
      <c r="F75" s="15" t="s">
        <v>211</v>
      </c>
      <c r="G75" s="15">
        <v>89</v>
      </c>
      <c r="H75" s="15">
        <v>4.8</v>
      </c>
      <c r="I75" s="15">
        <v>0</v>
      </c>
      <c r="J75" s="21" t="str">
        <f>IF(OR($H75=0,$I75=0),"",1/($I75/$H75))</f>
        <v/>
      </c>
      <c r="K75" s="21" t="str">
        <f>IF(OR($H75=0,$I75=0),"",1/(($I75/79.904)/($H75/35.45)))</f>
        <v/>
      </c>
      <c r="L75" s="15"/>
      <c r="M75" s="15" t="s">
        <v>256</v>
      </c>
      <c r="N75"/>
    </row>
    <row r="76" spans="1:14" s="31" customFormat="1" x14ac:dyDescent="0.25">
      <c r="A76" s="10" t="s">
        <v>224</v>
      </c>
      <c r="B76" s="15" t="s">
        <v>225</v>
      </c>
      <c r="C76" s="15">
        <v>437003</v>
      </c>
      <c r="D76" s="15">
        <v>4080326</v>
      </c>
      <c r="E76" s="18">
        <v>40058</v>
      </c>
      <c r="F76" s="15" t="s">
        <v>211</v>
      </c>
      <c r="G76" s="15">
        <v>130</v>
      </c>
      <c r="H76" s="15">
        <v>4.2</v>
      </c>
      <c r="I76" s="15">
        <v>5.5E-2</v>
      </c>
      <c r="J76" s="21">
        <f>IF(OR($H76=0,$I76=0),"",1/($I76/$H76))</f>
        <v>76.36363636363636</v>
      </c>
      <c r="K76" s="21">
        <f>IF(OR($H76=0,$I76=0),"",1/(($I76/79.904)/($H76/35.45)))</f>
        <v>172.12299012693936</v>
      </c>
      <c r="L76" s="15"/>
      <c r="M76" s="15"/>
      <c r="N76"/>
    </row>
    <row r="77" spans="1:14" s="31" customFormat="1" x14ac:dyDescent="0.25">
      <c r="A77" s="10" t="s">
        <v>200</v>
      </c>
      <c r="B77" s="15" t="s">
        <v>201</v>
      </c>
      <c r="C77" s="15">
        <v>437000</v>
      </c>
      <c r="D77" s="15">
        <v>4080300</v>
      </c>
      <c r="E77" s="18">
        <v>40058</v>
      </c>
      <c r="F77" s="15" t="s">
        <v>202</v>
      </c>
      <c r="G77" s="15"/>
      <c r="H77" s="15">
        <v>9.9</v>
      </c>
      <c r="I77" s="15">
        <v>8.8999999999999996E-2</v>
      </c>
      <c r="J77" s="21">
        <v>111.23595505617979</v>
      </c>
      <c r="K77" s="21">
        <v>250.72490134863153</v>
      </c>
      <c r="L77" s="15"/>
      <c r="M77" s="15"/>
      <c r="N77"/>
    </row>
    <row r="78" spans="1:14" x14ac:dyDescent="0.25">
      <c r="A78" s="10" t="s">
        <v>261</v>
      </c>
      <c r="B78" s="15" t="s">
        <v>262</v>
      </c>
      <c r="C78" s="15">
        <v>448107</v>
      </c>
      <c r="D78" s="15">
        <v>4063193</v>
      </c>
      <c r="E78" s="18">
        <v>41957</v>
      </c>
      <c r="F78" s="15" t="s">
        <v>274</v>
      </c>
      <c r="G78" s="15">
        <v>500</v>
      </c>
      <c r="H78" s="15">
        <v>1.48</v>
      </c>
      <c r="J78" s="21" t="s">
        <v>74</v>
      </c>
      <c r="K78" s="21" t="s">
        <v>74</v>
      </c>
      <c r="L78"/>
      <c r="M78" s="15" t="s">
        <v>256</v>
      </c>
    </row>
    <row r="79" spans="1:14" x14ac:dyDescent="0.25">
      <c r="A79" s="10" t="s">
        <v>265</v>
      </c>
      <c r="B79" s="15" t="s">
        <v>266</v>
      </c>
      <c r="C79" s="15">
        <v>452112</v>
      </c>
      <c r="D79" s="15">
        <v>4064658</v>
      </c>
      <c r="E79" s="18">
        <v>37965</v>
      </c>
      <c r="F79" s="15" t="s">
        <v>274</v>
      </c>
      <c r="G79" s="15">
        <v>260</v>
      </c>
      <c r="H79" s="15">
        <v>3</v>
      </c>
      <c r="J79" s="21" t="s">
        <v>74</v>
      </c>
      <c r="K79" s="21" t="s">
        <v>74</v>
      </c>
      <c r="L79"/>
      <c r="M79" s="15" t="s">
        <v>256</v>
      </c>
    </row>
    <row r="80" spans="1:14" x14ac:dyDescent="0.25">
      <c r="A80" s="10" t="s">
        <v>267</v>
      </c>
      <c r="B80" s="15" t="s">
        <v>268</v>
      </c>
      <c r="C80" s="15">
        <v>447800</v>
      </c>
      <c r="D80" s="15">
        <v>4065750</v>
      </c>
      <c r="E80" s="18">
        <v>37956</v>
      </c>
      <c r="F80" s="15" t="s">
        <v>274</v>
      </c>
      <c r="G80" s="15">
        <v>235</v>
      </c>
      <c r="H80" s="15">
        <v>3</v>
      </c>
      <c r="J80" s="21" t="s">
        <v>74</v>
      </c>
      <c r="K80" s="21" t="s">
        <v>74</v>
      </c>
      <c r="L80"/>
      <c r="M80" s="15" t="s">
        <v>256</v>
      </c>
    </row>
    <row r="81" spans="1:13" x14ac:dyDescent="0.25">
      <c r="A81" s="10" t="s">
        <v>259</v>
      </c>
      <c r="B81" s="15" t="s">
        <v>260</v>
      </c>
      <c r="C81" s="15">
        <v>448618</v>
      </c>
      <c r="D81" s="15">
        <v>4065669</v>
      </c>
      <c r="E81" s="18">
        <v>41880</v>
      </c>
      <c r="F81" s="15" t="s">
        <v>274</v>
      </c>
      <c r="G81" s="15">
        <v>500</v>
      </c>
      <c r="H81" s="15">
        <v>1.3</v>
      </c>
      <c r="I81" s="15">
        <v>1.7000000000000001E-2</v>
      </c>
      <c r="J81" s="21">
        <v>76.470588235294116</v>
      </c>
      <c r="K81" s="21">
        <v>172.36405874056248</v>
      </c>
      <c r="L81"/>
      <c r="M81"/>
    </row>
    <row r="82" spans="1:13" x14ac:dyDescent="0.25">
      <c r="A82" s="10" t="s">
        <v>257</v>
      </c>
      <c r="B82" s="15" t="s">
        <v>258</v>
      </c>
      <c r="C82" s="15">
        <v>448573</v>
      </c>
      <c r="D82" s="15">
        <v>4065764</v>
      </c>
      <c r="E82" s="18">
        <v>41864</v>
      </c>
      <c r="F82" s="15" t="s">
        <v>274</v>
      </c>
      <c r="G82" s="15">
        <v>1000</v>
      </c>
      <c r="H82" s="15">
        <v>1.03</v>
      </c>
      <c r="I82" s="15">
        <v>1.2999999999999999E-2</v>
      </c>
      <c r="J82" s="21">
        <v>79.230769230769241</v>
      </c>
      <c r="K82" s="21">
        <v>178.58548334599107</v>
      </c>
      <c r="L82"/>
      <c r="M82"/>
    </row>
    <row r="83" spans="1:13" x14ac:dyDescent="0.25">
      <c r="A83" s="10" t="s">
        <v>271</v>
      </c>
      <c r="B83" s="15" t="s">
        <v>272</v>
      </c>
      <c r="C83" s="15">
        <v>449270</v>
      </c>
      <c r="D83" s="15">
        <v>4065524</v>
      </c>
      <c r="E83" s="18">
        <v>42307</v>
      </c>
      <c r="F83" s="15" t="s">
        <v>274</v>
      </c>
      <c r="G83" s="15">
        <v>251</v>
      </c>
      <c r="H83" s="15">
        <v>4.13</v>
      </c>
      <c r="I83" s="15">
        <v>6.5000000000000002E-2</v>
      </c>
      <c r="J83" s="21">
        <v>63.538461538461533</v>
      </c>
      <c r="K83" s="21">
        <v>143.21515460562003</v>
      </c>
      <c r="L83"/>
      <c r="M83"/>
    </row>
    <row r="84" spans="1:13" x14ac:dyDescent="0.25">
      <c r="A84" s="10" t="s">
        <v>263</v>
      </c>
      <c r="B84" s="15" t="s">
        <v>264</v>
      </c>
      <c r="C84" s="15">
        <v>446805</v>
      </c>
      <c r="D84" s="15">
        <v>4065137</v>
      </c>
      <c r="E84" s="18">
        <v>41831</v>
      </c>
      <c r="F84" s="15" t="s">
        <v>274</v>
      </c>
      <c r="G84" s="15">
        <v>300</v>
      </c>
      <c r="H84" s="15">
        <v>1.89</v>
      </c>
      <c r="I84" s="15">
        <v>4.1000000000000002E-2</v>
      </c>
      <c r="J84" s="21">
        <v>46.097560975609753</v>
      </c>
      <c r="K84" s="21">
        <v>103.90351233272555</v>
      </c>
      <c r="L84"/>
      <c r="M84"/>
    </row>
    <row r="85" spans="1:13" x14ac:dyDescent="0.25">
      <c r="A85" s="10" t="s">
        <v>269</v>
      </c>
      <c r="B85" s="15" t="s">
        <v>270</v>
      </c>
      <c r="C85" s="15">
        <v>451973</v>
      </c>
      <c r="D85" s="15">
        <v>4064679</v>
      </c>
      <c r="E85" s="18">
        <v>41880</v>
      </c>
      <c r="F85" s="15" t="s">
        <v>274</v>
      </c>
      <c r="G85" s="15">
        <v>80</v>
      </c>
      <c r="H85" s="15">
        <v>3.22</v>
      </c>
      <c r="I85" s="15">
        <v>5.8000000000000003E-2</v>
      </c>
      <c r="J85" s="21">
        <v>55.517241379310349</v>
      </c>
      <c r="K85" s="21">
        <v>125.13539224745877</v>
      </c>
      <c r="L85"/>
      <c r="M85"/>
    </row>
    <row r="86" spans="1:13" x14ac:dyDescent="0.25">
      <c r="M86"/>
    </row>
  </sheetData>
  <sortState ref="A2:P78">
    <sortCondition ref="B2:B7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selection activeCell="J33" sqref="J33"/>
    </sheetView>
  </sheetViews>
  <sheetFormatPr defaultRowHeight="15" x14ac:dyDescent="0.25"/>
  <cols>
    <col min="1" max="1" width="16.28515625" customWidth="1"/>
    <col min="2" max="2" width="13.7109375" customWidth="1"/>
    <col min="4" max="4" width="12.5703125" bestFit="1" customWidth="1"/>
    <col min="5" max="5" width="11" bestFit="1" customWidth="1"/>
    <col min="6" max="6" width="11.28515625" bestFit="1" customWidth="1"/>
    <col min="7" max="7" width="11" bestFit="1" customWidth="1"/>
    <col min="9" max="9" width="11.5703125" customWidth="1"/>
    <col min="10" max="10" width="13.140625" customWidth="1"/>
    <col min="11" max="11" width="32.5703125" bestFit="1" customWidth="1"/>
    <col min="12" max="12" width="37.7109375" bestFit="1" customWidth="1"/>
    <col min="14" max="14" width="7.28515625" customWidth="1"/>
    <col min="15" max="15" width="22.140625" customWidth="1"/>
    <col min="16" max="16" width="11.85546875" customWidth="1"/>
    <col min="17" max="17" width="13.28515625" customWidth="1"/>
    <col min="18" max="18" width="10.42578125" customWidth="1"/>
    <col min="19" max="19" width="11.42578125" customWidth="1"/>
    <col min="20" max="20" width="14.28515625" bestFit="1" customWidth="1"/>
    <col min="21" max="21" width="14.28515625" customWidth="1"/>
    <col min="22" max="22" width="14.140625" customWidth="1"/>
    <col min="23" max="23" width="8.7109375" bestFit="1" customWidth="1"/>
    <col min="24" max="24" width="9.85546875" bestFit="1" customWidth="1"/>
    <col min="25" max="26" width="11.28515625" customWidth="1"/>
    <col min="27" max="27" width="18.28515625" customWidth="1"/>
    <col min="28" max="28" width="13.7109375" customWidth="1"/>
    <col min="30" max="30" width="8" bestFit="1" customWidth="1"/>
    <col min="31" max="31" width="19.85546875" bestFit="1" customWidth="1"/>
    <col min="32" max="32" width="21.7109375" bestFit="1" customWidth="1"/>
    <col min="33" max="33" width="17.7109375" customWidth="1"/>
    <col min="40" max="40" width="15.85546875" customWidth="1"/>
    <col min="41" max="41" width="15.85546875" style="42" customWidth="1"/>
  </cols>
  <sheetData>
    <row r="1" spans="1:47" x14ac:dyDescent="0.25">
      <c r="A1" s="45" t="s">
        <v>291</v>
      </c>
      <c r="B1" s="45"/>
      <c r="C1" s="45"/>
      <c r="D1" s="45"/>
      <c r="E1" s="45"/>
      <c r="F1" s="45"/>
      <c r="G1" s="45"/>
      <c r="H1" s="45"/>
      <c r="I1" s="45" t="s">
        <v>292</v>
      </c>
      <c r="J1" s="45"/>
      <c r="K1" s="45"/>
      <c r="L1" s="45"/>
    </row>
    <row r="2" spans="1:47" x14ac:dyDescent="0.25">
      <c r="A2" s="45" t="s">
        <v>293</v>
      </c>
      <c r="B2" s="45"/>
      <c r="C2" s="45"/>
      <c r="D2" s="45" t="s">
        <v>286</v>
      </c>
      <c r="E2" s="45"/>
      <c r="F2" s="45" t="s">
        <v>287</v>
      </c>
      <c r="G2" s="45"/>
      <c r="H2" s="45"/>
      <c r="I2" s="45" t="s">
        <v>294</v>
      </c>
      <c r="J2" s="45"/>
      <c r="K2" s="45"/>
      <c r="L2" s="45"/>
    </row>
    <row r="3" spans="1:47" x14ac:dyDescent="0.25">
      <c r="A3" s="46" t="s">
        <v>288</v>
      </c>
      <c r="B3" s="46" t="s">
        <v>289</v>
      </c>
      <c r="C3" s="46"/>
      <c r="D3" s="46" t="s">
        <v>288</v>
      </c>
      <c r="E3" s="46" t="s">
        <v>289</v>
      </c>
      <c r="F3" s="46" t="s">
        <v>288</v>
      </c>
      <c r="G3" s="46" t="s">
        <v>289</v>
      </c>
      <c r="H3" s="46"/>
      <c r="I3" s="46" t="s">
        <v>288</v>
      </c>
      <c r="J3" s="46" t="s">
        <v>289</v>
      </c>
      <c r="K3" s="46" t="s">
        <v>295</v>
      </c>
      <c r="L3" s="46" t="s">
        <v>296</v>
      </c>
    </row>
    <row r="4" spans="1:47" x14ac:dyDescent="0.25">
      <c r="A4" s="15">
        <v>-20</v>
      </c>
      <c r="B4">
        <f>7.7*A4+12.4</f>
        <v>-141.6</v>
      </c>
      <c r="D4" s="1">
        <v>-21</v>
      </c>
      <c r="E4" s="43">
        <f>7.7*D4+12.4</f>
        <v>-149.30000000000001</v>
      </c>
      <c r="F4" s="15"/>
      <c r="I4">
        <v>-25</v>
      </c>
      <c r="J4">
        <v>-194.55250000000001</v>
      </c>
      <c r="K4" s="15"/>
      <c r="L4" s="15" t="s">
        <v>297</v>
      </c>
      <c r="AO4" s="44"/>
      <c r="AP4" s="31"/>
      <c r="AQ4" s="31"/>
      <c r="AR4" s="31"/>
      <c r="AS4" s="31"/>
      <c r="AT4" s="31"/>
      <c r="AU4" s="31"/>
    </row>
    <row r="5" spans="1:47" x14ac:dyDescent="0.25">
      <c r="A5" s="15">
        <v>-19</v>
      </c>
      <c r="B5">
        <f t="shared" ref="B5:B29" si="0">7.7*A5+12.4</f>
        <v>-133.9</v>
      </c>
      <c r="D5" s="15">
        <v>-20</v>
      </c>
      <c r="E5">
        <f>7.7*D5+12.4</f>
        <v>-141.6</v>
      </c>
      <c r="F5" s="15"/>
      <c r="I5">
        <v>-20</v>
      </c>
      <c r="J5">
        <v>-152.34399999999999</v>
      </c>
      <c r="K5" s="15"/>
      <c r="L5" s="15" t="s">
        <v>297</v>
      </c>
      <c r="AO5" s="44"/>
      <c r="AP5" s="31"/>
      <c r="AQ5" s="31"/>
      <c r="AR5" s="31"/>
      <c r="AS5" s="31"/>
      <c r="AT5" s="31"/>
      <c r="AU5" s="31"/>
    </row>
    <row r="6" spans="1:47" x14ac:dyDescent="0.25">
      <c r="A6" s="15">
        <v>-18</v>
      </c>
      <c r="B6">
        <f t="shared" si="0"/>
        <v>-126.19999999999999</v>
      </c>
      <c r="D6" s="15">
        <v>-19</v>
      </c>
      <c r="E6">
        <f t="shared" ref="E6:E15" si="1">7.7*D6+12.4</f>
        <v>-133.9</v>
      </c>
      <c r="F6" s="15"/>
      <c r="I6">
        <v>-19</v>
      </c>
      <c r="J6">
        <v>-143.9023</v>
      </c>
      <c r="K6" s="15"/>
      <c r="L6" s="15" t="s">
        <v>297</v>
      </c>
      <c r="AO6" s="44"/>
      <c r="AP6" s="31"/>
      <c r="AQ6" s="31"/>
      <c r="AR6" s="31"/>
      <c r="AS6" s="31"/>
      <c r="AT6" s="31"/>
      <c r="AU6" s="31"/>
    </row>
    <row r="7" spans="1:47" x14ac:dyDescent="0.25">
      <c r="A7" s="15">
        <v>-17</v>
      </c>
      <c r="B7">
        <f t="shared" si="0"/>
        <v>-118.5</v>
      </c>
      <c r="D7" s="15">
        <v>-18</v>
      </c>
      <c r="E7">
        <f t="shared" si="1"/>
        <v>-126.19999999999999</v>
      </c>
      <c r="F7" s="15"/>
      <c r="I7">
        <v>-18</v>
      </c>
      <c r="J7">
        <v>-135.4606</v>
      </c>
      <c r="K7" s="15"/>
      <c r="L7" s="15" t="s">
        <v>297</v>
      </c>
      <c r="AO7" s="44"/>
      <c r="AP7" s="31"/>
      <c r="AQ7" s="31"/>
      <c r="AR7" s="31"/>
      <c r="AS7" s="31"/>
      <c r="AT7" s="31"/>
      <c r="AU7" s="31"/>
    </row>
    <row r="8" spans="1:47" x14ac:dyDescent="0.25">
      <c r="A8" s="15">
        <v>-16</v>
      </c>
      <c r="B8">
        <f t="shared" si="0"/>
        <v>-110.8</v>
      </c>
      <c r="D8" s="15">
        <v>-17</v>
      </c>
      <c r="E8">
        <f t="shared" si="1"/>
        <v>-118.5</v>
      </c>
      <c r="F8" s="15"/>
      <c r="I8">
        <v>-17</v>
      </c>
      <c r="J8">
        <v>-127.01890000000002</v>
      </c>
      <c r="K8" s="15"/>
      <c r="L8" s="15" t="s">
        <v>297</v>
      </c>
      <c r="AO8" s="44"/>
      <c r="AP8" s="31"/>
      <c r="AQ8" s="31"/>
      <c r="AR8" s="31"/>
      <c r="AS8" s="31"/>
      <c r="AT8" s="31"/>
      <c r="AU8" s="31"/>
    </row>
    <row r="9" spans="1:47" x14ac:dyDescent="0.25">
      <c r="A9" s="15">
        <v>-15</v>
      </c>
      <c r="B9">
        <f t="shared" si="0"/>
        <v>-103.1</v>
      </c>
      <c r="D9" s="15">
        <v>-16</v>
      </c>
      <c r="E9">
        <f t="shared" si="1"/>
        <v>-110.8</v>
      </c>
      <c r="F9" s="15">
        <v>-14.3</v>
      </c>
      <c r="G9">
        <f t="shared" ref="G9:G30" si="2">7.7*F9+12.4</f>
        <v>-97.710000000000008</v>
      </c>
      <c r="I9">
        <v>-16</v>
      </c>
      <c r="J9">
        <v>-118.57720000000002</v>
      </c>
      <c r="K9" s="15"/>
      <c r="L9" s="15" t="s">
        <v>297</v>
      </c>
      <c r="AO9" s="44"/>
      <c r="AP9" s="31"/>
      <c r="AQ9" s="31"/>
      <c r="AR9" s="31"/>
      <c r="AS9" s="31"/>
      <c r="AT9" s="31"/>
      <c r="AU9" s="31"/>
    </row>
    <row r="10" spans="1:47" x14ac:dyDescent="0.25">
      <c r="A10" s="15">
        <v>-14</v>
      </c>
      <c r="B10">
        <f t="shared" si="0"/>
        <v>-95.399999999999991</v>
      </c>
      <c r="D10" s="15">
        <v>-15</v>
      </c>
      <c r="E10">
        <f t="shared" si="1"/>
        <v>-103.1</v>
      </c>
      <c r="F10" s="15">
        <v>-14</v>
      </c>
      <c r="G10">
        <f t="shared" si="2"/>
        <v>-95.399999999999991</v>
      </c>
      <c r="I10">
        <v>-15</v>
      </c>
      <c r="J10">
        <v>-110.13550000000002</v>
      </c>
      <c r="K10" s="15"/>
      <c r="L10" s="15" t="s">
        <v>297</v>
      </c>
    </row>
    <row r="11" spans="1:47" x14ac:dyDescent="0.25">
      <c r="A11" s="15">
        <v>-13</v>
      </c>
      <c r="B11">
        <f t="shared" si="0"/>
        <v>-87.7</v>
      </c>
      <c r="D11" s="15">
        <v>-14.3</v>
      </c>
      <c r="E11">
        <f t="shared" si="1"/>
        <v>-97.710000000000008</v>
      </c>
      <c r="F11" s="15">
        <v>-13</v>
      </c>
      <c r="G11">
        <f t="shared" si="2"/>
        <v>-87.7</v>
      </c>
      <c r="I11">
        <v>-14.5</v>
      </c>
      <c r="J11">
        <v>-105.91465000000002</v>
      </c>
      <c r="K11" s="15" t="s">
        <v>290</v>
      </c>
      <c r="L11" s="15" t="s">
        <v>297</v>
      </c>
    </row>
    <row r="12" spans="1:47" x14ac:dyDescent="0.25">
      <c r="A12" s="15">
        <v>-12</v>
      </c>
      <c r="B12">
        <f t="shared" si="0"/>
        <v>-80</v>
      </c>
      <c r="D12" s="15">
        <v>-13</v>
      </c>
      <c r="E12">
        <f t="shared" si="1"/>
        <v>-87.7</v>
      </c>
      <c r="F12" s="15">
        <v>-12</v>
      </c>
      <c r="G12">
        <f t="shared" si="2"/>
        <v>-80</v>
      </c>
      <c r="I12">
        <v>-14</v>
      </c>
      <c r="J12">
        <v>-101.69380000000002</v>
      </c>
      <c r="K12" s="15" t="s">
        <v>290</v>
      </c>
      <c r="L12" s="15" t="s">
        <v>297</v>
      </c>
    </row>
    <row r="13" spans="1:47" x14ac:dyDescent="0.25">
      <c r="A13" s="15">
        <v>-11</v>
      </c>
      <c r="B13">
        <f t="shared" si="0"/>
        <v>-72.3</v>
      </c>
      <c r="D13" s="15">
        <v>-12</v>
      </c>
      <c r="E13">
        <f t="shared" si="1"/>
        <v>-80</v>
      </c>
      <c r="F13" s="15">
        <v>-11</v>
      </c>
      <c r="G13">
        <f t="shared" si="2"/>
        <v>-72.3</v>
      </c>
      <c r="I13">
        <v>-13</v>
      </c>
      <c r="J13">
        <v>-93.252100000000013</v>
      </c>
      <c r="K13" s="15" t="s">
        <v>290</v>
      </c>
      <c r="L13" s="15" t="s">
        <v>297</v>
      </c>
    </row>
    <row r="14" spans="1:47" x14ac:dyDescent="0.25">
      <c r="A14" s="15">
        <v>-10</v>
      </c>
      <c r="B14">
        <f t="shared" si="0"/>
        <v>-64.599999999999994</v>
      </c>
      <c r="D14" s="15">
        <v>-11</v>
      </c>
      <c r="E14">
        <f t="shared" si="1"/>
        <v>-72.3</v>
      </c>
      <c r="F14" s="15">
        <v>-10.7</v>
      </c>
      <c r="G14">
        <f t="shared" si="2"/>
        <v>-69.989999999999995</v>
      </c>
      <c r="I14">
        <v>-12.5</v>
      </c>
      <c r="J14">
        <v>-89.031250000000014</v>
      </c>
      <c r="K14" s="15" t="s">
        <v>290</v>
      </c>
      <c r="L14" s="15" t="s">
        <v>297</v>
      </c>
    </row>
    <row r="15" spans="1:47" x14ac:dyDescent="0.25">
      <c r="A15" s="15">
        <v>-9</v>
      </c>
      <c r="B15">
        <f t="shared" si="0"/>
        <v>-56.9</v>
      </c>
      <c r="D15" s="15">
        <v>-10.7</v>
      </c>
      <c r="E15">
        <f t="shared" si="1"/>
        <v>-69.989999999999995</v>
      </c>
      <c r="F15" s="15">
        <v>-10</v>
      </c>
      <c r="G15">
        <f t="shared" si="2"/>
        <v>-64.599999999999994</v>
      </c>
      <c r="I15">
        <v>-12</v>
      </c>
      <c r="J15">
        <v>-84.810400000000016</v>
      </c>
      <c r="K15" s="15" t="s">
        <v>290</v>
      </c>
      <c r="L15" s="15" t="s">
        <v>297</v>
      </c>
    </row>
    <row r="16" spans="1:47" x14ac:dyDescent="0.25">
      <c r="A16" s="15">
        <v>-8</v>
      </c>
      <c r="B16">
        <f t="shared" si="0"/>
        <v>-49.2</v>
      </c>
      <c r="D16" s="15"/>
      <c r="F16" s="15">
        <v>-9</v>
      </c>
      <c r="G16">
        <f t="shared" si="2"/>
        <v>-56.9</v>
      </c>
      <c r="I16">
        <v>-11</v>
      </c>
      <c r="J16">
        <v>-76.368700000000018</v>
      </c>
      <c r="K16" s="15" t="s">
        <v>290</v>
      </c>
      <c r="L16" s="15"/>
    </row>
    <row r="17" spans="1:47" x14ac:dyDescent="0.25">
      <c r="A17" s="15">
        <v>-7</v>
      </c>
      <c r="B17">
        <f t="shared" si="0"/>
        <v>-41.5</v>
      </c>
      <c r="D17" s="15"/>
      <c r="F17" s="15">
        <v>-8</v>
      </c>
      <c r="G17">
        <f t="shared" si="2"/>
        <v>-49.2</v>
      </c>
      <c r="I17">
        <v>-10.5</v>
      </c>
      <c r="J17">
        <v>-72.14785000000002</v>
      </c>
      <c r="K17" s="15" t="s">
        <v>290</v>
      </c>
      <c r="L17" s="15"/>
    </row>
    <row r="18" spans="1:47" x14ac:dyDescent="0.25">
      <c r="A18" s="15">
        <v>-6</v>
      </c>
      <c r="B18">
        <f t="shared" si="0"/>
        <v>-33.800000000000004</v>
      </c>
      <c r="D18" s="15"/>
      <c r="F18" s="15">
        <v>-7</v>
      </c>
      <c r="G18">
        <f t="shared" si="2"/>
        <v>-41.5</v>
      </c>
      <c r="I18">
        <v>-10</v>
      </c>
      <c r="J18">
        <v>-67.927000000000007</v>
      </c>
      <c r="K18" s="15" t="s">
        <v>290</v>
      </c>
      <c r="L18" s="15"/>
    </row>
    <row r="19" spans="1:47" x14ac:dyDescent="0.25">
      <c r="A19" s="15">
        <v>-5</v>
      </c>
      <c r="B19">
        <f t="shared" si="0"/>
        <v>-26.1</v>
      </c>
      <c r="D19" s="15"/>
      <c r="F19" s="15">
        <v>-6</v>
      </c>
      <c r="G19">
        <f t="shared" si="2"/>
        <v>-33.800000000000004</v>
      </c>
      <c r="I19">
        <v>-9.8000000000000007</v>
      </c>
      <c r="J19">
        <v>-66.238660000000024</v>
      </c>
      <c r="K19" s="15" t="s">
        <v>290</v>
      </c>
      <c r="L19" s="15"/>
    </row>
    <row r="20" spans="1:47" x14ac:dyDescent="0.25">
      <c r="A20" s="15">
        <v>-4</v>
      </c>
      <c r="B20">
        <f t="shared" si="0"/>
        <v>-18.399999999999999</v>
      </c>
      <c r="D20" s="15"/>
      <c r="F20" s="15">
        <v>-5</v>
      </c>
      <c r="G20">
        <f t="shared" si="2"/>
        <v>-26.1</v>
      </c>
      <c r="I20">
        <v>-9</v>
      </c>
      <c r="J20">
        <v>-59.485300000000009</v>
      </c>
      <c r="K20" s="15" t="s">
        <v>290</v>
      </c>
      <c r="L20" s="15"/>
    </row>
    <row r="21" spans="1:47" x14ac:dyDescent="0.25">
      <c r="A21" s="15">
        <v>-3</v>
      </c>
      <c r="B21">
        <f t="shared" si="0"/>
        <v>-10.700000000000001</v>
      </c>
      <c r="D21" s="15"/>
      <c r="F21" s="15">
        <v>-4</v>
      </c>
      <c r="G21">
        <f t="shared" si="2"/>
        <v>-18.399999999999999</v>
      </c>
      <c r="I21">
        <v>-8</v>
      </c>
      <c r="J21">
        <v>-51.043600000000012</v>
      </c>
      <c r="K21" s="15" t="s">
        <v>290</v>
      </c>
      <c r="L21" s="15"/>
    </row>
    <row r="22" spans="1:47" x14ac:dyDescent="0.25">
      <c r="A22" s="15">
        <v>-2</v>
      </c>
      <c r="B22">
        <f t="shared" si="0"/>
        <v>-3</v>
      </c>
      <c r="D22" s="15"/>
      <c r="F22" s="15">
        <v>-3</v>
      </c>
      <c r="G22">
        <f t="shared" si="2"/>
        <v>-10.700000000000001</v>
      </c>
      <c r="I22">
        <v>-7</v>
      </c>
      <c r="J22">
        <v>-42.601900000000015</v>
      </c>
      <c r="K22" s="15" t="s">
        <v>290</v>
      </c>
      <c r="L22" s="15"/>
      <c r="AO22" s="44"/>
      <c r="AP22" s="31"/>
      <c r="AQ22" s="31"/>
      <c r="AR22" s="31"/>
      <c r="AS22" s="31"/>
      <c r="AT22" s="31"/>
      <c r="AU22" s="31"/>
    </row>
    <row r="23" spans="1:47" x14ac:dyDescent="0.25">
      <c r="A23" s="15">
        <v>-1</v>
      </c>
      <c r="B23">
        <f t="shared" si="0"/>
        <v>4.7</v>
      </c>
      <c r="D23" s="15"/>
      <c r="F23" s="15">
        <v>-2</v>
      </c>
      <c r="G23">
        <f t="shared" si="2"/>
        <v>-3</v>
      </c>
      <c r="I23">
        <v>-6</v>
      </c>
      <c r="J23">
        <v>-34.160200000000003</v>
      </c>
      <c r="K23" s="15" t="s">
        <v>290</v>
      </c>
      <c r="L23" s="15"/>
      <c r="AO23" s="44"/>
      <c r="AP23" s="31"/>
      <c r="AQ23" s="31"/>
      <c r="AR23" s="31"/>
      <c r="AS23" s="31"/>
      <c r="AT23" s="31"/>
      <c r="AU23" s="31"/>
    </row>
    <row r="24" spans="1:47" x14ac:dyDescent="0.25">
      <c r="A24" s="15">
        <v>0</v>
      </c>
      <c r="B24">
        <f t="shared" si="0"/>
        <v>12.4</v>
      </c>
      <c r="D24" s="15"/>
      <c r="F24" s="15">
        <v>-1</v>
      </c>
      <c r="G24">
        <f t="shared" si="2"/>
        <v>4.7</v>
      </c>
      <c r="I24">
        <v>-5</v>
      </c>
      <c r="J24">
        <v>-25.718500000000002</v>
      </c>
      <c r="K24" s="15" t="s">
        <v>290</v>
      </c>
      <c r="L24" s="15"/>
      <c r="AO24" s="44"/>
      <c r="AP24" s="31"/>
      <c r="AQ24" s="31"/>
      <c r="AR24" s="31"/>
      <c r="AS24" s="31"/>
      <c r="AT24" s="31"/>
      <c r="AU24" s="31"/>
    </row>
    <row r="25" spans="1:47" x14ac:dyDescent="0.25">
      <c r="A25" s="15">
        <v>1</v>
      </c>
      <c r="B25">
        <f t="shared" si="0"/>
        <v>20.100000000000001</v>
      </c>
      <c r="D25" s="15"/>
      <c r="F25" s="15">
        <v>0</v>
      </c>
      <c r="G25">
        <f t="shared" si="2"/>
        <v>12.4</v>
      </c>
      <c r="AO25" s="44"/>
      <c r="AP25" s="31"/>
      <c r="AQ25" s="31"/>
      <c r="AR25" s="31"/>
      <c r="AS25" s="31"/>
      <c r="AT25" s="31"/>
      <c r="AU25" s="31"/>
    </row>
    <row r="26" spans="1:47" x14ac:dyDescent="0.25">
      <c r="A26" s="15">
        <v>2</v>
      </c>
      <c r="B26">
        <f t="shared" si="0"/>
        <v>27.8</v>
      </c>
      <c r="D26" s="15"/>
      <c r="F26" s="15">
        <v>1</v>
      </c>
      <c r="G26">
        <f t="shared" si="2"/>
        <v>20.100000000000001</v>
      </c>
      <c r="AO26" s="44"/>
      <c r="AP26" s="31"/>
      <c r="AQ26" s="31"/>
      <c r="AR26" s="31"/>
      <c r="AS26" s="31"/>
      <c r="AT26" s="31"/>
      <c r="AU26" s="31"/>
    </row>
    <row r="27" spans="1:47" x14ac:dyDescent="0.25">
      <c r="A27" s="15">
        <v>3</v>
      </c>
      <c r="B27">
        <f t="shared" si="0"/>
        <v>35.5</v>
      </c>
      <c r="D27" s="15"/>
      <c r="F27" s="15">
        <v>2</v>
      </c>
      <c r="G27">
        <f t="shared" si="2"/>
        <v>27.8</v>
      </c>
      <c r="AO27" s="44"/>
      <c r="AP27" s="31"/>
      <c r="AQ27" s="31"/>
      <c r="AR27" s="31"/>
      <c r="AS27" s="31"/>
      <c r="AT27" s="31"/>
      <c r="AU27" s="31"/>
    </row>
    <row r="28" spans="1:47" x14ac:dyDescent="0.25">
      <c r="A28" s="15">
        <v>4</v>
      </c>
      <c r="B28">
        <f t="shared" si="0"/>
        <v>43.2</v>
      </c>
      <c r="D28" s="15"/>
      <c r="F28" s="15">
        <v>3</v>
      </c>
      <c r="G28">
        <f t="shared" si="2"/>
        <v>35.5</v>
      </c>
      <c r="AO28" s="44"/>
      <c r="AP28" s="31"/>
      <c r="AQ28" s="31"/>
      <c r="AR28" s="31"/>
      <c r="AS28" s="31"/>
      <c r="AT28" s="31"/>
      <c r="AU28" s="31"/>
    </row>
    <row r="29" spans="1:47" x14ac:dyDescent="0.25">
      <c r="A29" s="15">
        <v>5</v>
      </c>
      <c r="B29">
        <f t="shared" si="0"/>
        <v>50.9</v>
      </c>
      <c r="D29" s="15"/>
      <c r="F29" s="15">
        <v>4</v>
      </c>
      <c r="G29">
        <f t="shared" si="2"/>
        <v>43.2</v>
      </c>
      <c r="AO29" s="44"/>
      <c r="AP29" s="31"/>
      <c r="AQ29" s="31"/>
      <c r="AR29" s="31"/>
      <c r="AS29" s="31"/>
      <c r="AT29" s="31"/>
      <c r="AU29" s="31"/>
    </row>
    <row r="30" spans="1:47" x14ac:dyDescent="0.25">
      <c r="D30" s="15"/>
      <c r="F30" s="15">
        <v>5</v>
      </c>
      <c r="G30">
        <f t="shared" si="2"/>
        <v>50.9</v>
      </c>
      <c r="AO30" s="44"/>
      <c r="AP30" s="31"/>
      <c r="AQ30" s="31"/>
      <c r="AR30" s="31"/>
      <c r="AS30" s="31"/>
      <c r="AT30" s="31"/>
      <c r="AU3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Chemistry</vt:lpstr>
      <vt:lpstr>Saturation Indices</vt:lpstr>
      <vt:lpstr>Ion Exchange Correction</vt:lpstr>
      <vt:lpstr>Cl Br Data</vt:lpstr>
      <vt:lpstr>Precip. Stable Isotope Data</vt:lpstr>
      <vt:lpstr>'Saturation Indices'!_76_SV_samples_w_ORP_T_pe_set_to_4_out</vt:lpstr>
      <vt:lpstr>'Cl Br Data'!SV_Q_69_sites_72_samples_for_Cl_mass_balance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2019-02-06T18:20:51Z</dcterms:created>
  <dcterms:modified xsi:type="dcterms:W3CDTF">2019-04-04T17:38:05Z</dcterms:modified>
</cp:coreProperties>
</file>