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2805" windowWidth="13125" windowHeight="8235" activeTab="0"/>
  </bookViews>
  <sheets>
    <sheet name="All data " sheetId="1" r:id="rId1"/>
    <sheet name="Y 1sigma" sheetId="2" r:id="rId2"/>
    <sheet name="Th 1sigma " sheetId="3" r:id="rId3"/>
    <sheet name="U 1sigma" sheetId="4" r:id="rId4"/>
    <sheet name="Pb 1sigma" sheetId="5" r:id="rId5"/>
    <sheet name="Error propagation results" sheetId="6" r:id="rId6"/>
    <sheet name="standard error of mean" sheetId="7" r:id="rId7"/>
  </sheets>
  <definedNames>
    <definedName name="_xlnm.Print_Area" localSheetId="0">'All data '!$D$1:$T$124</definedName>
    <definedName name="_xlnm.Print_Area" localSheetId="6">'standard error of mean'!$A$1:$G$86</definedName>
    <definedName name="_xlnm.Print_Titles" localSheetId="6">'standard error of mean'!$1:$1</definedName>
    <definedName name="solver_adj" localSheetId="0" hidden="1">'All data '!$O$92</definedName>
    <definedName name="solver_adj" localSheetId="4" hidden="1">'Pb 1sigma'!$AA$92</definedName>
    <definedName name="solver_adj" localSheetId="2" hidden="1">'Th 1sigma '!$AA$92</definedName>
    <definedName name="solver_adj" localSheetId="3" hidden="1">'U 1sigma'!$AA$92</definedName>
    <definedName name="solver_adj" localSheetId="1" hidden="1">'Y 1sigma'!$AA$92</definedName>
    <definedName name="solver_opt" localSheetId="0" hidden="1">'All data '!$R$92</definedName>
    <definedName name="solver_opt" localSheetId="4" hidden="1">'Pb 1sigma'!$AB$92</definedName>
    <definedName name="solver_opt" localSheetId="2" hidden="1">'Th 1sigma '!$AB$92</definedName>
    <definedName name="solver_opt" localSheetId="3" hidden="1">'U 1sigma'!$AB$92</definedName>
    <definedName name="solver_opt" localSheetId="1" hidden="1">'Y 1sigma'!$AB$92</definedName>
    <definedName name="solver_typ" localSheetId="0" hidden="1">3</definedName>
    <definedName name="solver_typ" localSheetId="4" hidden="1">3</definedName>
    <definedName name="solver_typ" localSheetId="2" hidden="1">3</definedName>
    <definedName name="solver_typ" localSheetId="3" hidden="1">3</definedName>
    <definedName name="solver_typ" localSheetId="1" hidden="1">3</definedName>
    <definedName name="solver_val" localSheetId="0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<sst xmlns="http://schemas.openxmlformats.org/spreadsheetml/2006/main" count="745" uniqueCount="197">
  <si>
    <t>Decay Constants</t>
  </si>
  <si>
    <t>Th232</t>
  </si>
  <si>
    <t>Anaylytical parameters:</t>
  </si>
  <si>
    <t>U238</t>
  </si>
  <si>
    <t>acquisition time:</t>
  </si>
  <si>
    <t>U235</t>
  </si>
  <si>
    <t xml:space="preserve"> </t>
  </si>
  <si>
    <t>Analysis (PPM)</t>
  </si>
  <si>
    <t>Calc</t>
  </si>
  <si>
    <t>Terms</t>
  </si>
  <si>
    <t>Agr (yr)</t>
  </si>
  <si>
    <t>Y</t>
  </si>
  <si>
    <t>Th</t>
  </si>
  <si>
    <t>U</t>
  </si>
  <si>
    <t>Pb</t>
  </si>
  <si>
    <t>Pb Cor</t>
  </si>
  <si>
    <t>Age (my)</t>
  </si>
  <si>
    <t>comments</t>
  </si>
  <si>
    <t>600 sec</t>
  </si>
  <si>
    <t>JB54-test</t>
  </si>
  <si>
    <t>JB54-test2</t>
  </si>
  <si>
    <t>arr96114a-3tr-1</t>
  </si>
  <si>
    <t>arr96114a-3tr-2</t>
  </si>
  <si>
    <t>arr96114a-3tr-3</t>
  </si>
  <si>
    <t>arr96114a-3tr-4</t>
  </si>
  <si>
    <t>arr96114a-3tr-5</t>
  </si>
  <si>
    <t>arr96114a-3tr-6</t>
  </si>
  <si>
    <t>arr96114a-3tr-7</t>
  </si>
  <si>
    <t>arr96114a-3tr-8</t>
  </si>
  <si>
    <t>arr96114b-4tr-1</t>
  </si>
  <si>
    <t>arr96114b-4tr-2</t>
  </si>
  <si>
    <t>arr96114b-4tr-3</t>
  </si>
  <si>
    <t>arr96114b-4tr-4</t>
  </si>
  <si>
    <t>arr96114b-4tr-5</t>
  </si>
  <si>
    <t>arr96114b-4tr-6</t>
  </si>
  <si>
    <t>arr96114a-1tr-1</t>
  </si>
  <si>
    <t>arr96114a-1tr-2</t>
  </si>
  <si>
    <t>arr96114a-1tr-3</t>
  </si>
  <si>
    <t>arr96114a-1tr-4</t>
  </si>
  <si>
    <t>arr96114a-1tr-5</t>
  </si>
  <si>
    <t>arr96114a-1tr-6</t>
  </si>
  <si>
    <t>arr96114b-4tr-9</t>
  </si>
  <si>
    <t>arr96114b-4tr-10</t>
  </si>
  <si>
    <t>arr96114b-4tr-11</t>
  </si>
  <si>
    <t>arr96114b-4tr-12</t>
  </si>
  <si>
    <t>arr96114b-4tr-7</t>
  </si>
  <si>
    <t>arr96114b-4tr-8</t>
  </si>
  <si>
    <t>arr96114a-1tr-7</t>
  </si>
  <si>
    <t>arr96114a-1tr-8</t>
  </si>
  <si>
    <t>arr96114a-1tr-9</t>
  </si>
  <si>
    <t>arr96114a-1tr-10</t>
  </si>
  <si>
    <t>arr96114a-1tr-11</t>
  </si>
  <si>
    <t>arr96114a-1tr-12</t>
  </si>
  <si>
    <t>arr96114a-1tr-13</t>
  </si>
  <si>
    <t>arr96114a-1tr-14</t>
  </si>
  <si>
    <t>arr96114a-1tr-15</t>
  </si>
  <si>
    <t>arr96114a-1tr-16</t>
  </si>
  <si>
    <t>arr96114a-1tr-17</t>
  </si>
  <si>
    <t>arr96114a-1tr-18</t>
  </si>
  <si>
    <t>arr96114a-1tr-19</t>
  </si>
  <si>
    <t>arr96114a-1tr-20</t>
  </si>
  <si>
    <t>arr96114a-1tr-21</t>
  </si>
  <si>
    <t>arr96114a-1tr-22</t>
  </si>
  <si>
    <t>arr96114a-4-1</t>
  </si>
  <si>
    <t>arr96114a-4-2</t>
  </si>
  <si>
    <t>arr96114a-4-3</t>
  </si>
  <si>
    <t>arr96114a-4-4</t>
  </si>
  <si>
    <t>arr96114a-4-7</t>
  </si>
  <si>
    <t>arr96114a-4-8</t>
  </si>
  <si>
    <t>arr96114a-4-9</t>
  </si>
  <si>
    <t>arr96114a-4-10</t>
  </si>
  <si>
    <t>arr96114a-4-11</t>
  </si>
  <si>
    <t>arr96114a-4-12</t>
  </si>
  <si>
    <t>arr96114a-4-13</t>
  </si>
  <si>
    <t>arr96114a-4-14</t>
  </si>
  <si>
    <t>arr96114a-4-15</t>
  </si>
  <si>
    <t>arr96114a-4-16</t>
  </si>
  <si>
    <t>arr96114a-4-17</t>
  </si>
  <si>
    <t>arr96114a-4-18</t>
  </si>
  <si>
    <t>arr96114b-1-1</t>
  </si>
  <si>
    <t>arr96114b-1-2</t>
  </si>
  <si>
    <t>arr96114b-1-3</t>
  </si>
  <si>
    <t>arr96114b-1-4</t>
  </si>
  <si>
    <t>arr96114b-1-5</t>
  </si>
  <si>
    <t>arr96114b-1-6</t>
  </si>
  <si>
    <t>arr96114b-1-7</t>
  </si>
  <si>
    <t>arr96114b-1-8</t>
  </si>
  <si>
    <t>arr96114b-1-9</t>
  </si>
  <si>
    <t>check</t>
  </si>
  <si>
    <t>ARR-96-114 A &amp; B monazite dating analyses (in order of analyses except for Tusas samples)</t>
  </si>
  <si>
    <t>high Th core</t>
  </si>
  <si>
    <t>low Th outer core</t>
  </si>
  <si>
    <t>Y(1sigma)</t>
  </si>
  <si>
    <t>U(1sigma)</t>
  </si>
  <si>
    <t>Th(1sigma)</t>
  </si>
  <si>
    <t>Pb(1sigma)</t>
  </si>
  <si>
    <t>x</t>
  </si>
  <si>
    <t>y</t>
  </si>
  <si>
    <t>z</t>
  </si>
  <si>
    <t>Sample-grain-pt</t>
  </si>
  <si>
    <t>Sort by analysis order</t>
  </si>
  <si>
    <t>Tusas sample standard 1.41 Ga (range 1.4-1.45) @ Umass</t>
  </si>
  <si>
    <t>edge hi/low</t>
  </si>
  <si>
    <t>high</t>
  </si>
  <si>
    <t xml:space="preserve">v low </t>
  </si>
  <si>
    <t>cluster-low</t>
  </si>
  <si>
    <t>high Th core suspect near edge</t>
  </si>
  <si>
    <t>low Th outer rim</t>
  </si>
  <si>
    <t>low Th outer core2</t>
  </si>
  <si>
    <t>high Th outer rim suspect?</t>
  </si>
  <si>
    <t>low Th edge</t>
  </si>
  <si>
    <t>high Th band center</t>
  </si>
  <si>
    <t>med Th edge</t>
  </si>
  <si>
    <t>cluster-low2</t>
  </si>
  <si>
    <t>cluster-lower Th</t>
  </si>
  <si>
    <t>arr96114a-3tr-9</t>
  </si>
  <si>
    <t>arr96114a-3tr-10</t>
  </si>
  <si>
    <t>arr96114a-3tr-11</t>
  </si>
  <si>
    <t>arr96114a-3tr-12</t>
  </si>
  <si>
    <t>arr96114a-3tr-13</t>
  </si>
  <si>
    <t>arr96114a-3tr-14</t>
  </si>
  <si>
    <t>arr96114a-3tr-15</t>
  </si>
  <si>
    <t>arr96114a-3tr-16</t>
  </si>
  <si>
    <t>arr96114a-3tr-17</t>
  </si>
  <si>
    <t>relabel from 11b-4 to 114a-3</t>
  </si>
  <si>
    <t>low Th edge(right)</t>
  </si>
  <si>
    <t>embayed lower (~low Th)</t>
  </si>
  <si>
    <t>embayed lower (~higher Th)</t>
  </si>
  <si>
    <t>session 1</t>
  </si>
  <si>
    <t>session 2</t>
  </si>
  <si>
    <t>low Th rim</t>
  </si>
  <si>
    <t>med Th rim</t>
  </si>
  <si>
    <t>accellerating voltage</t>
  </si>
  <si>
    <t>15kV</t>
  </si>
  <si>
    <t>200 nA</t>
  </si>
  <si>
    <t>beam current</t>
  </si>
  <si>
    <t>Pb: 600s, U:400s, Th: 300s, Y: 600s</t>
  </si>
  <si>
    <t>Sort by analysis #</t>
  </si>
  <si>
    <t>Sort grains by Th domain</t>
  </si>
  <si>
    <t>Sort columns</t>
  </si>
  <si>
    <t>A</t>
  </si>
  <si>
    <t>B</t>
  </si>
  <si>
    <t>C</t>
  </si>
  <si>
    <t>grains by Th domain</t>
  </si>
  <si>
    <t>by analysis #</t>
  </si>
  <si>
    <t>in order of analysis</t>
  </si>
  <si>
    <t>Analysis#</t>
  </si>
  <si>
    <t>Age (Ma)</t>
  </si>
  <si>
    <t>Chemical Domain</t>
  </si>
  <si>
    <t>Session</t>
  </si>
  <si>
    <t>Entire Grain</t>
  </si>
  <si>
    <t>high Th band</t>
  </si>
  <si>
    <t>session</t>
  </si>
  <si>
    <t>StdDev</t>
  </si>
  <si>
    <t>StdErrorMean</t>
  </si>
  <si>
    <t>Mean (Ma)</t>
  </si>
  <si>
    <t>Stage coordinates (microns)</t>
  </si>
  <si>
    <t>1: Th</t>
  </si>
  <si>
    <t>2: U 238</t>
  </si>
  <si>
    <t>3: U 235</t>
  </si>
  <si>
    <t>comments2</t>
  </si>
  <si>
    <t>-1 sigmaY</t>
  </si>
  <si>
    <t>+1 sigma Y</t>
  </si>
  <si>
    <t>+/- 1 sigma Y</t>
  </si>
  <si>
    <t>calc Pb</t>
  </si>
  <si>
    <t>-1 sigma Y</t>
  </si>
  <si>
    <t>+/- 1 sigma Th</t>
  </si>
  <si>
    <t>Th +1 sigma</t>
  </si>
  <si>
    <t>Th -1 sigma</t>
  </si>
  <si>
    <t>Y +1 sigma</t>
  </si>
  <si>
    <t>Y -1 sigma</t>
  </si>
  <si>
    <t>+1 sigma</t>
  </si>
  <si>
    <t>-1 sigma</t>
  </si>
  <si>
    <t>+/- 1 sigma U</t>
  </si>
  <si>
    <t>U +1 sigma</t>
  </si>
  <si>
    <t>U -1 sigma</t>
  </si>
  <si>
    <t>+/- 1 sigma Pb</t>
  </si>
  <si>
    <t>+1 sigmaY</t>
  </si>
  <si>
    <t>Pb +1 sigma</t>
  </si>
  <si>
    <t>Pb -1 sigma</t>
  </si>
  <si>
    <t>Calculated</t>
  </si>
  <si>
    <t>Age +1 sigma Y</t>
  </si>
  <si>
    <t>Age -1 sigma Y</t>
  </si>
  <si>
    <t>difference</t>
  </si>
  <si>
    <t>Error Ma</t>
  </si>
  <si>
    <t>errors that decrease the age</t>
  </si>
  <si>
    <t>errors that increase the age</t>
  </si>
  <si>
    <t>+</t>
  </si>
  <si>
    <t>-</t>
  </si>
  <si>
    <t>ARR-96-114 A &amp; B monazite dating analyses with estimated 1 sigma error</t>
  </si>
  <si>
    <t>This file has a macro (IterateAge2Columns: use Ctrl-N to run it) that will numerically calculate the age. However, you must first configure the VB module and the script (edit the script for details)</t>
  </si>
  <si>
    <t>Note: this worksheet is dynamically linked to other sheets, don't sort it</t>
  </si>
  <si>
    <t>Note: This worksheet is dynamically linked to other sheets, if you re-sort this sheet, the other sheets will resort as well, but the Age iteration will need to be redone</t>
  </si>
  <si>
    <t>weight%</t>
  </si>
  <si>
    <t>counting statistics</t>
  </si>
  <si>
    <t>Data from probe files</t>
  </si>
  <si>
    <t>This file has a macro (IterateAge: use Ctrl-M to run it) that will numerically calculate the age. However, you if you may need to  first configure the solver add in module and the script (edit the script for details)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</si>
</sst>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0.0E+00"/>
    <numFmt numFmtId="171" formatCode="0.0"/>
    <numFmt numFmtId="172" formatCode="0.000"/>
    <numFmt numFmtId="173" formatCode="0.0000"/>
    <numFmt numFmtId="174" formatCode="0.000000"/>
    <numFmt numFmtId="175" formatCode="0.00000"/>
    <numFmt numFmtId="176" formatCode="0.0000000000000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72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1" fontId="3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3" xfId="0" applyNumberFormat="1" applyFont="1" applyBorder="1" applyAlignment="1">
      <alignment horizontal="right"/>
    </xf>
    <xf numFmtId="0" fontId="9" fillId="6" borderId="0" xfId="0" applyFont="1" applyFill="1" applyBorder="1" applyAlignment="1">
      <alignment/>
    </xf>
    <xf numFmtId="1" fontId="9" fillId="6" borderId="0" xfId="0" applyNumberFormat="1" applyFont="1" applyFill="1" applyBorder="1" applyAlignment="1">
      <alignment/>
    </xf>
    <xf numFmtId="1" fontId="9" fillId="6" borderId="0" xfId="0" applyNumberFormat="1" applyFont="1" applyFill="1" applyAlignment="1">
      <alignment/>
    </xf>
    <xf numFmtId="2" fontId="9" fillId="6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2" borderId="0" xfId="0" applyNumberFormat="1" applyFont="1" applyFill="1" applyAlignment="1">
      <alignment/>
    </xf>
    <xf numFmtId="173" fontId="3" fillId="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9" fillId="7" borderId="0" xfId="0" applyFont="1" applyFill="1" applyBorder="1" applyAlignment="1" quotePrefix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 quotePrefix="1">
      <alignment/>
    </xf>
    <xf numFmtId="2" fontId="3" fillId="0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2" fontId="3" fillId="8" borderId="0" xfId="0" applyNumberFormat="1" applyFont="1" applyFill="1" applyBorder="1" applyAlignment="1" quotePrefix="1">
      <alignment/>
    </xf>
    <xf numFmtId="172" fontId="3" fillId="8" borderId="0" xfId="0" applyNumberFormat="1" applyFont="1" applyFill="1" applyBorder="1" applyAlignment="1">
      <alignment/>
    </xf>
    <xf numFmtId="172" fontId="3" fillId="8" borderId="2" xfId="0" applyNumberFormat="1" applyFont="1" applyFill="1" applyBorder="1" applyAlignment="1">
      <alignment horizontal="center"/>
    </xf>
    <xf numFmtId="172" fontId="3" fillId="9" borderId="0" xfId="0" applyNumberFormat="1" applyFont="1" applyFill="1" applyBorder="1" applyAlignment="1" quotePrefix="1">
      <alignment/>
    </xf>
    <xf numFmtId="172" fontId="3" fillId="9" borderId="0" xfId="0" applyNumberFormat="1" applyFont="1" applyFill="1" applyBorder="1" applyAlignment="1">
      <alignment/>
    </xf>
    <xf numFmtId="172" fontId="3" fillId="9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0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left"/>
    </xf>
    <xf numFmtId="2" fontId="9" fillId="0" borderId="0" xfId="0" applyNumberFormat="1" applyFont="1" applyBorder="1" applyAlignment="1" quotePrefix="1">
      <alignment/>
    </xf>
    <xf numFmtId="2" fontId="9" fillId="2" borderId="0" xfId="0" applyNumberFormat="1" applyFont="1" applyFill="1" applyBorder="1" applyAlignment="1" quotePrefix="1">
      <alignment/>
    </xf>
    <xf numFmtId="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10" borderId="0" xfId="0" applyFill="1" applyAlignment="1">
      <alignment/>
    </xf>
    <xf numFmtId="174" fontId="0" fillId="10" borderId="0" xfId="0" applyNumberFormat="1" applyFont="1" applyFill="1" applyAlignment="1">
      <alignment/>
    </xf>
    <xf numFmtId="174" fontId="6" fillId="11" borderId="0" xfId="0" applyNumberFormat="1" applyFont="1" applyFill="1" applyAlignment="1">
      <alignment/>
    </xf>
    <xf numFmtId="174" fontId="3" fillId="1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9" fillId="0" borderId="2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0" fillId="12" borderId="0" xfId="0" applyFont="1" applyFill="1" applyAlignment="1">
      <alignment/>
    </xf>
    <xf numFmtId="0" fontId="0" fillId="12" borderId="0" xfId="0" applyFont="1" applyFill="1" applyBorder="1" applyAlignment="1">
      <alignment/>
    </xf>
    <xf numFmtId="1" fontId="0" fillId="12" borderId="0" xfId="0" applyNumberFormat="1" applyFont="1" applyFill="1" applyBorder="1" applyAlignment="1">
      <alignment/>
    </xf>
    <xf numFmtId="170" fontId="0" fillId="12" borderId="0" xfId="0" applyNumberFormat="1" applyFont="1" applyFill="1" applyBorder="1" applyAlignment="1">
      <alignment/>
    </xf>
    <xf numFmtId="172" fontId="0" fillId="13" borderId="0" xfId="0" applyNumberFormat="1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Alignment="1">
      <alignment/>
    </xf>
    <xf numFmtId="173" fontId="0" fillId="13" borderId="0" xfId="0" applyNumberFormat="1" applyFont="1" applyFill="1" applyAlignment="1">
      <alignment/>
    </xf>
    <xf numFmtId="174" fontId="11" fillId="13" borderId="0" xfId="0" applyNumberFormat="1" applyFont="1" applyFill="1" applyAlignment="1">
      <alignment/>
    </xf>
    <xf numFmtId="0" fontId="11" fillId="13" borderId="0" xfId="0" applyFont="1" applyFill="1" applyAlignment="1">
      <alignment/>
    </xf>
    <xf numFmtId="174" fontId="0" fillId="13" borderId="0" xfId="0" applyNumberFormat="1" applyFont="1" applyFill="1" applyAlignment="1">
      <alignment/>
    </xf>
    <xf numFmtId="1" fontId="0" fillId="4" borderId="0" xfId="0" applyNumberFormat="1" applyFont="1" applyFill="1" applyBorder="1" applyAlignment="1">
      <alignment/>
    </xf>
    <xf numFmtId="170" fontId="0" fillId="4" borderId="0" xfId="0" applyNumberFormat="1" applyFont="1" applyFill="1" applyBorder="1" applyAlignment="1">
      <alignment/>
    </xf>
    <xf numFmtId="173" fontId="0" fillId="4" borderId="0" xfId="0" applyNumberFormat="1" applyFont="1" applyFill="1" applyAlignment="1">
      <alignment/>
    </xf>
    <xf numFmtId="174" fontId="0" fillId="4" borderId="0" xfId="0" applyNumberFormat="1" applyFont="1" applyFill="1" applyAlignment="1">
      <alignment/>
    </xf>
    <xf numFmtId="173" fontId="0" fillId="4" borderId="0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7" fillId="5" borderId="0" xfId="0" applyNumberFormat="1" applyFont="1" applyFill="1" applyBorder="1" applyAlignment="1">
      <alignment/>
    </xf>
    <xf numFmtId="2" fontId="7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70" fontId="0" fillId="5" borderId="0" xfId="0" applyNumberFormat="1" applyFont="1" applyFill="1" applyBorder="1" applyAlignment="1">
      <alignment/>
    </xf>
    <xf numFmtId="173" fontId="0" fillId="5" borderId="0" xfId="0" applyNumberFormat="1" applyFont="1" applyFill="1" applyAlignment="1">
      <alignment/>
    </xf>
    <xf numFmtId="174" fontId="0" fillId="5" borderId="0" xfId="0" applyNumberFormat="1" applyFont="1" applyFill="1" applyAlignment="1">
      <alignment/>
    </xf>
    <xf numFmtId="173" fontId="0" fillId="5" borderId="0" xfId="0" applyNumberFormat="1" applyFont="1" applyFill="1" applyBorder="1" applyAlignment="1">
      <alignment/>
    </xf>
    <xf numFmtId="174" fontId="0" fillId="5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0" fontId="3" fillId="1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2" fontId="12" fillId="5" borderId="0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/>
    </xf>
    <xf numFmtId="172" fontId="8" fillId="5" borderId="0" xfId="0" applyNumberFormat="1" applyFont="1" applyFill="1" applyBorder="1" applyAlignment="1">
      <alignment/>
    </xf>
    <xf numFmtId="172" fontId="3" fillId="9" borderId="0" xfId="0" applyNumberFormat="1" applyFont="1" applyFill="1" applyBorder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" fontId="3" fillId="16" borderId="0" xfId="0" applyNumberFormat="1" applyFont="1" applyFill="1" applyBorder="1" applyAlignment="1">
      <alignment horizontal="center"/>
    </xf>
    <xf numFmtId="1" fontId="3" fillId="15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8" borderId="0" xfId="0" applyNumberFormat="1" applyFont="1" applyFill="1" applyBorder="1" applyAlignment="1" quotePrefix="1">
      <alignment/>
    </xf>
    <xf numFmtId="171" fontId="3" fillId="8" borderId="2" xfId="0" applyNumberFormat="1" applyFont="1" applyFill="1" applyBorder="1" applyAlignment="1">
      <alignment horizontal="center"/>
    </xf>
    <xf numFmtId="171" fontId="8" fillId="5" borderId="0" xfId="0" applyNumberFormat="1" applyFont="1" applyFill="1" applyBorder="1" applyAlignment="1">
      <alignment/>
    </xf>
    <xf numFmtId="171" fontId="8" fillId="0" borderId="0" xfId="0" applyNumberFormat="1" applyFont="1" applyBorder="1" applyAlignment="1">
      <alignment/>
    </xf>
    <xf numFmtId="171" fontId="3" fillId="15" borderId="0" xfId="0" applyNumberFormat="1" applyFont="1" applyFill="1" applyBorder="1" applyAlignment="1">
      <alignment/>
    </xf>
    <xf numFmtId="171" fontId="3" fillId="15" borderId="0" xfId="0" applyNumberFormat="1" applyFont="1" applyFill="1" applyBorder="1" applyAlignment="1">
      <alignment horizontal="center"/>
    </xf>
    <xf numFmtId="171" fontId="3" fillId="5" borderId="0" xfId="0" applyNumberFormat="1" applyFont="1" applyFill="1" applyBorder="1" applyAlignment="1">
      <alignment/>
    </xf>
    <xf numFmtId="171" fontId="3" fillId="9" borderId="0" xfId="0" applyNumberFormat="1" applyFont="1" applyFill="1" applyBorder="1" applyAlignment="1" quotePrefix="1">
      <alignment/>
    </xf>
    <xf numFmtId="171" fontId="3" fillId="9" borderId="2" xfId="0" applyNumberFormat="1" applyFont="1" applyFill="1" applyBorder="1" applyAlignment="1">
      <alignment horizontal="center"/>
    </xf>
    <xf numFmtId="171" fontId="12" fillId="5" borderId="0" xfId="0" applyNumberFormat="1" applyFont="1" applyFill="1" applyBorder="1" applyAlignment="1">
      <alignment/>
    </xf>
    <xf numFmtId="171" fontId="12" fillId="0" borderId="0" xfId="0" applyNumberFormat="1" applyFont="1" applyBorder="1" applyAlignment="1">
      <alignment/>
    </xf>
    <xf numFmtId="0" fontId="3" fillId="9" borderId="0" xfId="0" applyFont="1" applyFill="1" applyAlignment="1">
      <alignment/>
    </xf>
    <xf numFmtId="0" fontId="3" fillId="9" borderId="3" xfId="0" applyFont="1" applyFill="1" applyBorder="1" applyAlignment="1">
      <alignment/>
    </xf>
    <xf numFmtId="0" fontId="3" fillId="9" borderId="0" xfId="0" applyFont="1" applyFill="1" applyAlignment="1">
      <alignment horizontal="left"/>
    </xf>
    <xf numFmtId="0" fontId="3" fillId="17" borderId="3" xfId="0" applyFont="1" applyFill="1" applyBorder="1" applyAlignment="1">
      <alignment/>
    </xf>
    <xf numFmtId="0" fontId="0" fillId="17" borderId="0" xfId="0" applyFill="1" applyAlignment="1">
      <alignment/>
    </xf>
    <xf numFmtId="0" fontId="3" fillId="17" borderId="0" xfId="0" applyFont="1" applyFill="1" applyAlignment="1">
      <alignment horizontal="left"/>
    </xf>
    <xf numFmtId="1" fontId="3" fillId="15" borderId="2" xfId="0" applyNumberFormat="1" applyFont="1" applyFill="1" applyBorder="1" applyAlignment="1">
      <alignment horizontal="center"/>
    </xf>
    <xf numFmtId="172" fontId="0" fillId="17" borderId="0" xfId="0" applyNumberFormat="1" applyFill="1" applyAlignment="1">
      <alignment/>
    </xf>
    <xf numFmtId="172" fontId="3" fillId="17" borderId="3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172" fontId="3" fillId="9" borderId="0" xfId="0" applyNumberFormat="1" applyFont="1" applyFill="1" applyAlignment="1">
      <alignment/>
    </xf>
    <xf numFmtId="172" fontId="3" fillId="9" borderId="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/>
    </xf>
    <xf numFmtId="1" fontId="2" fillId="15" borderId="3" xfId="0" applyNumberFormat="1" applyFont="1" applyFill="1" applyBorder="1" applyAlignment="1" quotePrefix="1">
      <alignment horizontal="center"/>
    </xf>
    <xf numFmtId="172" fontId="8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14" fillId="15" borderId="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73" fontId="0" fillId="2" borderId="0" xfId="0" applyNumberFormat="1" applyFont="1" applyFill="1" applyAlignment="1">
      <alignment horizontal="right"/>
    </xf>
    <xf numFmtId="17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173" fontId="0" fillId="17" borderId="0" xfId="0" applyNumberFormat="1" applyFont="1" applyFill="1" applyAlignment="1">
      <alignment/>
    </xf>
    <xf numFmtId="173" fontId="0" fillId="18" borderId="0" xfId="0" applyNumberFormat="1" applyFont="1" applyFill="1" applyAlignment="1">
      <alignment/>
    </xf>
    <xf numFmtId="173" fontId="4" fillId="17" borderId="0" xfId="0" applyNumberFormat="1" applyFont="1" applyFill="1" applyAlignment="1">
      <alignment horizontal="center"/>
    </xf>
    <xf numFmtId="173" fontId="15" fillId="17" borderId="0" xfId="0" applyNumberFormat="1" applyFont="1" applyFill="1" applyAlignment="1">
      <alignment horizontal="center"/>
    </xf>
    <xf numFmtId="174" fontId="0" fillId="18" borderId="0" xfId="0" applyNumberFormat="1" applyFont="1" applyFill="1" applyAlignment="1">
      <alignment/>
    </xf>
    <xf numFmtId="0" fontId="0" fillId="17" borderId="0" xfId="0" applyFont="1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dxfs count="2"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33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" sqref="D1"/>
    </sheetView>
  </sheetViews>
  <sheetFormatPr defaultColWidth="9.140625" defaultRowHeight="12.75"/>
  <cols>
    <col min="1" max="1" width="1.8515625" style="4" customWidth="1"/>
    <col min="2" max="2" width="1.7109375" style="4" customWidth="1"/>
    <col min="3" max="3" width="2.57421875" style="4" customWidth="1"/>
    <col min="4" max="4" width="16.140625" style="2" customWidth="1"/>
    <col min="5" max="5" width="6.7109375" style="2" customWidth="1"/>
    <col min="6" max="6" width="9.57421875" style="2" customWidth="1"/>
    <col min="7" max="7" width="5.8515625" style="2" customWidth="1"/>
    <col min="8" max="8" width="7.8515625" style="2" customWidth="1"/>
    <col min="9" max="9" width="7.140625" style="3" hidden="1" customWidth="1"/>
    <col min="10" max="10" width="6.57421875" style="2" hidden="1" customWidth="1"/>
    <col min="11" max="14" width="8.421875" style="4" hidden="1" customWidth="1"/>
    <col min="15" max="15" width="10.7109375" style="15" customWidth="1"/>
    <col min="16" max="16" width="4.28125" style="12" customWidth="1"/>
    <col min="17" max="17" width="3.8515625" style="12" customWidth="1"/>
    <col min="18" max="18" width="7.7109375" style="12" customWidth="1"/>
    <col min="19" max="19" width="9.421875" style="12" customWidth="1"/>
    <col min="20" max="20" width="50.140625" style="2" customWidth="1"/>
    <col min="21" max="21" width="2.7109375" style="2" customWidth="1"/>
    <col min="22" max="25" width="9.140625" style="60" customWidth="1"/>
    <col min="26" max="26" width="9.8515625" style="64" customWidth="1"/>
    <col min="27" max="27" width="10.28125" style="64" customWidth="1"/>
    <col min="28" max="28" width="10.421875" style="64" customWidth="1"/>
    <col min="29" max="29" width="10.57421875" style="64" customWidth="1"/>
    <col min="30" max="30" width="9.8515625" style="4" customWidth="1"/>
    <col min="31" max="31" width="8.8515625" style="4" customWidth="1"/>
    <col min="32" max="32" width="7.7109375" style="4" customWidth="1"/>
    <col min="33" max="16384" width="9.140625" style="4" customWidth="1"/>
  </cols>
  <sheetData>
    <row r="1" spans="4:14" ht="12.75">
      <c r="D1" s="1" t="s">
        <v>89</v>
      </c>
      <c r="K1" s="2"/>
      <c r="L1" s="2"/>
      <c r="M1" s="2"/>
      <c r="N1" s="2"/>
    </row>
    <row r="2" spans="4:14" ht="12.75">
      <c r="D2" s="181" t="s">
        <v>196</v>
      </c>
      <c r="K2" s="2"/>
      <c r="L2" s="2"/>
      <c r="M2" s="2"/>
      <c r="N2" s="2"/>
    </row>
    <row r="3" spans="4:14" ht="12.75">
      <c r="D3" s="31" t="s">
        <v>192</v>
      </c>
      <c r="K3" s="2"/>
      <c r="L3" s="2"/>
      <c r="M3" s="2"/>
      <c r="N3" s="2"/>
    </row>
    <row r="4" spans="1:14" ht="12.75">
      <c r="A4" s="33" t="s">
        <v>139</v>
      </c>
      <c r="E4" s="5" t="s">
        <v>0</v>
      </c>
      <c r="H4" s="15" t="s">
        <v>2</v>
      </c>
      <c r="I4" s="2"/>
      <c r="K4" s="2"/>
      <c r="L4" s="2"/>
      <c r="M4" s="2"/>
      <c r="N4" s="12"/>
    </row>
    <row r="5" spans="1:17" ht="12.75">
      <c r="A5" s="34" t="s">
        <v>140</v>
      </c>
      <c r="C5" s="4" t="s">
        <v>143</v>
      </c>
      <c r="E5" s="2" t="s">
        <v>1</v>
      </c>
      <c r="F5" s="6">
        <v>4.9475E-11</v>
      </c>
      <c r="H5" s="3" t="s">
        <v>4</v>
      </c>
      <c r="I5" s="2"/>
      <c r="K5" s="2"/>
      <c r="L5" s="2"/>
      <c r="M5" s="2"/>
      <c r="N5" s="12" t="s">
        <v>18</v>
      </c>
      <c r="O5" s="3" t="s">
        <v>136</v>
      </c>
      <c r="P5" s="2"/>
      <c r="Q5" s="2"/>
    </row>
    <row r="6" spans="1:17" ht="12.75">
      <c r="A6" s="34" t="s">
        <v>141</v>
      </c>
      <c r="C6" s="4" t="s">
        <v>144</v>
      </c>
      <c r="E6" s="2" t="s">
        <v>3</v>
      </c>
      <c r="F6" s="6">
        <v>1.55125E-10</v>
      </c>
      <c r="H6" s="3" t="s">
        <v>135</v>
      </c>
      <c r="I6" s="2"/>
      <c r="K6" s="2"/>
      <c r="L6" s="2"/>
      <c r="M6" s="2"/>
      <c r="N6" s="12" t="s">
        <v>6</v>
      </c>
      <c r="O6" s="3" t="s">
        <v>134</v>
      </c>
      <c r="P6" s="2"/>
      <c r="Q6" s="2"/>
    </row>
    <row r="7" spans="1:32" ht="15">
      <c r="A7" s="34" t="s">
        <v>142</v>
      </c>
      <c r="C7" s="4" t="s">
        <v>145</v>
      </c>
      <c r="E7" s="2" t="s">
        <v>5</v>
      </c>
      <c r="F7" s="6">
        <v>9.8485E-10</v>
      </c>
      <c r="H7" s="3" t="s">
        <v>132</v>
      </c>
      <c r="I7" s="2"/>
      <c r="K7" s="2"/>
      <c r="L7" s="2"/>
      <c r="M7" s="2"/>
      <c r="N7" s="12" t="s">
        <v>6</v>
      </c>
      <c r="O7" s="3" t="s">
        <v>133</v>
      </c>
      <c r="P7" s="13"/>
      <c r="Q7" s="13"/>
      <c r="V7" s="191"/>
      <c r="W7" s="192"/>
      <c r="X7" s="192"/>
      <c r="Y7" s="191"/>
      <c r="Z7" s="193"/>
      <c r="AA7" s="194" t="s">
        <v>195</v>
      </c>
      <c r="AB7" s="195"/>
      <c r="AC7" s="195"/>
      <c r="AD7" s="196"/>
      <c r="AE7" s="196"/>
      <c r="AF7" s="196"/>
    </row>
    <row r="8" spans="4:32" ht="12.75">
      <c r="D8" s="1" t="s">
        <v>6</v>
      </c>
      <c r="E8" s="20" t="s">
        <v>6</v>
      </c>
      <c r="F8" s="28" t="s">
        <v>7</v>
      </c>
      <c r="G8" s="29"/>
      <c r="H8" s="21"/>
      <c r="I8" s="15"/>
      <c r="J8" s="1" t="s">
        <v>8</v>
      </c>
      <c r="K8" s="1" t="s">
        <v>9</v>
      </c>
      <c r="L8" s="1"/>
      <c r="M8" s="1"/>
      <c r="N8" s="1" t="s">
        <v>10</v>
      </c>
      <c r="O8" s="152" t="s">
        <v>180</v>
      </c>
      <c r="P8" s="152"/>
      <c r="Q8" s="152"/>
      <c r="T8" s="1"/>
      <c r="U8" s="32" t="s">
        <v>160</v>
      </c>
      <c r="V8" s="188"/>
      <c r="W8" s="189" t="s">
        <v>193</v>
      </c>
      <c r="X8" s="61"/>
      <c r="Y8" s="61"/>
      <c r="Z8" s="98"/>
      <c r="AA8" s="100" t="s">
        <v>194</v>
      </c>
      <c r="AB8" s="98"/>
      <c r="AC8" s="98"/>
      <c r="AD8" s="190" t="s">
        <v>156</v>
      </c>
      <c r="AE8" s="18"/>
      <c r="AF8" s="18"/>
    </row>
    <row r="9" spans="1:32" ht="18.75" thickBot="1">
      <c r="A9" s="4" t="s">
        <v>138</v>
      </c>
      <c r="B9" s="4" t="s">
        <v>137</v>
      </c>
      <c r="C9" s="4" t="s">
        <v>100</v>
      </c>
      <c r="D9" s="22" t="s">
        <v>99</v>
      </c>
      <c r="E9" s="23" t="s">
        <v>11</v>
      </c>
      <c r="F9" s="23" t="s">
        <v>12</v>
      </c>
      <c r="G9" s="23" t="s">
        <v>13</v>
      </c>
      <c r="H9" s="23" t="s">
        <v>14</v>
      </c>
      <c r="I9" s="24" t="s">
        <v>15</v>
      </c>
      <c r="J9" s="25" t="s">
        <v>14</v>
      </c>
      <c r="K9" s="26" t="s">
        <v>157</v>
      </c>
      <c r="L9" s="26" t="s">
        <v>158</v>
      </c>
      <c r="M9" s="26" t="s">
        <v>159</v>
      </c>
      <c r="N9" s="26"/>
      <c r="O9" s="171" t="s">
        <v>147</v>
      </c>
      <c r="P9" s="185" t="str">
        <f>'Error propagation results'!F9</f>
        <v>+</v>
      </c>
      <c r="Q9" s="185" t="str">
        <f>'Error propagation results'!G9</f>
        <v>-</v>
      </c>
      <c r="R9" s="27" t="s">
        <v>88</v>
      </c>
      <c r="S9" s="27" t="s">
        <v>152</v>
      </c>
      <c r="T9" s="25" t="s">
        <v>17</v>
      </c>
      <c r="V9" s="62" t="s">
        <v>11</v>
      </c>
      <c r="W9" s="62" t="s">
        <v>12</v>
      </c>
      <c r="X9" s="62" t="s">
        <v>13</v>
      </c>
      <c r="Y9" s="62" t="s">
        <v>14</v>
      </c>
      <c r="Z9" s="99" t="s">
        <v>92</v>
      </c>
      <c r="AA9" s="99" t="s">
        <v>93</v>
      </c>
      <c r="AB9" s="99" t="s">
        <v>94</v>
      </c>
      <c r="AC9" s="99" t="s">
        <v>95</v>
      </c>
      <c r="AD9" s="19" t="s">
        <v>96</v>
      </c>
      <c r="AE9" s="19" t="s">
        <v>97</v>
      </c>
      <c r="AF9" s="19" t="s">
        <v>98</v>
      </c>
    </row>
    <row r="10" spans="1:32" ht="13.5" thickTop="1">
      <c r="A10" s="43">
        <v>1</v>
      </c>
      <c r="B10" s="43">
        <v>1</v>
      </c>
      <c r="C10" s="43">
        <v>1</v>
      </c>
      <c r="D10" s="38" t="s">
        <v>19</v>
      </c>
      <c r="E10" s="38">
        <f aca="true" t="shared" si="0" ref="E10:H11">+V10*10^4</f>
        <v>5080</v>
      </c>
      <c r="F10" s="38">
        <f t="shared" si="0"/>
        <v>34425</v>
      </c>
      <c r="G10" s="38">
        <f t="shared" si="0"/>
        <v>4401</v>
      </c>
      <c r="H10" s="38">
        <f t="shared" si="0"/>
        <v>3254</v>
      </c>
      <c r="I10" s="119">
        <f>H10-(E10*0.0018)</f>
        <v>3244.856</v>
      </c>
      <c r="J10" s="119">
        <f>K10+L10+M10</f>
        <v>3244.8560000153434</v>
      </c>
      <c r="K10" s="119">
        <f>(F10/232)*((EXP($F$5*$N10))-1)*208</f>
        <v>2234.197124598928</v>
      </c>
      <c r="L10" s="119">
        <f>((G10/238.04*0.9928))*((EXP($F$6*$N10))-1)*206</f>
        <v>926.3738706918924</v>
      </c>
      <c r="M10" s="119">
        <f>((G10/235*0.0072))*((EXP($F$7*$N10))-1)*207</f>
        <v>84.2850047245229</v>
      </c>
      <c r="N10" s="120">
        <f>O10*1000000</f>
        <v>1412608584.2138848</v>
      </c>
      <c r="O10" s="37">
        <v>1412.6085842138848</v>
      </c>
      <c r="P10" s="37">
        <f>'Error propagation results'!F10</f>
        <v>11.089023012132202</v>
      </c>
      <c r="Q10" s="37">
        <f>'Error propagation results'!G10</f>
        <v>11.066170891015323</v>
      </c>
      <c r="R10" s="39">
        <f>+J10-I10</f>
        <v>1.53431756189093E-08</v>
      </c>
      <c r="S10" s="39" t="s">
        <v>129</v>
      </c>
      <c r="T10" s="38" t="s">
        <v>101</v>
      </c>
      <c r="U10" s="38"/>
      <c r="V10" s="121">
        <v>0.508</v>
      </c>
      <c r="W10" s="121">
        <v>3.4425</v>
      </c>
      <c r="X10" s="121">
        <v>0.4401</v>
      </c>
      <c r="Y10" s="121">
        <v>0.3254</v>
      </c>
      <c r="Z10" s="122">
        <v>0.001648</v>
      </c>
      <c r="AA10" s="122">
        <v>0.00502</v>
      </c>
      <c r="AB10" s="122">
        <v>0.019453</v>
      </c>
      <c r="AC10" s="122">
        <v>0.002148</v>
      </c>
      <c r="AD10" s="43">
        <v>-11381</v>
      </c>
      <c r="AE10" s="43">
        <v>16355</v>
      </c>
      <c r="AF10" s="43">
        <v>116</v>
      </c>
    </row>
    <row r="11" spans="1:32" ht="12.75">
      <c r="A11" s="43">
        <v>3</v>
      </c>
      <c r="B11" s="43">
        <v>3</v>
      </c>
      <c r="C11" s="43">
        <v>3</v>
      </c>
      <c r="D11" s="38" t="s">
        <v>20</v>
      </c>
      <c r="E11" s="38">
        <f t="shared" si="0"/>
        <v>5415</v>
      </c>
      <c r="F11" s="38">
        <f t="shared" si="0"/>
        <v>33787</v>
      </c>
      <c r="G11" s="38">
        <f t="shared" si="0"/>
        <v>5096.000000000001</v>
      </c>
      <c r="H11" s="38">
        <f t="shared" si="0"/>
        <v>3461</v>
      </c>
      <c r="I11" s="119">
        <f>H11-(E11*0.0018)</f>
        <v>3451.253</v>
      </c>
      <c r="J11" s="119">
        <f>K11+L11+M11</f>
        <v>3451.252999863322</v>
      </c>
      <c r="K11" s="119">
        <f>(F11/232)*((EXP($F$5*$N11))-1)*208</f>
        <v>2247.643266883416</v>
      </c>
      <c r="L11" s="119">
        <f>((G11/238.04*0.9928))*((EXP($F$6*$N11))-1)*206</f>
        <v>1101.5773513369202</v>
      </c>
      <c r="M11" s="119">
        <f>((G11/235*0.0072))*((EXP($F$7*$N11))-1)*207</f>
        <v>102.03238164298581</v>
      </c>
      <c r="N11" s="120">
        <f>O11*1000000</f>
        <v>1446709638.2408519</v>
      </c>
      <c r="O11" s="37">
        <v>1446.709638240852</v>
      </c>
      <c r="P11" s="37">
        <f>'Error propagation results'!F11</f>
        <v>10.80720818629665</v>
      </c>
      <c r="Q11" s="37">
        <f>'Error propagation results'!G11</f>
        <v>10.785779447090423</v>
      </c>
      <c r="R11" s="39">
        <f>+J11-I11</f>
        <v>-1.3667795428773388E-07</v>
      </c>
      <c r="S11" s="39" t="s">
        <v>129</v>
      </c>
      <c r="T11" s="38" t="s">
        <v>101</v>
      </c>
      <c r="U11" s="38"/>
      <c r="V11" s="123">
        <v>0.5415</v>
      </c>
      <c r="W11" s="123">
        <v>3.3787</v>
      </c>
      <c r="X11" s="123">
        <v>0.5096</v>
      </c>
      <c r="Y11" s="123">
        <v>0.3461</v>
      </c>
      <c r="Z11" s="124">
        <v>0.001691</v>
      </c>
      <c r="AA11" s="124">
        <v>0.005134</v>
      </c>
      <c r="AB11" s="124">
        <v>0.019203</v>
      </c>
      <c r="AC11" s="124">
        <v>0.002175</v>
      </c>
      <c r="AD11" s="38">
        <v>-11370</v>
      </c>
      <c r="AE11" s="38">
        <v>16355</v>
      </c>
      <c r="AF11" s="43">
        <v>116</v>
      </c>
    </row>
    <row r="12" spans="1:32" ht="12.75">
      <c r="A12" s="108">
        <v>5</v>
      </c>
      <c r="B12" s="108">
        <v>5</v>
      </c>
      <c r="C12" s="108"/>
      <c r="D12" s="109"/>
      <c r="E12" s="109"/>
      <c r="F12" s="109"/>
      <c r="G12" s="109"/>
      <c r="H12" s="109"/>
      <c r="I12" s="110"/>
      <c r="J12" s="110"/>
      <c r="K12" s="110"/>
      <c r="L12" s="110"/>
      <c r="M12" s="110"/>
      <c r="N12" s="111"/>
      <c r="O12" s="110">
        <v>0</v>
      </c>
      <c r="P12" s="110">
        <f>'Error propagation results'!F12</f>
        <v>0</v>
      </c>
      <c r="Q12" s="110">
        <f>'Error propagation results'!G12</f>
        <v>0</v>
      </c>
      <c r="R12" s="112"/>
      <c r="S12" s="112"/>
      <c r="T12" s="109"/>
      <c r="U12" s="109"/>
      <c r="V12" s="115"/>
      <c r="W12" s="115"/>
      <c r="X12" s="115"/>
      <c r="Y12" s="115"/>
      <c r="Z12" s="116"/>
      <c r="AA12" s="116"/>
      <c r="AB12" s="116"/>
      <c r="AC12" s="116"/>
      <c r="AD12" s="117"/>
      <c r="AE12" s="117"/>
      <c r="AF12" s="117"/>
    </row>
    <row r="13" spans="1:32" ht="12.75">
      <c r="A13" s="4">
        <v>6</v>
      </c>
      <c r="B13" s="4">
        <v>6</v>
      </c>
      <c r="C13" s="4">
        <v>19</v>
      </c>
      <c r="D13" s="11" t="s">
        <v>35</v>
      </c>
      <c r="E13" s="59">
        <f aca="true" t="shared" si="1" ref="E13:E92">+V13*10^4</f>
        <v>16766</v>
      </c>
      <c r="F13" s="59">
        <f aca="true" t="shared" si="2" ref="F13:F92">+W13*10^4</f>
        <v>23235</v>
      </c>
      <c r="G13" s="59">
        <f aca="true" t="shared" si="3" ref="G13:G92">+X13*10^4</f>
        <v>5590.000000000001</v>
      </c>
      <c r="H13" s="59">
        <f aca="true" t="shared" si="4" ref="H13:H92">+Y13*10^4</f>
        <v>2900</v>
      </c>
      <c r="I13" s="3">
        <f aca="true" t="shared" si="5" ref="I13:I34">H13-(E13*0.0018)</f>
        <v>2869.8212</v>
      </c>
      <c r="J13" s="3">
        <f aca="true" t="shared" si="6" ref="J13:J34">K13+L13+M13</f>
        <v>2869.82120000001</v>
      </c>
      <c r="K13" s="3">
        <f aca="true" t="shared" si="7" ref="K13:K34">(F13/232)*((EXP($F$5*$N13))-1)*208</f>
        <v>1547.6348138536575</v>
      </c>
      <c r="L13" s="3">
        <f aca="true" t="shared" si="8" ref="L13:L34">((G13/238.04*0.9928))*((EXP($F$6*$N13))-1)*206</f>
        <v>1210.0070129226028</v>
      </c>
      <c r="M13" s="3">
        <f aca="true" t="shared" si="9" ref="M13:M34">((G13/235*0.0072))*((EXP($F$7*$N13))-1)*207</f>
        <v>112.17937322374986</v>
      </c>
      <c r="N13" s="8">
        <f aca="true" t="shared" si="10" ref="N13:N34">O13*1000000</f>
        <v>1448472555.7783592</v>
      </c>
      <c r="O13" s="15">
        <v>1448.4725557783593</v>
      </c>
      <c r="P13" s="15">
        <f>'Error propagation results'!F13</f>
        <v>11.973030735277343</v>
      </c>
      <c r="Q13" s="15">
        <f>'Error propagation results'!G13</f>
        <v>11.955068113888192</v>
      </c>
      <c r="R13" s="16">
        <f aca="true" t="shared" si="11" ref="R13:R34">+J13-I13</f>
        <v>1.000444171950221E-11</v>
      </c>
      <c r="S13" s="16" t="s">
        <v>129</v>
      </c>
      <c r="T13" s="2" t="s">
        <v>90</v>
      </c>
      <c r="V13" s="63">
        <v>1.6766</v>
      </c>
      <c r="W13" s="63">
        <v>2.3235</v>
      </c>
      <c r="X13" s="63">
        <v>0.559</v>
      </c>
      <c r="Y13" s="63">
        <v>0.29</v>
      </c>
      <c r="Z13" s="66">
        <v>0.003381</v>
      </c>
      <c r="AA13" s="66">
        <v>0.005225</v>
      </c>
      <c r="AB13" s="66">
        <v>0.013615</v>
      </c>
      <c r="AC13" s="66">
        <v>0.002118</v>
      </c>
      <c r="AD13" s="17">
        <v>-21510</v>
      </c>
      <c r="AE13" s="17">
        <v>20199</v>
      </c>
      <c r="AF13" s="17">
        <v>112</v>
      </c>
    </row>
    <row r="14" spans="1:32" ht="12.75">
      <c r="A14" s="4">
        <v>7</v>
      </c>
      <c r="B14" s="4">
        <v>7</v>
      </c>
      <c r="C14" s="4">
        <v>20</v>
      </c>
      <c r="D14" s="11" t="s">
        <v>36</v>
      </c>
      <c r="E14" s="59">
        <f t="shared" si="1"/>
        <v>16608</v>
      </c>
      <c r="F14" s="59">
        <f t="shared" si="2"/>
        <v>23661</v>
      </c>
      <c r="G14" s="59">
        <f t="shared" si="3"/>
        <v>5661.000000000001</v>
      </c>
      <c r="H14" s="59">
        <f t="shared" si="4"/>
        <v>2853</v>
      </c>
      <c r="I14" s="3">
        <f t="shared" si="5"/>
        <v>2823.1056</v>
      </c>
      <c r="J14" s="3">
        <f t="shared" si="6"/>
        <v>2823.1056000000704</v>
      </c>
      <c r="K14" s="3">
        <f t="shared" si="7"/>
        <v>1529.226016175507</v>
      </c>
      <c r="L14" s="3">
        <f t="shared" si="8"/>
        <v>1186.2678257753398</v>
      </c>
      <c r="M14" s="3">
        <f t="shared" si="9"/>
        <v>107.61175804922304</v>
      </c>
      <c r="N14" s="8">
        <f t="shared" si="10"/>
        <v>1406936602.4610755</v>
      </c>
      <c r="O14" s="15">
        <v>1406.9366024610756</v>
      </c>
      <c r="P14" s="15">
        <f>'Error propagation results'!F14</f>
        <v>11.719258217023658</v>
      </c>
      <c r="Q14" s="15">
        <f>'Error propagation results'!G14</f>
        <v>11.702678193401603</v>
      </c>
      <c r="R14" s="16">
        <f t="shared" si="11"/>
        <v>7.048583938740194E-11</v>
      </c>
      <c r="S14" s="16" t="s">
        <v>129</v>
      </c>
      <c r="T14" s="2" t="s">
        <v>90</v>
      </c>
      <c r="V14" s="63">
        <v>1.6608</v>
      </c>
      <c r="W14" s="63">
        <v>2.3661</v>
      </c>
      <c r="X14" s="63">
        <v>0.5661</v>
      </c>
      <c r="Y14" s="63">
        <v>0.2853</v>
      </c>
      <c r="Z14" s="66">
        <v>0.003362</v>
      </c>
      <c r="AA14" s="66">
        <v>0.005241</v>
      </c>
      <c r="AB14" s="66">
        <v>0.013749</v>
      </c>
      <c r="AC14" s="66">
        <v>0.002108</v>
      </c>
      <c r="AD14" s="17">
        <v>-21512</v>
      </c>
      <c r="AE14" s="17">
        <v>20182</v>
      </c>
      <c r="AF14" s="17">
        <v>112</v>
      </c>
    </row>
    <row r="15" spans="1:32" ht="12.75">
      <c r="A15" s="4">
        <v>8</v>
      </c>
      <c r="B15" s="4">
        <v>15</v>
      </c>
      <c r="C15" s="4">
        <v>43</v>
      </c>
      <c r="D15" s="9" t="s">
        <v>50</v>
      </c>
      <c r="E15" s="59">
        <f t="shared" si="1"/>
        <v>16768</v>
      </c>
      <c r="F15" s="59">
        <f t="shared" si="2"/>
        <v>23123.999999999996</v>
      </c>
      <c r="G15" s="59">
        <f t="shared" si="3"/>
        <v>5535</v>
      </c>
      <c r="H15" s="59">
        <f t="shared" si="4"/>
        <v>2914</v>
      </c>
      <c r="I15" s="3">
        <f t="shared" si="5"/>
        <v>2883.8176</v>
      </c>
      <c r="J15" s="3">
        <f t="shared" si="6"/>
        <v>2883.817599976681</v>
      </c>
      <c r="K15" s="3">
        <f t="shared" si="7"/>
        <v>1557.6986053166606</v>
      </c>
      <c r="L15" s="3">
        <f t="shared" si="8"/>
        <v>1212.7455854039024</v>
      </c>
      <c r="M15" s="3">
        <f t="shared" si="9"/>
        <v>113.37340925611814</v>
      </c>
      <c r="N15" s="8">
        <f t="shared" si="10"/>
        <v>1464309053.160363</v>
      </c>
      <c r="O15" s="15">
        <v>1464.309053160363</v>
      </c>
      <c r="P15" s="15">
        <f>'Error propagation results'!F15</f>
        <v>12.078913998938857</v>
      </c>
      <c r="Q15" s="15">
        <f>'Error propagation results'!G15</f>
        <v>12.06055241583028</v>
      </c>
      <c r="R15" s="16">
        <f t="shared" si="11"/>
        <v>-2.3318989406106994E-08</v>
      </c>
      <c r="S15" s="16" t="s">
        <v>129</v>
      </c>
      <c r="T15" s="2" t="s">
        <v>90</v>
      </c>
      <c r="V15" s="63">
        <v>1.6768</v>
      </c>
      <c r="W15" s="63">
        <v>2.3124</v>
      </c>
      <c r="X15" s="63">
        <v>0.5535</v>
      </c>
      <c r="Y15" s="63">
        <v>0.2914</v>
      </c>
      <c r="Z15" s="66">
        <v>0.003383</v>
      </c>
      <c r="AA15" s="66">
        <v>0.0052</v>
      </c>
      <c r="AB15" s="66">
        <v>0.013567</v>
      </c>
      <c r="AC15" s="66">
        <v>0.002122</v>
      </c>
      <c r="AD15" s="17">
        <v>-21511</v>
      </c>
      <c r="AE15" s="17">
        <v>20198</v>
      </c>
      <c r="AF15" s="17">
        <v>112</v>
      </c>
    </row>
    <row r="16" spans="1:32" ht="12.75">
      <c r="A16" s="4">
        <v>9</v>
      </c>
      <c r="B16" s="4">
        <v>16</v>
      </c>
      <c r="C16" s="4">
        <v>44</v>
      </c>
      <c r="D16" s="9" t="s">
        <v>51</v>
      </c>
      <c r="E16" s="59">
        <f t="shared" si="1"/>
        <v>16630</v>
      </c>
      <c r="F16" s="59">
        <f t="shared" si="2"/>
        <v>23120</v>
      </c>
      <c r="G16" s="59">
        <f t="shared" si="3"/>
        <v>5503</v>
      </c>
      <c r="H16" s="59">
        <f t="shared" si="4"/>
        <v>2801</v>
      </c>
      <c r="I16" s="3">
        <f t="shared" si="5"/>
        <v>2771.066</v>
      </c>
      <c r="J16" s="3">
        <f t="shared" si="6"/>
        <v>2771.0659998823844</v>
      </c>
      <c r="K16" s="3">
        <f t="shared" si="7"/>
        <v>1503.995707983199</v>
      </c>
      <c r="L16" s="3">
        <f t="shared" si="8"/>
        <v>1161.2404237259798</v>
      </c>
      <c r="M16" s="3">
        <f t="shared" si="9"/>
        <v>105.82986817320536</v>
      </c>
      <c r="N16" s="8">
        <f t="shared" si="10"/>
        <v>1415788899.525766</v>
      </c>
      <c r="O16" s="15">
        <v>1415.7888995257658</v>
      </c>
      <c r="P16" s="15">
        <f>'Error propagation results'!F16</f>
        <v>11.963726229958349</v>
      </c>
      <c r="Q16" s="15">
        <f>'Error propagation results'!G16</f>
        <v>11.946337925089797</v>
      </c>
      <c r="R16" s="16">
        <f t="shared" si="11"/>
        <v>-1.1761540008592419E-07</v>
      </c>
      <c r="S16" s="16" t="s">
        <v>129</v>
      </c>
      <c r="T16" s="2" t="s">
        <v>90</v>
      </c>
      <c r="V16" s="63">
        <v>1.663</v>
      </c>
      <c r="W16" s="63">
        <v>2.312</v>
      </c>
      <c r="X16" s="63">
        <v>0.5503</v>
      </c>
      <c r="Y16" s="63">
        <v>0.2801</v>
      </c>
      <c r="Z16" s="66">
        <v>0.003365</v>
      </c>
      <c r="AA16" s="66">
        <v>0.00521</v>
      </c>
      <c r="AB16" s="66">
        <v>0.013566</v>
      </c>
      <c r="AC16" s="66">
        <v>0.002098</v>
      </c>
      <c r="AD16" s="17">
        <v>-21511</v>
      </c>
      <c r="AE16" s="17">
        <v>20191</v>
      </c>
      <c r="AF16" s="17">
        <v>112</v>
      </c>
    </row>
    <row r="17" spans="1:32" ht="12.75">
      <c r="A17" s="4">
        <v>10</v>
      </c>
      <c r="B17" s="4">
        <v>17</v>
      </c>
      <c r="C17" s="4">
        <v>45</v>
      </c>
      <c r="D17" s="9" t="s">
        <v>52</v>
      </c>
      <c r="E17" s="59">
        <f t="shared" si="1"/>
        <v>17052</v>
      </c>
      <c r="F17" s="59">
        <f t="shared" si="2"/>
        <v>23542</v>
      </c>
      <c r="G17" s="59">
        <f t="shared" si="3"/>
        <v>5792.000000000001</v>
      </c>
      <c r="H17" s="59">
        <f t="shared" si="4"/>
        <v>2899</v>
      </c>
      <c r="I17" s="3">
        <f t="shared" si="5"/>
        <v>2868.3064</v>
      </c>
      <c r="J17" s="3">
        <f t="shared" si="6"/>
        <v>2868.3063997939007</v>
      </c>
      <c r="K17" s="3">
        <f t="shared" si="7"/>
        <v>1533.079624994894</v>
      </c>
      <c r="L17" s="3">
        <f t="shared" si="8"/>
        <v>1223.626342163234</v>
      </c>
      <c r="M17" s="3">
        <f t="shared" si="9"/>
        <v>111.6004326357725</v>
      </c>
      <c r="N17" s="8">
        <f t="shared" si="10"/>
        <v>1417246048.2396066</v>
      </c>
      <c r="O17" s="15">
        <v>1417.2460482396066</v>
      </c>
      <c r="P17" s="15">
        <f>'Error propagation results'!F17</f>
        <v>11.634933086168349</v>
      </c>
      <c r="Q17" s="15">
        <f>'Error propagation results'!G17</f>
        <v>11.618114926703067</v>
      </c>
      <c r="R17" s="16">
        <f t="shared" si="11"/>
        <v>-2.060992301267106E-07</v>
      </c>
      <c r="S17" s="16" t="s">
        <v>129</v>
      </c>
      <c r="T17" s="2" t="s">
        <v>90</v>
      </c>
      <c r="V17" s="63">
        <v>1.7052</v>
      </c>
      <c r="W17" s="63">
        <v>2.3542</v>
      </c>
      <c r="X17" s="63">
        <v>0.5792</v>
      </c>
      <c r="Y17" s="63">
        <v>0.2899</v>
      </c>
      <c r="Z17" s="66">
        <v>0.003423</v>
      </c>
      <c r="AA17" s="66">
        <v>0.005265</v>
      </c>
      <c r="AB17" s="66">
        <v>0.013746</v>
      </c>
      <c r="AC17" s="66">
        <v>0.002106</v>
      </c>
      <c r="AD17" s="17">
        <v>-21505</v>
      </c>
      <c r="AE17" s="17">
        <v>20191</v>
      </c>
      <c r="AF17" s="17">
        <v>112</v>
      </c>
    </row>
    <row r="18" spans="1:32" ht="12.75">
      <c r="A18" s="4">
        <v>11</v>
      </c>
      <c r="B18" s="4">
        <v>18</v>
      </c>
      <c r="C18" s="4">
        <v>46</v>
      </c>
      <c r="D18" s="9" t="s">
        <v>53</v>
      </c>
      <c r="E18" s="59">
        <f t="shared" si="1"/>
        <v>17476</v>
      </c>
      <c r="F18" s="59">
        <f t="shared" si="2"/>
        <v>23863</v>
      </c>
      <c r="G18" s="59">
        <f t="shared" si="3"/>
        <v>5722</v>
      </c>
      <c r="H18" s="59">
        <f t="shared" si="4"/>
        <v>2901.0000000000005</v>
      </c>
      <c r="I18" s="3">
        <f t="shared" si="5"/>
        <v>2869.5432000000005</v>
      </c>
      <c r="J18" s="3">
        <f t="shared" si="6"/>
        <v>2869.543199882851</v>
      </c>
      <c r="K18" s="3">
        <f t="shared" si="7"/>
        <v>1552.1859536130407</v>
      </c>
      <c r="L18" s="3">
        <f t="shared" si="8"/>
        <v>1207.3338967527416</v>
      </c>
      <c r="M18" s="3">
        <f t="shared" si="9"/>
        <v>110.02334951706857</v>
      </c>
      <c r="N18" s="8">
        <f t="shared" si="10"/>
        <v>1415662781.1893673</v>
      </c>
      <c r="O18" s="15">
        <v>1415.6627811893673</v>
      </c>
      <c r="P18" s="15">
        <f>'Error propagation results'!F18</f>
        <v>11.66217652672443</v>
      </c>
      <c r="Q18" s="15">
        <f>'Error propagation results'!G18</f>
        <v>11.645530996099595</v>
      </c>
      <c r="R18" s="16">
        <f t="shared" si="11"/>
        <v>-1.1714973879861645E-07</v>
      </c>
      <c r="S18" s="16" t="s">
        <v>129</v>
      </c>
      <c r="T18" s="2" t="s">
        <v>90</v>
      </c>
      <c r="V18" s="63">
        <v>1.7476</v>
      </c>
      <c r="W18" s="63">
        <v>2.3863</v>
      </c>
      <c r="X18" s="63">
        <v>0.5722</v>
      </c>
      <c r="Y18" s="63">
        <v>0.2901</v>
      </c>
      <c r="Z18" s="66">
        <v>0.003481</v>
      </c>
      <c r="AA18" s="66">
        <v>0.005255</v>
      </c>
      <c r="AB18" s="66">
        <v>0.013821</v>
      </c>
      <c r="AC18" s="66">
        <v>0.002116</v>
      </c>
      <c r="AD18" s="17">
        <v>-21501</v>
      </c>
      <c r="AE18" s="17">
        <v>20196</v>
      </c>
      <c r="AF18" s="17">
        <v>112</v>
      </c>
    </row>
    <row r="19" spans="1:32" ht="12.75">
      <c r="A19" s="4">
        <v>12</v>
      </c>
      <c r="B19" s="4">
        <v>8</v>
      </c>
      <c r="C19" s="4">
        <v>21</v>
      </c>
      <c r="D19" s="11" t="s">
        <v>37</v>
      </c>
      <c r="E19" s="59">
        <f t="shared" si="1"/>
        <v>16731</v>
      </c>
      <c r="F19" s="59">
        <f t="shared" si="2"/>
        <v>22296</v>
      </c>
      <c r="G19" s="59">
        <f t="shared" si="3"/>
        <v>5689.999999999999</v>
      </c>
      <c r="H19" s="59">
        <f t="shared" si="4"/>
        <v>2834</v>
      </c>
      <c r="I19" s="3">
        <f t="shared" si="5"/>
        <v>2803.8842</v>
      </c>
      <c r="J19" s="3">
        <f t="shared" si="6"/>
        <v>2803.8841999999936</v>
      </c>
      <c r="K19" s="3">
        <f t="shared" si="7"/>
        <v>1471.7771995355708</v>
      </c>
      <c r="L19" s="3">
        <f t="shared" si="8"/>
        <v>1219.7644353957035</v>
      </c>
      <c r="M19" s="3">
        <f t="shared" si="9"/>
        <v>112.3425650687192</v>
      </c>
      <c r="N19" s="8">
        <f t="shared" si="10"/>
        <v>1435938472.8438742</v>
      </c>
      <c r="O19" s="15">
        <v>1435.9384728438743</v>
      </c>
      <c r="P19" s="15">
        <f>'Error propagation results'!F19</f>
        <v>12.02416022524492</v>
      </c>
      <c r="Q19" s="15">
        <f>'Error propagation results'!G19</f>
        <v>12.006640954446333</v>
      </c>
      <c r="R19" s="16">
        <f t="shared" si="11"/>
        <v>-6.366462912410498E-12</v>
      </c>
      <c r="S19" s="16" t="s">
        <v>129</v>
      </c>
      <c r="T19" s="2" t="s">
        <v>106</v>
      </c>
      <c r="V19" s="63">
        <v>1.6731</v>
      </c>
      <c r="W19" s="63">
        <v>2.2296</v>
      </c>
      <c r="X19" s="63">
        <v>0.569</v>
      </c>
      <c r="Y19" s="63">
        <v>0.2834</v>
      </c>
      <c r="Z19" s="66">
        <v>0.00338</v>
      </c>
      <c r="AA19" s="66">
        <v>0.005233</v>
      </c>
      <c r="AB19" s="66">
        <v>0.013308</v>
      </c>
      <c r="AC19" s="66">
        <v>0.002106</v>
      </c>
      <c r="AD19" s="17">
        <v>-21529</v>
      </c>
      <c r="AE19" s="17">
        <v>20185</v>
      </c>
      <c r="AF19" s="17">
        <v>112</v>
      </c>
    </row>
    <row r="20" spans="1:32" ht="12.75">
      <c r="A20" s="4">
        <v>13</v>
      </c>
      <c r="B20" s="4">
        <v>26</v>
      </c>
      <c r="C20" s="4">
        <v>54</v>
      </c>
      <c r="D20" s="9" t="s">
        <v>61</v>
      </c>
      <c r="E20" s="59">
        <f t="shared" si="1"/>
        <v>17944</v>
      </c>
      <c r="F20" s="59">
        <f t="shared" si="2"/>
        <v>33102</v>
      </c>
      <c r="G20" s="59">
        <f t="shared" si="3"/>
        <v>5050</v>
      </c>
      <c r="H20" s="59">
        <f t="shared" si="4"/>
        <v>3149</v>
      </c>
      <c r="I20" s="3">
        <f t="shared" si="5"/>
        <v>3116.7008</v>
      </c>
      <c r="J20" s="3">
        <f t="shared" si="6"/>
        <v>3116.7007999484804</v>
      </c>
      <c r="K20" s="3">
        <f t="shared" si="7"/>
        <v>2029.331847624675</v>
      </c>
      <c r="L20" s="3">
        <f t="shared" si="8"/>
        <v>999.9059278091283</v>
      </c>
      <c r="M20" s="3">
        <f t="shared" si="9"/>
        <v>87.46302451467717</v>
      </c>
      <c r="N20" s="8">
        <f t="shared" si="10"/>
        <v>1336890465.2808104</v>
      </c>
      <c r="O20" s="15">
        <v>1336.8904652808103</v>
      </c>
      <c r="P20" s="15">
        <f>'Error propagation results'!F20</f>
        <v>10.534227777796987</v>
      </c>
      <c r="Q20" s="15">
        <f>'Error propagation results'!G20</f>
        <v>10.518794005638302</v>
      </c>
      <c r="R20" s="16">
        <f t="shared" si="11"/>
        <v>-5.151969162398018E-08</v>
      </c>
      <c r="S20" s="16" t="s">
        <v>129</v>
      </c>
      <c r="T20" s="2" t="s">
        <v>109</v>
      </c>
      <c r="V20" s="63">
        <v>1.7944</v>
      </c>
      <c r="W20" s="63">
        <v>3.3102</v>
      </c>
      <c r="X20" s="63">
        <v>0.505</v>
      </c>
      <c r="Y20" s="63">
        <v>0.3149</v>
      </c>
      <c r="Z20" s="66">
        <v>0.003558</v>
      </c>
      <c r="AA20" s="66">
        <v>0.005218</v>
      </c>
      <c r="AB20" s="66">
        <v>0.016938</v>
      </c>
      <c r="AC20" s="66">
        <v>0.00216</v>
      </c>
      <c r="AD20" s="17">
        <v>-21492</v>
      </c>
      <c r="AE20" s="17">
        <v>20171</v>
      </c>
      <c r="AF20" s="17">
        <v>112</v>
      </c>
    </row>
    <row r="21" spans="1:32" ht="12.75">
      <c r="A21" s="4">
        <v>14</v>
      </c>
      <c r="B21" s="4">
        <v>27</v>
      </c>
      <c r="C21" s="4">
        <v>55</v>
      </c>
      <c r="D21" s="9" t="s">
        <v>62</v>
      </c>
      <c r="E21" s="59">
        <f t="shared" si="1"/>
        <v>14980</v>
      </c>
      <c r="F21" s="59">
        <f t="shared" si="2"/>
        <v>36305</v>
      </c>
      <c r="G21" s="59">
        <f t="shared" si="3"/>
        <v>3902</v>
      </c>
      <c r="H21" s="59">
        <f t="shared" si="4"/>
        <v>2884</v>
      </c>
      <c r="I21" s="3">
        <f t="shared" si="5"/>
        <v>2857.036</v>
      </c>
      <c r="J21" s="3">
        <f t="shared" si="6"/>
        <v>2857.0360000766877</v>
      </c>
      <c r="K21" s="3">
        <f t="shared" si="7"/>
        <v>2078.7323094500985</v>
      </c>
      <c r="L21" s="3">
        <f t="shared" si="8"/>
        <v>718.1876782606431</v>
      </c>
      <c r="M21" s="3">
        <f t="shared" si="9"/>
        <v>60.11601236594587</v>
      </c>
      <c r="N21" s="8">
        <f t="shared" si="10"/>
        <v>1251291647.727577</v>
      </c>
      <c r="O21" s="15">
        <v>1251.291647727577</v>
      </c>
      <c r="P21" s="15">
        <f>'Error propagation results'!F21</f>
        <v>10.421074383257373</v>
      </c>
      <c r="Q21" s="15">
        <f>'Error propagation results'!G21</f>
        <v>10.40500022562135</v>
      </c>
      <c r="R21" s="16">
        <f t="shared" si="11"/>
        <v>7.668768375879154E-08</v>
      </c>
      <c r="S21" s="16" t="s">
        <v>129</v>
      </c>
      <c r="T21" s="2" t="s">
        <v>109</v>
      </c>
      <c r="V21" s="63">
        <v>1.498</v>
      </c>
      <c r="W21" s="63">
        <v>3.6305</v>
      </c>
      <c r="X21" s="63">
        <v>0.3902</v>
      </c>
      <c r="Y21" s="63">
        <v>0.2884</v>
      </c>
      <c r="Z21" s="66">
        <v>0.003169</v>
      </c>
      <c r="AA21" s="66">
        <v>0.005002</v>
      </c>
      <c r="AB21" s="66">
        <v>0.017939</v>
      </c>
      <c r="AC21" s="66">
        <v>0.002084</v>
      </c>
      <c r="AD21" s="17">
        <v>-21474</v>
      </c>
      <c r="AE21" s="17">
        <v>20190</v>
      </c>
      <c r="AF21" s="17">
        <v>112</v>
      </c>
    </row>
    <row r="22" spans="1:32" ht="12.75">
      <c r="A22" s="4">
        <v>15</v>
      </c>
      <c r="B22" s="4">
        <v>9</v>
      </c>
      <c r="C22" s="4">
        <v>22</v>
      </c>
      <c r="D22" s="11" t="s">
        <v>38</v>
      </c>
      <c r="E22" s="59">
        <f t="shared" si="1"/>
        <v>17954</v>
      </c>
      <c r="F22" s="59">
        <f t="shared" si="2"/>
        <v>12290.000000000002</v>
      </c>
      <c r="G22" s="59">
        <f t="shared" si="3"/>
        <v>6637.999999999999</v>
      </c>
      <c r="H22" s="59">
        <f t="shared" si="4"/>
        <v>2382</v>
      </c>
      <c r="I22" s="3">
        <f t="shared" si="5"/>
        <v>2349.6828</v>
      </c>
      <c r="J22" s="3">
        <f t="shared" si="6"/>
        <v>2349.6827999999987</v>
      </c>
      <c r="K22" s="3">
        <f t="shared" si="7"/>
        <v>806.3527709020091</v>
      </c>
      <c r="L22" s="3">
        <f t="shared" si="8"/>
        <v>1413.6982662120672</v>
      </c>
      <c r="M22" s="3">
        <f t="shared" si="9"/>
        <v>129.63176288592248</v>
      </c>
      <c r="N22" s="8">
        <f t="shared" si="10"/>
        <v>1427530235.7186978</v>
      </c>
      <c r="O22" s="15">
        <v>1427.5302357186977</v>
      </c>
      <c r="P22" s="15">
        <f>'Error propagation results'!F22</f>
        <v>13.23707240849576</v>
      </c>
      <c r="Q22" s="15">
        <f>'Error propagation results'!G22</f>
        <v>13.218986939796999</v>
      </c>
      <c r="R22" s="16">
        <f t="shared" si="11"/>
        <v>0</v>
      </c>
      <c r="S22" s="16" t="s">
        <v>129</v>
      </c>
      <c r="T22" s="2" t="s">
        <v>91</v>
      </c>
      <c r="V22" s="63">
        <v>1.7954</v>
      </c>
      <c r="W22" s="63">
        <v>1.229</v>
      </c>
      <c r="X22" s="63">
        <v>0.6638</v>
      </c>
      <c r="Y22" s="63">
        <v>0.2382</v>
      </c>
      <c r="Z22" s="66">
        <v>0.003532</v>
      </c>
      <c r="AA22" s="66">
        <v>0.005345</v>
      </c>
      <c r="AB22" s="66">
        <v>0.010076</v>
      </c>
      <c r="AC22" s="66">
        <v>0.002015</v>
      </c>
      <c r="AD22" s="17">
        <v>-21497</v>
      </c>
      <c r="AE22" s="17">
        <v>20210</v>
      </c>
      <c r="AF22" s="17">
        <v>112</v>
      </c>
    </row>
    <row r="23" spans="1:32" ht="12.75">
      <c r="A23" s="4">
        <v>16</v>
      </c>
      <c r="B23" s="4">
        <v>12</v>
      </c>
      <c r="C23" s="4">
        <v>40</v>
      </c>
      <c r="D23" s="9" t="s">
        <v>47</v>
      </c>
      <c r="E23" s="59">
        <f t="shared" si="1"/>
        <v>16470</v>
      </c>
      <c r="F23" s="59">
        <f t="shared" si="2"/>
        <v>10328</v>
      </c>
      <c r="G23" s="59">
        <f t="shared" si="3"/>
        <v>5335</v>
      </c>
      <c r="H23" s="59">
        <f t="shared" si="4"/>
        <v>2100</v>
      </c>
      <c r="I23" s="3">
        <f t="shared" si="5"/>
        <v>2070.354</v>
      </c>
      <c r="J23" s="3">
        <f t="shared" si="6"/>
        <v>2070.354000029727</v>
      </c>
      <c r="K23" s="3">
        <f t="shared" si="7"/>
        <v>726.7043628656851</v>
      </c>
      <c r="L23" s="3">
        <f t="shared" si="8"/>
        <v>1225.241713440474</v>
      </c>
      <c r="M23" s="3">
        <f t="shared" si="9"/>
        <v>118.40792372356802</v>
      </c>
      <c r="N23" s="8">
        <f t="shared" si="10"/>
        <v>1527111627.8678098</v>
      </c>
      <c r="O23" s="15">
        <v>1527.1116278678098</v>
      </c>
      <c r="P23" s="15">
        <f>'Error propagation results'!F23</f>
        <v>15.767906517258739</v>
      </c>
      <c r="Q23" s="15">
        <f>'Error propagation results'!G23</f>
        <v>15.738572688007709</v>
      </c>
      <c r="R23" s="16">
        <f t="shared" si="11"/>
        <v>2.9727289074799046E-08</v>
      </c>
      <c r="S23" s="16" t="s">
        <v>129</v>
      </c>
      <c r="T23" s="2" t="s">
        <v>91</v>
      </c>
      <c r="V23" s="63">
        <v>1.647</v>
      </c>
      <c r="W23" s="63">
        <v>1.0328</v>
      </c>
      <c r="X23" s="63">
        <v>0.5335</v>
      </c>
      <c r="Y23" s="63">
        <v>0.21</v>
      </c>
      <c r="Z23" s="66">
        <v>0.003328</v>
      </c>
      <c r="AA23" s="66">
        <v>0.0051</v>
      </c>
      <c r="AB23" s="66">
        <v>0.009394</v>
      </c>
      <c r="AC23" s="66">
        <v>0.001959</v>
      </c>
      <c r="AD23" s="17">
        <v>-21500</v>
      </c>
      <c r="AE23" s="17">
        <v>20212</v>
      </c>
      <c r="AF23" s="17">
        <v>112</v>
      </c>
    </row>
    <row r="24" spans="1:32" ht="12.75">
      <c r="A24" s="4">
        <v>17</v>
      </c>
      <c r="B24" s="4">
        <v>13</v>
      </c>
      <c r="C24" s="4">
        <v>41</v>
      </c>
      <c r="D24" s="9" t="s">
        <v>48</v>
      </c>
      <c r="E24" s="59">
        <f t="shared" si="1"/>
        <v>18338</v>
      </c>
      <c r="F24" s="59">
        <f t="shared" si="2"/>
        <v>12947</v>
      </c>
      <c r="G24" s="59">
        <f t="shared" si="3"/>
        <v>6958</v>
      </c>
      <c r="H24" s="59">
        <f t="shared" si="4"/>
        <v>2494</v>
      </c>
      <c r="I24" s="3">
        <f t="shared" si="5"/>
        <v>2460.9916</v>
      </c>
      <c r="J24" s="3">
        <f t="shared" si="6"/>
        <v>2460.991600005651</v>
      </c>
      <c r="K24" s="3">
        <f t="shared" si="7"/>
        <v>847.5005884169097</v>
      </c>
      <c r="L24" s="3">
        <f t="shared" si="8"/>
        <v>1478.1725087888658</v>
      </c>
      <c r="M24" s="3">
        <f t="shared" si="9"/>
        <v>135.31850279987506</v>
      </c>
      <c r="N24" s="8">
        <f t="shared" si="10"/>
        <v>1424352610.653448</v>
      </c>
      <c r="O24" s="15">
        <v>1424.3526106534482</v>
      </c>
      <c r="P24" s="15">
        <f>'Error propagation results'!F24</f>
        <v>12.730815581415683</v>
      </c>
      <c r="Q24" s="15">
        <f>'Error propagation results'!G24</f>
        <v>12.714160677410275</v>
      </c>
      <c r="R24" s="16">
        <f t="shared" si="11"/>
        <v>5.65114532946609E-09</v>
      </c>
      <c r="S24" s="16" t="s">
        <v>129</v>
      </c>
      <c r="T24" s="2" t="s">
        <v>91</v>
      </c>
      <c r="V24" s="63">
        <v>1.8338</v>
      </c>
      <c r="W24" s="63">
        <v>1.2947</v>
      </c>
      <c r="X24" s="63">
        <v>0.6958</v>
      </c>
      <c r="Y24" s="63">
        <v>0.2494</v>
      </c>
      <c r="Z24" s="66">
        <v>0.00359</v>
      </c>
      <c r="AA24" s="66">
        <v>0.005392</v>
      </c>
      <c r="AB24" s="66">
        <v>0.010266</v>
      </c>
      <c r="AC24" s="66">
        <v>0.002034</v>
      </c>
      <c r="AD24" s="17">
        <v>-21495</v>
      </c>
      <c r="AE24" s="17">
        <v>20214</v>
      </c>
      <c r="AF24" s="17">
        <v>112</v>
      </c>
    </row>
    <row r="25" spans="1:32" ht="12.75">
      <c r="A25" s="4">
        <v>18</v>
      </c>
      <c r="B25" s="4">
        <v>14</v>
      </c>
      <c r="C25" s="4">
        <v>42</v>
      </c>
      <c r="D25" s="9" t="s">
        <v>49</v>
      </c>
      <c r="E25" s="59">
        <f t="shared" si="1"/>
        <v>16897</v>
      </c>
      <c r="F25" s="59">
        <f t="shared" si="2"/>
        <v>13595</v>
      </c>
      <c r="G25" s="59">
        <f t="shared" si="3"/>
        <v>6555</v>
      </c>
      <c r="H25" s="59">
        <f t="shared" si="4"/>
        <v>2454</v>
      </c>
      <c r="I25" s="3">
        <f t="shared" si="5"/>
        <v>2423.5854</v>
      </c>
      <c r="J25" s="3">
        <f t="shared" si="6"/>
        <v>2423.585400018541</v>
      </c>
      <c r="K25" s="3">
        <f t="shared" si="7"/>
        <v>894.5490619776806</v>
      </c>
      <c r="L25" s="3">
        <f t="shared" si="8"/>
        <v>1400.3597866512728</v>
      </c>
      <c r="M25" s="3">
        <f t="shared" si="9"/>
        <v>128.67655138958736</v>
      </c>
      <c r="N25" s="8">
        <f t="shared" si="10"/>
        <v>1431508161.7542672</v>
      </c>
      <c r="O25" s="15">
        <v>1431.5081617542671</v>
      </c>
      <c r="P25" s="15">
        <f>'Error propagation results'!F25</f>
        <v>12.988604805034482</v>
      </c>
      <c r="Q25" s="15">
        <f>'Error propagation results'!G25</f>
        <v>12.970481532378969</v>
      </c>
      <c r="R25" s="16">
        <f t="shared" si="11"/>
        <v>1.8540958990342915E-08</v>
      </c>
      <c r="S25" s="16" t="s">
        <v>129</v>
      </c>
      <c r="T25" s="2" t="s">
        <v>91</v>
      </c>
      <c r="V25" s="63">
        <v>1.6897</v>
      </c>
      <c r="W25" s="63">
        <v>1.3595</v>
      </c>
      <c r="X25" s="63">
        <v>0.6555</v>
      </c>
      <c r="Y25" s="63">
        <v>0.2454</v>
      </c>
      <c r="Z25" s="66">
        <v>0.003392</v>
      </c>
      <c r="AA25" s="66">
        <v>0.005339</v>
      </c>
      <c r="AB25" s="66">
        <v>0.010479</v>
      </c>
      <c r="AC25" s="66">
        <v>0.002023</v>
      </c>
      <c r="AD25" s="17">
        <v>-21494</v>
      </c>
      <c r="AE25" s="17">
        <v>20211</v>
      </c>
      <c r="AF25" s="17">
        <v>112</v>
      </c>
    </row>
    <row r="26" spans="1:32" ht="12.75">
      <c r="A26" s="4">
        <v>19</v>
      </c>
      <c r="B26" s="4">
        <v>19</v>
      </c>
      <c r="C26" s="4">
        <v>47</v>
      </c>
      <c r="D26" s="9" t="s">
        <v>54</v>
      </c>
      <c r="E26" s="59">
        <f t="shared" si="1"/>
        <v>16955</v>
      </c>
      <c r="F26" s="59">
        <f t="shared" si="2"/>
        <v>11027</v>
      </c>
      <c r="G26" s="59">
        <f t="shared" si="3"/>
        <v>6124.000000000001</v>
      </c>
      <c r="H26" s="59">
        <f t="shared" si="4"/>
        <v>2267</v>
      </c>
      <c r="I26" s="3">
        <f t="shared" si="5"/>
        <v>2236.481</v>
      </c>
      <c r="J26" s="3">
        <f t="shared" si="6"/>
        <v>2236.4809998054043</v>
      </c>
      <c r="K26" s="3">
        <f t="shared" si="7"/>
        <v>750.9205195476321</v>
      </c>
      <c r="L26" s="3">
        <f t="shared" si="8"/>
        <v>1357.6093080665303</v>
      </c>
      <c r="M26" s="3">
        <f t="shared" si="9"/>
        <v>127.95117219124181</v>
      </c>
      <c r="N26" s="8">
        <f t="shared" si="10"/>
        <v>1479725768.8104067</v>
      </c>
      <c r="O26" s="15">
        <v>1479.7257688104066</v>
      </c>
      <c r="P26" s="15">
        <f>'Error propagation results'!F26</f>
        <v>14.292781190164048</v>
      </c>
      <c r="Q26" s="15">
        <f>'Error propagation results'!G26</f>
        <v>14.270362602694332</v>
      </c>
      <c r="R26" s="16">
        <f t="shared" si="11"/>
        <v>-1.945959411386866E-07</v>
      </c>
      <c r="S26" s="16" t="s">
        <v>129</v>
      </c>
      <c r="T26" s="2" t="s">
        <v>91</v>
      </c>
      <c r="V26" s="63">
        <v>1.6955</v>
      </c>
      <c r="W26" s="63">
        <v>1.1027</v>
      </c>
      <c r="X26" s="63">
        <v>0.6124</v>
      </c>
      <c r="Y26" s="63">
        <v>0.2267</v>
      </c>
      <c r="Z26" s="66">
        <v>0.003391</v>
      </c>
      <c r="AA26" s="66">
        <v>0.005241</v>
      </c>
      <c r="AB26" s="66">
        <v>0.009638</v>
      </c>
      <c r="AC26" s="66">
        <v>0.001992</v>
      </c>
      <c r="AD26" s="17">
        <v>-21531</v>
      </c>
      <c r="AE26" s="17">
        <v>20182</v>
      </c>
      <c r="AF26" s="17">
        <v>112</v>
      </c>
    </row>
    <row r="27" spans="1:32" ht="12.75">
      <c r="A27" s="4">
        <v>20</v>
      </c>
      <c r="B27" s="4">
        <v>20</v>
      </c>
      <c r="C27" s="4">
        <v>48</v>
      </c>
      <c r="D27" s="9" t="s">
        <v>55</v>
      </c>
      <c r="E27" s="59">
        <f t="shared" si="1"/>
        <v>16274</v>
      </c>
      <c r="F27" s="59">
        <f t="shared" si="2"/>
        <v>12525</v>
      </c>
      <c r="G27" s="59">
        <f t="shared" si="3"/>
        <v>6018</v>
      </c>
      <c r="H27" s="59">
        <f t="shared" si="4"/>
        <v>2353</v>
      </c>
      <c r="I27" s="3">
        <f t="shared" si="5"/>
        <v>2323.7068</v>
      </c>
      <c r="J27" s="3">
        <f t="shared" si="6"/>
        <v>2323.706799967957</v>
      </c>
      <c r="K27" s="3">
        <f t="shared" si="7"/>
        <v>856.6245315988102</v>
      </c>
      <c r="L27" s="3">
        <f t="shared" si="8"/>
        <v>1340.3457462326837</v>
      </c>
      <c r="M27" s="3">
        <f t="shared" si="9"/>
        <v>126.736522136463</v>
      </c>
      <c r="N27" s="8">
        <f t="shared" si="10"/>
        <v>1485902265.2034345</v>
      </c>
      <c r="O27" s="15">
        <v>1485.9022652034344</v>
      </c>
      <c r="P27" s="15">
        <f>'Error propagation results'!F27</f>
        <v>14.027922122284183</v>
      </c>
      <c r="Q27" s="15">
        <f>'Error propagation results'!G27</f>
        <v>14.006198274540079</v>
      </c>
      <c r="R27" s="16">
        <f t="shared" si="11"/>
        <v>-3.204286258551292E-08</v>
      </c>
      <c r="S27" s="16" t="s">
        <v>129</v>
      </c>
      <c r="T27" s="2" t="s">
        <v>91</v>
      </c>
      <c r="V27" s="63">
        <v>1.6274</v>
      </c>
      <c r="W27" s="63">
        <v>1.2525</v>
      </c>
      <c r="X27" s="63">
        <v>0.6018</v>
      </c>
      <c r="Y27" s="63">
        <v>0.2353</v>
      </c>
      <c r="Z27" s="66">
        <v>0.003296</v>
      </c>
      <c r="AA27" s="66">
        <v>0.005222</v>
      </c>
      <c r="AB27" s="66">
        <v>0.010097</v>
      </c>
      <c r="AC27" s="66">
        <v>0.002015</v>
      </c>
      <c r="AD27" s="17">
        <v>-21537</v>
      </c>
      <c r="AE27" s="17">
        <v>20171</v>
      </c>
      <c r="AF27" s="17">
        <v>112</v>
      </c>
    </row>
    <row r="28" spans="1:32" ht="12.75">
      <c r="A28" s="4">
        <v>21</v>
      </c>
      <c r="B28" s="4">
        <v>21</v>
      </c>
      <c r="C28" s="4">
        <v>49</v>
      </c>
      <c r="D28" s="9" t="s">
        <v>56</v>
      </c>
      <c r="E28" s="59">
        <f t="shared" si="1"/>
        <v>16377</v>
      </c>
      <c r="F28" s="59">
        <f t="shared" si="2"/>
        <v>17037</v>
      </c>
      <c r="G28" s="59">
        <f t="shared" si="3"/>
        <v>6465.999999999999</v>
      </c>
      <c r="H28" s="59">
        <f t="shared" si="4"/>
        <v>2658</v>
      </c>
      <c r="I28" s="3">
        <f t="shared" si="5"/>
        <v>2628.5214</v>
      </c>
      <c r="J28" s="3">
        <f t="shared" si="6"/>
        <v>2628.5214000145515</v>
      </c>
      <c r="K28" s="3">
        <f t="shared" si="7"/>
        <v>1120.7212548148507</v>
      </c>
      <c r="L28" s="3">
        <f t="shared" si="8"/>
        <v>1380.934072421075</v>
      </c>
      <c r="M28" s="3">
        <f t="shared" si="9"/>
        <v>126.86607277862609</v>
      </c>
      <c r="N28" s="8">
        <f t="shared" si="10"/>
        <v>1431124864.9609556</v>
      </c>
      <c r="O28" s="15">
        <v>1431.1248649609556</v>
      </c>
      <c r="P28" s="15">
        <f>'Error propagation results'!F28</f>
        <v>12.32014978952909</v>
      </c>
      <c r="Q28" s="15">
        <f>'Error propagation results'!G28</f>
        <v>12.303341641215905</v>
      </c>
      <c r="R28" s="16">
        <f t="shared" si="11"/>
        <v>1.4551460481015965E-08</v>
      </c>
      <c r="S28" s="16" t="s">
        <v>129</v>
      </c>
      <c r="T28" s="2" t="s">
        <v>91</v>
      </c>
      <c r="V28" s="63">
        <v>1.6377</v>
      </c>
      <c r="W28" s="63">
        <v>1.7037</v>
      </c>
      <c r="X28" s="63">
        <v>0.6466</v>
      </c>
      <c r="Y28" s="63">
        <v>0.2658</v>
      </c>
      <c r="Z28" s="66">
        <v>0.003322</v>
      </c>
      <c r="AA28" s="66">
        <v>0.005327</v>
      </c>
      <c r="AB28" s="66">
        <v>0.0116</v>
      </c>
      <c r="AC28" s="66">
        <v>0.002064</v>
      </c>
      <c r="AD28" s="17">
        <v>-21530</v>
      </c>
      <c r="AE28" s="17">
        <v>20174</v>
      </c>
      <c r="AF28" s="17">
        <v>112</v>
      </c>
    </row>
    <row r="29" spans="1:32" ht="12.75">
      <c r="A29" s="4">
        <v>22</v>
      </c>
      <c r="B29" s="4">
        <v>22</v>
      </c>
      <c r="C29" s="4">
        <v>50</v>
      </c>
      <c r="D29" s="9" t="s">
        <v>57</v>
      </c>
      <c r="E29" s="59">
        <f t="shared" si="1"/>
        <v>16972</v>
      </c>
      <c r="F29" s="59">
        <f t="shared" si="2"/>
        <v>15148</v>
      </c>
      <c r="G29" s="59">
        <f t="shared" si="3"/>
        <v>6810.000000000001</v>
      </c>
      <c r="H29" s="59">
        <f t="shared" si="4"/>
        <v>2596</v>
      </c>
      <c r="I29" s="3">
        <f t="shared" si="5"/>
        <v>2565.4504</v>
      </c>
      <c r="J29" s="3">
        <f t="shared" si="6"/>
        <v>2565.45039900983</v>
      </c>
      <c r="K29" s="3">
        <f t="shared" si="7"/>
        <v>989.6909168893844</v>
      </c>
      <c r="L29" s="3">
        <f t="shared" si="8"/>
        <v>1443.771048182915</v>
      </c>
      <c r="M29" s="3">
        <f t="shared" si="9"/>
        <v>131.98843393753074</v>
      </c>
      <c r="N29" s="8">
        <f t="shared" si="10"/>
        <v>1421737340.79507</v>
      </c>
      <c r="O29" s="15">
        <v>1421.73734079507</v>
      </c>
      <c r="P29" s="15">
        <f>'Error propagation results'!F29</f>
        <v>12.359526429421303</v>
      </c>
      <c r="Q29" s="15">
        <f>'Error propagation results'!G29</f>
        <v>12.343097053212054</v>
      </c>
      <c r="R29" s="16">
        <f t="shared" si="11"/>
        <v>-9.901700650516432E-07</v>
      </c>
      <c r="S29" s="16" t="s">
        <v>129</v>
      </c>
      <c r="T29" s="2" t="s">
        <v>108</v>
      </c>
      <c r="V29" s="63">
        <v>1.6972</v>
      </c>
      <c r="W29" s="63">
        <v>1.5148</v>
      </c>
      <c r="X29" s="63">
        <v>0.681</v>
      </c>
      <c r="Y29" s="63">
        <v>0.2596</v>
      </c>
      <c r="Z29" s="66">
        <v>0.003403</v>
      </c>
      <c r="AA29" s="66">
        <v>0.005379</v>
      </c>
      <c r="AB29" s="66">
        <v>0.010997</v>
      </c>
      <c r="AC29" s="66">
        <v>0.002047</v>
      </c>
      <c r="AD29" s="17">
        <v>-21507</v>
      </c>
      <c r="AE29" s="17">
        <v>20173</v>
      </c>
      <c r="AF29" s="17">
        <v>112</v>
      </c>
    </row>
    <row r="30" spans="1:32" ht="12.75">
      <c r="A30" s="4">
        <v>23</v>
      </c>
      <c r="B30" s="4">
        <v>23</v>
      </c>
      <c r="C30" s="4">
        <v>51</v>
      </c>
      <c r="D30" s="9" t="s">
        <v>58</v>
      </c>
      <c r="E30" s="59">
        <f t="shared" si="1"/>
        <v>17011</v>
      </c>
      <c r="F30" s="59">
        <f t="shared" si="2"/>
        <v>24067</v>
      </c>
      <c r="G30" s="59">
        <f t="shared" si="3"/>
        <v>5888</v>
      </c>
      <c r="H30" s="59">
        <f t="shared" si="4"/>
        <v>2945</v>
      </c>
      <c r="I30" s="3">
        <f t="shared" si="5"/>
        <v>2914.3802</v>
      </c>
      <c r="J30" s="3">
        <f t="shared" si="6"/>
        <v>2914.3801999700204</v>
      </c>
      <c r="K30" s="3">
        <f t="shared" si="7"/>
        <v>1562.1015960217956</v>
      </c>
      <c r="L30" s="3">
        <f t="shared" si="8"/>
        <v>1239.4970949339338</v>
      </c>
      <c r="M30" s="3">
        <f t="shared" si="9"/>
        <v>112.78150901429075</v>
      </c>
      <c r="N30" s="8">
        <f t="shared" si="10"/>
        <v>1412733557.4859807</v>
      </c>
      <c r="O30" s="15">
        <v>1412.7335574859808</v>
      </c>
      <c r="P30" s="15">
        <f>'Error propagation results'!F30</f>
        <v>11.462970208710082</v>
      </c>
      <c r="Q30" s="15">
        <f>'Error propagation results'!G30</f>
        <v>11.44679762302254</v>
      </c>
      <c r="R30" s="16">
        <f t="shared" si="11"/>
        <v>-2.9979673854541034E-08</v>
      </c>
      <c r="S30" s="16" t="s">
        <v>129</v>
      </c>
      <c r="T30" s="2" t="s">
        <v>108</v>
      </c>
      <c r="V30" s="63">
        <v>1.7011</v>
      </c>
      <c r="W30" s="63">
        <v>2.4067</v>
      </c>
      <c r="X30" s="63">
        <v>0.5888</v>
      </c>
      <c r="Y30" s="63">
        <v>0.2945</v>
      </c>
      <c r="Z30" s="66">
        <v>0.003415</v>
      </c>
      <c r="AA30" s="66">
        <v>0.005274</v>
      </c>
      <c r="AB30" s="66">
        <v>0.013907</v>
      </c>
      <c r="AC30" s="66">
        <v>0.002116</v>
      </c>
      <c r="AD30" s="17">
        <v>-21515</v>
      </c>
      <c r="AE30" s="17">
        <v>20170</v>
      </c>
      <c r="AF30" s="17">
        <v>112</v>
      </c>
    </row>
    <row r="31" spans="1:32" ht="12.75">
      <c r="A31" s="4">
        <v>24</v>
      </c>
      <c r="B31" s="4">
        <v>24</v>
      </c>
      <c r="C31" s="4">
        <v>52</v>
      </c>
      <c r="D31" s="9" t="s">
        <v>59</v>
      </c>
      <c r="E31" s="59">
        <f t="shared" si="1"/>
        <v>16940</v>
      </c>
      <c r="F31" s="59">
        <f t="shared" si="2"/>
        <v>17436</v>
      </c>
      <c r="G31" s="59">
        <f t="shared" si="3"/>
        <v>6695</v>
      </c>
      <c r="H31" s="59">
        <f t="shared" si="4"/>
        <v>2713</v>
      </c>
      <c r="I31" s="3">
        <f t="shared" si="5"/>
        <v>2682.508</v>
      </c>
      <c r="J31" s="3">
        <f t="shared" si="6"/>
        <v>2682.507999515197</v>
      </c>
      <c r="K31" s="3">
        <f t="shared" si="7"/>
        <v>1136.8902635699192</v>
      </c>
      <c r="L31" s="3">
        <f t="shared" si="8"/>
        <v>1416.3249744607654</v>
      </c>
      <c r="M31" s="3">
        <f t="shared" si="9"/>
        <v>129.29276148451254</v>
      </c>
      <c r="N31" s="8">
        <f t="shared" si="10"/>
        <v>1418981465.7074068</v>
      </c>
      <c r="O31" s="15">
        <v>1418.9814657074069</v>
      </c>
      <c r="P31" s="15">
        <f>'Error propagation results'!F31</f>
        <v>12.006953736303004</v>
      </c>
      <c r="Q31" s="15">
        <f>'Error propagation results'!G31</f>
        <v>11.990977145484605</v>
      </c>
      <c r="R31" s="16">
        <f t="shared" si="11"/>
        <v>-4.848029675486032E-07</v>
      </c>
      <c r="S31" s="16" t="s">
        <v>129</v>
      </c>
      <c r="T31" s="2" t="s">
        <v>108</v>
      </c>
      <c r="V31" s="63">
        <v>1.694</v>
      </c>
      <c r="W31" s="63">
        <v>1.7436</v>
      </c>
      <c r="X31" s="63">
        <v>0.6695</v>
      </c>
      <c r="Y31" s="63">
        <v>0.2713</v>
      </c>
      <c r="Z31" s="66">
        <v>0.003404</v>
      </c>
      <c r="AA31" s="66">
        <v>0.005382</v>
      </c>
      <c r="AB31" s="66">
        <v>0.011699</v>
      </c>
      <c r="AC31" s="66">
        <v>0.002071</v>
      </c>
      <c r="AD31" s="17">
        <v>-21505</v>
      </c>
      <c r="AE31" s="17">
        <v>20178</v>
      </c>
      <c r="AF31" s="17">
        <v>112</v>
      </c>
    </row>
    <row r="32" spans="1:32" ht="12.75">
      <c r="A32" s="4">
        <v>25</v>
      </c>
      <c r="B32" s="4">
        <v>25</v>
      </c>
      <c r="C32" s="4">
        <v>53</v>
      </c>
      <c r="D32" s="9" t="s">
        <v>60</v>
      </c>
      <c r="E32" s="59">
        <f t="shared" si="1"/>
        <v>17269</v>
      </c>
      <c r="F32" s="59">
        <f t="shared" si="2"/>
        <v>16444</v>
      </c>
      <c r="G32" s="59">
        <f t="shared" si="3"/>
        <v>5620.000000000001</v>
      </c>
      <c r="H32" s="59">
        <f t="shared" si="4"/>
        <v>2395</v>
      </c>
      <c r="I32" s="3">
        <f t="shared" si="5"/>
        <v>2363.9158</v>
      </c>
      <c r="J32" s="3">
        <f t="shared" si="6"/>
        <v>2363.915799849901</v>
      </c>
      <c r="K32" s="3">
        <f t="shared" si="7"/>
        <v>1069.7929013078053</v>
      </c>
      <c r="L32" s="3">
        <f t="shared" si="8"/>
        <v>1186.0280478311422</v>
      </c>
      <c r="M32" s="3">
        <f t="shared" si="9"/>
        <v>108.09485071095341</v>
      </c>
      <c r="N32" s="8">
        <f t="shared" si="10"/>
        <v>1415894301.4600542</v>
      </c>
      <c r="O32" s="15">
        <v>1415.894301460054</v>
      </c>
      <c r="P32" s="15">
        <f>'Error propagation results'!F32</f>
        <v>13.24113886774377</v>
      </c>
      <c r="Q32" s="15">
        <f>'Error propagation results'!G32</f>
        <v>13.221815271016322</v>
      </c>
      <c r="R32" s="16">
        <f t="shared" si="11"/>
        <v>-1.5009936760179698E-07</v>
      </c>
      <c r="S32" s="16" t="s">
        <v>129</v>
      </c>
      <c r="T32" s="2" t="s">
        <v>108</v>
      </c>
      <c r="V32" s="63">
        <v>1.7269</v>
      </c>
      <c r="W32" s="63">
        <v>1.6444</v>
      </c>
      <c r="X32" s="63">
        <v>0.562</v>
      </c>
      <c r="Y32" s="63">
        <v>0.2395</v>
      </c>
      <c r="Z32" s="66">
        <v>0.003443</v>
      </c>
      <c r="AA32" s="66">
        <v>0.005188</v>
      </c>
      <c r="AB32" s="66">
        <v>0.01139</v>
      </c>
      <c r="AC32" s="66">
        <v>0.002015</v>
      </c>
      <c r="AD32" s="17">
        <v>-21504</v>
      </c>
      <c r="AE32" s="17">
        <v>20173</v>
      </c>
      <c r="AF32" s="17">
        <v>112</v>
      </c>
    </row>
    <row r="33" spans="1:32" ht="12.75">
      <c r="A33" s="4">
        <v>26</v>
      </c>
      <c r="B33" s="4">
        <v>10</v>
      </c>
      <c r="C33" s="4">
        <v>23</v>
      </c>
      <c r="D33" s="11" t="s">
        <v>39</v>
      </c>
      <c r="E33" s="59">
        <f t="shared" si="1"/>
        <v>17239</v>
      </c>
      <c r="F33" s="59">
        <f t="shared" si="2"/>
        <v>11162</v>
      </c>
      <c r="G33" s="59">
        <f t="shared" si="3"/>
        <v>5528</v>
      </c>
      <c r="H33" s="59">
        <f t="shared" si="4"/>
        <v>2031</v>
      </c>
      <c r="I33" s="3">
        <f t="shared" si="5"/>
        <v>1999.9698</v>
      </c>
      <c r="J33" s="3">
        <f t="shared" si="6"/>
        <v>1999.969800000002</v>
      </c>
      <c r="K33" s="3">
        <f t="shared" si="7"/>
        <v>726.4536906366686</v>
      </c>
      <c r="L33" s="3">
        <f t="shared" si="8"/>
        <v>1167.1146056319199</v>
      </c>
      <c r="M33" s="3">
        <f t="shared" si="9"/>
        <v>106.40150373141351</v>
      </c>
      <c r="N33" s="8">
        <f t="shared" si="10"/>
        <v>1416441237.0619707</v>
      </c>
      <c r="O33" s="15">
        <v>1416.4412370619707</v>
      </c>
      <c r="P33" s="15">
        <f>'Error propagation results'!F33</f>
        <v>14.87340402822361</v>
      </c>
      <c r="Q33" s="15">
        <f>'Error propagation results'!G33</f>
        <v>14.850231424989648</v>
      </c>
      <c r="R33" s="16">
        <f t="shared" si="11"/>
        <v>1.8189894035458565E-12</v>
      </c>
      <c r="S33" s="16" t="s">
        <v>129</v>
      </c>
      <c r="T33" s="2" t="s">
        <v>107</v>
      </c>
      <c r="V33" s="63">
        <v>1.7239</v>
      </c>
      <c r="W33" s="63">
        <v>1.1162</v>
      </c>
      <c r="X33" s="63">
        <v>0.5528</v>
      </c>
      <c r="Y33" s="63">
        <v>0.2031</v>
      </c>
      <c r="Z33" s="66">
        <v>0.003433</v>
      </c>
      <c r="AA33" s="66">
        <v>0.005159</v>
      </c>
      <c r="AB33" s="66">
        <v>0.009702</v>
      </c>
      <c r="AC33" s="66">
        <v>0.001939</v>
      </c>
      <c r="AD33" s="17">
        <v>-21497</v>
      </c>
      <c r="AE33" s="17">
        <v>20229</v>
      </c>
      <c r="AF33" s="17">
        <v>112</v>
      </c>
    </row>
    <row r="34" spans="1:32" ht="12.75">
      <c r="A34" s="4">
        <v>27</v>
      </c>
      <c r="B34" s="4">
        <v>11</v>
      </c>
      <c r="C34" s="4">
        <v>24</v>
      </c>
      <c r="D34" s="11" t="s">
        <v>40</v>
      </c>
      <c r="E34" s="59">
        <f t="shared" si="1"/>
        <v>16402</v>
      </c>
      <c r="F34" s="59">
        <f t="shared" si="2"/>
        <v>20701</v>
      </c>
      <c r="G34" s="59">
        <f t="shared" si="3"/>
        <v>6245.000000000001</v>
      </c>
      <c r="H34" s="59">
        <f t="shared" si="4"/>
        <v>2795.0000000000005</v>
      </c>
      <c r="I34" s="3">
        <f t="shared" si="5"/>
        <v>2765.4764000000005</v>
      </c>
      <c r="J34" s="3">
        <f t="shared" si="6"/>
        <v>2765.476400001604</v>
      </c>
      <c r="K34" s="3">
        <f t="shared" si="7"/>
        <v>1338.009018912331</v>
      </c>
      <c r="L34" s="3">
        <f t="shared" si="8"/>
        <v>1308.739964075464</v>
      </c>
      <c r="M34" s="3">
        <f t="shared" si="9"/>
        <v>118.72741701380886</v>
      </c>
      <c r="N34" s="8">
        <f t="shared" si="10"/>
        <v>1407027774.7795546</v>
      </c>
      <c r="O34" s="15">
        <v>1407.0277747795546</v>
      </c>
      <c r="P34" s="15">
        <f>'Error propagation results'!F34</f>
        <v>11.704855840057595</v>
      </c>
      <c r="Q34" s="15">
        <f>'Error propagation results'!G34</f>
        <v>11.68884438898705</v>
      </c>
      <c r="R34" s="16">
        <f t="shared" si="11"/>
        <v>1.6034391592256725E-09</v>
      </c>
      <c r="S34" s="16" t="s">
        <v>129</v>
      </c>
      <c r="T34" s="2" t="s">
        <v>107</v>
      </c>
      <c r="V34" s="63">
        <v>1.6402</v>
      </c>
      <c r="W34" s="63">
        <v>2.0701</v>
      </c>
      <c r="X34" s="63">
        <v>0.6245</v>
      </c>
      <c r="Y34" s="63">
        <v>0.2795</v>
      </c>
      <c r="Z34" s="66">
        <v>0.003326</v>
      </c>
      <c r="AA34" s="66">
        <v>0.005309</v>
      </c>
      <c r="AB34" s="66">
        <v>0.012811</v>
      </c>
      <c r="AC34" s="66">
        <v>0.002078</v>
      </c>
      <c r="AD34" s="17">
        <v>-21489</v>
      </c>
      <c r="AE34" s="17">
        <v>20230</v>
      </c>
      <c r="AF34" s="17">
        <v>112</v>
      </c>
    </row>
    <row r="35" spans="1:32" ht="12.75">
      <c r="A35" s="108">
        <v>28</v>
      </c>
      <c r="B35" s="108">
        <v>28</v>
      </c>
      <c r="C35" s="108"/>
      <c r="D35" s="109"/>
      <c r="E35" s="109"/>
      <c r="F35" s="109"/>
      <c r="G35" s="109"/>
      <c r="H35" s="109"/>
      <c r="I35" s="110"/>
      <c r="J35" s="110"/>
      <c r="K35" s="110"/>
      <c r="L35" s="110"/>
      <c r="M35" s="110"/>
      <c r="N35" s="111"/>
      <c r="O35" s="110">
        <v>0</v>
      </c>
      <c r="P35" s="110">
        <f>'Error propagation results'!F35</f>
        <v>0</v>
      </c>
      <c r="Q35" s="110">
        <f>'Error propagation results'!G35</f>
        <v>0</v>
      </c>
      <c r="R35" s="112"/>
      <c r="S35" s="112"/>
      <c r="T35" s="109"/>
      <c r="U35" s="109"/>
      <c r="V35" s="115"/>
      <c r="W35" s="115"/>
      <c r="X35" s="115"/>
      <c r="Y35" s="115"/>
      <c r="Z35" s="116"/>
      <c r="AA35" s="116"/>
      <c r="AB35" s="116"/>
      <c r="AC35" s="116"/>
      <c r="AD35" s="117"/>
      <c r="AE35" s="117"/>
      <c r="AF35" s="117"/>
    </row>
    <row r="36" spans="1:32" ht="12.75">
      <c r="A36" s="4">
        <v>29</v>
      </c>
      <c r="B36" s="4">
        <v>43</v>
      </c>
      <c r="C36" s="4">
        <v>31</v>
      </c>
      <c r="D36" s="11" t="s">
        <v>121</v>
      </c>
      <c r="E36" s="59">
        <f t="shared" si="1"/>
        <v>17974</v>
      </c>
      <c r="F36" s="59">
        <f t="shared" si="2"/>
        <v>36093</v>
      </c>
      <c r="G36" s="59">
        <f t="shared" si="3"/>
        <v>4872</v>
      </c>
      <c r="H36" s="59">
        <f t="shared" si="4"/>
        <v>3462</v>
      </c>
      <c r="I36" s="3">
        <f aca="true" t="shared" si="12" ref="I36:I52">H36-(E36*0.0018)</f>
        <v>3429.6468</v>
      </c>
      <c r="J36" s="3">
        <f aca="true" t="shared" si="13" ref="J36:J52">K36+L36+M36</f>
        <v>3429.6467999363294</v>
      </c>
      <c r="K36" s="3">
        <f aca="true" t="shared" si="14" ref="K36:K52">(F36/232)*((EXP($F$5*$N36))-1)*208</f>
        <v>2321.9342775590044</v>
      </c>
      <c r="L36" s="3">
        <f aca="true" t="shared" si="15" ref="L36:L52">((G36/238.04*0.9928))*((EXP($F$6*$N36))-1)*206</f>
        <v>1015.8608677692172</v>
      </c>
      <c r="M36" s="3">
        <f aca="true" t="shared" si="16" ref="M36:M52">((G36/235*0.0072))*((EXP($F$7*$N36))-1)*207</f>
        <v>91.85165460810788</v>
      </c>
      <c r="N36" s="8">
        <f aca="true" t="shared" si="17" ref="N36:N52">O36*1000000</f>
        <v>1400654931.2510793</v>
      </c>
      <c r="O36" s="15">
        <v>1400.6549312510792</v>
      </c>
      <c r="P36" s="15">
        <f>'Error propagation results'!F36</f>
        <v>10.500293329900792</v>
      </c>
      <c r="Q36" s="15">
        <f>'Error propagation results'!G36</f>
        <v>10.483722985412331</v>
      </c>
      <c r="R36" s="16">
        <f aca="true" t="shared" si="18" ref="R36:R52">+J36-I36</f>
        <v>-6.36705408396665E-08</v>
      </c>
      <c r="S36" s="16" t="s">
        <v>129</v>
      </c>
      <c r="T36" s="2" t="s">
        <v>127</v>
      </c>
      <c r="U36" s="10" t="s">
        <v>124</v>
      </c>
      <c r="V36" s="63">
        <v>1.7974</v>
      </c>
      <c r="W36" s="63">
        <v>3.6093</v>
      </c>
      <c r="X36" s="63">
        <v>0.4872</v>
      </c>
      <c r="Y36" s="63">
        <v>0.3462</v>
      </c>
      <c r="Z36" s="66">
        <v>0.00356</v>
      </c>
      <c r="AA36" s="66">
        <v>0.00518</v>
      </c>
      <c r="AB36" s="66">
        <v>0.01789</v>
      </c>
      <c r="AC36" s="66">
        <v>0.002232</v>
      </c>
      <c r="AD36" s="17">
        <v>-12228</v>
      </c>
      <c r="AE36" s="17">
        <v>21340</v>
      </c>
      <c r="AF36" s="17">
        <v>118</v>
      </c>
    </row>
    <row r="37" spans="1:32" ht="12.75">
      <c r="A37" s="4">
        <v>30</v>
      </c>
      <c r="B37" s="4">
        <v>44</v>
      </c>
      <c r="C37" s="4">
        <v>32</v>
      </c>
      <c r="D37" s="11" t="s">
        <v>122</v>
      </c>
      <c r="E37" s="59">
        <f t="shared" si="1"/>
        <v>17717</v>
      </c>
      <c r="F37" s="59">
        <f t="shared" si="2"/>
        <v>32768</v>
      </c>
      <c r="G37" s="59">
        <f t="shared" si="3"/>
        <v>4546</v>
      </c>
      <c r="H37" s="59">
        <f t="shared" si="4"/>
        <v>3200</v>
      </c>
      <c r="I37" s="3">
        <f t="shared" si="12"/>
        <v>3168.1094</v>
      </c>
      <c r="J37" s="3">
        <f t="shared" si="13"/>
        <v>3168.1093997786993</v>
      </c>
      <c r="K37" s="3">
        <f t="shared" si="14"/>
        <v>2125.0484758817347</v>
      </c>
      <c r="L37" s="3">
        <f t="shared" si="15"/>
        <v>956.1167139370666</v>
      </c>
      <c r="M37" s="3">
        <f t="shared" si="16"/>
        <v>86.94420995989819</v>
      </c>
      <c r="N37" s="8">
        <f t="shared" si="17"/>
        <v>1411576517.3605208</v>
      </c>
      <c r="O37" s="15">
        <v>1411.576517360521</v>
      </c>
      <c r="P37" s="15">
        <f>'Error propagation results'!F37</f>
        <v>11.14327236233511</v>
      </c>
      <c r="Q37" s="15">
        <f>'Error propagation results'!G37</f>
        <v>11.125051492997686</v>
      </c>
      <c r="R37" s="16">
        <f t="shared" si="18"/>
        <v>-2.2130052457214333E-07</v>
      </c>
      <c r="S37" s="16" t="s">
        <v>129</v>
      </c>
      <c r="T37" s="2" t="s">
        <v>127</v>
      </c>
      <c r="U37" s="10" t="s">
        <v>124</v>
      </c>
      <c r="V37" s="63">
        <v>1.7717</v>
      </c>
      <c r="W37" s="63">
        <v>3.2768</v>
      </c>
      <c r="X37" s="63">
        <v>0.4546</v>
      </c>
      <c r="Y37" s="63">
        <v>0.32</v>
      </c>
      <c r="Z37" s="66">
        <v>0.003522</v>
      </c>
      <c r="AA37" s="66">
        <v>0.005109</v>
      </c>
      <c r="AB37" s="66">
        <v>0.016774</v>
      </c>
      <c r="AC37" s="66">
        <v>0.002178</v>
      </c>
      <c r="AD37" s="17">
        <v>-12213</v>
      </c>
      <c r="AE37" s="17">
        <v>21342</v>
      </c>
      <c r="AF37" s="17">
        <v>118</v>
      </c>
    </row>
    <row r="38" spans="1:32" ht="12.75">
      <c r="A38" s="4">
        <v>31</v>
      </c>
      <c r="B38" s="4">
        <v>33</v>
      </c>
      <c r="C38" s="4">
        <v>9</v>
      </c>
      <c r="D38" s="11" t="s">
        <v>25</v>
      </c>
      <c r="E38" s="59">
        <f t="shared" si="1"/>
        <v>17717</v>
      </c>
      <c r="F38" s="59">
        <f t="shared" si="2"/>
        <v>26474.000000000004</v>
      </c>
      <c r="G38" s="59">
        <f t="shared" si="3"/>
        <v>3708</v>
      </c>
      <c r="H38" s="59">
        <f t="shared" si="4"/>
        <v>2632</v>
      </c>
      <c r="I38" s="3">
        <f t="shared" si="12"/>
        <v>2600.1094</v>
      </c>
      <c r="J38" s="3">
        <f t="shared" si="13"/>
        <v>2600.1094000000044</v>
      </c>
      <c r="K38" s="3">
        <f t="shared" si="14"/>
        <v>1737.6304571629862</v>
      </c>
      <c r="L38" s="3">
        <f t="shared" si="15"/>
        <v>790.0169920217534</v>
      </c>
      <c r="M38" s="3">
        <f t="shared" si="16"/>
        <v>72.46195081526494</v>
      </c>
      <c r="N38" s="8">
        <f t="shared" si="17"/>
        <v>1428052883.3719761</v>
      </c>
      <c r="O38" s="15">
        <v>1428.0528833719761</v>
      </c>
      <c r="P38" s="15">
        <f>'Error propagation results'!F38</f>
        <v>12.79285906544393</v>
      </c>
      <c r="Q38" s="15">
        <f>'Error propagation results'!G38</f>
        <v>12.768719385568655</v>
      </c>
      <c r="R38" s="16">
        <f t="shared" si="18"/>
        <v>4.547473508864641E-12</v>
      </c>
      <c r="S38" s="16" t="s">
        <v>128</v>
      </c>
      <c r="T38" s="2" t="s">
        <v>126</v>
      </c>
      <c r="V38" s="63">
        <v>1.7717</v>
      </c>
      <c r="W38" s="63">
        <v>2.6474</v>
      </c>
      <c r="X38" s="63">
        <v>0.3708</v>
      </c>
      <c r="Y38" s="63">
        <v>0.2632</v>
      </c>
      <c r="Z38" s="67">
        <v>0.003533</v>
      </c>
      <c r="AA38" s="67">
        <v>0.004901</v>
      </c>
      <c r="AB38" s="67">
        <v>0.014651</v>
      </c>
      <c r="AC38" s="67">
        <v>0.002031</v>
      </c>
      <c r="AD38" s="17">
        <v>-12180</v>
      </c>
      <c r="AE38" s="17">
        <v>21338</v>
      </c>
      <c r="AF38" s="17">
        <v>106</v>
      </c>
    </row>
    <row r="39" spans="1:32" ht="12.75">
      <c r="A39" s="4">
        <v>32</v>
      </c>
      <c r="B39" s="4">
        <v>34</v>
      </c>
      <c r="C39" s="4">
        <v>10</v>
      </c>
      <c r="D39" s="11" t="s">
        <v>26</v>
      </c>
      <c r="E39" s="59">
        <f t="shared" si="1"/>
        <v>17532</v>
      </c>
      <c r="F39" s="59">
        <f t="shared" si="2"/>
        <v>26050</v>
      </c>
      <c r="G39" s="59">
        <f t="shared" si="3"/>
        <v>4403</v>
      </c>
      <c r="H39" s="59">
        <f t="shared" si="4"/>
        <v>2713.9999999999995</v>
      </c>
      <c r="I39" s="3">
        <f t="shared" si="12"/>
        <v>2682.4423999999995</v>
      </c>
      <c r="J39" s="3">
        <f t="shared" si="13"/>
        <v>2682.4424000000004</v>
      </c>
      <c r="K39" s="3">
        <f t="shared" si="14"/>
        <v>1679.1362298351066</v>
      </c>
      <c r="L39" s="3">
        <f t="shared" si="15"/>
        <v>920.0061214915796</v>
      </c>
      <c r="M39" s="3">
        <f t="shared" si="16"/>
        <v>83.30004867331408</v>
      </c>
      <c r="N39" s="8">
        <f t="shared" si="17"/>
        <v>1403309824.6218352</v>
      </c>
      <c r="O39" s="15">
        <v>1403.3098246218353</v>
      </c>
      <c r="P39" s="15">
        <f>'Error propagation results'!F39</f>
        <v>12.122785659645873</v>
      </c>
      <c r="Q39" s="15">
        <f>'Error propagation results'!G39</f>
        <v>12.102316575454266</v>
      </c>
      <c r="R39" s="16">
        <f t="shared" si="18"/>
        <v>0</v>
      </c>
      <c r="S39" s="16" t="s">
        <v>128</v>
      </c>
      <c r="T39" s="2" t="s">
        <v>126</v>
      </c>
      <c r="V39" s="63">
        <v>1.7532</v>
      </c>
      <c r="W39" s="63">
        <v>2.605</v>
      </c>
      <c r="X39" s="63">
        <v>0.4403</v>
      </c>
      <c r="Y39" s="63">
        <v>0.2714</v>
      </c>
      <c r="Z39" s="66">
        <v>0.003507</v>
      </c>
      <c r="AA39" s="66">
        <v>0.005005</v>
      </c>
      <c r="AB39" s="66">
        <v>0.01451</v>
      </c>
      <c r="AC39" s="66">
        <v>0.002039</v>
      </c>
      <c r="AD39" s="17">
        <v>-12249</v>
      </c>
      <c r="AE39" s="17">
        <v>21343</v>
      </c>
      <c r="AF39" s="17">
        <v>106</v>
      </c>
    </row>
    <row r="40" spans="1:32" ht="12.75">
      <c r="A40" s="4">
        <v>33</v>
      </c>
      <c r="B40" s="4">
        <v>45</v>
      </c>
      <c r="C40" s="4">
        <v>33</v>
      </c>
      <c r="D40" s="11" t="s">
        <v>123</v>
      </c>
      <c r="E40" s="59">
        <f t="shared" si="1"/>
        <v>17459</v>
      </c>
      <c r="F40" s="59">
        <f t="shared" si="2"/>
        <v>25913</v>
      </c>
      <c r="G40" s="59">
        <f t="shared" si="3"/>
        <v>3690</v>
      </c>
      <c r="H40" s="59">
        <f t="shared" si="4"/>
        <v>2542</v>
      </c>
      <c r="I40" s="3">
        <f t="shared" si="12"/>
        <v>2510.5738</v>
      </c>
      <c r="J40" s="3">
        <f t="shared" si="13"/>
        <v>2510.5737999838984</v>
      </c>
      <c r="K40" s="3">
        <f t="shared" si="14"/>
        <v>1669.9442263407927</v>
      </c>
      <c r="L40" s="3">
        <f t="shared" si="15"/>
        <v>770.8456336848922</v>
      </c>
      <c r="M40" s="3">
        <f t="shared" si="16"/>
        <v>69.78393995821344</v>
      </c>
      <c r="N40" s="8">
        <f t="shared" si="17"/>
        <v>1403016630.7125728</v>
      </c>
      <c r="O40" s="15">
        <v>1403.0166307125728</v>
      </c>
      <c r="P40" s="15">
        <f>'Error propagation results'!F40</f>
        <v>13.004147248122367</v>
      </c>
      <c r="Q40" s="15">
        <f>'Error propagation results'!G40</f>
        <v>12.980885706963436</v>
      </c>
      <c r="R40" s="16">
        <f t="shared" si="18"/>
        <v>-1.610169420018792E-08</v>
      </c>
      <c r="S40" s="16" t="s">
        <v>129</v>
      </c>
      <c r="T40" s="2" t="s">
        <v>126</v>
      </c>
      <c r="U40" s="10" t="s">
        <v>124</v>
      </c>
      <c r="V40" s="63">
        <v>1.7459</v>
      </c>
      <c r="W40" s="63">
        <v>2.5913</v>
      </c>
      <c r="X40" s="63">
        <v>0.369</v>
      </c>
      <c r="Y40" s="63">
        <v>0.2542</v>
      </c>
      <c r="Z40" s="66">
        <v>0.00348</v>
      </c>
      <c r="AA40" s="66">
        <v>0.004923</v>
      </c>
      <c r="AB40" s="66">
        <v>0.014503</v>
      </c>
      <c r="AC40" s="66">
        <v>0.002047</v>
      </c>
      <c r="AD40" s="17">
        <v>-12181</v>
      </c>
      <c r="AE40" s="17">
        <v>21332</v>
      </c>
      <c r="AF40" s="17">
        <v>118</v>
      </c>
    </row>
    <row r="41" spans="1:32" ht="12.75">
      <c r="A41" s="4">
        <v>34</v>
      </c>
      <c r="B41" s="4">
        <v>29</v>
      </c>
      <c r="C41" s="4">
        <v>5</v>
      </c>
      <c r="D41" s="11" t="s">
        <v>21</v>
      </c>
      <c r="E41" s="59">
        <f t="shared" si="1"/>
        <v>17626</v>
      </c>
      <c r="F41" s="59">
        <f t="shared" si="2"/>
        <v>38279</v>
      </c>
      <c r="G41" s="59">
        <f t="shared" si="3"/>
        <v>5812.000000000001</v>
      </c>
      <c r="H41" s="59">
        <f t="shared" si="4"/>
        <v>3793.0000000000005</v>
      </c>
      <c r="I41" s="3">
        <f t="shared" si="12"/>
        <v>3761.2732000000005</v>
      </c>
      <c r="J41" s="3">
        <f t="shared" si="13"/>
        <v>3761.273200000001</v>
      </c>
      <c r="K41" s="3">
        <f t="shared" si="14"/>
        <v>2448.429317142077</v>
      </c>
      <c r="L41" s="3">
        <f t="shared" si="15"/>
        <v>1204.3865402527674</v>
      </c>
      <c r="M41" s="3">
        <f t="shared" si="16"/>
        <v>108.45734260515691</v>
      </c>
      <c r="N41" s="8">
        <f t="shared" si="17"/>
        <v>1392886164.0630293</v>
      </c>
      <c r="O41" s="15">
        <v>1392.8861640630294</v>
      </c>
      <c r="P41" s="15">
        <f>'Error propagation results'!F41</f>
        <v>9.545386763103286</v>
      </c>
      <c r="Q41" s="15">
        <f>'Error propagation results'!G41</f>
        <v>9.530598188170886</v>
      </c>
      <c r="R41" s="16">
        <f t="shared" si="18"/>
        <v>0</v>
      </c>
      <c r="S41" s="16" t="s">
        <v>128</v>
      </c>
      <c r="T41" s="2" t="s">
        <v>90</v>
      </c>
      <c r="V41" s="63">
        <v>1.7626</v>
      </c>
      <c r="W41" s="63">
        <v>3.8279</v>
      </c>
      <c r="X41" s="63">
        <v>0.5812</v>
      </c>
      <c r="Y41" s="63">
        <v>0.3793</v>
      </c>
      <c r="Z41" s="66">
        <v>0.003524</v>
      </c>
      <c r="AA41" s="66">
        <v>0.005312</v>
      </c>
      <c r="AB41" s="66">
        <v>0.01855</v>
      </c>
      <c r="AC41" s="66">
        <v>0.00222</v>
      </c>
      <c r="AD41" s="17">
        <v>-12182</v>
      </c>
      <c r="AE41" s="17">
        <v>21378</v>
      </c>
      <c r="AF41" s="17">
        <v>106</v>
      </c>
    </row>
    <row r="42" spans="1:32" ht="12.75">
      <c r="A42" s="4">
        <v>35</v>
      </c>
      <c r="B42" s="4">
        <v>30</v>
      </c>
      <c r="C42" s="4">
        <v>6</v>
      </c>
      <c r="D42" s="11" t="s">
        <v>22</v>
      </c>
      <c r="E42" s="59">
        <f t="shared" si="1"/>
        <v>17859</v>
      </c>
      <c r="F42" s="59">
        <f t="shared" si="2"/>
        <v>38274</v>
      </c>
      <c r="G42" s="59">
        <f t="shared" si="3"/>
        <v>5598.999999999999</v>
      </c>
      <c r="H42" s="59">
        <f t="shared" si="4"/>
        <v>3725</v>
      </c>
      <c r="I42" s="3">
        <f t="shared" si="12"/>
        <v>3692.8538</v>
      </c>
      <c r="J42" s="3">
        <f t="shared" si="13"/>
        <v>3692.853799999998</v>
      </c>
      <c r="K42" s="3">
        <f t="shared" si="14"/>
        <v>2435.496834546226</v>
      </c>
      <c r="L42" s="3">
        <f t="shared" si="15"/>
        <v>1153.8273716888434</v>
      </c>
      <c r="M42" s="3">
        <f t="shared" si="16"/>
        <v>103.52959376492848</v>
      </c>
      <c r="N42" s="8">
        <f t="shared" si="17"/>
        <v>1385950501.6332293</v>
      </c>
      <c r="O42" s="15">
        <v>1385.9505016332294</v>
      </c>
      <c r="P42" s="15">
        <f>'Error propagation results'!F42</f>
        <v>9.647984550191344</v>
      </c>
      <c r="Q42" s="15">
        <f>'Error propagation results'!G42</f>
        <v>9.632856670676814</v>
      </c>
      <c r="R42" s="16">
        <f t="shared" si="18"/>
        <v>0</v>
      </c>
      <c r="S42" s="16" t="s">
        <v>128</v>
      </c>
      <c r="T42" s="2" t="s">
        <v>90</v>
      </c>
      <c r="V42" s="63">
        <v>1.7859</v>
      </c>
      <c r="W42" s="63">
        <v>3.8274</v>
      </c>
      <c r="X42" s="63">
        <v>0.5599</v>
      </c>
      <c r="Y42" s="63">
        <v>0.3725</v>
      </c>
      <c r="Z42" s="66">
        <v>0.003563</v>
      </c>
      <c r="AA42" s="66">
        <v>0.005288</v>
      </c>
      <c r="AB42" s="66">
        <v>0.018584</v>
      </c>
      <c r="AC42" s="66">
        <v>0.002214</v>
      </c>
      <c r="AD42" s="17">
        <v>-12178</v>
      </c>
      <c r="AE42" s="17">
        <v>21393</v>
      </c>
      <c r="AF42" s="17">
        <v>106</v>
      </c>
    </row>
    <row r="43" spans="1:32" ht="12.75">
      <c r="A43" s="4">
        <v>36</v>
      </c>
      <c r="B43" s="4">
        <v>37</v>
      </c>
      <c r="C43" s="4">
        <v>25</v>
      </c>
      <c r="D43" s="11" t="s">
        <v>115</v>
      </c>
      <c r="E43" s="59">
        <f t="shared" si="1"/>
        <v>17139</v>
      </c>
      <c r="F43" s="59">
        <f t="shared" si="2"/>
        <v>38696</v>
      </c>
      <c r="G43" s="59">
        <f t="shared" si="3"/>
        <v>5729</v>
      </c>
      <c r="H43" s="59">
        <f t="shared" si="4"/>
        <v>3757</v>
      </c>
      <c r="I43" s="3">
        <f t="shared" si="12"/>
        <v>3726.1498</v>
      </c>
      <c r="J43" s="3">
        <f t="shared" si="13"/>
        <v>3726.1498000469383</v>
      </c>
      <c r="K43" s="3">
        <f t="shared" si="14"/>
        <v>2448.047746407864</v>
      </c>
      <c r="L43" s="3">
        <f t="shared" si="15"/>
        <v>1173.2548281733627</v>
      </c>
      <c r="M43" s="3">
        <f t="shared" si="16"/>
        <v>104.84722546571163</v>
      </c>
      <c r="N43" s="8">
        <f t="shared" si="17"/>
        <v>1378168656.3016362</v>
      </c>
      <c r="O43" s="15">
        <v>1378.1686563016362</v>
      </c>
      <c r="P43" s="15">
        <f>'Error propagation results'!F43</f>
        <v>9.721249025994785</v>
      </c>
      <c r="Q43" s="15">
        <f>'Error propagation results'!G43</f>
        <v>9.707284843047752</v>
      </c>
      <c r="R43" s="16">
        <f t="shared" si="18"/>
        <v>4.6938112063799053E-08</v>
      </c>
      <c r="S43" s="16" t="s">
        <v>129</v>
      </c>
      <c r="T43" s="2" t="s">
        <v>90</v>
      </c>
      <c r="U43" s="10" t="s">
        <v>124</v>
      </c>
      <c r="V43" s="63">
        <v>1.7139</v>
      </c>
      <c r="W43" s="63">
        <v>3.8696</v>
      </c>
      <c r="X43" s="63">
        <v>0.5729</v>
      </c>
      <c r="Y43" s="63">
        <v>0.3757</v>
      </c>
      <c r="Z43" s="66">
        <v>0.003454</v>
      </c>
      <c r="AA43" s="66">
        <v>0.005323</v>
      </c>
      <c r="AB43" s="66">
        <v>0.018757</v>
      </c>
      <c r="AC43" s="66">
        <v>0.002289</v>
      </c>
      <c r="AD43" s="30">
        <v>-12195</v>
      </c>
      <c r="AE43" s="30">
        <v>21380</v>
      </c>
      <c r="AF43" s="30">
        <v>118</v>
      </c>
    </row>
    <row r="44" spans="1:32" ht="12.75">
      <c r="A44" s="4">
        <v>37</v>
      </c>
      <c r="B44" s="4">
        <v>38</v>
      </c>
      <c r="C44" s="4">
        <v>26</v>
      </c>
      <c r="D44" s="11" t="s">
        <v>116</v>
      </c>
      <c r="E44" s="59">
        <f t="shared" si="1"/>
        <v>17204</v>
      </c>
      <c r="F44" s="59">
        <f t="shared" si="2"/>
        <v>38328</v>
      </c>
      <c r="G44" s="59">
        <f t="shared" si="3"/>
        <v>5469.000000000001</v>
      </c>
      <c r="H44" s="59">
        <f t="shared" si="4"/>
        <v>3684</v>
      </c>
      <c r="I44" s="3">
        <f t="shared" si="12"/>
        <v>3653.0328</v>
      </c>
      <c r="J44" s="3">
        <f t="shared" si="13"/>
        <v>3653.032799997573</v>
      </c>
      <c r="K44" s="3">
        <f t="shared" si="14"/>
        <v>2429.972670571013</v>
      </c>
      <c r="L44" s="3">
        <f t="shared" si="15"/>
        <v>1122.5910408711106</v>
      </c>
      <c r="M44" s="3">
        <f t="shared" si="16"/>
        <v>100.46908855544915</v>
      </c>
      <c r="N44" s="8">
        <f t="shared" si="17"/>
        <v>1381028731.5826228</v>
      </c>
      <c r="O44" s="15">
        <v>1381.0287315826229</v>
      </c>
      <c r="P44" s="15">
        <f>'Error propagation results'!F44</f>
        <v>9.882484976599613</v>
      </c>
      <c r="Q44" s="15">
        <f>'Error propagation results'!G44</f>
        <v>9.867824094547087</v>
      </c>
      <c r="R44" s="16">
        <f t="shared" si="18"/>
        <v>-2.426986611681059E-09</v>
      </c>
      <c r="S44" s="16" t="s">
        <v>129</v>
      </c>
      <c r="T44" s="2" t="s">
        <v>90</v>
      </c>
      <c r="U44" s="10" t="s">
        <v>124</v>
      </c>
      <c r="V44" s="63">
        <v>1.7204</v>
      </c>
      <c r="W44" s="63">
        <v>3.8328</v>
      </c>
      <c r="X44" s="63">
        <v>0.5469</v>
      </c>
      <c r="Y44" s="63">
        <v>0.3684</v>
      </c>
      <c r="Z44" s="66">
        <v>0.003462</v>
      </c>
      <c r="AA44" s="66">
        <v>0.005292</v>
      </c>
      <c r="AB44" s="66">
        <v>0.018625</v>
      </c>
      <c r="AC44" s="66">
        <v>0.002272</v>
      </c>
      <c r="AD44" s="17">
        <v>-12190</v>
      </c>
      <c r="AE44" s="17">
        <v>21384</v>
      </c>
      <c r="AF44" s="17">
        <v>118</v>
      </c>
    </row>
    <row r="45" spans="1:32" ht="12.75">
      <c r="A45" s="4">
        <v>38</v>
      </c>
      <c r="B45" s="4">
        <v>39</v>
      </c>
      <c r="C45" s="4">
        <v>27</v>
      </c>
      <c r="D45" s="11" t="s">
        <v>117</v>
      </c>
      <c r="E45" s="59">
        <f t="shared" si="1"/>
        <v>17944</v>
      </c>
      <c r="F45" s="59">
        <f t="shared" si="2"/>
        <v>38434</v>
      </c>
      <c r="G45" s="59">
        <f t="shared" si="3"/>
        <v>5824</v>
      </c>
      <c r="H45" s="59">
        <f t="shared" si="4"/>
        <v>3780</v>
      </c>
      <c r="I45" s="3">
        <f t="shared" si="12"/>
        <v>3747.7008</v>
      </c>
      <c r="J45" s="3">
        <f t="shared" si="13"/>
        <v>3747.7007999956854</v>
      </c>
      <c r="K45" s="3">
        <f t="shared" si="14"/>
        <v>2442.0256957655724</v>
      </c>
      <c r="L45" s="3">
        <f t="shared" si="15"/>
        <v>1198.26976514078</v>
      </c>
      <c r="M45" s="3">
        <f t="shared" si="16"/>
        <v>107.40533908933283</v>
      </c>
      <c r="N45" s="8">
        <f t="shared" si="17"/>
        <v>1383949951.376761</v>
      </c>
      <c r="O45" s="15">
        <v>1383.949951376761</v>
      </c>
      <c r="P45" s="15">
        <f>'Error propagation results'!F45</f>
        <v>9.725332734617679</v>
      </c>
      <c r="Q45" s="15">
        <f>'Error propagation results'!G45</f>
        <v>9.711267271390847</v>
      </c>
      <c r="R45" s="16">
        <f t="shared" si="18"/>
        <v>-4.3146428652107716E-09</v>
      </c>
      <c r="S45" s="16" t="s">
        <v>129</v>
      </c>
      <c r="T45" s="2" t="s">
        <v>90</v>
      </c>
      <c r="U45" s="10" t="s">
        <v>124</v>
      </c>
      <c r="V45" s="63">
        <v>1.7944</v>
      </c>
      <c r="W45" s="63">
        <v>3.8434</v>
      </c>
      <c r="X45" s="63">
        <v>0.5824</v>
      </c>
      <c r="Y45" s="63">
        <v>0.378</v>
      </c>
      <c r="Z45" s="66">
        <v>0.003562</v>
      </c>
      <c r="AA45" s="66">
        <v>0.005365</v>
      </c>
      <c r="AB45" s="66">
        <v>0.018671</v>
      </c>
      <c r="AC45" s="66">
        <v>0.002292</v>
      </c>
      <c r="AD45" s="17">
        <v>-12172</v>
      </c>
      <c r="AE45" s="17">
        <v>21377</v>
      </c>
      <c r="AF45" s="17">
        <v>118</v>
      </c>
    </row>
    <row r="46" spans="1:32" ht="12.75">
      <c r="A46" s="4">
        <v>39</v>
      </c>
      <c r="B46" s="4">
        <v>35</v>
      </c>
      <c r="C46" s="4">
        <v>11</v>
      </c>
      <c r="D46" s="11" t="s">
        <v>27</v>
      </c>
      <c r="E46" s="59">
        <f t="shared" si="1"/>
        <v>17919</v>
      </c>
      <c r="F46" s="59">
        <f t="shared" si="2"/>
        <v>100927</v>
      </c>
      <c r="G46" s="59">
        <f t="shared" si="3"/>
        <v>5112</v>
      </c>
      <c r="H46" s="59">
        <f t="shared" si="4"/>
        <v>7419</v>
      </c>
      <c r="I46" s="3">
        <f t="shared" si="12"/>
        <v>7386.7458</v>
      </c>
      <c r="J46" s="3">
        <f t="shared" si="13"/>
        <v>7386.745800000009</v>
      </c>
      <c r="K46" s="3">
        <f t="shared" si="14"/>
        <v>6269.547211452164</v>
      </c>
      <c r="L46" s="3">
        <f t="shared" si="15"/>
        <v>1026.598537284689</v>
      </c>
      <c r="M46" s="3">
        <f t="shared" si="16"/>
        <v>90.60005126315534</v>
      </c>
      <c r="N46" s="8">
        <f t="shared" si="17"/>
        <v>1354064186.5978262</v>
      </c>
      <c r="O46" s="15">
        <v>1354.0641865978262</v>
      </c>
      <c r="P46" s="15">
        <f>'Error propagation results'!F46</f>
        <v>6.975217057433011</v>
      </c>
      <c r="Q46" s="15">
        <f>'Error propagation results'!G46</f>
        <v>6.958319186004485</v>
      </c>
      <c r="R46" s="16">
        <f t="shared" si="18"/>
        <v>9.094947017729282E-12</v>
      </c>
      <c r="S46" s="16" t="s">
        <v>128</v>
      </c>
      <c r="T46" s="2" t="s">
        <v>151</v>
      </c>
      <c r="V46" s="63">
        <v>1.7919</v>
      </c>
      <c r="W46" s="63">
        <v>10.0927</v>
      </c>
      <c r="X46" s="63">
        <v>0.5112</v>
      </c>
      <c r="Y46" s="63">
        <v>0.7419</v>
      </c>
      <c r="Z46" s="66">
        <v>0.00361</v>
      </c>
      <c r="AA46" s="66">
        <v>0.005581</v>
      </c>
      <c r="AB46" s="66">
        <v>0.039612</v>
      </c>
      <c r="AC46" s="66">
        <v>0.002915</v>
      </c>
      <c r="AD46" s="17">
        <v>-12243</v>
      </c>
      <c r="AE46" s="17">
        <v>21360</v>
      </c>
      <c r="AF46" s="17">
        <v>106</v>
      </c>
    </row>
    <row r="47" spans="1:32" ht="12.75">
      <c r="A47" s="4">
        <v>40</v>
      </c>
      <c r="B47" s="4">
        <v>36</v>
      </c>
      <c r="C47" s="4">
        <v>12</v>
      </c>
      <c r="D47" s="11" t="s">
        <v>28</v>
      </c>
      <c r="E47" s="59">
        <f t="shared" si="1"/>
        <v>18248</v>
      </c>
      <c r="F47" s="59">
        <f t="shared" si="2"/>
        <v>121015</v>
      </c>
      <c r="G47" s="59">
        <f t="shared" si="3"/>
        <v>5313</v>
      </c>
      <c r="H47" s="59">
        <f t="shared" si="4"/>
        <v>8725</v>
      </c>
      <c r="I47" s="3">
        <f t="shared" si="12"/>
        <v>8692.1536</v>
      </c>
      <c r="J47" s="3">
        <f t="shared" si="13"/>
        <v>8692.15359999996</v>
      </c>
      <c r="K47" s="3">
        <f t="shared" si="14"/>
        <v>7529.0069749659615</v>
      </c>
      <c r="L47" s="3">
        <f t="shared" si="15"/>
        <v>1068.7295055118057</v>
      </c>
      <c r="M47" s="3">
        <f t="shared" si="16"/>
        <v>94.41711952219102</v>
      </c>
      <c r="N47" s="8">
        <f t="shared" si="17"/>
        <v>1356085205.8134673</v>
      </c>
      <c r="O47" s="15">
        <v>1356.0852058134672</v>
      </c>
      <c r="P47" s="15">
        <f>'Error propagation results'!F47</f>
        <v>6.6370129548526275</v>
      </c>
      <c r="Q47" s="15">
        <f>'Error propagation results'!G47</f>
        <v>6.619544980662682</v>
      </c>
      <c r="R47" s="16">
        <f t="shared" si="18"/>
        <v>-4.001776687800884E-11</v>
      </c>
      <c r="S47" s="16" t="s">
        <v>128</v>
      </c>
      <c r="T47" s="2" t="s">
        <v>151</v>
      </c>
      <c r="V47" s="63">
        <v>1.8248</v>
      </c>
      <c r="W47" s="63">
        <v>12.1015</v>
      </c>
      <c r="X47" s="63">
        <v>0.5313</v>
      </c>
      <c r="Y47" s="63">
        <v>0.8725</v>
      </c>
      <c r="Z47" s="66">
        <v>0.003675</v>
      </c>
      <c r="AA47" s="66">
        <v>0.005766</v>
      </c>
      <c r="AB47" s="66">
        <v>0.046392</v>
      </c>
      <c r="AC47" s="66">
        <v>0.003168</v>
      </c>
      <c r="AD47" s="17">
        <v>-12173</v>
      </c>
      <c r="AE47" s="17">
        <v>21368</v>
      </c>
      <c r="AF47" s="17">
        <v>106</v>
      </c>
    </row>
    <row r="48" spans="1:32" ht="12.75">
      <c r="A48" s="4">
        <v>41</v>
      </c>
      <c r="B48" s="4">
        <v>31</v>
      </c>
      <c r="C48" s="4">
        <v>7</v>
      </c>
      <c r="D48" s="11" t="s">
        <v>23</v>
      </c>
      <c r="E48" s="59">
        <f t="shared" si="1"/>
        <v>18143</v>
      </c>
      <c r="F48" s="59">
        <f t="shared" si="2"/>
        <v>25644.999999999996</v>
      </c>
      <c r="G48" s="59">
        <f t="shared" si="3"/>
        <v>4333</v>
      </c>
      <c r="H48" s="59">
        <f t="shared" si="4"/>
        <v>2688.9999999999995</v>
      </c>
      <c r="I48" s="3">
        <f t="shared" si="12"/>
        <v>2656.3425999999995</v>
      </c>
      <c r="J48" s="3">
        <f t="shared" si="13"/>
        <v>2656.3425990264923</v>
      </c>
      <c r="K48" s="3">
        <f t="shared" si="14"/>
        <v>1662.5411759515805</v>
      </c>
      <c r="L48" s="3">
        <f t="shared" si="15"/>
        <v>910.9818146927918</v>
      </c>
      <c r="M48" s="3">
        <f t="shared" si="16"/>
        <v>82.81960838211975</v>
      </c>
      <c r="N48" s="8">
        <f t="shared" si="17"/>
        <v>1411108198.4907646</v>
      </c>
      <c r="O48" s="15">
        <v>1411.1081984907646</v>
      </c>
      <c r="P48" s="15">
        <f>'Error propagation results'!F48</f>
        <v>12.284172830194104</v>
      </c>
      <c r="Q48" s="15">
        <f>'Error propagation results'!G48</f>
        <v>12.262986909291525</v>
      </c>
      <c r="R48" s="16">
        <f t="shared" si="18"/>
        <v>-9.735072126204614E-07</v>
      </c>
      <c r="S48" s="16" t="s">
        <v>128</v>
      </c>
      <c r="T48" s="2" t="s">
        <v>110</v>
      </c>
      <c r="V48" s="63">
        <v>1.8143</v>
      </c>
      <c r="W48" s="63">
        <v>2.5645</v>
      </c>
      <c r="X48" s="63">
        <v>0.4333</v>
      </c>
      <c r="Y48" s="63">
        <v>0.2689</v>
      </c>
      <c r="Z48" s="66">
        <v>0.0036</v>
      </c>
      <c r="AA48" s="66">
        <v>0.004995</v>
      </c>
      <c r="AB48" s="66">
        <v>0.01437</v>
      </c>
      <c r="AC48" s="66">
        <v>0.002033</v>
      </c>
      <c r="AD48" s="17">
        <v>-12236</v>
      </c>
      <c r="AE48" s="17">
        <v>21369</v>
      </c>
      <c r="AF48" s="17">
        <v>106</v>
      </c>
    </row>
    <row r="49" spans="1:32" ht="12.75">
      <c r="A49" s="4">
        <v>42</v>
      </c>
      <c r="B49" s="4">
        <v>41</v>
      </c>
      <c r="C49" s="4">
        <v>29</v>
      </c>
      <c r="D49" s="11" t="s">
        <v>119</v>
      </c>
      <c r="E49" s="59">
        <f t="shared" si="1"/>
        <v>17475</v>
      </c>
      <c r="F49" s="59">
        <f t="shared" si="2"/>
        <v>26118</v>
      </c>
      <c r="G49" s="59">
        <f t="shared" si="3"/>
        <v>6057</v>
      </c>
      <c r="H49" s="59">
        <f t="shared" si="4"/>
        <v>3151</v>
      </c>
      <c r="I49" s="3">
        <f t="shared" si="12"/>
        <v>3119.545</v>
      </c>
      <c r="J49" s="3">
        <f t="shared" si="13"/>
        <v>3119.545000004112</v>
      </c>
      <c r="K49" s="3">
        <f t="shared" si="14"/>
        <v>1712.4163745450694</v>
      </c>
      <c r="L49" s="3">
        <f t="shared" si="15"/>
        <v>1288.9917061065328</v>
      </c>
      <c r="M49" s="3">
        <f t="shared" si="16"/>
        <v>118.13691935250966</v>
      </c>
      <c r="N49" s="8">
        <f t="shared" si="17"/>
        <v>1426566577.8572981</v>
      </c>
      <c r="O49" s="15">
        <v>1426.5665778572982</v>
      </c>
      <c r="P49" s="15">
        <f>'Error propagation results'!F49</f>
        <v>11.091506341863893</v>
      </c>
      <c r="Q49" s="15">
        <f>'Error propagation results'!G49</f>
        <v>11.075916562809226</v>
      </c>
      <c r="R49" s="16">
        <f t="shared" si="18"/>
        <v>4.1118255467154086E-09</v>
      </c>
      <c r="S49" s="16" t="s">
        <v>129</v>
      </c>
      <c r="T49" s="2" t="s">
        <v>110</v>
      </c>
      <c r="U49" s="10" t="s">
        <v>124</v>
      </c>
      <c r="V49" s="63">
        <v>1.7475</v>
      </c>
      <c r="W49" s="63">
        <v>2.6118</v>
      </c>
      <c r="X49" s="63">
        <v>0.6057</v>
      </c>
      <c r="Y49" s="63">
        <v>0.3151</v>
      </c>
      <c r="Z49" s="66">
        <v>0.003482</v>
      </c>
      <c r="AA49" s="66">
        <v>0.005316</v>
      </c>
      <c r="AB49" s="66">
        <v>0.01457</v>
      </c>
      <c r="AC49" s="66">
        <v>0.00216</v>
      </c>
      <c r="AD49" s="17">
        <v>-12229</v>
      </c>
      <c r="AE49" s="17">
        <v>21370</v>
      </c>
      <c r="AF49" s="17">
        <v>118</v>
      </c>
    </row>
    <row r="50" spans="1:32" ht="12.75">
      <c r="A50" s="4">
        <v>43</v>
      </c>
      <c r="B50" s="4">
        <v>42</v>
      </c>
      <c r="C50" s="4">
        <v>30</v>
      </c>
      <c r="D50" s="11" t="s">
        <v>120</v>
      </c>
      <c r="E50" s="59">
        <f t="shared" si="1"/>
        <v>18364</v>
      </c>
      <c r="F50" s="59">
        <f t="shared" si="2"/>
        <v>28764</v>
      </c>
      <c r="G50" s="59">
        <f t="shared" si="3"/>
        <v>4031</v>
      </c>
      <c r="H50" s="59">
        <f t="shared" si="4"/>
        <v>2854</v>
      </c>
      <c r="I50" s="3">
        <f t="shared" si="12"/>
        <v>2820.9448</v>
      </c>
      <c r="J50" s="3">
        <f t="shared" si="13"/>
        <v>2820.9447993353465</v>
      </c>
      <c r="K50" s="3">
        <f t="shared" si="14"/>
        <v>1884.9958191784917</v>
      </c>
      <c r="L50" s="3">
        <f t="shared" si="15"/>
        <v>857.3953265957645</v>
      </c>
      <c r="M50" s="3">
        <f t="shared" si="16"/>
        <v>78.5536535610906</v>
      </c>
      <c r="N50" s="8">
        <f t="shared" si="17"/>
        <v>1425905954.1984007</v>
      </c>
      <c r="O50" s="15">
        <v>1425.9059541984007</v>
      </c>
      <c r="P50" s="15">
        <f>'Error propagation results'!F50</f>
        <v>12.189901334667063</v>
      </c>
      <c r="Q50" s="15">
        <f>'Error propagation results'!G50</f>
        <v>12.168382688702948</v>
      </c>
      <c r="R50" s="16">
        <f t="shared" si="18"/>
        <v>-6.646537258347962E-07</v>
      </c>
      <c r="S50" s="16" t="s">
        <v>129</v>
      </c>
      <c r="T50" s="2" t="s">
        <v>110</v>
      </c>
      <c r="U50" s="10" t="s">
        <v>124</v>
      </c>
      <c r="V50" s="63">
        <v>1.8364</v>
      </c>
      <c r="W50" s="63">
        <v>2.8764</v>
      </c>
      <c r="X50" s="63">
        <v>0.4031</v>
      </c>
      <c r="Y50" s="63">
        <v>0.2854</v>
      </c>
      <c r="Z50" s="66">
        <v>0.003602</v>
      </c>
      <c r="AA50" s="66">
        <v>0.005</v>
      </c>
      <c r="AB50" s="66">
        <v>0.015459</v>
      </c>
      <c r="AC50" s="66">
        <v>0.002105</v>
      </c>
      <c r="AD50" s="17">
        <v>-12247</v>
      </c>
      <c r="AE50" s="17">
        <v>21364</v>
      </c>
      <c r="AF50" s="17">
        <v>118</v>
      </c>
    </row>
    <row r="51" spans="1:32" ht="12.75">
      <c r="A51" s="4">
        <v>44</v>
      </c>
      <c r="B51" s="4">
        <v>32</v>
      </c>
      <c r="C51" s="4">
        <v>8</v>
      </c>
      <c r="D51" s="11" t="s">
        <v>24</v>
      </c>
      <c r="E51" s="59">
        <f t="shared" si="1"/>
        <v>18861</v>
      </c>
      <c r="F51" s="59">
        <f t="shared" si="2"/>
        <v>33445</v>
      </c>
      <c r="G51" s="59">
        <f t="shared" si="3"/>
        <v>4972</v>
      </c>
      <c r="H51" s="59">
        <f t="shared" si="4"/>
        <v>3345</v>
      </c>
      <c r="I51" s="3">
        <f t="shared" si="12"/>
        <v>3311.0502</v>
      </c>
      <c r="J51" s="3">
        <f t="shared" si="13"/>
        <v>3311.050200000001</v>
      </c>
      <c r="K51" s="3">
        <f t="shared" si="14"/>
        <v>2169.762190375178</v>
      </c>
      <c r="L51" s="3">
        <f t="shared" si="15"/>
        <v>1046.132904219803</v>
      </c>
      <c r="M51" s="3">
        <f t="shared" si="16"/>
        <v>95.15510540502001</v>
      </c>
      <c r="N51" s="8">
        <f t="shared" si="17"/>
        <v>1412085279.6504235</v>
      </c>
      <c r="O51" s="15">
        <v>1412.0852796504234</v>
      </c>
      <c r="P51" s="15">
        <f>'Error propagation results'!F51</f>
        <v>10.602245118064106</v>
      </c>
      <c r="Q51" s="15">
        <f>'Error propagation results'!G51</f>
        <v>10.584639482557517</v>
      </c>
      <c r="R51" s="16">
        <f t="shared" si="18"/>
        <v>0</v>
      </c>
      <c r="S51" s="16" t="s">
        <v>128</v>
      </c>
      <c r="T51" s="2" t="s">
        <v>125</v>
      </c>
      <c r="V51" s="63">
        <v>1.8861</v>
      </c>
      <c r="W51" s="63">
        <v>3.3445</v>
      </c>
      <c r="X51" s="63">
        <v>0.4972</v>
      </c>
      <c r="Y51" s="63">
        <v>0.3345</v>
      </c>
      <c r="Z51" s="66">
        <v>0.00372</v>
      </c>
      <c r="AA51" s="66">
        <v>0.005164</v>
      </c>
      <c r="AB51" s="66">
        <v>0.016995</v>
      </c>
      <c r="AC51" s="66">
        <v>0.00215</v>
      </c>
      <c r="AD51" s="17">
        <v>-12146</v>
      </c>
      <c r="AE51" s="17">
        <v>21381</v>
      </c>
      <c r="AF51" s="17">
        <v>106</v>
      </c>
    </row>
    <row r="52" spans="1:32" ht="12.75">
      <c r="A52" s="4">
        <v>45</v>
      </c>
      <c r="B52" s="4">
        <v>40</v>
      </c>
      <c r="C52" s="4">
        <v>28</v>
      </c>
      <c r="D52" s="11" t="s">
        <v>118</v>
      </c>
      <c r="E52" s="59">
        <f t="shared" si="1"/>
        <v>19019</v>
      </c>
      <c r="F52" s="59">
        <f t="shared" si="2"/>
        <v>49582</v>
      </c>
      <c r="G52" s="59">
        <f t="shared" si="3"/>
        <v>5714</v>
      </c>
      <c r="H52" s="59">
        <f t="shared" si="4"/>
        <v>4426</v>
      </c>
      <c r="I52" s="3">
        <f t="shared" si="12"/>
        <v>4391.7658</v>
      </c>
      <c r="J52" s="3">
        <f t="shared" si="13"/>
        <v>4391.765799991383</v>
      </c>
      <c r="K52" s="3">
        <f t="shared" si="14"/>
        <v>3123.2171382894676</v>
      </c>
      <c r="L52" s="3">
        <f t="shared" si="15"/>
        <v>1164.7700221731566</v>
      </c>
      <c r="M52" s="3">
        <f t="shared" si="16"/>
        <v>103.77863952875862</v>
      </c>
      <c r="N52" s="8">
        <f t="shared" si="17"/>
        <v>1372426473.8417459</v>
      </c>
      <c r="O52" s="15">
        <v>1372.4264738417457</v>
      </c>
      <c r="P52" s="15">
        <f>'Error propagation results'!F52</f>
        <v>8.88722621271678</v>
      </c>
      <c r="Q52" s="15">
        <f>'Error propagation results'!G52</f>
        <v>8.873343799081315</v>
      </c>
      <c r="R52" s="16">
        <f t="shared" si="18"/>
        <v>-8.617462299298495E-09</v>
      </c>
      <c r="S52" s="16" t="s">
        <v>129</v>
      </c>
      <c r="T52" s="2" t="s">
        <v>125</v>
      </c>
      <c r="U52" s="10" t="s">
        <v>124</v>
      </c>
      <c r="V52" s="63">
        <v>1.9019</v>
      </c>
      <c r="W52" s="63">
        <v>4.9582</v>
      </c>
      <c r="X52" s="63">
        <v>0.5714</v>
      </c>
      <c r="Y52" s="63">
        <v>0.4426</v>
      </c>
      <c r="Z52" s="66">
        <v>0.00372</v>
      </c>
      <c r="AA52" s="66">
        <v>0.005402</v>
      </c>
      <c r="AB52" s="66">
        <v>0.022394</v>
      </c>
      <c r="AC52" s="66">
        <v>0.002423</v>
      </c>
      <c r="AD52" s="17">
        <v>-12146</v>
      </c>
      <c r="AE52" s="17">
        <v>21377</v>
      </c>
      <c r="AF52" s="17">
        <v>118</v>
      </c>
    </row>
    <row r="53" spans="1:32" ht="12.75">
      <c r="A53" s="108">
        <v>46</v>
      </c>
      <c r="B53" s="108">
        <v>46</v>
      </c>
      <c r="C53" s="108"/>
      <c r="D53" s="113"/>
      <c r="E53" s="109"/>
      <c r="F53" s="109"/>
      <c r="G53" s="114"/>
      <c r="H53" s="114"/>
      <c r="I53" s="110"/>
      <c r="J53" s="110"/>
      <c r="K53" s="110"/>
      <c r="L53" s="110"/>
      <c r="M53" s="110"/>
      <c r="N53" s="111"/>
      <c r="O53" s="110">
        <v>0</v>
      </c>
      <c r="P53" s="110">
        <f>'Error propagation results'!F53</f>
        <v>0</v>
      </c>
      <c r="Q53" s="110">
        <f>'Error propagation results'!G53</f>
        <v>0</v>
      </c>
      <c r="R53" s="112"/>
      <c r="S53" s="112"/>
      <c r="T53" s="109"/>
      <c r="U53" s="109"/>
      <c r="V53" s="115"/>
      <c r="W53" s="115"/>
      <c r="X53" s="115"/>
      <c r="Y53" s="115"/>
      <c r="Z53" s="118"/>
      <c r="AA53" s="118"/>
      <c r="AB53" s="118"/>
      <c r="AC53" s="118"/>
      <c r="AD53" s="114"/>
      <c r="AE53" s="114"/>
      <c r="AF53" s="114"/>
    </row>
    <row r="54" spans="1:32" ht="12.75">
      <c r="A54" s="4">
        <v>47</v>
      </c>
      <c r="B54" s="4">
        <v>54</v>
      </c>
      <c r="C54" s="4">
        <v>63</v>
      </c>
      <c r="D54" s="9" t="s">
        <v>70</v>
      </c>
      <c r="E54" s="59">
        <f t="shared" si="1"/>
        <v>17338</v>
      </c>
      <c r="F54" s="59">
        <f t="shared" si="2"/>
        <v>13890</v>
      </c>
      <c r="G54" s="59">
        <f t="shared" si="3"/>
        <v>5625</v>
      </c>
      <c r="H54" s="59">
        <f t="shared" si="4"/>
        <v>2305</v>
      </c>
      <c r="I54" s="3">
        <f aca="true" t="shared" si="19" ref="I54:I69">H54-(E54*0.0018)</f>
        <v>2273.7916</v>
      </c>
      <c r="J54" s="3">
        <f aca="true" t="shared" si="20" ref="J54:J69">K54+L54+M54</f>
        <v>2273.791599999997</v>
      </c>
      <c r="K54" s="3">
        <f aca="true" t="shared" si="21" ref="K54:K69">(F54/232)*((EXP($F$5*$N54))-1)*208</f>
        <v>932.0538205509886</v>
      </c>
      <c r="L54" s="3">
        <f aca="true" t="shared" si="22" ref="L54:L69">((G54/238.04*0.9928))*((EXP($F$6*$N54))-1)*206</f>
        <v>1227.3300932539619</v>
      </c>
      <c r="M54" s="3">
        <f aca="true" t="shared" si="23" ref="M54:M69">((G54/235*0.0072))*((EXP($F$7*$N54))-1)*207</f>
        <v>114.40768619504621</v>
      </c>
      <c r="N54" s="8">
        <f aca="true" t="shared" si="24" ref="N54:N69">O54*1000000</f>
        <v>1458849150.7674208</v>
      </c>
      <c r="O54" s="15">
        <v>1458.8491507674207</v>
      </c>
      <c r="P54" s="15">
        <f>'Error propagation results'!F54</f>
        <v>14.016607791484496</v>
      </c>
      <c r="Q54" s="15">
        <f>'Error propagation results'!G54</f>
        <v>13.994499821716671</v>
      </c>
      <c r="R54" s="16">
        <f aca="true" t="shared" si="25" ref="R54:R69">+J54-I54</f>
        <v>0</v>
      </c>
      <c r="S54" s="16" t="s">
        <v>129</v>
      </c>
      <c r="T54" s="2" t="s">
        <v>105</v>
      </c>
      <c r="V54" s="63">
        <v>1.7338</v>
      </c>
      <c r="W54" s="63">
        <v>1.389</v>
      </c>
      <c r="X54" s="63">
        <v>0.5625</v>
      </c>
      <c r="Y54" s="63">
        <v>0.2305</v>
      </c>
      <c r="Z54" s="66">
        <v>0.003446</v>
      </c>
      <c r="AA54" s="66">
        <v>0.005167</v>
      </c>
      <c r="AB54" s="66">
        <v>0.010589</v>
      </c>
      <c r="AC54" s="66">
        <v>0.001996</v>
      </c>
      <c r="AD54" s="17">
        <v>-13545</v>
      </c>
      <c r="AE54" s="17">
        <v>24139</v>
      </c>
      <c r="AF54" s="17">
        <v>116</v>
      </c>
    </row>
    <row r="55" spans="1:32" ht="12.75">
      <c r="A55" s="4">
        <v>48</v>
      </c>
      <c r="B55" s="4">
        <v>55</v>
      </c>
      <c r="C55" s="4">
        <v>64</v>
      </c>
      <c r="D55" s="9" t="s">
        <v>71</v>
      </c>
      <c r="E55" s="59">
        <f t="shared" si="1"/>
        <v>17812</v>
      </c>
      <c r="F55" s="59">
        <f t="shared" si="2"/>
        <v>17175</v>
      </c>
      <c r="G55" s="59">
        <f t="shared" si="3"/>
        <v>7106</v>
      </c>
      <c r="H55" s="59">
        <f t="shared" si="4"/>
        <v>2838</v>
      </c>
      <c r="I55" s="3">
        <f t="shared" si="19"/>
        <v>2805.9384</v>
      </c>
      <c r="J55" s="3">
        <f t="shared" si="20"/>
        <v>2805.9383999547767</v>
      </c>
      <c r="K55" s="3">
        <f t="shared" si="21"/>
        <v>1136.9523731697961</v>
      </c>
      <c r="L55" s="3">
        <f t="shared" si="22"/>
        <v>1527.9668996248909</v>
      </c>
      <c r="M55" s="3">
        <f t="shared" si="23"/>
        <v>141.01912716008974</v>
      </c>
      <c r="N55" s="8">
        <f t="shared" si="24"/>
        <v>1439870709.5372667</v>
      </c>
      <c r="O55" s="15">
        <v>1439.8707095372667</v>
      </c>
      <c r="P55" s="15">
        <f>'Error propagation results'!F55</f>
        <v>11.785352110095992</v>
      </c>
      <c r="Q55" s="15">
        <f>'Error propagation results'!G55</f>
        <v>11.769776064271433</v>
      </c>
      <c r="R55" s="16">
        <f t="shared" si="25"/>
        <v>-4.52232598036062E-08</v>
      </c>
      <c r="S55" s="16" t="s">
        <v>129</v>
      </c>
      <c r="T55" s="2" t="s">
        <v>105</v>
      </c>
      <c r="V55" s="63">
        <v>1.7812</v>
      </c>
      <c r="W55" s="63">
        <v>1.7175</v>
      </c>
      <c r="X55" s="63">
        <v>0.7106</v>
      </c>
      <c r="Y55" s="63">
        <v>0.2838</v>
      </c>
      <c r="Z55" s="66">
        <v>0.003518</v>
      </c>
      <c r="AA55" s="66">
        <v>0.005448</v>
      </c>
      <c r="AB55" s="66">
        <v>0.011647</v>
      </c>
      <c r="AC55" s="66">
        <v>0.002096</v>
      </c>
      <c r="AD55" s="17">
        <v>-13539</v>
      </c>
      <c r="AE55" s="17">
        <v>24140</v>
      </c>
      <c r="AF55" s="17">
        <v>116</v>
      </c>
    </row>
    <row r="56" spans="1:32" ht="12.75">
      <c r="A56" s="4">
        <v>49</v>
      </c>
      <c r="B56" s="4">
        <v>56</v>
      </c>
      <c r="C56" s="4">
        <v>65</v>
      </c>
      <c r="D56" s="9" t="s">
        <v>72</v>
      </c>
      <c r="E56" s="59">
        <f t="shared" si="1"/>
        <v>17931</v>
      </c>
      <c r="F56" s="59">
        <f t="shared" si="2"/>
        <v>15829</v>
      </c>
      <c r="G56" s="59">
        <f t="shared" si="3"/>
        <v>6542</v>
      </c>
      <c r="H56" s="59">
        <f t="shared" si="4"/>
        <v>2620</v>
      </c>
      <c r="I56" s="3">
        <f t="shared" si="19"/>
        <v>2587.7242</v>
      </c>
      <c r="J56" s="3">
        <f t="shared" si="20"/>
        <v>2587.7241999995804</v>
      </c>
      <c r="K56" s="3">
        <f t="shared" si="21"/>
        <v>1049.1063588339337</v>
      </c>
      <c r="L56" s="3">
        <f t="shared" si="22"/>
        <v>1408.509913272752</v>
      </c>
      <c r="M56" s="3">
        <f t="shared" si="23"/>
        <v>130.10792789289485</v>
      </c>
      <c r="N56" s="8">
        <f t="shared" si="24"/>
        <v>1441537328.5883536</v>
      </c>
      <c r="O56" s="15">
        <v>1441.5373285883536</v>
      </c>
      <c r="P56" s="15">
        <f>'Error propagation results'!F56</f>
        <v>12.520163773271582</v>
      </c>
      <c r="Q56" s="15">
        <f>'Error propagation results'!G56</f>
        <v>12.502883305588288</v>
      </c>
      <c r="R56" s="16">
        <f t="shared" si="25"/>
        <v>-4.197318048682064E-10</v>
      </c>
      <c r="S56" s="16" t="s">
        <v>129</v>
      </c>
      <c r="T56" s="2" t="s">
        <v>105</v>
      </c>
      <c r="V56" s="63">
        <v>1.7931</v>
      </c>
      <c r="W56" s="63">
        <v>1.5829</v>
      </c>
      <c r="X56" s="63">
        <v>0.6542</v>
      </c>
      <c r="Y56" s="63">
        <v>0.262</v>
      </c>
      <c r="Z56" s="66">
        <v>0.003529</v>
      </c>
      <c r="AA56" s="66">
        <v>0.005329</v>
      </c>
      <c r="AB56" s="66">
        <v>0.011209</v>
      </c>
      <c r="AC56" s="66">
        <v>0.002055</v>
      </c>
      <c r="AD56" s="17">
        <v>-13540</v>
      </c>
      <c r="AE56" s="17">
        <v>24137</v>
      </c>
      <c r="AF56" s="17">
        <v>116</v>
      </c>
    </row>
    <row r="57" spans="1:32" ht="12.75">
      <c r="A57" s="4">
        <v>50</v>
      </c>
      <c r="B57" s="4">
        <v>57</v>
      </c>
      <c r="C57" s="4">
        <v>66</v>
      </c>
      <c r="D57" s="9" t="s">
        <v>73</v>
      </c>
      <c r="E57" s="59">
        <f t="shared" si="1"/>
        <v>17429</v>
      </c>
      <c r="F57" s="59">
        <f t="shared" si="2"/>
        <v>14468</v>
      </c>
      <c r="G57" s="59">
        <f t="shared" si="3"/>
        <v>5848</v>
      </c>
      <c r="H57" s="59">
        <f t="shared" si="4"/>
        <v>2391</v>
      </c>
      <c r="I57" s="3">
        <f t="shared" si="19"/>
        <v>2359.6278</v>
      </c>
      <c r="J57" s="3">
        <f t="shared" si="20"/>
        <v>2359.6278000000507</v>
      </c>
      <c r="K57" s="3">
        <f t="shared" si="21"/>
        <v>968.5119154888798</v>
      </c>
      <c r="L57" s="3">
        <f t="shared" si="22"/>
        <v>1272.6901860810933</v>
      </c>
      <c r="M57" s="3">
        <f t="shared" si="23"/>
        <v>118.42569843007773</v>
      </c>
      <c r="N57" s="8">
        <f t="shared" si="24"/>
        <v>1455475144.8257515</v>
      </c>
      <c r="O57" s="15">
        <v>1455.4751448257516</v>
      </c>
      <c r="P57" s="15">
        <f>'Error propagation results'!F57</f>
        <v>13.564717100512576</v>
      </c>
      <c r="Q57" s="15">
        <f>'Error propagation results'!G57</f>
        <v>13.543919289141513</v>
      </c>
      <c r="R57" s="16">
        <f t="shared" si="25"/>
        <v>5.047695594839752E-11</v>
      </c>
      <c r="S57" s="16" t="s">
        <v>129</v>
      </c>
      <c r="T57" s="2" t="s">
        <v>113</v>
      </c>
      <c r="U57" s="31"/>
      <c r="V57" s="63">
        <v>1.7429</v>
      </c>
      <c r="W57" s="63">
        <v>1.4468</v>
      </c>
      <c r="X57" s="63">
        <v>0.5848</v>
      </c>
      <c r="Y57" s="63">
        <v>0.2391</v>
      </c>
      <c r="Z57" s="66">
        <v>0.00346</v>
      </c>
      <c r="AA57" s="66">
        <v>0.005206</v>
      </c>
      <c r="AB57" s="66">
        <v>0.010746</v>
      </c>
      <c r="AC57" s="66">
        <v>0.002008</v>
      </c>
      <c r="AD57" s="17">
        <v>-13529</v>
      </c>
      <c r="AE57" s="17">
        <v>24148</v>
      </c>
      <c r="AF57" s="17">
        <v>116</v>
      </c>
    </row>
    <row r="58" spans="1:32" ht="12.75">
      <c r="A58" s="4">
        <v>51</v>
      </c>
      <c r="B58" s="4">
        <v>58</v>
      </c>
      <c r="C58" s="4">
        <v>67</v>
      </c>
      <c r="D58" s="9" t="s">
        <v>74</v>
      </c>
      <c r="E58" s="59">
        <f t="shared" si="1"/>
        <v>17857</v>
      </c>
      <c r="F58" s="59">
        <f t="shared" si="2"/>
        <v>14282</v>
      </c>
      <c r="G58" s="59">
        <f t="shared" si="3"/>
        <v>6001</v>
      </c>
      <c r="H58" s="59">
        <f t="shared" si="4"/>
        <v>2370</v>
      </c>
      <c r="I58" s="3">
        <f t="shared" si="19"/>
        <v>2337.8574</v>
      </c>
      <c r="J58" s="3">
        <f t="shared" si="20"/>
        <v>2337.8574000133694</v>
      </c>
      <c r="K58" s="3">
        <f t="shared" si="21"/>
        <v>939.1207167248972</v>
      </c>
      <c r="L58" s="3">
        <f t="shared" si="22"/>
        <v>1281.078105762473</v>
      </c>
      <c r="M58" s="3">
        <f t="shared" si="23"/>
        <v>117.65857752599905</v>
      </c>
      <c r="N58" s="8">
        <f t="shared" si="24"/>
        <v>1430577481.8283775</v>
      </c>
      <c r="O58" s="15">
        <v>1430.5774818283776</v>
      </c>
      <c r="P58" s="15">
        <f>'Error propagation results'!F58</f>
        <v>13.403958730225504</v>
      </c>
      <c r="Q58" s="15">
        <f>'Error propagation results'!G58</f>
        <v>13.38478145714643</v>
      </c>
      <c r="R58" s="16">
        <f t="shared" si="25"/>
        <v>1.3369572116062045E-08</v>
      </c>
      <c r="S58" s="16" t="s">
        <v>129</v>
      </c>
      <c r="T58" s="2" t="s">
        <v>113</v>
      </c>
      <c r="U58" s="31"/>
      <c r="V58" s="63">
        <v>1.7857</v>
      </c>
      <c r="W58" s="63">
        <v>1.4282</v>
      </c>
      <c r="X58" s="63">
        <v>0.6001</v>
      </c>
      <c r="Y58" s="63">
        <v>0.237</v>
      </c>
      <c r="Z58" s="66">
        <v>0.00352</v>
      </c>
      <c r="AA58" s="66">
        <v>0.005227</v>
      </c>
      <c r="AB58" s="66">
        <v>0.010709</v>
      </c>
      <c r="AC58" s="66">
        <v>0.00201</v>
      </c>
      <c r="AD58" s="17">
        <v>-13523</v>
      </c>
      <c r="AE58" s="17">
        <v>24148</v>
      </c>
      <c r="AF58" s="17">
        <v>116</v>
      </c>
    </row>
    <row r="59" spans="1:32" ht="12.75">
      <c r="A59" s="4">
        <v>52</v>
      </c>
      <c r="B59" s="4">
        <v>59</v>
      </c>
      <c r="C59" s="4">
        <v>68</v>
      </c>
      <c r="D59" s="9" t="s">
        <v>75</v>
      </c>
      <c r="E59" s="59">
        <f t="shared" si="1"/>
        <v>17728</v>
      </c>
      <c r="F59" s="59">
        <f t="shared" si="2"/>
        <v>14694</v>
      </c>
      <c r="G59" s="59">
        <f t="shared" si="3"/>
        <v>6047</v>
      </c>
      <c r="H59" s="59">
        <f t="shared" si="4"/>
        <v>2398</v>
      </c>
      <c r="I59" s="3">
        <f t="shared" si="19"/>
        <v>2366.0896</v>
      </c>
      <c r="J59" s="3">
        <f t="shared" si="20"/>
        <v>2366.089600005184</v>
      </c>
      <c r="K59" s="3">
        <f t="shared" si="21"/>
        <v>962.6077539984293</v>
      </c>
      <c r="L59" s="3">
        <f t="shared" si="22"/>
        <v>1285.715612551596</v>
      </c>
      <c r="M59" s="3">
        <f t="shared" si="23"/>
        <v>117.76623345515891</v>
      </c>
      <c r="N59" s="8">
        <f t="shared" si="24"/>
        <v>1425424834.6238694</v>
      </c>
      <c r="O59" s="15">
        <v>1425.4248346238694</v>
      </c>
      <c r="P59" s="15">
        <f>'Error propagation results'!F59</f>
        <v>13.230035742242775</v>
      </c>
      <c r="Q59" s="15">
        <f>'Error propagation results'!G59</f>
        <v>13.21115838531154</v>
      </c>
      <c r="R59" s="16">
        <f t="shared" si="25"/>
        <v>5.184119800105691E-09</v>
      </c>
      <c r="S59" s="16" t="s">
        <v>129</v>
      </c>
      <c r="T59" s="2" t="s">
        <v>113</v>
      </c>
      <c r="U59" s="31"/>
      <c r="V59" s="63">
        <v>1.7728</v>
      </c>
      <c r="W59" s="63">
        <v>1.4694</v>
      </c>
      <c r="X59" s="63">
        <v>0.6047</v>
      </c>
      <c r="Y59" s="63">
        <v>0.2398</v>
      </c>
      <c r="Z59" s="66">
        <v>0.003502</v>
      </c>
      <c r="AA59" s="66">
        <v>0.005248</v>
      </c>
      <c r="AB59" s="66">
        <v>0.010809</v>
      </c>
      <c r="AC59" s="66">
        <v>0.002013</v>
      </c>
      <c r="AD59" s="17">
        <v>-13525</v>
      </c>
      <c r="AE59" s="17">
        <v>24146</v>
      </c>
      <c r="AF59" s="17">
        <v>116</v>
      </c>
    </row>
    <row r="60" spans="1:32" ht="12.75">
      <c r="A60" s="4">
        <v>53</v>
      </c>
      <c r="B60" s="4">
        <v>60</v>
      </c>
      <c r="C60" s="4">
        <v>69</v>
      </c>
      <c r="D60" s="9" t="s">
        <v>76</v>
      </c>
      <c r="E60" s="59">
        <f t="shared" si="1"/>
        <v>17810</v>
      </c>
      <c r="F60" s="59">
        <f t="shared" si="2"/>
        <v>13937</v>
      </c>
      <c r="G60" s="59">
        <f t="shared" si="3"/>
        <v>5780.999999999999</v>
      </c>
      <c r="H60" s="59">
        <f t="shared" si="4"/>
        <v>2353</v>
      </c>
      <c r="I60" s="3">
        <f t="shared" si="19"/>
        <v>2320.942</v>
      </c>
      <c r="J60" s="3">
        <f t="shared" si="20"/>
        <v>2320.9420001498374</v>
      </c>
      <c r="K60" s="3">
        <f t="shared" si="21"/>
        <v>937.7364790841975</v>
      </c>
      <c r="L60" s="3">
        <f t="shared" si="22"/>
        <v>1265.0457692308378</v>
      </c>
      <c r="M60" s="3">
        <f t="shared" si="23"/>
        <v>118.1597518348023</v>
      </c>
      <c r="N60" s="8">
        <f t="shared" si="24"/>
        <v>1462654585.3009744</v>
      </c>
      <c r="O60" s="15">
        <v>1462.6545853009743</v>
      </c>
      <c r="P60" s="15">
        <f>'Error propagation results'!F60</f>
        <v>13.800677715504595</v>
      </c>
      <c r="Q60" s="15">
        <f>'Error propagation results'!G60</f>
        <v>13.778853124526922</v>
      </c>
      <c r="R60" s="16">
        <f t="shared" si="25"/>
        <v>1.4983743312768638E-07</v>
      </c>
      <c r="S60" s="16" t="s">
        <v>129</v>
      </c>
      <c r="T60" s="2" t="s">
        <v>114</v>
      </c>
      <c r="V60" s="63">
        <v>1.781</v>
      </c>
      <c r="W60" s="63">
        <v>1.3937</v>
      </c>
      <c r="X60" s="63">
        <v>0.5781</v>
      </c>
      <c r="Y60" s="63">
        <v>0.2353</v>
      </c>
      <c r="Z60" s="66">
        <v>0.003512</v>
      </c>
      <c r="AA60" s="66">
        <v>0.005198</v>
      </c>
      <c r="AB60" s="66">
        <v>0.01059</v>
      </c>
      <c r="AC60" s="66">
        <v>0.001999</v>
      </c>
      <c r="AD60" s="17">
        <v>-13542</v>
      </c>
      <c r="AE60" s="17">
        <v>24125</v>
      </c>
      <c r="AF60" s="17">
        <v>116</v>
      </c>
    </row>
    <row r="61" spans="1:32" ht="12.75">
      <c r="A61" s="4">
        <v>54</v>
      </c>
      <c r="B61" s="4">
        <v>61</v>
      </c>
      <c r="C61" s="4">
        <v>70</v>
      </c>
      <c r="D61" s="9" t="s">
        <v>77</v>
      </c>
      <c r="E61" s="59">
        <f t="shared" si="1"/>
        <v>17489</v>
      </c>
      <c r="F61" s="59">
        <f t="shared" si="2"/>
        <v>14512</v>
      </c>
      <c r="G61" s="59">
        <f t="shared" si="3"/>
        <v>5940</v>
      </c>
      <c r="H61" s="59">
        <f t="shared" si="4"/>
        <v>2420</v>
      </c>
      <c r="I61" s="3">
        <f t="shared" si="19"/>
        <v>2388.5198</v>
      </c>
      <c r="J61" s="3">
        <f t="shared" si="20"/>
        <v>2388.5197997679916</v>
      </c>
      <c r="K61" s="3">
        <f t="shared" si="21"/>
        <v>972.9845436776078</v>
      </c>
      <c r="L61" s="3">
        <f t="shared" si="22"/>
        <v>1294.9027032047375</v>
      </c>
      <c r="M61" s="3">
        <f t="shared" si="23"/>
        <v>120.63255288564653</v>
      </c>
      <c r="N61" s="8">
        <f t="shared" si="24"/>
        <v>1457682687.0990486</v>
      </c>
      <c r="O61" s="15">
        <v>1457.6826870990485</v>
      </c>
      <c r="P61" s="15">
        <f>'Error propagation results'!F61</f>
        <v>13.43914184682677</v>
      </c>
      <c r="Q61" s="15">
        <f>'Error propagation results'!G61</f>
        <v>13.418564819463588</v>
      </c>
      <c r="R61" s="16">
        <f t="shared" si="25"/>
        <v>-2.320084604434669E-07</v>
      </c>
      <c r="S61" s="16" t="s">
        <v>129</v>
      </c>
      <c r="T61" s="2" t="s">
        <v>114</v>
      </c>
      <c r="V61" s="63">
        <v>1.7489</v>
      </c>
      <c r="W61" s="63">
        <v>1.4512</v>
      </c>
      <c r="X61" s="63">
        <v>0.594</v>
      </c>
      <c r="Y61" s="63">
        <v>0.242</v>
      </c>
      <c r="Z61" s="66">
        <v>0.003468</v>
      </c>
      <c r="AA61" s="66">
        <v>0.005221</v>
      </c>
      <c r="AB61" s="66">
        <v>0.010746</v>
      </c>
      <c r="AC61" s="66">
        <v>0.00201</v>
      </c>
      <c r="AD61" s="17">
        <v>-13540</v>
      </c>
      <c r="AE61" s="17">
        <v>24125</v>
      </c>
      <c r="AF61" s="17">
        <v>116</v>
      </c>
    </row>
    <row r="62" spans="1:32" ht="12.75">
      <c r="A62" s="4">
        <v>55</v>
      </c>
      <c r="B62" s="4">
        <v>62</v>
      </c>
      <c r="C62" s="4">
        <v>71</v>
      </c>
      <c r="D62" s="9" t="s">
        <v>78</v>
      </c>
      <c r="E62" s="59">
        <f t="shared" si="1"/>
        <v>18146</v>
      </c>
      <c r="F62" s="59">
        <f t="shared" si="2"/>
        <v>13937</v>
      </c>
      <c r="G62" s="59">
        <f t="shared" si="3"/>
        <v>6091</v>
      </c>
      <c r="H62" s="59">
        <f t="shared" si="4"/>
        <v>2407</v>
      </c>
      <c r="I62" s="3">
        <f t="shared" si="19"/>
        <v>2374.3372</v>
      </c>
      <c r="J62" s="3">
        <f t="shared" si="20"/>
        <v>2374.3372001101093</v>
      </c>
      <c r="K62" s="3">
        <f t="shared" si="21"/>
        <v>930.2413212910816</v>
      </c>
      <c r="L62" s="3">
        <f t="shared" si="22"/>
        <v>1321.4022328741148</v>
      </c>
      <c r="M62" s="3">
        <f t="shared" si="23"/>
        <v>122.69364594491319</v>
      </c>
      <c r="N62" s="8">
        <f t="shared" si="24"/>
        <v>1451373682.2280176</v>
      </c>
      <c r="O62" s="15">
        <v>1451.3736822280175</v>
      </c>
      <c r="P62" s="15">
        <f>'Error propagation results'!F62</f>
        <v>13.455104988080345</v>
      </c>
      <c r="Q62" s="15">
        <f>'Error propagation results'!G62</f>
        <v>13.435137507875117</v>
      </c>
      <c r="R62" s="16">
        <f t="shared" si="25"/>
        <v>1.1010934031219222E-07</v>
      </c>
      <c r="S62" s="16" t="s">
        <v>129</v>
      </c>
      <c r="T62" s="2" t="s">
        <v>114</v>
      </c>
      <c r="V62" s="63">
        <v>1.8146</v>
      </c>
      <c r="W62" s="63">
        <v>1.3937</v>
      </c>
      <c r="X62" s="63">
        <v>0.6091</v>
      </c>
      <c r="Y62" s="63">
        <v>0.2407</v>
      </c>
      <c r="Z62" s="66">
        <v>0.003559</v>
      </c>
      <c r="AA62" s="66">
        <v>0.005254</v>
      </c>
      <c r="AB62" s="66">
        <v>0.010587</v>
      </c>
      <c r="AC62" s="66">
        <v>0.002017</v>
      </c>
      <c r="AD62" s="17">
        <v>-13542</v>
      </c>
      <c r="AE62" s="17">
        <v>24122</v>
      </c>
      <c r="AF62" s="17">
        <v>116</v>
      </c>
    </row>
    <row r="63" spans="1:32" ht="12.75">
      <c r="A63" s="4">
        <v>56</v>
      </c>
      <c r="B63" s="4">
        <v>47</v>
      </c>
      <c r="C63" s="4">
        <v>56</v>
      </c>
      <c r="D63" s="9" t="s">
        <v>63</v>
      </c>
      <c r="E63" s="59">
        <f t="shared" si="1"/>
        <v>16502</v>
      </c>
      <c r="F63" s="59">
        <f t="shared" si="2"/>
        <v>15134</v>
      </c>
      <c r="G63" s="59">
        <f t="shared" si="3"/>
        <v>4739</v>
      </c>
      <c r="H63" s="59">
        <f t="shared" si="4"/>
        <v>2166</v>
      </c>
      <c r="I63" s="3">
        <f t="shared" si="19"/>
        <v>2136.2964</v>
      </c>
      <c r="J63" s="3">
        <f t="shared" si="20"/>
        <v>2136.2963999925228</v>
      </c>
      <c r="K63" s="3">
        <f t="shared" si="21"/>
        <v>1011.2850598400635</v>
      </c>
      <c r="L63" s="3">
        <f t="shared" si="22"/>
        <v>1029.354622202715</v>
      </c>
      <c r="M63" s="3">
        <f t="shared" si="23"/>
        <v>95.65671794974406</v>
      </c>
      <c r="N63" s="8">
        <f t="shared" si="24"/>
        <v>1452966048.6081672</v>
      </c>
      <c r="O63" s="15">
        <v>1452.9660486081673</v>
      </c>
      <c r="P63" s="15">
        <f>'Error propagation results'!F63</f>
        <v>14.795008859121605</v>
      </c>
      <c r="Q63" s="15">
        <f>'Error propagation results'!G63</f>
        <v>14.769769269541966</v>
      </c>
      <c r="R63" s="16">
        <f t="shared" si="25"/>
        <v>-7.47741069062613E-09</v>
      </c>
      <c r="S63" s="16" t="s">
        <v>129</v>
      </c>
      <c r="T63" s="2" t="s">
        <v>102</v>
      </c>
      <c r="V63" s="63">
        <v>1.6502</v>
      </c>
      <c r="W63" s="63">
        <v>1.5134</v>
      </c>
      <c r="X63" s="63">
        <v>0.4739</v>
      </c>
      <c r="Y63" s="63">
        <v>0.2166</v>
      </c>
      <c r="Z63" s="66">
        <v>0.003335</v>
      </c>
      <c r="AA63" s="66">
        <v>0.005018</v>
      </c>
      <c r="AB63" s="66">
        <v>0.010954</v>
      </c>
      <c r="AC63" s="66">
        <v>0.001974</v>
      </c>
      <c r="AD63" s="17">
        <v>-13551</v>
      </c>
      <c r="AE63" s="17">
        <v>24102</v>
      </c>
      <c r="AF63" s="17">
        <v>116</v>
      </c>
    </row>
    <row r="64" spans="1:32" ht="12.75">
      <c r="A64" s="4">
        <v>57</v>
      </c>
      <c r="B64" s="4">
        <v>48</v>
      </c>
      <c r="C64" s="4">
        <v>57</v>
      </c>
      <c r="D64" s="9" t="s">
        <v>64</v>
      </c>
      <c r="E64" s="59">
        <f t="shared" si="1"/>
        <v>16319.999999999998</v>
      </c>
      <c r="F64" s="59">
        <f t="shared" si="2"/>
        <v>24855.999999999996</v>
      </c>
      <c r="G64" s="59">
        <f t="shared" si="3"/>
        <v>4094.9999999999995</v>
      </c>
      <c r="H64" s="59">
        <f t="shared" si="4"/>
        <v>2547</v>
      </c>
      <c r="I64" s="3">
        <f t="shared" si="19"/>
        <v>2517.624</v>
      </c>
      <c r="J64" s="3">
        <f t="shared" si="20"/>
        <v>2517.6239996542868</v>
      </c>
      <c r="K64" s="3">
        <f t="shared" si="21"/>
        <v>1591.525590716636</v>
      </c>
      <c r="L64" s="3">
        <f t="shared" si="22"/>
        <v>849.5394008999743</v>
      </c>
      <c r="M64" s="3">
        <f t="shared" si="23"/>
        <v>76.55900803767653</v>
      </c>
      <c r="N64" s="8">
        <f t="shared" si="24"/>
        <v>1394298237.4337447</v>
      </c>
      <c r="O64" s="15">
        <v>1394.2982374337446</v>
      </c>
      <c r="P64" s="15">
        <f>'Error propagation results'!F64</f>
        <v>12.79420959760667</v>
      </c>
      <c r="Q64" s="15">
        <f>'Error propagation results'!G64</f>
        <v>12.77296112693168</v>
      </c>
      <c r="R64" s="16">
        <f t="shared" si="25"/>
        <v>-3.457130333117675E-07</v>
      </c>
      <c r="S64" s="16" t="s">
        <v>129</v>
      </c>
      <c r="T64" s="2" t="s">
        <v>103</v>
      </c>
      <c r="V64" s="63">
        <v>1.632</v>
      </c>
      <c r="W64" s="63">
        <v>2.4856</v>
      </c>
      <c r="X64" s="63">
        <v>0.4095</v>
      </c>
      <c r="Y64" s="63">
        <v>0.2547</v>
      </c>
      <c r="Z64" s="66">
        <v>0.003322</v>
      </c>
      <c r="AA64" s="66">
        <v>0.004969</v>
      </c>
      <c r="AB64" s="66">
        <v>0.014138</v>
      </c>
      <c r="AC64" s="66">
        <v>0.002048</v>
      </c>
      <c r="AD64" s="17">
        <v>-13549</v>
      </c>
      <c r="AE64" s="17">
        <v>24094</v>
      </c>
      <c r="AF64" s="17">
        <v>116</v>
      </c>
    </row>
    <row r="65" spans="1:32" ht="12.75">
      <c r="A65" s="4">
        <v>58</v>
      </c>
      <c r="B65" s="4">
        <v>49</v>
      </c>
      <c r="C65" s="4">
        <v>58</v>
      </c>
      <c r="D65" s="9" t="s">
        <v>65</v>
      </c>
      <c r="E65" s="59">
        <f t="shared" si="1"/>
        <v>16866</v>
      </c>
      <c r="F65" s="59">
        <f t="shared" si="2"/>
        <v>25038</v>
      </c>
      <c r="G65" s="59">
        <f t="shared" si="3"/>
        <v>3385.0000000000005</v>
      </c>
      <c r="H65" s="59">
        <f t="shared" si="4"/>
        <v>2367</v>
      </c>
      <c r="I65" s="3">
        <f t="shared" si="19"/>
        <v>2336.6412</v>
      </c>
      <c r="J65" s="3">
        <f t="shared" si="20"/>
        <v>2336.641199991968</v>
      </c>
      <c r="K65" s="3">
        <f t="shared" si="21"/>
        <v>1582.3538005198504</v>
      </c>
      <c r="L65" s="3">
        <f t="shared" si="22"/>
        <v>692.4512802552061</v>
      </c>
      <c r="M65" s="3">
        <f t="shared" si="23"/>
        <v>61.83611921691115</v>
      </c>
      <c r="N65" s="8">
        <f t="shared" si="24"/>
        <v>1376789371.769045</v>
      </c>
      <c r="O65" s="15">
        <v>1376.7893717690451</v>
      </c>
      <c r="P65" s="15">
        <f>'Error propagation results'!F65</f>
        <v>13.444144353961336</v>
      </c>
      <c r="Q65" s="15">
        <f>'Error propagation results'!G65</f>
        <v>13.419993443968437</v>
      </c>
      <c r="R65" s="16">
        <f t="shared" si="25"/>
        <v>-8.032202458707616E-09</v>
      </c>
      <c r="S65" s="16" t="s">
        <v>129</v>
      </c>
      <c r="T65" s="2" t="s">
        <v>103</v>
      </c>
      <c r="V65" s="63">
        <v>1.6866</v>
      </c>
      <c r="W65" s="63">
        <v>2.5038</v>
      </c>
      <c r="X65" s="63">
        <v>0.3385</v>
      </c>
      <c r="Y65" s="63">
        <v>0.2367</v>
      </c>
      <c r="Z65" s="66">
        <v>0.003395</v>
      </c>
      <c r="AA65" s="66">
        <v>0.004862</v>
      </c>
      <c r="AB65" s="66">
        <v>0.014194</v>
      </c>
      <c r="AC65" s="66">
        <v>0.002015</v>
      </c>
      <c r="AD65" s="17">
        <v>-13546</v>
      </c>
      <c r="AE65" s="17">
        <v>24089</v>
      </c>
      <c r="AF65" s="17">
        <v>116</v>
      </c>
    </row>
    <row r="66" spans="1:32" ht="12.75">
      <c r="A66" s="4">
        <v>59</v>
      </c>
      <c r="B66" s="4">
        <v>50</v>
      </c>
      <c r="C66" s="4">
        <v>59</v>
      </c>
      <c r="D66" s="9" t="s">
        <v>66</v>
      </c>
      <c r="E66" s="59">
        <f t="shared" si="1"/>
        <v>16912</v>
      </c>
      <c r="F66" s="59">
        <f t="shared" si="2"/>
        <v>25847.000000000004</v>
      </c>
      <c r="G66" s="59">
        <f t="shared" si="3"/>
        <v>3209</v>
      </c>
      <c r="H66" s="59">
        <f t="shared" si="4"/>
        <v>2421</v>
      </c>
      <c r="I66" s="3">
        <f t="shared" si="19"/>
        <v>2390.5584</v>
      </c>
      <c r="J66" s="3">
        <f t="shared" si="20"/>
        <v>2390.558399942105</v>
      </c>
      <c r="K66" s="3">
        <f t="shared" si="21"/>
        <v>1661.5610671586421</v>
      </c>
      <c r="L66" s="3">
        <f t="shared" si="22"/>
        <v>668.5776829852082</v>
      </c>
      <c r="M66" s="3">
        <f t="shared" si="23"/>
        <v>60.41964979825494</v>
      </c>
      <c r="N66" s="8">
        <f t="shared" si="24"/>
        <v>1399655761.804325</v>
      </c>
      <c r="O66" s="15">
        <v>1399.655761804325</v>
      </c>
      <c r="P66" s="15">
        <f>'Error propagation results'!F66</f>
        <v>13.524021002986087</v>
      </c>
      <c r="Q66" s="15">
        <f>'Error propagation results'!G66</f>
        <v>13.498097086239015</v>
      </c>
      <c r="R66" s="16">
        <f t="shared" si="25"/>
        <v>-5.789479473605752E-08</v>
      </c>
      <c r="S66" s="16" t="s">
        <v>129</v>
      </c>
      <c r="T66" s="2" t="s">
        <v>103</v>
      </c>
      <c r="V66" s="63">
        <v>1.6912</v>
      </c>
      <c r="W66" s="63">
        <v>2.5847</v>
      </c>
      <c r="X66" s="63">
        <v>0.3209</v>
      </c>
      <c r="Y66" s="63">
        <v>0.2421</v>
      </c>
      <c r="Z66" s="66">
        <v>0.003403</v>
      </c>
      <c r="AA66" s="66">
        <v>0.004853</v>
      </c>
      <c r="AB66" s="66">
        <v>0.014475</v>
      </c>
      <c r="AC66" s="66">
        <v>0.002024</v>
      </c>
      <c r="AD66" s="17">
        <v>-13544</v>
      </c>
      <c r="AE66" s="17">
        <v>24093</v>
      </c>
      <c r="AF66" s="17">
        <v>116</v>
      </c>
    </row>
    <row r="67" spans="1:32" ht="12.75">
      <c r="A67" s="4">
        <v>60</v>
      </c>
      <c r="B67" s="4">
        <v>51</v>
      </c>
      <c r="C67" s="4">
        <v>60</v>
      </c>
      <c r="D67" s="9" t="s">
        <v>67</v>
      </c>
      <c r="E67" s="59">
        <f t="shared" si="1"/>
        <v>16410</v>
      </c>
      <c r="F67" s="59">
        <f t="shared" si="2"/>
        <v>14133</v>
      </c>
      <c r="G67" s="59">
        <f t="shared" si="3"/>
        <v>4683</v>
      </c>
      <c r="H67" s="59">
        <f t="shared" si="4"/>
        <v>2067</v>
      </c>
      <c r="I67" s="3">
        <f t="shared" si="19"/>
        <v>2037.462</v>
      </c>
      <c r="J67" s="3">
        <f t="shared" si="20"/>
        <v>2037.462000031882</v>
      </c>
      <c r="K67" s="3">
        <f t="shared" si="21"/>
        <v>936.4278360912596</v>
      </c>
      <c r="L67" s="3">
        <f t="shared" si="22"/>
        <v>1007.9470569523417</v>
      </c>
      <c r="M67" s="3">
        <f t="shared" si="23"/>
        <v>93.08710698828071</v>
      </c>
      <c r="N67" s="8">
        <f t="shared" si="24"/>
        <v>1441133451.8409612</v>
      </c>
      <c r="O67" s="15">
        <v>1441.1334518409612</v>
      </c>
      <c r="P67" s="15">
        <f>'Error propagation results'!F67</f>
        <v>15.175006950852765</v>
      </c>
      <c r="Q67" s="15">
        <f>'Error propagation results'!G67</f>
        <v>15.149307207189214</v>
      </c>
      <c r="R67" s="16">
        <f t="shared" si="25"/>
        <v>3.1882109396974556E-08</v>
      </c>
      <c r="S67" s="16" t="s">
        <v>129</v>
      </c>
      <c r="T67" s="2" t="s">
        <v>104</v>
      </c>
      <c r="V67" s="63">
        <v>1.641</v>
      </c>
      <c r="W67" s="63">
        <v>1.4133</v>
      </c>
      <c r="X67" s="63">
        <v>0.4683</v>
      </c>
      <c r="Y67" s="63">
        <v>0.2067</v>
      </c>
      <c r="Z67" s="66">
        <v>0.00332</v>
      </c>
      <c r="AA67" s="66">
        <v>0.004999</v>
      </c>
      <c r="AB67" s="66">
        <v>0.010636</v>
      </c>
      <c r="AC67" s="66">
        <v>0.001955</v>
      </c>
      <c r="AD67" s="17">
        <v>-13560</v>
      </c>
      <c r="AE67" s="17">
        <v>24127</v>
      </c>
      <c r="AF67" s="17">
        <v>116</v>
      </c>
    </row>
    <row r="68" spans="1:32" ht="12.75">
      <c r="A68" s="4">
        <v>61</v>
      </c>
      <c r="B68" s="4">
        <v>52</v>
      </c>
      <c r="C68" s="4">
        <v>61</v>
      </c>
      <c r="D68" s="9" t="s">
        <v>68</v>
      </c>
      <c r="E68" s="59">
        <f t="shared" si="1"/>
        <v>17105</v>
      </c>
      <c r="F68" s="59">
        <f t="shared" si="2"/>
        <v>12834.000000000002</v>
      </c>
      <c r="G68" s="59">
        <f t="shared" si="3"/>
        <v>5405</v>
      </c>
      <c r="H68" s="59">
        <f t="shared" si="4"/>
        <v>2111</v>
      </c>
      <c r="I68" s="3">
        <f t="shared" si="19"/>
        <v>2080.211</v>
      </c>
      <c r="J68" s="3">
        <f t="shared" si="20"/>
        <v>2080.210999816641</v>
      </c>
      <c r="K68" s="3">
        <f t="shared" si="21"/>
        <v>835.1825656024362</v>
      </c>
      <c r="L68" s="3">
        <f t="shared" si="22"/>
        <v>1141.0143648215542</v>
      </c>
      <c r="M68" s="3">
        <f t="shared" si="23"/>
        <v>104.01406939265065</v>
      </c>
      <c r="N68" s="8">
        <f t="shared" si="24"/>
        <v>1416294678.9178565</v>
      </c>
      <c r="O68" s="15">
        <v>1416.2946789178566</v>
      </c>
      <c r="P68" s="15">
        <f>'Error propagation results'!F68</f>
        <v>14.549028970115563</v>
      </c>
      <c r="Q68" s="15">
        <f>'Error propagation results'!G68</f>
        <v>14.527778844391738</v>
      </c>
      <c r="R68" s="16">
        <f t="shared" si="25"/>
        <v>-1.833586793509312E-07</v>
      </c>
      <c r="S68" s="16" t="s">
        <v>129</v>
      </c>
      <c r="T68" s="2" t="s">
        <v>104</v>
      </c>
      <c r="V68" s="63">
        <v>1.7105</v>
      </c>
      <c r="W68" s="63">
        <v>1.2834</v>
      </c>
      <c r="X68" s="63">
        <v>0.5405</v>
      </c>
      <c r="Y68" s="63">
        <v>0.2111</v>
      </c>
      <c r="Z68" s="66">
        <v>0.003416</v>
      </c>
      <c r="AA68" s="66">
        <v>0.005114</v>
      </c>
      <c r="AB68" s="66">
        <v>0.010206</v>
      </c>
      <c r="AC68" s="66">
        <v>0.001971</v>
      </c>
      <c r="AD68" s="17">
        <v>-13557</v>
      </c>
      <c r="AE68" s="17">
        <v>24124</v>
      </c>
      <c r="AF68" s="17">
        <v>116</v>
      </c>
    </row>
    <row r="69" spans="1:32" ht="12.75">
      <c r="A69" s="4">
        <v>62</v>
      </c>
      <c r="B69" s="4">
        <v>53</v>
      </c>
      <c r="C69" s="4">
        <v>62</v>
      </c>
      <c r="D69" s="9" t="s">
        <v>69</v>
      </c>
      <c r="E69" s="59">
        <f t="shared" si="1"/>
        <v>16923</v>
      </c>
      <c r="F69" s="59">
        <f t="shared" si="2"/>
        <v>12358</v>
      </c>
      <c r="G69" s="59">
        <f t="shared" si="3"/>
        <v>5349</v>
      </c>
      <c r="H69" s="59">
        <f t="shared" si="4"/>
        <v>2145</v>
      </c>
      <c r="I69" s="3">
        <f t="shared" si="19"/>
        <v>2114.5386</v>
      </c>
      <c r="J69" s="3">
        <f t="shared" si="20"/>
        <v>2114.5385997018816</v>
      </c>
      <c r="K69" s="3">
        <f t="shared" si="21"/>
        <v>832.6560739325307</v>
      </c>
      <c r="L69" s="3">
        <f t="shared" si="22"/>
        <v>1172.2743633562488</v>
      </c>
      <c r="M69" s="3">
        <f t="shared" si="23"/>
        <v>109.60816241310195</v>
      </c>
      <c r="N69" s="8">
        <f t="shared" si="24"/>
        <v>1464624552.2883856</v>
      </c>
      <c r="O69" s="15">
        <v>1464.6245522883855</v>
      </c>
      <c r="P69" s="15">
        <f>'Error propagation results'!F69</f>
        <v>14.886962074689238</v>
      </c>
      <c r="Q69" s="15">
        <f>'Error propagation results'!G69</f>
        <v>14.862850253495116</v>
      </c>
      <c r="R69" s="16">
        <f t="shared" si="25"/>
        <v>-2.981182660732884E-07</v>
      </c>
      <c r="S69" s="16" t="s">
        <v>129</v>
      </c>
      <c r="T69" s="2" t="s">
        <v>104</v>
      </c>
      <c r="V69" s="63">
        <v>1.6923</v>
      </c>
      <c r="W69" s="63">
        <v>1.2358</v>
      </c>
      <c r="X69" s="63">
        <v>0.5349</v>
      </c>
      <c r="Y69" s="63">
        <v>0.2145</v>
      </c>
      <c r="Z69" s="66">
        <v>0.003391</v>
      </c>
      <c r="AA69" s="66">
        <v>0.005104</v>
      </c>
      <c r="AB69" s="66">
        <v>0.010034</v>
      </c>
      <c r="AC69" s="66">
        <v>0.001973</v>
      </c>
      <c r="AD69" s="17">
        <v>-13557</v>
      </c>
      <c r="AE69" s="17">
        <v>24128</v>
      </c>
      <c r="AF69" s="17">
        <v>116</v>
      </c>
    </row>
    <row r="70" spans="1:32" ht="12.75">
      <c r="A70" s="108">
        <v>63</v>
      </c>
      <c r="B70" s="108">
        <v>63</v>
      </c>
      <c r="C70" s="108"/>
      <c r="D70" s="113"/>
      <c r="E70" s="109"/>
      <c r="F70" s="109"/>
      <c r="G70" s="113"/>
      <c r="H70" s="113"/>
      <c r="I70" s="110"/>
      <c r="J70" s="110"/>
      <c r="K70" s="110"/>
      <c r="L70" s="110"/>
      <c r="M70" s="110"/>
      <c r="N70" s="111"/>
      <c r="O70" s="110">
        <v>0</v>
      </c>
      <c r="P70" s="110">
        <f>'Error propagation results'!F70</f>
        <v>0</v>
      </c>
      <c r="Q70" s="110">
        <f>'Error propagation results'!G70</f>
        <v>0</v>
      </c>
      <c r="R70" s="112"/>
      <c r="S70" s="112"/>
      <c r="T70" s="109"/>
      <c r="U70" s="109"/>
      <c r="V70" s="115"/>
      <c r="W70" s="115"/>
      <c r="X70" s="115"/>
      <c r="Y70" s="115"/>
      <c r="Z70" s="118"/>
      <c r="AA70" s="118"/>
      <c r="AB70" s="118"/>
      <c r="AC70" s="118"/>
      <c r="AD70" s="114"/>
      <c r="AE70" s="114"/>
      <c r="AF70" s="114"/>
    </row>
    <row r="71" spans="1:32" ht="12.75">
      <c r="A71" s="4">
        <v>64</v>
      </c>
      <c r="B71" s="4">
        <v>67</v>
      </c>
      <c r="C71" s="4">
        <v>75</v>
      </c>
      <c r="D71" s="9" t="s">
        <v>82</v>
      </c>
      <c r="E71" s="59">
        <f t="shared" si="1"/>
        <v>17627</v>
      </c>
      <c r="F71" s="59">
        <f t="shared" si="2"/>
        <v>41409</v>
      </c>
      <c r="G71" s="59">
        <f t="shared" si="3"/>
        <v>4588</v>
      </c>
      <c r="H71" s="59">
        <f t="shared" si="4"/>
        <v>3753</v>
      </c>
      <c r="I71" s="3">
        <f aca="true" t="shared" si="26" ref="I71:I79">H71-(E71*0.0018)</f>
        <v>3721.2714</v>
      </c>
      <c r="J71" s="3">
        <f aca="true" t="shared" si="27" ref="J71:J79">K71+L71+M71</f>
        <v>3721.2713998397967</v>
      </c>
      <c r="K71" s="3">
        <f aca="true" t="shared" si="28" ref="K71:K79">(F71/232)*((EXP($F$5*$N71))-1)*208</f>
        <v>2673.761143284982</v>
      </c>
      <c r="L71" s="3">
        <f aca="true" t="shared" si="29" ref="L71:L79">((G71/238.04*0.9928))*((EXP($F$6*$N71))-1)*206</f>
        <v>960.4425723835653</v>
      </c>
      <c r="M71" s="3">
        <f aca="true" t="shared" si="30" ref="M71:M79">((G71/235*0.0072))*((EXP($F$7*$N71))-1)*207</f>
        <v>87.06768417124931</v>
      </c>
      <c r="N71" s="8">
        <f aca="true" t="shared" si="31" ref="N71:N79">O71*1000000</f>
        <v>1405651865.1700742</v>
      </c>
      <c r="O71" s="15">
        <v>1405.6518651700742</v>
      </c>
      <c r="P71" s="15">
        <f>'Error propagation results'!F71</f>
        <v>10.147629693382498</v>
      </c>
      <c r="Q71" s="15">
        <f>'Error propagation results'!G71</f>
        <v>10.131034133381123</v>
      </c>
      <c r="R71" s="16">
        <f aca="true" t="shared" si="32" ref="R71:R79">+J71-I71</f>
        <v>-1.6020339899114333E-07</v>
      </c>
      <c r="S71" s="16" t="s">
        <v>129</v>
      </c>
      <c r="T71" s="2" t="s">
        <v>111</v>
      </c>
      <c r="V71" s="63">
        <v>1.7627</v>
      </c>
      <c r="W71" s="63">
        <v>4.1409</v>
      </c>
      <c r="X71" s="63">
        <v>0.4588</v>
      </c>
      <c r="Y71" s="63">
        <v>0.3753</v>
      </c>
      <c r="Z71" s="66">
        <v>0.003521</v>
      </c>
      <c r="AA71" s="66">
        <v>0.005142</v>
      </c>
      <c r="AB71" s="66">
        <v>0.019649</v>
      </c>
      <c r="AC71" s="66">
        <v>0.002308</v>
      </c>
      <c r="AD71" s="17">
        <v>6023</v>
      </c>
      <c r="AE71" s="17">
        <v>21343</v>
      </c>
      <c r="AF71" s="17">
        <v>99</v>
      </c>
    </row>
    <row r="72" spans="1:32" ht="12.75">
      <c r="A72" s="4">
        <v>65</v>
      </c>
      <c r="B72" s="4">
        <v>68</v>
      </c>
      <c r="C72" s="4">
        <v>76</v>
      </c>
      <c r="D72" s="9" t="s">
        <v>83</v>
      </c>
      <c r="E72" s="59">
        <f t="shared" si="1"/>
        <v>17662</v>
      </c>
      <c r="F72" s="59">
        <f t="shared" si="2"/>
        <v>40883</v>
      </c>
      <c r="G72" s="59">
        <f t="shared" si="3"/>
        <v>4665</v>
      </c>
      <c r="H72" s="59">
        <f t="shared" si="4"/>
        <v>3704</v>
      </c>
      <c r="I72" s="3">
        <f t="shared" si="26"/>
        <v>3672.2084</v>
      </c>
      <c r="J72" s="3">
        <f t="shared" si="27"/>
        <v>3672.2083996626598</v>
      </c>
      <c r="K72" s="3">
        <f t="shared" si="28"/>
        <v>2617.3683878218208</v>
      </c>
      <c r="L72" s="3">
        <f t="shared" si="29"/>
        <v>967.6459502704664</v>
      </c>
      <c r="M72" s="3">
        <f t="shared" si="30"/>
        <v>87.1940615703723</v>
      </c>
      <c r="N72" s="8">
        <f t="shared" si="31"/>
        <v>1394111214.1737967</v>
      </c>
      <c r="O72" s="15">
        <v>1394.1112141737967</v>
      </c>
      <c r="P72" s="15">
        <f>'Error propagation results'!F72</f>
        <v>10.12377181194942</v>
      </c>
      <c r="Q72" s="15">
        <f>'Error propagation results'!G72</f>
        <v>10.107546031235785</v>
      </c>
      <c r="R72" s="16">
        <f t="shared" si="32"/>
        <v>-3.373402250872459E-07</v>
      </c>
      <c r="S72" s="16" t="s">
        <v>129</v>
      </c>
      <c r="T72" s="2" t="s">
        <v>111</v>
      </c>
      <c r="V72" s="63">
        <v>1.7662</v>
      </c>
      <c r="W72" s="63">
        <v>4.0883</v>
      </c>
      <c r="X72" s="63">
        <v>0.4665</v>
      </c>
      <c r="Y72" s="63">
        <v>0.3704</v>
      </c>
      <c r="Z72" s="66">
        <v>0.003528</v>
      </c>
      <c r="AA72" s="66">
        <v>0.005153</v>
      </c>
      <c r="AB72" s="66">
        <v>0.019481</v>
      </c>
      <c r="AC72" s="66">
        <v>0.002298</v>
      </c>
      <c r="AD72" s="17">
        <v>6027</v>
      </c>
      <c r="AE72" s="17">
        <v>21344</v>
      </c>
      <c r="AF72" s="17">
        <v>99</v>
      </c>
    </row>
    <row r="73" spans="1:32" ht="12.75">
      <c r="A73" s="4">
        <v>66</v>
      </c>
      <c r="B73" s="4">
        <v>69</v>
      </c>
      <c r="C73" s="4">
        <v>77</v>
      </c>
      <c r="D73" s="9" t="s">
        <v>84</v>
      </c>
      <c r="E73" s="59">
        <f t="shared" si="1"/>
        <v>17679</v>
      </c>
      <c r="F73" s="59">
        <f t="shared" si="2"/>
        <v>40480</v>
      </c>
      <c r="G73" s="59">
        <f t="shared" si="3"/>
        <v>4597</v>
      </c>
      <c r="H73" s="59">
        <f t="shared" si="4"/>
        <v>3643</v>
      </c>
      <c r="I73" s="3">
        <f t="shared" si="26"/>
        <v>3611.1778</v>
      </c>
      <c r="J73" s="3">
        <f t="shared" si="27"/>
        <v>3611.1777990042374</v>
      </c>
      <c r="K73" s="3">
        <f t="shared" si="28"/>
        <v>2577.9124965828473</v>
      </c>
      <c r="L73" s="3">
        <f t="shared" si="29"/>
        <v>948.1440442676853</v>
      </c>
      <c r="M73" s="3">
        <f t="shared" si="30"/>
        <v>85.1212581537049</v>
      </c>
      <c r="N73" s="8">
        <f t="shared" si="31"/>
        <v>1387011747.3101964</v>
      </c>
      <c r="O73" s="15">
        <v>1387.0117473101964</v>
      </c>
      <c r="P73" s="15">
        <f>'Error propagation results'!F73</f>
        <v>10.158958371216686</v>
      </c>
      <c r="Q73" s="15">
        <f>'Error propagation results'!G73</f>
        <v>10.14259937861522</v>
      </c>
      <c r="R73" s="16">
        <f t="shared" si="32"/>
        <v>-9.95762547972845E-07</v>
      </c>
      <c r="S73" s="16" t="s">
        <v>129</v>
      </c>
      <c r="T73" s="2" t="s">
        <v>111</v>
      </c>
      <c r="V73" s="63">
        <v>1.7679</v>
      </c>
      <c r="W73" s="63">
        <v>4.048</v>
      </c>
      <c r="X73" s="63">
        <v>0.4597</v>
      </c>
      <c r="Y73" s="63">
        <v>0.3643</v>
      </c>
      <c r="Z73" s="66">
        <v>0.003534</v>
      </c>
      <c r="AA73" s="66">
        <v>0.00514</v>
      </c>
      <c r="AB73" s="66">
        <v>0.01935</v>
      </c>
      <c r="AC73" s="66">
        <v>0.00228</v>
      </c>
      <c r="AD73" s="17">
        <v>6055</v>
      </c>
      <c r="AE73" s="17">
        <v>21359</v>
      </c>
      <c r="AF73" s="17">
        <v>99</v>
      </c>
    </row>
    <row r="74" spans="1:32" ht="12.75">
      <c r="A74" s="4">
        <v>67</v>
      </c>
      <c r="B74" s="4">
        <v>64</v>
      </c>
      <c r="C74" s="4">
        <v>72</v>
      </c>
      <c r="D74" s="9" t="s">
        <v>79</v>
      </c>
      <c r="E74" s="59">
        <f t="shared" si="1"/>
        <v>14442</v>
      </c>
      <c r="F74" s="59">
        <f t="shared" si="2"/>
        <v>30182.000000000004</v>
      </c>
      <c r="G74" s="59">
        <f t="shared" si="3"/>
        <v>3489</v>
      </c>
      <c r="H74" s="59">
        <f t="shared" si="4"/>
        <v>2707</v>
      </c>
      <c r="I74" s="3">
        <f t="shared" si="26"/>
        <v>2681.0044</v>
      </c>
      <c r="J74" s="3">
        <f t="shared" si="27"/>
        <v>2681.0043999913782</v>
      </c>
      <c r="K74" s="3">
        <f t="shared" si="28"/>
        <v>1904.7731051066564</v>
      </c>
      <c r="L74" s="3">
        <f t="shared" si="29"/>
        <v>712.6528406207336</v>
      </c>
      <c r="M74" s="3">
        <f t="shared" si="30"/>
        <v>63.57845426398821</v>
      </c>
      <c r="N74" s="8">
        <f t="shared" si="31"/>
        <v>1374925088.8534074</v>
      </c>
      <c r="O74" s="15">
        <v>1374.9250888534075</v>
      </c>
      <c r="P74" s="15">
        <f>'Error propagation results'!F74</f>
        <v>12.245336509129382</v>
      </c>
      <c r="Q74" s="15">
        <f>'Error propagation results'!G74</f>
        <v>12.224032002367215</v>
      </c>
      <c r="R74" s="16">
        <f t="shared" si="32"/>
        <v>-8.621555025456473E-09</v>
      </c>
      <c r="S74" s="16" t="s">
        <v>129</v>
      </c>
      <c r="T74" s="2" t="s">
        <v>110</v>
      </c>
      <c r="V74" s="63">
        <v>1.4442</v>
      </c>
      <c r="W74" s="63">
        <v>3.0182</v>
      </c>
      <c r="X74" s="63">
        <v>0.3489</v>
      </c>
      <c r="Y74" s="63">
        <v>0.2707</v>
      </c>
      <c r="Z74" s="66">
        <v>0.003078</v>
      </c>
      <c r="AA74" s="66">
        <v>0.004895</v>
      </c>
      <c r="AB74" s="66">
        <v>0.015902</v>
      </c>
      <c r="AC74" s="66">
        <v>0.002089</v>
      </c>
      <c r="AD74" s="17">
        <v>5999</v>
      </c>
      <c r="AE74" s="17">
        <v>21376</v>
      </c>
      <c r="AF74" s="17">
        <v>99</v>
      </c>
    </row>
    <row r="75" spans="1:32" ht="12.75">
      <c r="A75" s="4">
        <v>68</v>
      </c>
      <c r="B75" s="4">
        <v>65</v>
      </c>
      <c r="C75" s="4">
        <v>73</v>
      </c>
      <c r="D75" s="9" t="s">
        <v>80</v>
      </c>
      <c r="E75" s="59">
        <f t="shared" si="1"/>
        <v>15026</v>
      </c>
      <c r="F75" s="59">
        <f t="shared" si="2"/>
        <v>30614</v>
      </c>
      <c r="G75" s="59">
        <f t="shared" si="3"/>
        <v>3997</v>
      </c>
      <c r="H75" s="59">
        <f t="shared" si="4"/>
        <v>2763</v>
      </c>
      <c r="I75" s="3">
        <f t="shared" si="26"/>
        <v>2735.9532</v>
      </c>
      <c r="J75" s="3">
        <f t="shared" si="27"/>
        <v>2735.9531997286363</v>
      </c>
      <c r="K75" s="3">
        <f t="shared" si="28"/>
        <v>1875.8229866407096</v>
      </c>
      <c r="L75" s="3">
        <f t="shared" si="29"/>
        <v>790.9674884928961</v>
      </c>
      <c r="M75" s="3">
        <f t="shared" si="30"/>
        <v>69.16272459503082</v>
      </c>
      <c r="N75" s="8">
        <f t="shared" si="31"/>
        <v>1336214281.835852</v>
      </c>
      <c r="O75" s="15">
        <v>1336.2142818358518</v>
      </c>
      <c r="P75" s="15">
        <f>'Error propagation results'!F75</f>
        <v>11.633880837796864</v>
      </c>
      <c r="Q75" s="15">
        <f>'Error propagation results'!G75</f>
        <v>11.615990675427451</v>
      </c>
      <c r="R75" s="16">
        <f t="shared" si="32"/>
        <v>-2.7136366043123417E-07</v>
      </c>
      <c r="S75" s="16" t="s">
        <v>129</v>
      </c>
      <c r="T75" s="2" t="s">
        <v>110</v>
      </c>
      <c r="V75" s="63">
        <v>1.5026</v>
      </c>
      <c r="W75" s="63">
        <v>3.0614</v>
      </c>
      <c r="X75" s="63">
        <v>0.3997</v>
      </c>
      <c r="Y75" s="63">
        <v>0.2763</v>
      </c>
      <c r="Z75" s="66">
        <v>0.00316</v>
      </c>
      <c r="AA75" s="66">
        <v>0.004971</v>
      </c>
      <c r="AB75" s="66">
        <v>0.016032</v>
      </c>
      <c r="AC75" s="66">
        <v>0.002104</v>
      </c>
      <c r="AD75" s="17">
        <v>6010</v>
      </c>
      <c r="AE75" s="17">
        <v>21385</v>
      </c>
      <c r="AF75" s="17">
        <v>99</v>
      </c>
    </row>
    <row r="76" spans="1:32" ht="12.75">
      <c r="A76" s="4">
        <v>69</v>
      </c>
      <c r="B76" s="4">
        <v>66</v>
      </c>
      <c r="C76" s="4">
        <v>74</v>
      </c>
      <c r="D76" s="9" t="s">
        <v>81</v>
      </c>
      <c r="E76" s="59">
        <f t="shared" si="1"/>
        <v>13624</v>
      </c>
      <c r="F76" s="59">
        <f t="shared" si="2"/>
        <v>30842</v>
      </c>
      <c r="G76" s="59">
        <f t="shared" si="3"/>
        <v>2429</v>
      </c>
      <c r="H76" s="59">
        <f t="shared" si="4"/>
        <v>2450</v>
      </c>
      <c r="I76" s="3">
        <f t="shared" si="26"/>
        <v>2425.4768</v>
      </c>
      <c r="J76" s="3">
        <f t="shared" si="27"/>
        <v>2425.4767999998267</v>
      </c>
      <c r="K76" s="3">
        <f t="shared" si="28"/>
        <v>1899.6888362124814</v>
      </c>
      <c r="L76" s="3">
        <f t="shared" si="29"/>
        <v>483.373181741832</v>
      </c>
      <c r="M76" s="3">
        <f t="shared" si="30"/>
        <v>42.41478204551345</v>
      </c>
      <c r="N76" s="8">
        <f t="shared" si="31"/>
        <v>1342983700.683803</v>
      </c>
      <c r="O76" s="15">
        <v>1342.9837006838031</v>
      </c>
      <c r="P76" s="15">
        <f>'Error propagation results'!F76</f>
        <v>13.026549433305606</v>
      </c>
      <c r="Q76" s="15">
        <f>'Error propagation results'!G76</f>
        <v>13.001228120563475</v>
      </c>
      <c r="R76" s="16">
        <f t="shared" si="32"/>
        <v>-1.7325874068774283E-10</v>
      </c>
      <c r="S76" s="16" t="s">
        <v>129</v>
      </c>
      <c r="T76" s="2" t="s">
        <v>110</v>
      </c>
      <c r="V76" s="63">
        <v>1.3624</v>
      </c>
      <c r="W76" s="63">
        <v>3.0842</v>
      </c>
      <c r="X76" s="63">
        <v>0.2429</v>
      </c>
      <c r="Y76" s="63">
        <v>0.245</v>
      </c>
      <c r="Z76" s="66">
        <v>0.002968</v>
      </c>
      <c r="AA76" s="66">
        <v>0.004749</v>
      </c>
      <c r="AB76" s="66">
        <v>0.016083</v>
      </c>
      <c r="AC76" s="66">
        <v>0.002047</v>
      </c>
      <c r="AD76" s="17">
        <v>6003</v>
      </c>
      <c r="AE76" s="17">
        <v>21389</v>
      </c>
      <c r="AF76" s="17">
        <v>99</v>
      </c>
    </row>
    <row r="77" spans="1:32" ht="12.75">
      <c r="A77" s="4">
        <v>70</v>
      </c>
      <c r="B77" s="4">
        <v>70</v>
      </c>
      <c r="C77" s="4">
        <v>78</v>
      </c>
      <c r="D77" s="9" t="s">
        <v>85</v>
      </c>
      <c r="E77" s="59">
        <f aca="true" t="shared" si="33" ref="E77:E89">+V77*10^4</f>
        <v>18317</v>
      </c>
      <c r="F77" s="59">
        <f aca="true" t="shared" si="34" ref="F77:F89">+W77*10^4</f>
        <v>30847.000000000004</v>
      </c>
      <c r="G77" s="59">
        <f aca="true" t="shared" si="35" ref="G77:G89">+X77*10^4</f>
        <v>7107</v>
      </c>
      <c r="H77" s="59">
        <f aca="true" t="shared" si="36" ref="H77:H89">+Y77*10^4</f>
        <v>3585</v>
      </c>
      <c r="I77" s="3">
        <f t="shared" si="26"/>
        <v>3552.0294</v>
      </c>
      <c r="J77" s="3">
        <f t="shared" si="27"/>
        <v>3552.029400000153</v>
      </c>
      <c r="K77" s="3">
        <f t="shared" si="28"/>
        <v>1959.3149197048133</v>
      </c>
      <c r="L77" s="3">
        <f t="shared" si="29"/>
        <v>1461.7247993218525</v>
      </c>
      <c r="M77" s="3">
        <f t="shared" si="30"/>
        <v>130.98968097348742</v>
      </c>
      <c r="N77" s="8">
        <f t="shared" si="31"/>
        <v>1383508556.3141103</v>
      </c>
      <c r="O77" s="15">
        <v>1383.5085563141104</v>
      </c>
      <c r="P77" s="15">
        <f>'Error propagation results'!F77</f>
        <v>9.86973677381829</v>
      </c>
      <c r="Q77" s="15">
        <f>'Error propagation results'!G77</f>
        <v>9.857785619288935</v>
      </c>
      <c r="R77" s="16">
        <f t="shared" si="32"/>
        <v>1.532498572487384E-10</v>
      </c>
      <c r="S77" s="16" t="s">
        <v>129</v>
      </c>
      <c r="T77" s="2" t="s">
        <v>112</v>
      </c>
      <c r="V77" s="63">
        <v>1.8317</v>
      </c>
      <c r="W77" s="63">
        <v>3.0847</v>
      </c>
      <c r="X77" s="63">
        <v>0.7107</v>
      </c>
      <c r="Y77" s="63">
        <v>0.3585</v>
      </c>
      <c r="Z77" s="66">
        <v>0.003608</v>
      </c>
      <c r="AA77" s="66">
        <v>0.005519</v>
      </c>
      <c r="AB77" s="66">
        <v>0.016167</v>
      </c>
      <c r="AC77" s="66">
        <v>0.002261</v>
      </c>
      <c r="AD77" s="17">
        <v>6072</v>
      </c>
      <c r="AE77" s="17">
        <v>21349</v>
      </c>
      <c r="AF77" s="17">
        <v>99</v>
      </c>
    </row>
    <row r="78" spans="1:32" ht="12.75">
      <c r="A78" s="4">
        <v>71</v>
      </c>
      <c r="B78" s="4">
        <v>71</v>
      </c>
      <c r="C78" s="4">
        <v>79</v>
      </c>
      <c r="D78" s="9" t="s">
        <v>86</v>
      </c>
      <c r="E78" s="59">
        <f t="shared" si="33"/>
        <v>17681</v>
      </c>
      <c r="F78" s="59">
        <f t="shared" si="34"/>
        <v>30835</v>
      </c>
      <c r="G78" s="59">
        <f t="shared" si="35"/>
        <v>6578.000000000001</v>
      </c>
      <c r="H78" s="59">
        <f t="shared" si="36"/>
        <v>3432</v>
      </c>
      <c r="I78" s="3">
        <f t="shared" si="26"/>
        <v>3400.1742</v>
      </c>
      <c r="J78" s="3">
        <f t="shared" si="27"/>
        <v>3400.174199999982</v>
      </c>
      <c r="K78" s="3">
        <f t="shared" si="28"/>
        <v>1940.9662186123292</v>
      </c>
      <c r="L78" s="3">
        <f t="shared" si="29"/>
        <v>1339.8846094047851</v>
      </c>
      <c r="M78" s="3">
        <f t="shared" si="30"/>
        <v>119.32337198286785</v>
      </c>
      <c r="N78" s="8">
        <f t="shared" si="31"/>
        <v>1371497639.697674</v>
      </c>
      <c r="O78" s="15">
        <v>1371.497639697674</v>
      </c>
      <c r="P78" s="15">
        <f>'Error propagation results'!F78</f>
        <v>10.096295481513263</v>
      </c>
      <c r="Q78" s="15">
        <f>'Error propagation results'!G78</f>
        <v>10.083709791162383</v>
      </c>
      <c r="R78" s="16">
        <f t="shared" si="32"/>
        <v>-1.77351466845721E-11</v>
      </c>
      <c r="S78" s="16" t="s">
        <v>129</v>
      </c>
      <c r="T78" s="2" t="s">
        <v>112</v>
      </c>
      <c r="V78" s="63">
        <v>1.7681</v>
      </c>
      <c r="W78" s="63">
        <v>3.0835</v>
      </c>
      <c r="X78" s="63">
        <v>0.6578</v>
      </c>
      <c r="Y78" s="63">
        <v>0.3432</v>
      </c>
      <c r="Z78" s="66">
        <v>0.003522</v>
      </c>
      <c r="AA78" s="66">
        <v>0.005426</v>
      </c>
      <c r="AB78" s="66">
        <v>0.016152</v>
      </c>
      <c r="AC78" s="66">
        <v>0.002231</v>
      </c>
      <c r="AD78" s="17">
        <v>6079</v>
      </c>
      <c r="AE78" s="17">
        <v>21350</v>
      </c>
      <c r="AF78" s="17">
        <v>99</v>
      </c>
    </row>
    <row r="79" spans="1:32" ht="12.75">
      <c r="A79" s="4">
        <v>72</v>
      </c>
      <c r="B79" s="4">
        <v>72</v>
      </c>
      <c r="C79" s="4">
        <v>80</v>
      </c>
      <c r="D79" s="9" t="s">
        <v>87</v>
      </c>
      <c r="E79" s="59">
        <f t="shared" si="33"/>
        <v>15404</v>
      </c>
      <c r="F79" s="59">
        <f t="shared" si="34"/>
        <v>26999</v>
      </c>
      <c r="G79" s="59">
        <f t="shared" si="35"/>
        <v>4157</v>
      </c>
      <c r="H79" s="59">
        <f t="shared" si="36"/>
        <v>2601</v>
      </c>
      <c r="I79" s="3">
        <f t="shared" si="26"/>
        <v>2573.2728</v>
      </c>
      <c r="J79" s="3">
        <f t="shared" si="27"/>
        <v>2573.272799997943</v>
      </c>
      <c r="K79" s="3">
        <f t="shared" si="28"/>
        <v>1669.4775666885637</v>
      </c>
      <c r="L79" s="3">
        <f t="shared" si="29"/>
        <v>830.7106587569788</v>
      </c>
      <c r="M79" s="3">
        <f t="shared" si="30"/>
        <v>73.08457455240064</v>
      </c>
      <c r="N79" s="8">
        <f t="shared" si="31"/>
        <v>1348058045.1220734</v>
      </c>
      <c r="O79" s="15">
        <v>1348.0580451220735</v>
      </c>
      <c r="P79" s="15">
        <f>'Error propagation results'!F79</f>
        <v>12.230858037774537</v>
      </c>
      <c r="Q79" s="15">
        <f>'Error propagation results'!G79</f>
        <v>12.212373999664184</v>
      </c>
      <c r="R79" s="16">
        <f t="shared" si="32"/>
        <v>-2.0572770154103637E-09</v>
      </c>
      <c r="S79" s="16" t="s">
        <v>129</v>
      </c>
      <c r="T79" s="2" t="s">
        <v>112</v>
      </c>
      <c r="V79" s="63">
        <v>1.5404</v>
      </c>
      <c r="W79" s="63">
        <v>2.6999</v>
      </c>
      <c r="X79" s="63">
        <v>0.4157</v>
      </c>
      <c r="Y79" s="63">
        <v>0.2601</v>
      </c>
      <c r="Z79" s="66">
        <v>0.003212</v>
      </c>
      <c r="AA79" s="66">
        <v>0.004997</v>
      </c>
      <c r="AB79" s="66">
        <v>0.014842</v>
      </c>
      <c r="AC79" s="66">
        <v>0.002079</v>
      </c>
      <c r="AD79" s="17">
        <v>6079</v>
      </c>
      <c r="AE79" s="17">
        <v>21345</v>
      </c>
      <c r="AF79" s="17">
        <v>99</v>
      </c>
    </row>
    <row r="80" spans="1:32" ht="12.75">
      <c r="A80" s="108">
        <v>73</v>
      </c>
      <c r="B80" s="108">
        <v>73</v>
      </c>
      <c r="C80" s="108"/>
      <c r="D80" s="113"/>
      <c r="E80" s="109"/>
      <c r="F80" s="109"/>
      <c r="G80" s="113"/>
      <c r="H80" s="113"/>
      <c r="I80" s="110"/>
      <c r="J80" s="110"/>
      <c r="K80" s="110"/>
      <c r="L80" s="110"/>
      <c r="M80" s="110"/>
      <c r="N80" s="111"/>
      <c r="O80" s="110">
        <v>0</v>
      </c>
      <c r="P80" s="110">
        <f>'Error propagation results'!F80</f>
        <v>0</v>
      </c>
      <c r="Q80" s="110">
        <f>'Error propagation results'!G80</f>
        <v>0</v>
      </c>
      <c r="R80" s="112"/>
      <c r="S80" s="112"/>
      <c r="T80" s="109"/>
      <c r="U80" s="109"/>
      <c r="V80" s="115"/>
      <c r="W80" s="115"/>
      <c r="X80" s="115"/>
      <c r="Y80" s="115"/>
      <c r="Z80" s="118"/>
      <c r="AA80" s="118"/>
      <c r="AB80" s="118"/>
      <c r="AC80" s="118"/>
      <c r="AD80" s="114"/>
      <c r="AE80" s="114"/>
      <c r="AF80" s="114"/>
    </row>
    <row r="81" spans="1:32" ht="12.75">
      <c r="A81" s="4">
        <v>74</v>
      </c>
      <c r="B81" s="4">
        <v>74</v>
      </c>
      <c r="C81" s="4">
        <v>13</v>
      </c>
      <c r="D81" s="11" t="s">
        <v>29</v>
      </c>
      <c r="E81" s="59">
        <f t="shared" si="33"/>
        <v>17327</v>
      </c>
      <c r="F81" s="59">
        <f t="shared" si="34"/>
        <v>31610</v>
      </c>
      <c r="G81" s="59">
        <f t="shared" si="35"/>
        <v>4043</v>
      </c>
      <c r="H81" s="59">
        <f t="shared" si="36"/>
        <v>2807</v>
      </c>
      <c r="I81" s="3">
        <f aca="true" t="shared" si="37" ref="I81:I89">H81-(E81*0.0018)</f>
        <v>2775.8114</v>
      </c>
      <c r="J81" s="3">
        <f aca="true" t="shared" si="38" ref="J81:J89">K81+L81+M81</f>
        <v>2775.8113999999755</v>
      </c>
      <c r="K81" s="3">
        <f aca="true" t="shared" si="39" ref="K81:K89">(F81/232)*((EXP($F$5*$N81))-1)*208</f>
        <v>1916.203362502238</v>
      </c>
      <c r="L81" s="3">
        <f aca="true" t="shared" si="40" ref="L81:L89">((G81/238.04*0.9928))*((EXP($F$6*$N81))-1)*206</f>
        <v>790.9388098205729</v>
      </c>
      <c r="M81" s="3">
        <f aca="true" t="shared" si="41" ref="M81:M89">((G81/235*0.0072))*((EXP($F$7*$N81))-1)*207</f>
        <v>68.66922767716471</v>
      </c>
      <c r="N81" s="8">
        <f aca="true" t="shared" si="42" ref="N81:N89">O81*1000000</f>
        <v>1322425447.7040203</v>
      </c>
      <c r="O81" s="15">
        <v>1322.4254477040201</v>
      </c>
      <c r="P81" s="15">
        <f>'Error propagation results'!F81</f>
        <v>11.270962788023581</v>
      </c>
      <c r="Q81" s="15">
        <f>'Error propagation results'!G81</f>
        <v>11.253377195258627</v>
      </c>
      <c r="R81" s="16">
        <f aca="true" t="shared" si="43" ref="R81:R89">+J81-I81</f>
        <v>-2.4556356947869062E-11</v>
      </c>
      <c r="S81" s="16" t="s">
        <v>128</v>
      </c>
      <c r="T81" s="2" t="s">
        <v>90</v>
      </c>
      <c r="V81" s="63">
        <v>1.7327</v>
      </c>
      <c r="W81" s="63">
        <v>3.161</v>
      </c>
      <c r="X81" s="63">
        <v>0.4043</v>
      </c>
      <c r="Y81" s="63">
        <v>0.2807</v>
      </c>
      <c r="Z81" s="66">
        <v>0.003473</v>
      </c>
      <c r="AA81" s="66">
        <v>0.004967</v>
      </c>
      <c r="AB81" s="66">
        <v>0.016354</v>
      </c>
      <c r="AC81" s="66">
        <v>0.002081</v>
      </c>
      <c r="AD81" s="17">
        <v>18508</v>
      </c>
      <c r="AE81" s="17">
        <v>25822</v>
      </c>
      <c r="AF81" s="17">
        <v>83</v>
      </c>
    </row>
    <row r="82" spans="1:32" ht="12.75">
      <c r="A82" s="4">
        <v>75</v>
      </c>
      <c r="B82" s="4">
        <v>75</v>
      </c>
      <c r="C82" s="4">
        <v>14</v>
      </c>
      <c r="D82" s="11" t="s">
        <v>30</v>
      </c>
      <c r="E82" s="59">
        <f t="shared" si="33"/>
        <v>21488.999999999996</v>
      </c>
      <c r="F82" s="59">
        <f t="shared" si="34"/>
        <v>40373</v>
      </c>
      <c r="G82" s="59">
        <f t="shared" si="35"/>
        <v>6012.999999999999</v>
      </c>
      <c r="H82" s="59">
        <f t="shared" si="36"/>
        <v>3878</v>
      </c>
      <c r="I82" s="3">
        <f t="shared" si="37"/>
        <v>3839.3198</v>
      </c>
      <c r="J82" s="3">
        <f t="shared" si="38"/>
        <v>3839.319799999989</v>
      </c>
      <c r="K82" s="3">
        <f t="shared" si="39"/>
        <v>2518.801606075246</v>
      </c>
      <c r="L82" s="3">
        <f t="shared" si="40"/>
        <v>1213.1403758423585</v>
      </c>
      <c r="M82" s="3">
        <f t="shared" si="41"/>
        <v>107.37781808238428</v>
      </c>
      <c r="N82" s="8">
        <f t="shared" si="42"/>
        <v>1359727420.7692175</v>
      </c>
      <c r="O82" s="15">
        <v>1359.7274207692176</v>
      </c>
      <c r="P82" s="15">
        <f>'Error propagation results'!F82</f>
        <v>9.2872584752466</v>
      </c>
      <c r="Q82" s="15">
        <f>'Error propagation results'!G82</f>
        <v>9.273736648059808</v>
      </c>
      <c r="R82" s="16">
        <f t="shared" si="43"/>
        <v>-1.1368683772161603E-11</v>
      </c>
      <c r="S82" s="16" t="s">
        <v>128</v>
      </c>
      <c r="T82" s="2" t="s">
        <v>90</v>
      </c>
      <c r="V82" s="63">
        <v>2.1489</v>
      </c>
      <c r="W82" s="63">
        <v>4.0373</v>
      </c>
      <c r="X82" s="63">
        <v>0.6013</v>
      </c>
      <c r="Y82" s="63">
        <v>0.3878</v>
      </c>
      <c r="Z82" s="66">
        <v>0.004148</v>
      </c>
      <c r="AA82" s="66">
        <v>0.005377</v>
      </c>
      <c r="AB82" s="66">
        <v>0.01931</v>
      </c>
      <c r="AC82" s="66">
        <v>0.002271</v>
      </c>
      <c r="AD82" s="17">
        <v>18497</v>
      </c>
      <c r="AE82" s="17">
        <v>25819</v>
      </c>
      <c r="AF82" s="17">
        <v>83</v>
      </c>
    </row>
    <row r="83" spans="1:32" ht="12.75">
      <c r="A83" s="4">
        <v>76</v>
      </c>
      <c r="B83" s="4">
        <v>84</v>
      </c>
      <c r="C83" s="4">
        <v>38</v>
      </c>
      <c r="D83" s="9" t="s">
        <v>43</v>
      </c>
      <c r="E83" s="59">
        <f t="shared" si="33"/>
        <v>20078.999999999996</v>
      </c>
      <c r="F83" s="59">
        <f t="shared" si="34"/>
        <v>38343</v>
      </c>
      <c r="G83" s="59">
        <f t="shared" si="35"/>
        <v>5560.000000000001</v>
      </c>
      <c r="H83" s="59">
        <f t="shared" si="36"/>
        <v>3731</v>
      </c>
      <c r="I83" s="3">
        <f t="shared" si="37"/>
        <v>3694.8578</v>
      </c>
      <c r="J83" s="3">
        <f t="shared" si="38"/>
        <v>3694.857799997009</v>
      </c>
      <c r="K83" s="3">
        <f t="shared" si="39"/>
        <v>2443.922154421275</v>
      </c>
      <c r="L83" s="3">
        <f t="shared" si="40"/>
        <v>1147.8256825451792</v>
      </c>
      <c r="M83" s="3">
        <f t="shared" si="41"/>
        <v>103.10996303055495</v>
      </c>
      <c r="N83" s="8">
        <f t="shared" si="42"/>
        <v>1388165396.3997884</v>
      </c>
      <c r="O83" s="15">
        <v>1388.1653963997883</v>
      </c>
      <c r="P83" s="15">
        <f>'Error propagation results'!F83</f>
        <v>9.929685451094018</v>
      </c>
      <c r="Q83" s="15">
        <f>'Error propagation results'!G83</f>
        <v>9.91533201421287</v>
      </c>
      <c r="R83" s="16">
        <f t="shared" si="43"/>
        <v>-2.991328074131161E-09</v>
      </c>
      <c r="S83" s="16" t="s">
        <v>129</v>
      </c>
      <c r="T83" s="2" t="s">
        <v>90</v>
      </c>
      <c r="V83" s="63">
        <v>2.0079</v>
      </c>
      <c r="W83" s="63">
        <v>3.8343</v>
      </c>
      <c r="X83" s="63">
        <v>0.556</v>
      </c>
      <c r="Y83" s="63">
        <v>0.3731</v>
      </c>
      <c r="Z83" s="66">
        <v>0.003853</v>
      </c>
      <c r="AA83" s="66">
        <v>0.00531</v>
      </c>
      <c r="AB83" s="66">
        <v>0.018655</v>
      </c>
      <c r="AC83" s="66">
        <v>0.002304</v>
      </c>
      <c r="AD83" s="17">
        <v>18500</v>
      </c>
      <c r="AE83" s="17">
        <v>25808</v>
      </c>
      <c r="AF83" s="17">
        <v>109</v>
      </c>
    </row>
    <row r="84" spans="1:32" ht="12.75">
      <c r="A84" s="4">
        <v>77</v>
      </c>
      <c r="B84" s="4">
        <v>85</v>
      </c>
      <c r="C84" s="4">
        <v>39</v>
      </c>
      <c r="D84" s="9" t="s">
        <v>44</v>
      </c>
      <c r="E84" s="59">
        <f t="shared" si="33"/>
        <v>21163</v>
      </c>
      <c r="F84" s="59">
        <f t="shared" si="34"/>
        <v>41819</v>
      </c>
      <c r="G84" s="59">
        <f t="shared" si="35"/>
        <v>5951</v>
      </c>
      <c r="H84" s="59">
        <f t="shared" si="36"/>
        <v>3978</v>
      </c>
      <c r="I84" s="3">
        <f t="shared" si="37"/>
        <v>3939.9066</v>
      </c>
      <c r="J84" s="3">
        <f t="shared" si="38"/>
        <v>3939.9065999224686</v>
      </c>
      <c r="K84" s="3">
        <f t="shared" si="39"/>
        <v>2624.3379417742017</v>
      </c>
      <c r="L84" s="3">
        <f t="shared" si="40"/>
        <v>1208.1986767027888</v>
      </c>
      <c r="M84" s="3">
        <f t="shared" si="41"/>
        <v>107.36998144547822</v>
      </c>
      <c r="N84" s="8">
        <f t="shared" si="42"/>
        <v>1367449016.71932</v>
      </c>
      <c r="O84" s="15">
        <v>1367.44901671932</v>
      </c>
      <c r="P84" s="15">
        <f>'Error propagation results'!F84</f>
        <v>9.394179927427405</v>
      </c>
      <c r="Q84" s="15">
        <f>'Error propagation results'!G84</f>
        <v>9.380981681642975</v>
      </c>
      <c r="R84" s="16">
        <f t="shared" si="43"/>
        <v>-7.753124009468593E-08</v>
      </c>
      <c r="S84" s="16" t="s">
        <v>129</v>
      </c>
      <c r="T84" s="2" t="s">
        <v>90</v>
      </c>
      <c r="V84" s="63">
        <v>2.1163</v>
      </c>
      <c r="W84" s="63">
        <v>4.1819</v>
      </c>
      <c r="X84" s="63">
        <v>0.5951</v>
      </c>
      <c r="Y84" s="63">
        <v>0.3978</v>
      </c>
      <c r="Z84" s="66">
        <v>0.004007</v>
      </c>
      <c r="AA84" s="66">
        <v>0.005399</v>
      </c>
      <c r="AB84" s="66">
        <v>0.019828</v>
      </c>
      <c r="AC84" s="66">
        <v>0.002354</v>
      </c>
      <c r="AD84" s="17">
        <v>18503</v>
      </c>
      <c r="AE84" s="17">
        <v>25813</v>
      </c>
      <c r="AF84" s="17">
        <v>109</v>
      </c>
    </row>
    <row r="85" spans="1:32" ht="12.75">
      <c r="A85" s="4">
        <v>78</v>
      </c>
      <c r="B85" s="4">
        <v>76</v>
      </c>
      <c r="C85" s="4">
        <v>15</v>
      </c>
      <c r="D85" s="11" t="s">
        <v>31</v>
      </c>
      <c r="E85" s="59">
        <f t="shared" si="33"/>
        <v>15708</v>
      </c>
      <c r="F85" s="59">
        <f t="shared" si="34"/>
        <v>23323.999999999996</v>
      </c>
      <c r="G85" s="59">
        <f t="shared" si="35"/>
        <v>3453</v>
      </c>
      <c r="H85" s="59">
        <f t="shared" si="36"/>
        <v>2307</v>
      </c>
      <c r="I85" s="3">
        <f t="shared" si="37"/>
        <v>2278.7256</v>
      </c>
      <c r="J85" s="3">
        <f t="shared" si="38"/>
        <v>2278.725600000006</v>
      </c>
      <c r="K85" s="3">
        <f t="shared" si="39"/>
        <v>1496.1861093142816</v>
      </c>
      <c r="L85" s="3">
        <f t="shared" si="40"/>
        <v>717.7713309598396</v>
      </c>
      <c r="M85" s="3">
        <f t="shared" si="41"/>
        <v>64.76815972588531</v>
      </c>
      <c r="N85" s="8">
        <f t="shared" si="42"/>
        <v>1396782799.713507</v>
      </c>
      <c r="O85" s="15">
        <v>1396.7827997135068</v>
      </c>
      <c r="P85" s="15">
        <f>'Error propagation results'!F85</f>
        <v>13.801529654132999</v>
      </c>
      <c r="Q85" s="15">
        <f>'Error propagation results'!G85</f>
        <v>13.776356863764917</v>
      </c>
      <c r="R85" s="16">
        <f t="shared" si="43"/>
        <v>5.9117155615240335E-12</v>
      </c>
      <c r="S85" s="16" t="s">
        <v>128</v>
      </c>
      <c r="T85" s="2" t="s">
        <v>130</v>
      </c>
      <c r="V85" s="63">
        <v>1.5708</v>
      </c>
      <c r="W85" s="63">
        <v>2.3324</v>
      </c>
      <c r="X85" s="63">
        <v>0.3453</v>
      </c>
      <c r="Y85" s="63">
        <v>0.2307</v>
      </c>
      <c r="Z85" s="66">
        <v>0.00321</v>
      </c>
      <c r="AA85" s="66">
        <v>0.004828</v>
      </c>
      <c r="AB85" s="66">
        <v>0.013601</v>
      </c>
      <c r="AC85" s="66">
        <v>0.001992</v>
      </c>
      <c r="AD85" s="17">
        <v>18516</v>
      </c>
      <c r="AE85" s="17">
        <v>25829</v>
      </c>
      <c r="AF85" s="17">
        <v>83</v>
      </c>
    </row>
    <row r="86" spans="1:32" ht="12.75">
      <c r="A86" s="4">
        <v>79</v>
      </c>
      <c r="B86" s="4">
        <v>77</v>
      </c>
      <c r="C86" s="4">
        <v>16</v>
      </c>
      <c r="D86" s="11" t="s">
        <v>32</v>
      </c>
      <c r="E86" s="59">
        <f t="shared" si="33"/>
        <v>16440</v>
      </c>
      <c r="F86" s="59">
        <f t="shared" si="34"/>
        <v>23419</v>
      </c>
      <c r="G86" s="59">
        <f t="shared" si="35"/>
        <v>3847.9999999999995</v>
      </c>
      <c r="H86" s="59">
        <f t="shared" si="36"/>
        <v>2325</v>
      </c>
      <c r="I86" s="3">
        <f t="shared" si="37"/>
        <v>2295.408</v>
      </c>
      <c r="J86" s="3">
        <f t="shared" si="38"/>
        <v>2295.407999999958</v>
      </c>
      <c r="K86" s="3">
        <f t="shared" si="39"/>
        <v>1454.5796540548197</v>
      </c>
      <c r="L86" s="3">
        <f t="shared" si="40"/>
        <v>772.646588644892</v>
      </c>
      <c r="M86" s="3">
        <f t="shared" si="41"/>
        <v>68.1817573002461</v>
      </c>
      <c r="N86" s="8">
        <f t="shared" si="42"/>
        <v>1353884308.8187132</v>
      </c>
      <c r="O86" s="15">
        <v>1353.8843088187132</v>
      </c>
      <c r="P86" s="15">
        <f>'Error propagation results'!F86</f>
        <v>13.348821742642253</v>
      </c>
      <c r="Q86" s="15">
        <f>'Error propagation results'!G86</f>
        <v>13.328033522997046</v>
      </c>
      <c r="R86" s="16">
        <f t="shared" si="43"/>
        <v>-4.18367562815547E-11</v>
      </c>
      <c r="S86" s="16" t="s">
        <v>129</v>
      </c>
      <c r="T86" s="2" t="s">
        <v>130</v>
      </c>
      <c r="V86" s="63">
        <v>1.644</v>
      </c>
      <c r="W86" s="63">
        <v>2.3419</v>
      </c>
      <c r="X86" s="63">
        <v>0.3848</v>
      </c>
      <c r="Y86" s="63">
        <v>0.2325</v>
      </c>
      <c r="Z86" s="66">
        <v>0.003337</v>
      </c>
      <c r="AA86" s="66">
        <v>0.004916</v>
      </c>
      <c r="AB86" s="66">
        <v>0.013639</v>
      </c>
      <c r="AC86" s="66">
        <v>0.002029</v>
      </c>
      <c r="AD86" s="17">
        <v>18512</v>
      </c>
      <c r="AE86" s="17">
        <v>25820</v>
      </c>
      <c r="AF86" s="17">
        <v>108</v>
      </c>
    </row>
    <row r="87" spans="1:32" ht="12.75">
      <c r="A87" s="4">
        <v>80</v>
      </c>
      <c r="B87" s="4">
        <v>82</v>
      </c>
      <c r="C87" s="4">
        <v>36</v>
      </c>
      <c r="D87" s="9" t="s">
        <v>41</v>
      </c>
      <c r="E87" s="59">
        <f t="shared" si="33"/>
        <v>16439</v>
      </c>
      <c r="F87" s="59">
        <f t="shared" si="34"/>
        <v>24038</v>
      </c>
      <c r="G87" s="59">
        <f t="shared" si="35"/>
        <v>3884.0000000000005</v>
      </c>
      <c r="H87" s="59">
        <f t="shared" si="36"/>
        <v>2384</v>
      </c>
      <c r="I87" s="3">
        <f t="shared" si="37"/>
        <v>2354.4098</v>
      </c>
      <c r="J87" s="3">
        <f t="shared" si="38"/>
        <v>2354.409800483739</v>
      </c>
      <c r="K87" s="3">
        <f t="shared" si="39"/>
        <v>1500.7571433105584</v>
      </c>
      <c r="L87" s="3">
        <f t="shared" si="40"/>
        <v>784.2069751898302</v>
      </c>
      <c r="M87" s="3">
        <f t="shared" si="41"/>
        <v>69.44568198335082</v>
      </c>
      <c r="N87" s="8">
        <f t="shared" si="42"/>
        <v>1360663802.978782</v>
      </c>
      <c r="O87" s="15">
        <v>1360.6638029787819</v>
      </c>
      <c r="P87" s="15">
        <f>'Error propagation results'!F87</f>
        <v>13.166568562120414</v>
      </c>
      <c r="Q87" s="15">
        <f>'Error propagation results'!G87</f>
        <v>13.145445907601324</v>
      </c>
      <c r="R87" s="16">
        <f t="shared" si="43"/>
        <v>4.837393134948798E-07</v>
      </c>
      <c r="S87" s="16" t="s">
        <v>129</v>
      </c>
      <c r="T87" s="2" t="s">
        <v>130</v>
      </c>
      <c r="V87" s="63">
        <v>1.6439</v>
      </c>
      <c r="W87" s="63">
        <v>2.4038</v>
      </c>
      <c r="X87" s="63">
        <v>0.3884</v>
      </c>
      <c r="Y87" s="63">
        <v>0.2384</v>
      </c>
      <c r="Z87" s="66">
        <v>0.003345</v>
      </c>
      <c r="AA87" s="66">
        <v>0.004945</v>
      </c>
      <c r="AB87" s="66">
        <v>0.01387</v>
      </c>
      <c r="AC87" s="66">
        <v>0.002034</v>
      </c>
      <c r="AD87" s="17">
        <v>18514</v>
      </c>
      <c r="AE87" s="17">
        <v>25812</v>
      </c>
      <c r="AF87" s="17">
        <v>109</v>
      </c>
    </row>
    <row r="88" spans="1:32" ht="12.75">
      <c r="A88" s="4">
        <v>81</v>
      </c>
      <c r="B88" s="4">
        <v>83</v>
      </c>
      <c r="C88" s="4">
        <v>37</v>
      </c>
      <c r="D88" s="9" t="s">
        <v>42</v>
      </c>
      <c r="E88" s="59">
        <f>+V88*10^4</f>
        <v>13351</v>
      </c>
      <c r="F88" s="59">
        <f>+W88*10^4</f>
        <v>26006.999999999996</v>
      </c>
      <c r="G88" s="59">
        <f>+X88*10^4</f>
        <v>2287</v>
      </c>
      <c r="H88" s="59">
        <f>+Y88*10^4</f>
        <v>2203</v>
      </c>
      <c r="I88" s="3">
        <f>H88-(E88*0.0018)</f>
        <v>2178.9682</v>
      </c>
      <c r="J88" s="3">
        <f>K88+L88+M88</f>
        <v>2178.968199792779</v>
      </c>
      <c r="K88" s="3">
        <f>(F88/232)*((EXP($F$5*$N88))-1)*208</f>
        <v>1662.6577837802884</v>
      </c>
      <c r="L88" s="3">
        <f>((G88/238.04*0.9928))*((EXP($F$6*$N88))-1)*206</f>
        <v>473.6702573366327</v>
      </c>
      <c r="M88" s="3">
        <f>((G88/235*0.0072))*((EXP($F$7*$N88))-1)*207</f>
        <v>42.64015867585804</v>
      </c>
      <c r="N88" s="8">
        <f>O88*1000000</f>
        <v>1392221920.5808477</v>
      </c>
      <c r="O88" s="15">
        <v>1392.2219205808478</v>
      </c>
      <c r="P88" s="15">
        <f>'Error propagation results'!F88</f>
        <v>14.655376100679442</v>
      </c>
      <c r="Q88" s="15">
        <f>'Error propagation results'!G88</f>
        <v>14.624257442548213</v>
      </c>
      <c r="R88" s="16">
        <f>+J88-I88</f>
        <v>-2.0722063709399663E-07</v>
      </c>
      <c r="S88" s="16" t="s">
        <v>129</v>
      </c>
      <c r="T88" s="2" t="s">
        <v>130</v>
      </c>
      <c r="V88" s="63">
        <v>1.3351</v>
      </c>
      <c r="W88" s="63">
        <v>2.6007</v>
      </c>
      <c r="X88" s="63">
        <v>0.2287</v>
      </c>
      <c r="Y88" s="63">
        <v>0.2203</v>
      </c>
      <c r="Z88" s="66">
        <v>0.002924</v>
      </c>
      <c r="AA88" s="66">
        <v>0.004682</v>
      </c>
      <c r="AB88" s="66">
        <v>0.014496</v>
      </c>
      <c r="AC88" s="66">
        <v>0.002001</v>
      </c>
      <c r="AD88" s="17">
        <v>18511</v>
      </c>
      <c r="AE88" s="17">
        <v>25833</v>
      </c>
      <c r="AF88" s="17">
        <v>109</v>
      </c>
    </row>
    <row r="89" spans="1:32" ht="12.75">
      <c r="A89" s="4">
        <v>82</v>
      </c>
      <c r="B89" s="4">
        <v>78</v>
      </c>
      <c r="C89" s="4">
        <v>17</v>
      </c>
      <c r="D89" s="11" t="s">
        <v>33</v>
      </c>
      <c r="E89" s="59">
        <f t="shared" si="33"/>
        <v>16888</v>
      </c>
      <c r="F89" s="59">
        <f t="shared" si="34"/>
        <v>28929.999999999996</v>
      </c>
      <c r="G89" s="59">
        <f t="shared" si="35"/>
        <v>5002</v>
      </c>
      <c r="H89" s="59">
        <f t="shared" si="36"/>
        <v>3010</v>
      </c>
      <c r="I89" s="3">
        <f t="shared" si="37"/>
        <v>2979.6016</v>
      </c>
      <c r="J89" s="3">
        <f t="shared" si="38"/>
        <v>2979.601599999984</v>
      </c>
      <c r="K89" s="3">
        <f t="shared" si="39"/>
        <v>1850.0177692316906</v>
      </c>
      <c r="L89" s="3">
        <f t="shared" si="40"/>
        <v>1036.2798245924762</v>
      </c>
      <c r="M89" s="3">
        <f t="shared" si="41"/>
        <v>93.30400617581705</v>
      </c>
      <c r="N89" s="8">
        <f t="shared" si="42"/>
        <v>1392577758.6837626</v>
      </c>
      <c r="O89" s="15">
        <v>1392.5777586837626</v>
      </c>
      <c r="P89" s="15">
        <f>'Error propagation results'!F89</f>
        <v>11.336015050393945</v>
      </c>
      <c r="Q89" s="15">
        <f>'Error propagation results'!G89</f>
        <v>11.319310048090028</v>
      </c>
      <c r="R89" s="16">
        <f t="shared" si="43"/>
        <v>-1.5916157281026244E-11</v>
      </c>
      <c r="S89" s="16" t="s">
        <v>129</v>
      </c>
      <c r="T89" s="2" t="s">
        <v>131</v>
      </c>
      <c r="V89" s="63">
        <v>1.6888</v>
      </c>
      <c r="W89" s="63">
        <v>2.893</v>
      </c>
      <c r="X89" s="63">
        <v>0.5002</v>
      </c>
      <c r="Y89" s="63">
        <v>0.301</v>
      </c>
      <c r="Z89" s="66">
        <v>0.003403</v>
      </c>
      <c r="AA89" s="66">
        <v>0.005143</v>
      </c>
      <c r="AB89" s="66">
        <v>0.015477</v>
      </c>
      <c r="AC89" s="66">
        <v>0.002147</v>
      </c>
      <c r="AD89" s="17">
        <v>18514</v>
      </c>
      <c r="AE89" s="17">
        <v>25798</v>
      </c>
      <c r="AF89" s="17">
        <v>104</v>
      </c>
    </row>
    <row r="90" spans="1:32" ht="12.75">
      <c r="A90" s="4">
        <v>83</v>
      </c>
      <c r="B90" s="4">
        <v>79</v>
      </c>
      <c r="C90" s="4">
        <v>18</v>
      </c>
      <c r="D90" s="11" t="s">
        <v>34</v>
      </c>
      <c r="E90" s="59">
        <f t="shared" si="1"/>
        <v>13862.000000000002</v>
      </c>
      <c r="F90" s="59">
        <f t="shared" si="2"/>
        <v>27592</v>
      </c>
      <c r="G90" s="59">
        <f t="shared" si="3"/>
        <v>2969</v>
      </c>
      <c r="H90" s="59">
        <f t="shared" si="4"/>
        <v>2356</v>
      </c>
      <c r="I90" s="3">
        <f>H90-(E90*0.0018)</f>
        <v>2331.0484</v>
      </c>
      <c r="J90" s="3">
        <f>K90+L90+M90</f>
        <v>2331.0484000000024</v>
      </c>
      <c r="K90" s="3">
        <f>(F90/232)*((EXP($F$5*$N90))-1)*208</f>
        <v>1691.6951719401077</v>
      </c>
      <c r="L90" s="3">
        <f>((G90/238.04*0.9928))*((EXP($F$6*$N90))-1)*206</f>
        <v>587.9236341685686</v>
      </c>
      <c r="M90" s="3">
        <f>((G90/235*0.0072))*((EXP($F$7*$N90))-1)*207</f>
        <v>51.429593891325965</v>
      </c>
      <c r="N90" s="8">
        <f>O90*1000000</f>
        <v>1337009892.0308232</v>
      </c>
      <c r="O90" s="15">
        <v>1337.0098920308233</v>
      </c>
      <c r="P90" s="15">
        <f>'Error propagation results'!F90</f>
        <v>13.190256696554366</v>
      </c>
      <c r="Q90" s="15">
        <f>'Error propagation results'!G90</f>
        <v>13.167417573091928</v>
      </c>
      <c r="R90" s="16">
        <f>+J90-I90</f>
        <v>0</v>
      </c>
      <c r="S90" s="16" t="s">
        <v>129</v>
      </c>
      <c r="T90" s="2" t="s">
        <v>131</v>
      </c>
      <c r="V90" s="63">
        <v>1.3862</v>
      </c>
      <c r="W90" s="63">
        <v>2.7592</v>
      </c>
      <c r="X90" s="63">
        <v>0.2969</v>
      </c>
      <c r="Y90" s="63">
        <v>0.2356</v>
      </c>
      <c r="Z90" s="66">
        <v>0.002996</v>
      </c>
      <c r="AA90" s="66">
        <v>0.004777</v>
      </c>
      <c r="AB90" s="66">
        <v>0.014995</v>
      </c>
      <c r="AC90" s="66">
        <v>0.002032</v>
      </c>
      <c r="AD90" s="17">
        <v>18517</v>
      </c>
      <c r="AE90" s="17">
        <v>25789</v>
      </c>
      <c r="AF90" s="17">
        <v>109</v>
      </c>
    </row>
    <row r="91" spans="1:32" ht="12.75">
      <c r="A91" s="4">
        <v>84</v>
      </c>
      <c r="B91" s="4">
        <v>80</v>
      </c>
      <c r="C91" s="4">
        <v>34</v>
      </c>
      <c r="D91" s="9" t="s">
        <v>45</v>
      </c>
      <c r="E91" s="59">
        <f t="shared" si="1"/>
        <v>17380</v>
      </c>
      <c r="F91" s="59">
        <f t="shared" si="2"/>
        <v>29739</v>
      </c>
      <c r="G91" s="59">
        <f t="shared" si="3"/>
        <v>5943.000000000001</v>
      </c>
      <c r="H91" s="59">
        <f t="shared" si="4"/>
        <v>3290</v>
      </c>
      <c r="I91" s="3">
        <f>H91-(E91*0.0018)</f>
        <v>3258.716</v>
      </c>
      <c r="J91" s="3">
        <f>K91+L91+M91</f>
        <v>3258.7159997955123</v>
      </c>
      <c r="K91" s="3">
        <f>(F91/232)*((EXP($F$5*$N91))-1)*208</f>
        <v>1910.0188017441455</v>
      </c>
      <c r="L91" s="3">
        <f>((G91/238.04*0.9928))*((EXP($F$6*$N91))-1)*206</f>
        <v>1236.9822428476962</v>
      </c>
      <c r="M91" s="3">
        <f>((G91/235*0.0072))*((EXP($F$7*$N91))-1)*207</f>
        <v>111.71495520367066</v>
      </c>
      <c r="N91" s="8">
        <f>O91*1000000</f>
        <v>1398426707.3471956</v>
      </c>
      <c r="O91" s="15">
        <v>1398.4267073471956</v>
      </c>
      <c r="P91" s="15">
        <f>'Error propagation results'!F91</f>
        <v>10.662385208075799</v>
      </c>
      <c r="Q91" s="15">
        <f>'Error propagation results'!G91</f>
        <v>10.64800270580989</v>
      </c>
      <c r="R91" s="16">
        <f>+J91-I91</f>
        <v>-2.0448760551516898E-07</v>
      </c>
      <c r="S91" s="16" t="s">
        <v>129</v>
      </c>
      <c r="T91" s="2" t="s">
        <v>131</v>
      </c>
      <c r="V91" s="63">
        <v>1.738</v>
      </c>
      <c r="W91" s="63">
        <v>2.9739</v>
      </c>
      <c r="X91" s="63">
        <v>0.5943</v>
      </c>
      <c r="Y91" s="63">
        <v>0.329</v>
      </c>
      <c r="Z91" s="66">
        <v>0.003474</v>
      </c>
      <c r="AA91" s="66">
        <v>0.005313</v>
      </c>
      <c r="AB91" s="66">
        <v>0.015781</v>
      </c>
      <c r="AC91" s="66">
        <v>0.002207</v>
      </c>
      <c r="AD91" s="17">
        <v>18511</v>
      </c>
      <c r="AE91" s="17">
        <v>25784</v>
      </c>
      <c r="AF91" s="17">
        <v>109</v>
      </c>
    </row>
    <row r="92" spans="1:32" ht="12.75">
      <c r="A92" s="4">
        <v>85</v>
      </c>
      <c r="B92" s="4">
        <v>81</v>
      </c>
      <c r="C92" s="4">
        <v>35</v>
      </c>
      <c r="D92" s="9" t="s">
        <v>46</v>
      </c>
      <c r="E92" s="59">
        <f t="shared" si="1"/>
        <v>16710</v>
      </c>
      <c r="F92" s="59">
        <f t="shared" si="2"/>
        <v>28247</v>
      </c>
      <c r="G92" s="59">
        <f t="shared" si="3"/>
        <v>5304</v>
      </c>
      <c r="H92" s="59">
        <f t="shared" si="4"/>
        <v>3044</v>
      </c>
      <c r="I92" s="3">
        <f>H92-(E92*0.0018)</f>
        <v>3013.922</v>
      </c>
      <c r="J92" s="3">
        <f>K92+L92+M92</f>
        <v>3013.921999721607</v>
      </c>
      <c r="K92" s="3">
        <f>(F92/232)*((EXP($F$5*$N92))-1)*208</f>
        <v>1811.9358011993754</v>
      </c>
      <c r="L92" s="3">
        <f>((G92/238.04*0.9928))*((EXP($F$6*$N92))-1)*206</f>
        <v>1102.503637502741</v>
      </c>
      <c r="M92" s="3">
        <f>((G92/235*0.0072))*((EXP($F$7*$N92))-1)*207</f>
        <v>99.48256101949038</v>
      </c>
      <c r="N92" s="8">
        <f>O92*1000000</f>
        <v>1396745168.7524264</v>
      </c>
      <c r="O92" s="15">
        <v>1396.7451687524265</v>
      </c>
      <c r="P92" s="15">
        <f>'Error propagation results'!F92</f>
        <v>11.265097986893158</v>
      </c>
      <c r="Q92" s="15">
        <f>'Error propagation results'!G92</f>
        <v>11.249126878173184</v>
      </c>
      <c r="R92" s="16">
        <f>+J92-I92</f>
        <v>-2.7839314498123713E-07</v>
      </c>
      <c r="S92" s="16" t="s">
        <v>129</v>
      </c>
      <c r="T92" s="2" t="s">
        <v>131</v>
      </c>
      <c r="V92" s="63">
        <v>1.671</v>
      </c>
      <c r="W92" s="63">
        <v>2.8247</v>
      </c>
      <c r="X92" s="63">
        <v>0.5304</v>
      </c>
      <c r="Y92" s="63">
        <v>0.3044</v>
      </c>
      <c r="Z92" s="66">
        <v>0.003382</v>
      </c>
      <c r="AA92" s="66">
        <v>0.005186</v>
      </c>
      <c r="AB92" s="66">
        <v>0.015283</v>
      </c>
      <c r="AC92" s="66">
        <v>0.00216</v>
      </c>
      <c r="AD92" s="17">
        <v>18514</v>
      </c>
      <c r="AE92" s="17">
        <v>25791</v>
      </c>
      <c r="AF92" s="17">
        <v>109</v>
      </c>
    </row>
    <row r="93" spans="4:21" ht="12.75">
      <c r="D93" s="4"/>
      <c r="E93" s="4"/>
      <c r="F93" s="4"/>
      <c r="G93" s="4"/>
      <c r="H93" s="4"/>
      <c r="I93" s="4"/>
      <c r="J93" s="4"/>
      <c r="O93" s="186"/>
      <c r="P93" s="4"/>
      <c r="Q93" s="4"/>
      <c r="R93" s="4"/>
      <c r="S93" s="4"/>
      <c r="T93" s="4"/>
      <c r="U93" s="4"/>
    </row>
    <row r="94" spans="4:21" ht="12.75">
      <c r="D94" s="4"/>
      <c r="E94" s="4"/>
      <c r="F94" s="4"/>
      <c r="G94" s="4"/>
      <c r="H94" s="4"/>
      <c r="I94" s="4"/>
      <c r="J94" s="4"/>
      <c r="O94" s="186"/>
      <c r="P94" s="4"/>
      <c r="Q94" s="4"/>
      <c r="R94" s="4"/>
      <c r="S94" s="4"/>
      <c r="T94" s="4"/>
      <c r="U94" s="4"/>
    </row>
    <row r="95" spans="4:21" ht="12.75">
      <c r="D95" s="4"/>
      <c r="E95" s="4"/>
      <c r="F95" s="4"/>
      <c r="G95" s="4"/>
      <c r="H95" s="4"/>
      <c r="I95" s="4"/>
      <c r="J95" s="4"/>
      <c r="O95" s="186"/>
      <c r="P95" s="4"/>
      <c r="Q95" s="4"/>
      <c r="R95" s="4"/>
      <c r="S95" s="4"/>
      <c r="T95" s="4"/>
      <c r="U95" s="4"/>
    </row>
    <row r="96" spans="4:21" ht="12.75">
      <c r="D96" s="4"/>
      <c r="E96" s="4"/>
      <c r="F96" s="4"/>
      <c r="G96" s="4"/>
      <c r="H96" s="4"/>
      <c r="I96" s="4"/>
      <c r="J96" s="4"/>
      <c r="O96" s="186"/>
      <c r="P96" s="4"/>
      <c r="Q96" s="4"/>
      <c r="R96" s="4"/>
      <c r="S96" s="4"/>
      <c r="T96" s="4"/>
      <c r="U96" s="4"/>
    </row>
    <row r="97" spans="4:21" ht="12.75">
      <c r="D97" s="4"/>
      <c r="E97" s="4"/>
      <c r="F97" s="4"/>
      <c r="G97" s="4"/>
      <c r="H97" s="4"/>
      <c r="I97" s="4"/>
      <c r="J97" s="4"/>
      <c r="O97" s="186"/>
      <c r="P97" s="4"/>
      <c r="Q97" s="4"/>
      <c r="R97" s="4"/>
      <c r="S97" s="4"/>
      <c r="T97" s="4"/>
      <c r="U97" s="4"/>
    </row>
    <row r="98" spans="4:21" ht="12.75">
      <c r="D98" s="4"/>
      <c r="E98" s="4"/>
      <c r="F98" s="4"/>
      <c r="G98" s="4"/>
      <c r="H98" s="4"/>
      <c r="I98" s="4"/>
      <c r="J98" s="4"/>
      <c r="O98" s="186"/>
      <c r="P98" s="4"/>
      <c r="Q98" s="4"/>
      <c r="R98" s="4"/>
      <c r="S98" s="4"/>
      <c r="T98" s="4"/>
      <c r="U98" s="4"/>
    </row>
    <row r="99" spans="4:21" ht="12.75">
      <c r="D99" s="4"/>
      <c r="E99" s="4"/>
      <c r="F99" s="4"/>
      <c r="G99" s="4"/>
      <c r="H99" s="4"/>
      <c r="I99" s="4"/>
      <c r="J99" s="4"/>
      <c r="O99" s="186"/>
      <c r="P99" s="4"/>
      <c r="Q99" s="4"/>
      <c r="R99" s="4"/>
      <c r="S99" s="4"/>
      <c r="T99" s="4"/>
      <c r="U99" s="4"/>
    </row>
    <row r="100" spans="4:21" ht="12.75">
      <c r="D100" s="4"/>
      <c r="E100" s="4"/>
      <c r="F100" s="4"/>
      <c r="G100" s="4"/>
      <c r="H100" s="4"/>
      <c r="I100" s="4"/>
      <c r="J100" s="4"/>
      <c r="O100" s="186"/>
      <c r="P100" s="4"/>
      <c r="Q100" s="4"/>
      <c r="R100" s="4"/>
      <c r="S100" s="4"/>
      <c r="T100" s="4"/>
      <c r="U100" s="4"/>
    </row>
    <row r="101" spans="4:21" ht="12.75">
      <c r="D101" s="4"/>
      <c r="E101" s="4"/>
      <c r="F101" s="4"/>
      <c r="G101" s="4"/>
      <c r="H101" s="4"/>
      <c r="I101" s="4"/>
      <c r="J101" s="4"/>
      <c r="O101" s="186"/>
      <c r="P101" s="4"/>
      <c r="Q101" s="4"/>
      <c r="R101" s="4"/>
      <c r="S101" s="4"/>
      <c r="T101" s="4"/>
      <c r="U101" s="4"/>
    </row>
    <row r="102" spans="4:21" ht="12.75">
      <c r="D102" s="4"/>
      <c r="E102" s="4"/>
      <c r="F102" s="4"/>
      <c r="G102" s="4"/>
      <c r="H102" s="4"/>
      <c r="I102" s="4"/>
      <c r="J102" s="4"/>
      <c r="O102" s="186"/>
      <c r="P102" s="4"/>
      <c r="Q102" s="4"/>
      <c r="R102" s="4"/>
      <c r="S102" s="4"/>
      <c r="T102" s="4"/>
      <c r="U102" s="4"/>
    </row>
    <row r="103" spans="4:21" ht="12.75">
      <c r="D103" s="4"/>
      <c r="E103" s="4"/>
      <c r="F103" s="4"/>
      <c r="G103" s="4"/>
      <c r="H103" s="4"/>
      <c r="I103" s="4"/>
      <c r="J103" s="4"/>
      <c r="O103" s="186"/>
      <c r="P103" s="4"/>
      <c r="Q103" s="4"/>
      <c r="R103" s="4"/>
      <c r="S103" s="4"/>
      <c r="T103" s="4"/>
      <c r="U103" s="4"/>
    </row>
    <row r="104" spans="4:21" ht="12.75">
      <c r="D104" s="4"/>
      <c r="E104" s="4"/>
      <c r="F104" s="4"/>
      <c r="G104" s="4"/>
      <c r="H104" s="4"/>
      <c r="I104" s="4"/>
      <c r="J104" s="4"/>
      <c r="O104" s="186"/>
      <c r="P104" s="4"/>
      <c r="Q104" s="4"/>
      <c r="R104" s="4"/>
      <c r="S104" s="4"/>
      <c r="T104" s="4"/>
      <c r="U104" s="4"/>
    </row>
    <row r="105" spans="4:21" ht="12.75">
      <c r="D105" s="4"/>
      <c r="E105" s="4"/>
      <c r="F105" s="4"/>
      <c r="G105" s="4"/>
      <c r="H105" s="4"/>
      <c r="I105" s="4"/>
      <c r="J105" s="4"/>
      <c r="O105" s="186"/>
      <c r="P105" s="4"/>
      <c r="Q105" s="4"/>
      <c r="R105" s="4"/>
      <c r="S105" s="4"/>
      <c r="T105" s="4"/>
      <c r="U105" s="4"/>
    </row>
    <row r="106" spans="4:21" ht="12.75">
      <c r="D106" s="4"/>
      <c r="E106" s="4"/>
      <c r="F106" s="4"/>
      <c r="G106" s="4"/>
      <c r="H106" s="4"/>
      <c r="I106" s="4"/>
      <c r="J106" s="4"/>
      <c r="O106" s="186"/>
      <c r="P106" s="4"/>
      <c r="Q106" s="4"/>
      <c r="R106" s="4"/>
      <c r="S106" s="4"/>
      <c r="T106" s="4"/>
      <c r="U106" s="4"/>
    </row>
    <row r="107" spans="4:21" ht="12.75">
      <c r="D107" s="4"/>
      <c r="E107" s="4"/>
      <c r="F107" s="4"/>
      <c r="G107" s="4"/>
      <c r="H107" s="4"/>
      <c r="I107" s="4"/>
      <c r="J107" s="4"/>
      <c r="O107" s="186"/>
      <c r="P107" s="4"/>
      <c r="Q107" s="4"/>
      <c r="R107" s="4"/>
      <c r="S107" s="4"/>
      <c r="T107" s="4"/>
      <c r="U107" s="4"/>
    </row>
    <row r="108" spans="4:21" ht="12.75">
      <c r="D108" s="4"/>
      <c r="E108" s="4"/>
      <c r="F108" s="4"/>
      <c r="G108" s="4"/>
      <c r="H108" s="4"/>
      <c r="I108" s="4"/>
      <c r="J108" s="4"/>
      <c r="O108" s="186"/>
      <c r="P108" s="4"/>
      <c r="Q108" s="4"/>
      <c r="R108" s="4"/>
      <c r="S108" s="4"/>
      <c r="T108" s="4"/>
      <c r="U108" s="4"/>
    </row>
    <row r="109" spans="4:21" ht="12.75">
      <c r="D109" s="4"/>
      <c r="E109" s="4"/>
      <c r="F109" s="4"/>
      <c r="G109" s="4"/>
      <c r="H109" s="4"/>
      <c r="I109" s="4"/>
      <c r="J109" s="4"/>
      <c r="O109" s="186"/>
      <c r="P109" s="4"/>
      <c r="Q109" s="4"/>
      <c r="R109" s="4"/>
      <c r="S109" s="4"/>
      <c r="T109" s="4"/>
      <c r="U109" s="4"/>
    </row>
    <row r="110" spans="4:21" ht="12.75">
      <c r="D110" s="4"/>
      <c r="E110" s="4"/>
      <c r="F110" s="4"/>
      <c r="G110" s="4"/>
      <c r="H110" s="4"/>
      <c r="I110" s="4"/>
      <c r="J110" s="4"/>
      <c r="O110" s="186"/>
      <c r="P110" s="4"/>
      <c r="Q110" s="4"/>
      <c r="R110" s="4"/>
      <c r="S110" s="4"/>
      <c r="T110" s="4"/>
      <c r="U110" s="4"/>
    </row>
    <row r="111" spans="4:21" ht="12.75">
      <c r="D111" s="4"/>
      <c r="E111" s="4"/>
      <c r="F111" s="4"/>
      <c r="G111" s="4"/>
      <c r="H111" s="4"/>
      <c r="I111" s="4"/>
      <c r="J111" s="4"/>
      <c r="O111" s="186"/>
      <c r="P111" s="4"/>
      <c r="Q111" s="4"/>
      <c r="R111" s="4"/>
      <c r="S111" s="4"/>
      <c r="T111" s="4"/>
      <c r="U111" s="4"/>
    </row>
    <row r="112" spans="4:21" ht="12.75">
      <c r="D112" s="4"/>
      <c r="E112" s="4"/>
      <c r="F112" s="4"/>
      <c r="G112" s="4"/>
      <c r="H112" s="4"/>
      <c r="I112" s="4"/>
      <c r="J112" s="4"/>
      <c r="O112" s="186"/>
      <c r="P112" s="4"/>
      <c r="Q112" s="4"/>
      <c r="R112" s="4"/>
      <c r="S112" s="4"/>
      <c r="T112" s="4"/>
      <c r="U112" s="4"/>
    </row>
    <row r="113" spans="4:21" ht="12.75">
      <c r="D113" s="4"/>
      <c r="E113" s="4"/>
      <c r="F113" s="4"/>
      <c r="G113" s="4"/>
      <c r="H113" s="4"/>
      <c r="I113" s="4"/>
      <c r="J113" s="4"/>
      <c r="O113" s="186"/>
      <c r="P113" s="4"/>
      <c r="Q113" s="4"/>
      <c r="R113" s="4"/>
      <c r="S113" s="4"/>
      <c r="T113" s="4"/>
      <c r="U113" s="4"/>
    </row>
    <row r="114" spans="4:21" ht="12.75">
      <c r="D114" s="4"/>
      <c r="E114" s="4"/>
      <c r="F114" s="4"/>
      <c r="G114" s="4"/>
      <c r="H114" s="4"/>
      <c r="I114" s="4"/>
      <c r="J114" s="4"/>
      <c r="O114" s="186"/>
      <c r="P114" s="4"/>
      <c r="Q114" s="4"/>
      <c r="R114" s="4"/>
      <c r="S114" s="4"/>
      <c r="T114" s="4"/>
      <c r="U114" s="4"/>
    </row>
    <row r="115" spans="4:21" ht="12.75">
      <c r="D115" s="4"/>
      <c r="E115" s="4"/>
      <c r="F115" s="4"/>
      <c r="G115" s="4"/>
      <c r="H115" s="4"/>
      <c r="I115" s="4"/>
      <c r="J115" s="4"/>
      <c r="O115" s="186"/>
      <c r="P115" s="4"/>
      <c r="Q115" s="4"/>
      <c r="R115" s="4"/>
      <c r="S115" s="4"/>
      <c r="T115" s="4"/>
      <c r="U115" s="4"/>
    </row>
    <row r="116" spans="4:21" ht="12.75">
      <c r="D116" s="4"/>
      <c r="E116" s="4"/>
      <c r="F116" s="4"/>
      <c r="G116" s="4"/>
      <c r="H116" s="4"/>
      <c r="I116" s="4"/>
      <c r="J116" s="4"/>
      <c r="O116" s="186"/>
      <c r="P116" s="4"/>
      <c r="Q116" s="4"/>
      <c r="R116" s="4"/>
      <c r="S116" s="4"/>
      <c r="T116" s="4"/>
      <c r="U116" s="4"/>
    </row>
    <row r="117" spans="4:21" ht="12.75">
      <c r="D117" s="4"/>
      <c r="E117" s="4"/>
      <c r="F117" s="4"/>
      <c r="G117" s="4"/>
      <c r="H117" s="4"/>
      <c r="I117" s="4"/>
      <c r="J117" s="4"/>
      <c r="O117" s="186"/>
      <c r="P117" s="4"/>
      <c r="Q117" s="4"/>
      <c r="R117" s="4"/>
      <c r="S117" s="4"/>
      <c r="T117" s="4"/>
      <c r="U117" s="4"/>
    </row>
    <row r="118" spans="4:21" ht="12.75">
      <c r="D118" s="4"/>
      <c r="E118" s="4"/>
      <c r="F118" s="4"/>
      <c r="G118" s="4"/>
      <c r="H118" s="4"/>
      <c r="I118" s="4"/>
      <c r="J118" s="4"/>
      <c r="O118" s="186"/>
      <c r="P118" s="4"/>
      <c r="Q118" s="4"/>
      <c r="R118" s="4"/>
      <c r="S118" s="4"/>
      <c r="T118" s="4"/>
      <c r="U118" s="4"/>
    </row>
    <row r="119" spans="4:21" ht="12.75">
      <c r="D119" s="4"/>
      <c r="E119" s="4"/>
      <c r="F119" s="4"/>
      <c r="G119" s="4"/>
      <c r="H119" s="4"/>
      <c r="I119" s="4"/>
      <c r="J119" s="4"/>
      <c r="O119" s="186"/>
      <c r="P119" s="4"/>
      <c r="Q119" s="4"/>
      <c r="R119" s="4"/>
      <c r="S119" s="4"/>
      <c r="T119" s="4"/>
      <c r="U119" s="4"/>
    </row>
    <row r="120" spans="4:21" ht="12.75">
      <c r="D120" s="4"/>
      <c r="E120" s="4"/>
      <c r="F120" s="4"/>
      <c r="G120" s="4"/>
      <c r="H120" s="4"/>
      <c r="I120" s="4"/>
      <c r="J120" s="4"/>
      <c r="O120" s="186"/>
      <c r="P120" s="4"/>
      <c r="Q120" s="4"/>
      <c r="R120" s="4"/>
      <c r="S120" s="4"/>
      <c r="T120" s="4"/>
      <c r="U120" s="4"/>
    </row>
    <row r="121" spans="4:21" ht="12.75">
      <c r="D121" s="4"/>
      <c r="E121" s="4"/>
      <c r="F121" s="4"/>
      <c r="G121" s="4"/>
      <c r="H121" s="4"/>
      <c r="I121" s="4"/>
      <c r="J121" s="4"/>
      <c r="O121" s="186"/>
      <c r="P121" s="4"/>
      <c r="Q121" s="4"/>
      <c r="R121" s="4"/>
      <c r="S121" s="4"/>
      <c r="T121" s="4"/>
      <c r="U121" s="4"/>
    </row>
    <row r="122" spans="4:21" ht="12.75">
      <c r="D122" s="4"/>
      <c r="E122" s="4"/>
      <c r="F122" s="4"/>
      <c r="G122" s="4"/>
      <c r="H122" s="4"/>
      <c r="I122" s="4"/>
      <c r="J122" s="4"/>
      <c r="O122" s="186"/>
      <c r="P122" s="4"/>
      <c r="Q122" s="4"/>
      <c r="R122" s="4"/>
      <c r="S122" s="4"/>
      <c r="T122" s="4"/>
      <c r="U122" s="4"/>
    </row>
    <row r="123" spans="4:21" ht="12.75">
      <c r="D123" s="4"/>
      <c r="E123" s="4"/>
      <c r="F123" s="4"/>
      <c r="G123" s="4"/>
      <c r="H123" s="4"/>
      <c r="I123" s="4"/>
      <c r="J123" s="4"/>
      <c r="O123" s="186"/>
      <c r="P123" s="4"/>
      <c r="Q123" s="4"/>
      <c r="R123" s="4"/>
      <c r="S123" s="4"/>
      <c r="T123" s="4"/>
      <c r="U123" s="4"/>
    </row>
    <row r="124" spans="4:21" ht="12.75">
      <c r="D124" s="4"/>
      <c r="E124" s="4"/>
      <c r="F124" s="4"/>
      <c r="G124" s="4"/>
      <c r="H124" s="4"/>
      <c r="I124" s="4"/>
      <c r="J124" s="4"/>
      <c r="O124" s="186"/>
      <c r="P124" s="4"/>
      <c r="Q124" s="4"/>
      <c r="R124" s="4"/>
      <c r="S124" s="4"/>
      <c r="T124" s="4"/>
      <c r="U124" s="4"/>
    </row>
    <row r="125" spans="4:21" ht="12.75">
      <c r="D125" s="4"/>
      <c r="E125" s="4"/>
      <c r="F125" s="4"/>
      <c r="G125" s="4"/>
      <c r="H125" s="4"/>
      <c r="I125" s="4"/>
      <c r="J125" s="4"/>
      <c r="O125" s="186"/>
      <c r="P125" s="4"/>
      <c r="Q125" s="4"/>
      <c r="R125" s="4"/>
      <c r="S125" s="4"/>
      <c r="T125" s="4"/>
      <c r="U125" s="4"/>
    </row>
    <row r="126" spans="4:21" ht="12.75">
      <c r="D126" s="4"/>
      <c r="E126" s="4"/>
      <c r="F126" s="4"/>
      <c r="G126" s="4"/>
      <c r="H126" s="4"/>
      <c r="I126" s="4"/>
      <c r="J126" s="4"/>
      <c r="O126" s="186"/>
      <c r="P126" s="4"/>
      <c r="Q126" s="4"/>
      <c r="R126" s="4"/>
      <c r="S126" s="4"/>
      <c r="T126" s="4"/>
      <c r="U126" s="4"/>
    </row>
    <row r="127" spans="4:21" ht="12.75">
      <c r="D127" s="4"/>
      <c r="E127" s="4"/>
      <c r="F127" s="4"/>
      <c r="G127" s="4"/>
      <c r="H127" s="4"/>
      <c r="I127" s="4"/>
      <c r="J127" s="4"/>
      <c r="O127" s="186"/>
      <c r="P127" s="4"/>
      <c r="Q127" s="4"/>
      <c r="R127" s="4"/>
      <c r="S127" s="4"/>
      <c r="T127" s="4"/>
      <c r="U127" s="4"/>
    </row>
    <row r="128" spans="4:21" ht="12.75">
      <c r="D128" s="4"/>
      <c r="E128" s="4"/>
      <c r="F128" s="4"/>
      <c r="G128" s="4"/>
      <c r="H128" s="4"/>
      <c r="I128" s="4"/>
      <c r="J128" s="4"/>
      <c r="O128" s="186"/>
      <c r="P128" s="4"/>
      <c r="Q128" s="4"/>
      <c r="R128" s="4"/>
      <c r="S128" s="4"/>
      <c r="T128" s="4"/>
      <c r="U128" s="4"/>
    </row>
    <row r="129" spans="4:21" ht="12.75">
      <c r="D129" s="4"/>
      <c r="E129" s="4"/>
      <c r="F129" s="4"/>
      <c r="G129" s="4"/>
      <c r="H129" s="4"/>
      <c r="I129" s="4"/>
      <c r="J129" s="4"/>
      <c r="O129" s="186"/>
      <c r="P129" s="4"/>
      <c r="Q129" s="4"/>
      <c r="R129" s="4"/>
      <c r="S129" s="4"/>
      <c r="T129" s="4"/>
      <c r="U129" s="4"/>
    </row>
    <row r="130" spans="4:21" ht="12.75">
      <c r="D130" s="4"/>
      <c r="E130" s="4"/>
      <c r="F130" s="4"/>
      <c r="G130" s="4"/>
      <c r="H130" s="4"/>
      <c r="I130" s="4"/>
      <c r="J130" s="4"/>
      <c r="O130" s="186"/>
      <c r="P130" s="4"/>
      <c r="Q130" s="4"/>
      <c r="R130" s="4"/>
      <c r="S130" s="4"/>
      <c r="T130" s="4"/>
      <c r="U130" s="4"/>
    </row>
    <row r="131" spans="4:21" ht="12.75">
      <c r="D131" s="4"/>
      <c r="E131" s="4"/>
      <c r="F131" s="4"/>
      <c r="G131" s="4"/>
      <c r="H131" s="4"/>
      <c r="I131" s="4"/>
      <c r="J131" s="4"/>
      <c r="O131" s="186"/>
      <c r="P131" s="4"/>
      <c r="Q131" s="4"/>
      <c r="R131" s="4"/>
      <c r="S131" s="4"/>
      <c r="T131" s="4"/>
      <c r="U131" s="4"/>
    </row>
    <row r="132" spans="4:21" ht="12.75">
      <c r="D132" s="4"/>
      <c r="E132" s="4"/>
      <c r="F132" s="4"/>
      <c r="G132" s="4"/>
      <c r="H132" s="4"/>
      <c r="I132" s="4"/>
      <c r="J132" s="4"/>
      <c r="O132" s="186"/>
      <c r="P132" s="4"/>
      <c r="Q132" s="4"/>
      <c r="R132" s="4"/>
      <c r="S132" s="4"/>
      <c r="T132" s="4"/>
      <c r="U132" s="4"/>
    </row>
    <row r="133" spans="4:21" ht="12.75">
      <c r="D133" s="4"/>
      <c r="E133" s="4"/>
      <c r="F133" s="4"/>
      <c r="G133" s="4"/>
      <c r="H133" s="4"/>
      <c r="I133" s="4"/>
      <c r="J133" s="4"/>
      <c r="O133" s="186"/>
      <c r="P133" s="4"/>
      <c r="Q133" s="4"/>
      <c r="R133" s="4"/>
      <c r="S133" s="4"/>
      <c r="T133" s="4"/>
      <c r="U133" s="4"/>
    </row>
  </sheetData>
  <conditionalFormatting sqref="R10:R124">
    <cfRule type="cellIs" priority="1" dxfId="0" operator="lessThan" stopIfTrue="1">
      <formula>-1</formula>
    </cfRule>
    <cfRule type="cellIs" priority="2" dxfId="1" operator="greater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R92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46" sqref="R46"/>
    </sheetView>
  </sheetViews>
  <sheetFormatPr defaultColWidth="9.140625" defaultRowHeight="12.75"/>
  <cols>
    <col min="1" max="3" width="1.7109375" style="0" customWidth="1"/>
    <col min="4" max="4" width="17.00390625" style="0" customWidth="1"/>
    <col min="6" max="7" width="9.140625" style="89" customWidth="1"/>
    <col min="11" max="11" width="12.28125" style="49" hidden="1" customWidth="1"/>
    <col min="12" max="12" width="10.7109375" style="0" hidden="1" customWidth="1"/>
    <col min="13" max="16" width="0" style="0" hidden="1" customWidth="1"/>
    <col min="17" max="17" width="10.7109375" style="0" customWidth="1"/>
    <col min="20" max="24" width="0" style="0" hidden="1" customWidth="1"/>
    <col min="25" max="25" width="12.57421875" style="0" hidden="1" customWidth="1"/>
    <col min="26" max="26" width="9.57421875" style="0" customWidth="1"/>
    <col min="29" max="29" width="9.140625" style="0" hidden="1" customWidth="1"/>
    <col min="31" max="31" width="50.140625" style="0" customWidth="1"/>
    <col min="32" max="36" width="9.140625" style="0" hidden="1" customWidth="1"/>
  </cols>
  <sheetData>
    <row r="1" spans="1:44" ht="12.75">
      <c r="A1" s="4"/>
      <c r="B1" s="4"/>
      <c r="C1" s="4"/>
      <c r="D1" s="69" t="s">
        <v>163</v>
      </c>
      <c r="E1" s="2" t="s">
        <v>191</v>
      </c>
      <c r="F1" s="3"/>
      <c r="G1" s="3"/>
      <c r="H1" s="2"/>
      <c r="I1" s="2"/>
      <c r="J1" s="2"/>
      <c r="K1" s="70"/>
      <c r="L1" s="2"/>
      <c r="M1" s="2"/>
      <c r="N1" s="2"/>
      <c r="O1" s="2"/>
      <c r="P1" s="2"/>
      <c r="Q1" s="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2"/>
      <c r="AF1" s="2"/>
      <c r="AG1" s="60"/>
      <c r="AH1" s="60"/>
      <c r="AI1" s="60"/>
      <c r="AJ1" s="60"/>
      <c r="AK1" s="64"/>
      <c r="AL1" s="64"/>
      <c r="AM1" s="64"/>
      <c r="AN1" s="64"/>
      <c r="AO1" s="4"/>
      <c r="AP1" s="4"/>
      <c r="AQ1" s="4"/>
      <c r="AR1" s="4"/>
    </row>
    <row r="2" spans="1:44" ht="12.75">
      <c r="A2" s="4"/>
      <c r="B2" s="4"/>
      <c r="C2" s="4"/>
      <c r="D2" s="181" t="s">
        <v>190</v>
      </c>
      <c r="E2" s="2"/>
      <c r="F2" s="3"/>
      <c r="G2" s="3"/>
      <c r="H2" s="2"/>
      <c r="I2" s="2"/>
      <c r="J2" s="2"/>
      <c r="K2" s="70"/>
      <c r="L2" s="2"/>
      <c r="M2" s="2"/>
      <c r="N2" s="2"/>
      <c r="O2" s="2"/>
      <c r="P2" s="2"/>
      <c r="Q2" s="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2"/>
      <c r="AF2" s="2"/>
      <c r="AG2" s="60"/>
      <c r="AH2" s="60"/>
      <c r="AI2" s="60"/>
      <c r="AJ2" s="60"/>
      <c r="AK2" s="64"/>
      <c r="AL2" s="64"/>
      <c r="AM2" s="64"/>
      <c r="AN2" s="64"/>
      <c r="AO2" s="4"/>
      <c r="AP2" s="4"/>
      <c r="AQ2" s="4"/>
      <c r="AR2" s="4"/>
    </row>
    <row r="3" spans="1:44" ht="12.75">
      <c r="A3" s="4"/>
      <c r="B3" s="4"/>
      <c r="C3" s="4"/>
      <c r="D3" s="2"/>
      <c r="E3" s="2"/>
      <c r="F3" s="3"/>
      <c r="G3" s="3"/>
      <c r="H3" s="2"/>
      <c r="I3" s="2"/>
      <c r="J3" s="2"/>
      <c r="K3" s="70"/>
      <c r="L3" s="2"/>
      <c r="M3" s="2"/>
      <c r="N3" s="2"/>
      <c r="O3" s="2"/>
      <c r="P3" s="2"/>
      <c r="Q3" s="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"/>
      <c r="AF3" s="2"/>
      <c r="AG3" s="60"/>
      <c r="AH3" s="60"/>
      <c r="AI3" s="60"/>
      <c r="AJ3" s="60"/>
      <c r="AK3" s="64"/>
      <c r="AL3" s="64"/>
      <c r="AM3" s="64"/>
      <c r="AN3" s="64"/>
      <c r="AO3" s="4"/>
      <c r="AP3" s="4"/>
      <c r="AQ3" s="4"/>
      <c r="AR3" s="4"/>
    </row>
    <row r="4" spans="1:44" ht="12.75">
      <c r="A4" s="33"/>
      <c r="B4" s="4"/>
      <c r="C4" s="4"/>
      <c r="D4" s="2"/>
      <c r="E4" s="5" t="s">
        <v>0</v>
      </c>
      <c r="F4" s="85"/>
      <c r="G4" s="85"/>
      <c r="H4" s="2"/>
      <c r="I4" s="2"/>
      <c r="J4" s="15" t="s">
        <v>2</v>
      </c>
      <c r="K4" s="70"/>
      <c r="L4" s="2"/>
      <c r="M4" s="2"/>
      <c r="N4" s="2"/>
      <c r="O4" s="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0"/>
      <c r="AF4" s="2"/>
      <c r="AG4" s="60"/>
      <c r="AH4" s="60"/>
      <c r="AI4" s="60"/>
      <c r="AJ4" s="60"/>
      <c r="AK4" s="64"/>
      <c r="AL4" s="64"/>
      <c r="AM4" s="64"/>
      <c r="AN4" s="64"/>
      <c r="AO4" s="4"/>
      <c r="AP4" s="4"/>
      <c r="AQ4" s="4"/>
      <c r="AR4" s="4"/>
    </row>
    <row r="5" spans="1:44" ht="12.75">
      <c r="A5" s="34"/>
      <c r="B5" s="4"/>
      <c r="C5" s="4"/>
      <c r="D5" s="2"/>
      <c r="E5" s="2" t="s">
        <v>1</v>
      </c>
      <c r="F5" s="3"/>
      <c r="G5" s="3"/>
      <c r="H5" s="6">
        <f>'All data '!F5</f>
        <v>4.9475E-11</v>
      </c>
      <c r="I5" s="2"/>
      <c r="J5" s="3" t="s">
        <v>4</v>
      </c>
      <c r="K5" s="70"/>
      <c r="L5" s="2"/>
      <c r="M5" s="2"/>
      <c r="N5" s="2"/>
      <c r="O5" s="2"/>
      <c r="P5" s="12" t="s">
        <v>18</v>
      </c>
      <c r="Q5" s="12"/>
      <c r="R5" s="2" t="s">
        <v>136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"/>
      <c r="AF5" s="2"/>
      <c r="AG5" s="60"/>
      <c r="AH5" s="60"/>
      <c r="AI5" s="60"/>
      <c r="AJ5" s="60"/>
      <c r="AK5" s="64"/>
      <c r="AL5" s="64"/>
      <c r="AM5" s="64"/>
      <c r="AN5" s="64"/>
      <c r="AO5" s="4"/>
      <c r="AP5" s="4"/>
      <c r="AQ5" s="4"/>
      <c r="AR5" s="4"/>
    </row>
    <row r="6" spans="1:44" ht="12.75">
      <c r="A6" s="34"/>
      <c r="B6" s="4"/>
      <c r="C6" s="4"/>
      <c r="D6" s="2"/>
      <c r="E6" s="2" t="s">
        <v>3</v>
      </c>
      <c r="F6" s="3"/>
      <c r="G6" s="3"/>
      <c r="H6" s="6">
        <f>'All data '!F6</f>
        <v>1.55125E-10</v>
      </c>
      <c r="I6" s="2"/>
      <c r="J6" s="3" t="s">
        <v>135</v>
      </c>
      <c r="K6" s="70"/>
      <c r="L6" s="2"/>
      <c r="M6" s="2"/>
      <c r="N6" s="2"/>
      <c r="O6" s="2"/>
      <c r="P6" s="12" t="s">
        <v>6</v>
      </c>
      <c r="Q6" s="12"/>
      <c r="R6" s="2" t="s">
        <v>134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"/>
      <c r="AF6" s="2"/>
      <c r="AG6" s="60"/>
      <c r="AH6" s="60"/>
      <c r="AI6" s="60"/>
      <c r="AJ6" s="60"/>
      <c r="AK6" s="64"/>
      <c r="AL6" s="64"/>
      <c r="AM6" s="64"/>
      <c r="AN6" s="64"/>
      <c r="AO6" s="4"/>
      <c r="AP6" s="4"/>
      <c r="AQ6" s="4"/>
      <c r="AR6" s="4"/>
    </row>
    <row r="7" spans="1:44" ht="12.75">
      <c r="A7" s="34"/>
      <c r="B7" s="4"/>
      <c r="C7" s="4"/>
      <c r="D7" s="2"/>
      <c r="E7" s="2" t="s">
        <v>5</v>
      </c>
      <c r="F7" s="3"/>
      <c r="G7" s="3"/>
      <c r="H7" s="6">
        <f>'All data '!F7</f>
        <v>9.8485E-10</v>
      </c>
      <c r="I7" s="2"/>
      <c r="J7" s="3" t="s">
        <v>132</v>
      </c>
      <c r="K7" s="70"/>
      <c r="L7" s="2"/>
      <c r="M7" s="2"/>
      <c r="N7" s="2"/>
      <c r="O7" s="2"/>
      <c r="P7" s="12" t="s">
        <v>6</v>
      </c>
      <c r="Q7" s="12"/>
      <c r="R7" s="13" t="s">
        <v>133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"/>
      <c r="AF7" s="2"/>
      <c r="AG7" s="60"/>
      <c r="AH7" s="60"/>
      <c r="AI7" s="60"/>
      <c r="AJ7" s="60"/>
      <c r="AK7" s="64"/>
      <c r="AL7" s="64"/>
      <c r="AM7" s="64"/>
      <c r="AN7" s="64"/>
      <c r="AO7" s="4"/>
      <c r="AP7" s="4"/>
      <c r="AQ7" s="4"/>
      <c r="AR7" s="4"/>
    </row>
    <row r="8" spans="1:44" ht="12.75">
      <c r="A8" s="4"/>
      <c r="B8" s="4"/>
      <c r="C8" s="4"/>
      <c r="D8" s="1" t="str">
        <f>'All data '!D8</f>
        <v> </v>
      </c>
      <c r="E8" s="20" t="str">
        <f>'All data '!E8</f>
        <v> </v>
      </c>
      <c r="F8" s="86"/>
      <c r="G8" s="87"/>
      <c r="H8" s="28" t="str">
        <f>'All data '!F8</f>
        <v>Analysis (PPM)</v>
      </c>
      <c r="I8" s="29"/>
      <c r="J8" s="21"/>
      <c r="K8" s="139"/>
      <c r="L8" s="139" t="s">
        <v>8</v>
      </c>
      <c r="M8" s="137" t="s">
        <v>9</v>
      </c>
      <c r="N8" s="137"/>
      <c r="O8" s="137"/>
      <c r="P8" s="135" t="s">
        <v>10</v>
      </c>
      <c r="Q8" s="151" t="str">
        <f>'All data '!O8</f>
        <v>Calculated</v>
      </c>
      <c r="R8" s="74" t="s">
        <v>162</v>
      </c>
      <c r="S8" s="75"/>
      <c r="T8" s="71" t="s">
        <v>161</v>
      </c>
      <c r="U8" s="68"/>
      <c r="V8" s="21" t="s">
        <v>9</v>
      </c>
      <c r="W8" s="21"/>
      <c r="X8" s="21"/>
      <c r="Y8" s="1" t="s">
        <v>10</v>
      </c>
      <c r="Z8" s="75"/>
      <c r="AA8" s="77" t="s">
        <v>165</v>
      </c>
      <c r="AB8" s="78"/>
      <c r="AC8" s="12"/>
      <c r="AD8" s="78"/>
      <c r="AE8" s="1"/>
      <c r="AF8" s="1" t="str">
        <f>'All data '!U8</f>
        <v>comments2</v>
      </c>
      <c r="AG8" s="61">
        <f>'All data '!V8</f>
        <v>0</v>
      </c>
      <c r="AH8" s="61"/>
      <c r="AI8" s="61"/>
      <c r="AJ8" s="61"/>
      <c r="AK8" s="64"/>
      <c r="AL8" s="64"/>
      <c r="AM8" s="64"/>
      <c r="AN8" s="64"/>
      <c r="AO8" s="18" t="str">
        <f>'All data '!AD8</f>
        <v>Stage coordinates (microns)</v>
      </c>
      <c r="AP8" s="18"/>
      <c r="AQ8" s="18"/>
      <c r="AR8" s="4"/>
    </row>
    <row r="9" spans="1:44" ht="13.5" thickBot="1">
      <c r="A9" s="4"/>
      <c r="B9" s="4"/>
      <c r="C9" s="4"/>
      <c r="D9" s="22" t="str">
        <f>'All data '!D9</f>
        <v>Sample-grain-pt</v>
      </c>
      <c r="E9" s="23" t="str">
        <f>'All data '!E9</f>
        <v>Y</v>
      </c>
      <c r="F9" s="88" t="s">
        <v>169</v>
      </c>
      <c r="G9" s="88" t="s">
        <v>170</v>
      </c>
      <c r="H9" s="23" t="str">
        <f>'All data '!F9</f>
        <v>Th</v>
      </c>
      <c r="I9" s="23" t="str">
        <f>'All data '!G9</f>
        <v>U</v>
      </c>
      <c r="J9" s="23" t="str">
        <f>'All data '!H9</f>
        <v>Pb</v>
      </c>
      <c r="K9" s="140" t="s">
        <v>15</v>
      </c>
      <c r="L9" s="140" t="s">
        <v>14</v>
      </c>
      <c r="M9" s="138" t="s">
        <v>157</v>
      </c>
      <c r="N9" s="138" t="s">
        <v>158</v>
      </c>
      <c r="O9" s="138" t="s">
        <v>159</v>
      </c>
      <c r="P9" s="136"/>
      <c r="Q9" s="151" t="str">
        <f>'All data '!O9</f>
        <v>Age (Ma)</v>
      </c>
      <c r="R9" s="76" t="s">
        <v>16</v>
      </c>
      <c r="S9" s="76" t="s">
        <v>88</v>
      </c>
      <c r="T9" s="72" t="s">
        <v>15</v>
      </c>
      <c r="U9" s="25" t="s">
        <v>164</v>
      </c>
      <c r="V9" s="73" t="s">
        <v>157</v>
      </c>
      <c r="W9" s="73" t="s">
        <v>158</v>
      </c>
      <c r="X9" s="73" t="s">
        <v>159</v>
      </c>
      <c r="Y9" s="26"/>
      <c r="Z9" s="76" t="s">
        <v>183</v>
      </c>
      <c r="AA9" s="79" t="s">
        <v>16</v>
      </c>
      <c r="AB9" s="79" t="s">
        <v>88</v>
      </c>
      <c r="AC9" s="27" t="str">
        <f>'All data '!S9</f>
        <v>session</v>
      </c>
      <c r="AD9" s="79" t="s">
        <v>183</v>
      </c>
      <c r="AE9" s="25" t="str">
        <f>'All data '!T9</f>
        <v>comments</v>
      </c>
      <c r="AF9" s="32"/>
      <c r="AG9" s="62" t="str">
        <f>'All data '!V9</f>
        <v>Y</v>
      </c>
      <c r="AH9" s="62" t="str">
        <f>'All data '!W9</f>
        <v>Th</v>
      </c>
      <c r="AI9" s="62" t="str">
        <f>'All data '!X9</f>
        <v>U</v>
      </c>
      <c r="AJ9" s="62" t="str">
        <f>'All data '!Y9</f>
        <v>Pb</v>
      </c>
      <c r="AK9" s="65" t="str">
        <f>'All data '!Z9</f>
        <v>Y(1sigma)</v>
      </c>
      <c r="AL9" s="65" t="str">
        <f>'All data '!AA9</f>
        <v>U(1sigma)</v>
      </c>
      <c r="AM9" s="65" t="str">
        <f>'All data '!AB9</f>
        <v>Th(1sigma)</v>
      </c>
      <c r="AN9" s="65" t="str">
        <f>'All data '!AC9</f>
        <v>Pb(1sigma)</v>
      </c>
      <c r="AO9" s="19" t="str">
        <f>'All data '!AD9</f>
        <v>x</v>
      </c>
      <c r="AP9" s="19" t="str">
        <f>'All data '!AE9</f>
        <v>y</v>
      </c>
      <c r="AQ9" s="19" t="str">
        <f>'All data '!AF9</f>
        <v>z</v>
      </c>
      <c r="AR9" s="4"/>
    </row>
    <row r="10" spans="1:44" s="101" customFormat="1" ht="13.5" thickTop="1">
      <c r="A10" s="57"/>
      <c r="B10" s="57"/>
      <c r="C10" s="57"/>
      <c r="D10" s="40" t="str">
        <f>'All data '!D10</f>
        <v>JB54-test</v>
      </c>
      <c r="E10" s="40">
        <f>'All data '!E10</f>
        <v>5080</v>
      </c>
      <c r="F10" s="125">
        <f>+E10+(AK10*10^4)</f>
        <v>5096.48</v>
      </c>
      <c r="G10" s="125">
        <f>+E10-(AK10*10^4)</f>
        <v>5063.52</v>
      </c>
      <c r="H10" s="40">
        <f>'All data '!F10</f>
        <v>34425</v>
      </c>
      <c r="I10" s="40">
        <f>'All data '!G10</f>
        <v>4401</v>
      </c>
      <c r="J10" s="40">
        <f>'All data '!H10</f>
        <v>3254</v>
      </c>
      <c r="K10" s="126">
        <f>J10-(F10*0.0018)</f>
        <v>3244.826336</v>
      </c>
      <c r="L10" s="127">
        <f>M10+N10+O10</f>
        <v>3244.8263357399783</v>
      </c>
      <c r="M10" s="127">
        <f aca="true" t="shared" si="0" ref="M10:M41">(H10/232)*((EXP($H$5*$P10))-1)*208</f>
        <v>2234.1775239528506</v>
      </c>
      <c r="N10" s="127">
        <f aca="true" t="shared" si="1" ref="N10:N41">((I10/238.04*0.9928))*((EXP($H$6*$P10))-1)*206</f>
        <v>926.3651296693557</v>
      </c>
      <c r="O10" s="127">
        <f aca="true" t="shared" si="2" ref="O10:O41">((I10/235*0.0072))*((EXP($H$7*$P10))-1)*207</f>
        <v>84.28368211777185</v>
      </c>
      <c r="P10" s="128">
        <f>R10*1000000</f>
        <v>1412596614.5187478</v>
      </c>
      <c r="Q10" s="143">
        <f>'All data '!O10</f>
        <v>1412.6085842138848</v>
      </c>
      <c r="R10" s="147">
        <v>1412.5966145187479</v>
      </c>
      <c r="S10" s="39">
        <f aca="true" t="shared" si="3" ref="S10:S41">+L10-K10</f>
        <v>-2.6002180675277486E-07</v>
      </c>
      <c r="T10" s="126">
        <f>J10-(G10*0.0018)</f>
        <v>3244.885664</v>
      </c>
      <c r="U10" s="127">
        <f>V10+W10+X10</f>
        <v>3244.8856637385907</v>
      </c>
      <c r="V10" s="127">
        <f>(H10/232)*((EXP($H$5*$Y10))-1)*208</f>
        <v>2234.2167248631076</v>
      </c>
      <c r="W10" s="127">
        <f>((I10/238.04*0.9928))*((EXP($H$6*$Y10))-1)*206</f>
        <v>926.382611555171</v>
      </c>
      <c r="X10" s="127">
        <f>((I10/235*0.0072))*((EXP($H$7*$Y10))-1)*207</f>
        <v>84.28632732031187</v>
      </c>
      <c r="Y10" s="128">
        <f>AA10*1000000</f>
        <v>1412620553.6687143</v>
      </c>
      <c r="Z10" s="39">
        <f>+Q10-R10</f>
        <v>0.011969695136940572</v>
      </c>
      <c r="AA10" s="145">
        <v>1412.6205536687144</v>
      </c>
      <c r="AB10" s="39">
        <f>+U10-T10</f>
        <v>-2.6140924092032947E-07</v>
      </c>
      <c r="AC10" s="39" t="str">
        <f>'All data '!S10</f>
        <v>session 2</v>
      </c>
      <c r="AD10" s="39">
        <f>+Q10-AA10</f>
        <v>-0.011969454829568349</v>
      </c>
      <c r="AE10" s="40" t="str">
        <f>'All data '!T10</f>
        <v>Tusas sample standard 1.41 Ga (range 1.4-1.45) @ Umass</v>
      </c>
      <c r="AF10" s="40">
        <f>'All data '!U10</f>
        <v>0</v>
      </c>
      <c r="AG10" s="129">
        <f>'All data '!V10</f>
        <v>0.508</v>
      </c>
      <c r="AH10" s="129">
        <f>'All data '!X10</f>
        <v>0.4401</v>
      </c>
      <c r="AI10" s="129">
        <f>'All data '!W10</f>
        <v>3.4425</v>
      </c>
      <c r="AJ10" s="129">
        <f>'All data '!Y10</f>
        <v>0.3254</v>
      </c>
      <c r="AK10" s="130">
        <f>'All data '!Z10</f>
        <v>0.001648</v>
      </c>
      <c r="AL10" s="130">
        <f>'All data '!AA10</f>
        <v>0.00502</v>
      </c>
      <c r="AM10" s="130">
        <f>'All data '!AB10</f>
        <v>0.019453</v>
      </c>
      <c r="AN10" s="130">
        <f>'All data '!AC10</f>
        <v>0.002148</v>
      </c>
      <c r="AO10" s="41">
        <f>'All data '!AD10</f>
        <v>-11381</v>
      </c>
      <c r="AP10" s="41">
        <f>'All data '!AE10</f>
        <v>16355</v>
      </c>
      <c r="AQ10" s="41">
        <f>'All data '!AF10</f>
        <v>116</v>
      </c>
      <c r="AR10" s="57"/>
    </row>
    <row r="11" spans="1:44" s="101" customFormat="1" ht="12.75">
      <c r="A11" s="57"/>
      <c r="B11" s="57"/>
      <c r="C11" s="57"/>
      <c r="D11" s="40" t="str">
        <f>'All data '!D11</f>
        <v>JB54-test2</v>
      </c>
      <c r="E11" s="40">
        <f>'All data '!E11</f>
        <v>5415</v>
      </c>
      <c r="F11" s="125">
        <f>+E11+(AK11*10^4)</f>
        <v>5431.91</v>
      </c>
      <c r="G11" s="125">
        <f>+E11-(AK11*10^4)</f>
        <v>5398.09</v>
      </c>
      <c r="H11" s="40">
        <f>'All data '!F11</f>
        <v>33787</v>
      </c>
      <c r="I11" s="40">
        <f>'All data '!G11</f>
        <v>5096.000000000001</v>
      </c>
      <c r="J11" s="40">
        <f>'All data '!H11</f>
        <v>3461</v>
      </c>
      <c r="K11" s="126">
        <f aca="true" t="shared" si="4" ref="K11:K74">J11-(F11*0.0018)</f>
        <v>3451.222562</v>
      </c>
      <c r="L11" s="127">
        <f>M11+N11+O11</f>
        <v>3451.22256204276</v>
      </c>
      <c r="M11" s="127">
        <f t="shared" si="0"/>
        <v>2247.624363984439</v>
      </c>
      <c r="N11" s="127">
        <f t="shared" si="1"/>
        <v>1101.5673700324096</v>
      </c>
      <c r="O11" s="127">
        <f t="shared" si="2"/>
        <v>102.03082802591136</v>
      </c>
      <c r="P11" s="128">
        <f>R11*1000000</f>
        <v>1446697896.4940648</v>
      </c>
      <c r="Q11" s="143">
        <f>'All data '!O11</f>
        <v>1446.709638240852</v>
      </c>
      <c r="R11" s="147">
        <v>1446.6978964940647</v>
      </c>
      <c r="S11" s="39">
        <f t="shared" si="3"/>
        <v>4.275989340385422E-08</v>
      </c>
      <c r="T11" s="126">
        <f>J11-(G11*0.0018)</f>
        <v>3451.283438</v>
      </c>
      <c r="U11" s="127">
        <f>V11+W11+X11</f>
        <v>3451.283438042808</v>
      </c>
      <c r="V11" s="127">
        <f aca="true" t="shared" si="5" ref="V11:V74">(H11/232)*((EXP($H$5*$Y11))-1)*208</f>
        <v>2247.662169987008</v>
      </c>
      <c r="W11" s="127">
        <f aca="true" t="shared" si="6" ref="W11:W74">((I11/238.04*0.9928))*((EXP($H$6*$Y11))-1)*206</f>
        <v>1101.5873327618585</v>
      </c>
      <c r="X11" s="127">
        <f aca="true" t="shared" si="7" ref="X11:X74">((I11/235*0.0072))*((EXP($H$7*$Y11))-1)*207</f>
        <v>102.03393529394123</v>
      </c>
      <c r="Y11" s="128">
        <f aca="true" t="shared" si="8" ref="Y11:Y74">AA11*1000000</f>
        <v>1446721380.1079178</v>
      </c>
      <c r="Z11" s="39">
        <f aca="true" t="shared" si="9" ref="Z11:Z74">+Q11-R11</f>
        <v>0.011741746787265583</v>
      </c>
      <c r="AA11" s="145">
        <v>1446.7213801079179</v>
      </c>
      <c r="AB11" s="39">
        <f aca="true" t="shared" si="10" ref="AB11:AB74">+U11-T11</f>
        <v>4.2808096623048186E-08</v>
      </c>
      <c r="AC11" s="39" t="str">
        <f>'All data '!S11</f>
        <v>session 2</v>
      </c>
      <c r="AD11" s="39">
        <f aca="true" t="shared" si="11" ref="AD11:AD74">+Q11-AA11</f>
        <v>-0.01174186706589353</v>
      </c>
      <c r="AE11" s="40" t="str">
        <f>'All data '!T11</f>
        <v>Tusas sample standard 1.41 Ga (range 1.4-1.45) @ Umass</v>
      </c>
      <c r="AF11" s="40">
        <f>'All data '!U11</f>
        <v>0</v>
      </c>
      <c r="AG11" s="131">
        <f>'All data '!V11</f>
        <v>0.5415</v>
      </c>
      <c r="AH11" s="131">
        <f>'All data '!X11</f>
        <v>0.5096</v>
      </c>
      <c r="AI11" s="131">
        <f>'All data '!W11</f>
        <v>3.3787</v>
      </c>
      <c r="AJ11" s="131">
        <f>'All data '!Y11</f>
        <v>0.3461</v>
      </c>
      <c r="AK11" s="132">
        <f>'All data '!Z11</f>
        <v>0.001691</v>
      </c>
      <c r="AL11" s="132">
        <f>'All data '!AA11</f>
        <v>0.005134</v>
      </c>
      <c r="AM11" s="132">
        <f>'All data '!AB11</f>
        <v>0.019203</v>
      </c>
      <c r="AN11" s="132">
        <f>'All data '!AC11</f>
        <v>0.002175</v>
      </c>
      <c r="AO11" s="40">
        <f>'All data '!AD11</f>
        <v>-11370</v>
      </c>
      <c r="AP11" s="40">
        <f>'All data '!AE11</f>
        <v>16355</v>
      </c>
      <c r="AQ11" s="41">
        <f>'All data '!AF11</f>
        <v>116</v>
      </c>
      <c r="AR11" s="57"/>
    </row>
    <row r="12" spans="1:44" ht="12.75">
      <c r="A12" s="4"/>
      <c r="B12" s="4"/>
      <c r="C12" s="4"/>
      <c r="D12" s="11">
        <f>'All data '!D12</f>
        <v>0</v>
      </c>
      <c r="E12" s="2">
        <f>'All data '!E12</f>
        <v>0</v>
      </c>
      <c r="F12" s="90">
        <f>+E12+(AK12*10^4)</f>
        <v>0</v>
      </c>
      <c r="G12" s="90">
        <f>+E12-(AK12*10^4)</f>
        <v>0</v>
      </c>
      <c r="H12" s="2">
        <f>'All data '!F12</f>
        <v>0</v>
      </c>
      <c r="I12" s="11">
        <f>'All data '!G12</f>
        <v>0</v>
      </c>
      <c r="J12" s="11">
        <f>'All data '!H12</f>
        <v>0</v>
      </c>
      <c r="K12" s="81">
        <f t="shared" si="4"/>
        <v>0</v>
      </c>
      <c r="L12" s="3">
        <f aca="true" t="shared" si="12" ref="L12:L87">M12+N12+O12</f>
        <v>0</v>
      </c>
      <c r="M12" s="3">
        <f t="shared" si="0"/>
        <v>0</v>
      </c>
      <c r="N12" s="3">
        <f t="shared" si="1"/>
        <v>0</v>
      </c>
      <c r="O12" s="3">
        <f t="shared" si="2"/>
        <v>0</v>
      </c>
      <c r="P12" s="8">
        <f aca="true" t="shared" si="13" ref="P12:P87">R12*1000000</f>
        <v>0</v>
      </c>
      <c r="Q12" s="15">
        <f>'All data '!O12</f>
        <v>0</v>
      </c>
      <c r="R12" s="147">
        <v>0</v>
      </c>
      <c r="S12" s="16">
        <f t="shared" si="3"/>
        <v>0</v>
      </c>
      <c r="T12" s="81">
        <f>J12-(G12*0.0018)</f>
        <v>0</v>
      </c>
      <c r="U12" s="3">
        <f aca="true" t="shared" si="14" ref="U12:U87">V12+W12+X12</f>
        <v>0</v>
      </c>
      <c r="V12" s="80">
        <f t="shared" si="5"/>
        <v>0</v>
      </c>
      <c r="W12" s="80">
        <f t="shared" si="6"/>
        <v>0</v>
      </c>
      <c r="X12" s="80">
        <f t="shared" si="7"/>
        <v>0</v>
      </c>
      <c r="Y12" s="82">
        <f t="shared" si="8"/>
        <v>0</v>
      </c>
      <c r="Z12" s="16">
        <f t="shared" si="9"/>
        <v>0</v>
      </c>
      <c r="AA12" s="145">
        <v>0</v>
      </c>
      <c r="AB12" s="16">
        <f t="shared" si="10"/>
        <v>0</v>
      </c>
      <c r="AC12" s="16">
        <f>'All data '!S12</f>
        <v>0</v>
      </c>
      <c r="AD12" s="16">
        <f t="shared" si="11"/>
        <v>0</v>
      </c>
      <c r="AE12" s="2">
        <f>'All data '!T12</f>
        <v>0</v>
      </c>
      <c r="AF12" s="2">
        <f>'All data '!U12</f>
        <v>0</v>
      </c>
      <c r="AG12" s="63">
        <f>'All data '!V12</f>
        <v>0</v>
      </c>
      <c r="AH12" s="63">
        <f>'All data '!X12</f>
        <v>0</v>
      </c>
      <c r="AI12" s="63">
        <f>'All data '!W12</f>
        <v>0</v>
      </c>
      <c r="AJ12" s="63">
        <f>'All data '!Y12</f>
        <v>0</v>
      </c>
      <c r="AK12" s="66">
        <f>'All data '!Z12</f>
        <v>0</v>
      </c>
      <c r="AL12" s="66">
        <f>'All data '!AA12</f>
        <v>0</v>
      </c>
      <c r="AM12" s="66">
        <f>'All data '!AB12</f>
        <v>0</v>
      </c>
      <c r="AN12" s="66">
        <f>'All data '!AC12</f>
        <v>0</v>
      </c>
      <c r="AO12" s="17">
        <f>'All data '!AD12</f>
        <v>0</v>
      </c>
      <c r="AP12" s="17">
        <f>'All data '!AE12</f>
        <v>0</v>
      </c>
      <c r="AQ12" s="17">
        <f>'All data '!AF12</f>
        <v>0</v>
      </c>
      <c r="AR12" s="4"/>
    </row>
    <row r="13" spans="1:44" ht="12.75">
      <c r="A13" s="4"/>
      <c r="B13" s="4"/>
      <c r="C13" s="4"/>
      <c r="D13" s="11" t="str">
        <f>'All data '!D13</f>
        <v>arr96114a-1tr-1</v>
      </c>
      <c r="E13" s="2">
        <f>'All data '!E13</f>
        <v>16766</v>
      </c>
      <c r="F13" s="90">
        <f aca="true" t="shared" si="15" ref="F13:F76">+E13+(AK13*10^4)</f>
        <v>16799.81</v>
      </c>
      <c r="G13" s="90">
        <f aca="true" t="shared" si="16" ref="G13:G76">+E13-(AK13*10^4)</f>
        <v>16732.19</v>
      </c>
      <c r="H13" s="2">
        <f>'All data '!F13</f>
        <v>23235</v>
      </c>
      <c r="I13" s="11">
        <f>'All data '!G13</f>
        <v>5590.000000000001</v>
      </c>
      <c r="J13" s="11">
        <f>'All data '!H13</f>
        <v>2900</v>
      </c>
      <c r="K13" s="81">
        <f t="shared" si="4"/>
        <v>2869.760342</v>
      </c>
      <c r="L13" s="3">
        <f t="shared" si="12"/>
        <v>2869.7603420559185</v>
      </c>
      <c r="M13" s="3">
        <f t="shared" si="0"/>
        <v>1547.6039799743442</v>
      </c>
      <c r="N13" s="3">
        <f t="shared" si="1"/>
        <v>1209.9810378408804</v>
      </c>
      <c r="O13" s="3">
        <f t="shared" si="2"/>
        <v>112.17532424069397</v>
      </c>
      <c r="P13" s="8">
        <f t="shared" si="13"/>
        <v>1448444707.2843642</v>
      </c>
      <c r="Q13" s="15">
        <f>'All data '!O13</f>
        <v>1448.4725557783593</v>
      </c>
      <c r="R13" s="147">
        <v>1448.4447072843643</v>
      </c>
      <c r="S13" s="16">
        <f t="shared" si="3"/>
        <v>5.591846274910495E-08</v>
      </c>
      <c r="T13" s="81">
        <f>J13-(G13*0.0018)</f>
        <v>2869.882058</v>
      </c>
      <c r="U13" s="3">
        <f t="shared" si="14"/>
        <v>2869.882058055926</v>
      </c>
      <c r="V13" s="80">
        <f t="shared" si="5"/>
        <v>1547.6656476974704</v>
      </c>
      <c r="W13" s="80">
        <f t="shared" si="6"/>
        <v>1210.0329880508398</v>
      </c>
      <c r="X13" s="80">
        <f t="shared" si="7"/>
        <v>112.18342230761587</v>
      </c>
      <c r="Y13" s="82">
        <f t="shared" si="8"/>
        <v>1448500404.201919</v>
      </c>
      <c r="Z13" s="16">
        <f t="shared" si="9"/>
        <v>0.02784849399495215</v>
      </c>
      <c r="AA13" s="145">
        <v>1448.500404201919</v>
      </c>
      <c r="AB13" s="16">
        <f t="shared" si="10"/>
        <v>5.592573870671913E-08</v>
      </c>
      <c r="AC13" s="16" t="str">
        <f>'All data '!S13</f>
        <v>session 2</v>
      </c>
      <c r="AD13" s="16">
        <f t="shared" si="11"/>
        <v>-0.027848423559817093</v>
      </c>
      <c r="AE13" s="2" t="str">
        <f>'All data '!T13</f>
        <v>high Th core</v>
      </c>
      <c r="AF13" s="2">
        <f>'All data '!U13</f>
        <v>0</v>
      </c>
      <c r="AG13" s="63">
        <f>'All data '!V13</f>
        <v>1.6766</v>
      </c>
      <c r="AH13" s="63">
        <f>'All data '!X13</f>
        <v>0.559</v>
      </c>
      <c r="AI13" s="63">
        <f>'All data '!W13</f>
        <v>2.3235</v>
      </c>
      <c r="AJ13" s="63">
        <f>'All data '!Y13</f>
        <v>0.29</v>
      </c>
      <c r="AK13" s="66">
        <f>'All data '!Z13</f>
        <v>0.003381</v>
      </c>
      <c r="AL13" s="66">
        <f>'All data '!AA13</f>
        <v>0.005225</v>
      </c>
      <c r="AM13" s="66">
        <f>'All data '!AB13</f>
        <v>0.013615</v>
      </c>
      <c r="AN13" s="66">
        <f>'All data '!AC13</f>
        <v>0.002118</v>
      </c>
      <c r="AO13" s="17">
        <f>'All data '!AD13</f>
        <v>-21510</v>
      </c>
      <c r="AP13" s="17">
        <f>'All data '!AE13</f>
        <v>20199</v>
      </c>
      <c r="AQ13" s="17">
        <f>'All data '!AF13</f>
        <v>112</v>
      </c>
      <c r="AR13" s="4"/>
    </row>
    <row r="14" spans="1:44" ht="12.75">
      <c r="A14" s="4"/>
      <c r="B14" s="4"/>
      <c r="C14" s="4"/>
      <c r="D14" s="11" t="str">
        <f>'All data '!D14</f>
        <v>arr96114a-1tr-2</v>
      </c>
      <c r="E14" s="2">
        <f>'All data '!E14</f>
        <v>16608</v>
      </c>
      <c r="F14" s="90">
        <f t="shared" si="15"/>
        <v>16641.62</v>
      </c>
      <c r="G14" s="90">
        <f t="shared" si="16"/>
        <v>16574.38</v>
      </c>
      <c r="H14" s="2">
        <f>'All data '!F14</f>
        <v>23661</v>
      </c>
      <c r="I14" s="11">
        <f>'All data '!G14</f>
        <v>5661.000000000001</v>
      </c>
      <c r="J14" s="11">
        <f>'All data '!H14</f>
        <v>2853</v>
      </c>
      <c r="K14" s="81">
        <f t="shared" si="4"/>
        <v>2823.045084</v>
      </c>
      <c r="L14" s="3">
        <f t="shared" si="12"/>
        <v>2823.0450839808836</v>
      </c>
      <c r="M14" s="3">
        <f t="shared" si="0"/>
        <v>1529.1951360108985</v>
      </c>
      <c r="N14" s="3">
        <f t="shared" si="1"/>
        <v>1186.2420688810425</v>
      </c>
      <c r="O14" s="3">
        <f t="shared" si="2"/>
        <v>107.60787908894244</v>
      </c>
      <c r="P14" s="8">
        <f t="shared" si="13"/>
        <v>1406909157.9687853</v>
      </c>
      <c r="Q14" s="15">
        <f>'All data '!O14</f>
        <v>1406.9366024610756</v>
      </c>
      <c r="R14" s="147">
        <v>1406.9091579687854</v>
      </c>
      <c r="S14" s="16">
        <f t="shared" si="3"/>
        <v>-1.9116214389214292E-08</v>
      </c>
      <c r="T14" s="81">
        <f aca="true" t="shared" si="17" ref="T14:T77">J14-(G14*0.0018)</f>
        <v>2823.166116</v>
      </c>
      <c r="U14" s="3">
        <f t="shared" si="14"/>
        <v>2823.1661159808787</v>
      </c>
      <c r="V14" s="80">
        <f t="shared" si="5"/>
        <v>1529.2568962316143</v>
      </c>
      <c r="W14" s="80">
        <f t="shared" si="6"/>
        <v>1186.2935826538135</v>
      </c>
      <c r="X14" s="80">
        <f t="shared" si="7"/>
        <v>107.6156370954509</v>
      </c>
      <c r="Y14" s="82">
        <f t="shared" si="8"/>
        <v>1406964046.819667</v>
      </c>
      <c r="Z14" s="16">
        <f t="shared" si="9"/>
        <v>0.02744449229021484</v>
      </c>
      <c r="AA14" s="145">
        <v>1406.9640468196671</v>
      </c>
      <c r="AB14" s="16">
        <f t="shared" si="10"/>
        <v>-1.9121216610074043E-08</v>
      </c>
      <c r="AC14" s="16" t="str">
        <f>'All data '!S14</f>
        <v>session 2</v>
      </c>
      <c r="AD14" s="16">
        <f t="shared" si="11"/>
        <v>-0.02744435859153782</v>
      </c>
      <c r="AE14" s="2" t="str">
        <f>'All data '!T14</f>
        <v>high Th core</v>
      </c>
      <c r="AF14" s="2">
        <f>'All data '!U14</f>
        <v>0</v>
      </c>
      <c r="AG14" s="63">
        <f>'All data '!V14</f>
        <v>1.6608</v>
      </c>
      <c r="AH14" s="63">
        <f>'All data '!X14</f>
        <v>0.5661</v>
      </c>
      <c r="AI14" s="63">
        <f>'All data '!W14</f>
        <v>2.3661</v>
      </c>
      <c r="AJ14" s="63">
        <f>'All data '!Y14</f>
        <v>0.2853</v>
      </c>
      <c r="AK14" s="66">
        <f>'All data '!Z14</f>
        <v>0.003362</v>
      </c>
      <c r="AL14" s="66">
        <f>'All data '!AA14</f>
        <v>0.005241</v>
      </c>
      <c r="AM14" s="66">
        <f>'All data '!AB14</f>
        <v>0.013749</v>
      </c>
      <c r="AN14" s="66">
        <f>'All data '!AC14</f>
        <v>0.002108</v>
      </c>
      <c r="AO14" s="17">
        <f>'All data '!AD14</f>
        <v>-21512</v>
      </c>
      <c r="AP14" s="17">
        <f>'All data '!AE14</f>
        <v>20182</v>
      </c>
      <c r="AQ14" s="17">
        <f>'All data '!AF14</f>
        <v>112</v>
      </c>
      <c r="AR14" s="4"/>
    </row>
    <row r="15" spans="1:44" ht="12.75">
      <c r="A15" s="4"/>
      <c r="B15" s="4"/>
      <c r="C15" s="4"/>
      <c r="D15" s="11" t="str">
        <f>'All data '!D15</f>
        <v>arr96114a-1tr-10</v>
      </c>
      <c r="E15" s="2">
        <f>'All data '!E15</f>
        <v>16768</v>
      </c>
      <c r="F15" s="90">
        <f t="shared" si="15"/>
        <v>16801.83</v>
      </c>
      <c r="G15" s="90">
        <f t="shared" si="16"/>
        <v>16734.17</v>
      </c>
      <c r="H15" s="2">
        <f>'All data '!F15</f>
        <v>23123.999999999996</v>
      </c>
      <c r="I15" s="11">
        <f>'All data '!G15</f>
        <v>5535</v>
      </c>
      <c r="J15" s="11">
        <f>'All data '!H15</f>
        <v>2914</v>
      </c>
      <c r="K15" s="81">
        <f t="shared" si="4"/>
        <v>2883.756706</v>
      </c>
      <c r="L15" s="3">
        <f t="shared" si="12"/>
        <v>2883.756706041742</v>
      </c>
      <c r="M15" s="3">
        <f t="shared" si="0"/>
        <v>1557.6677281834322</v>
      </c>
      <c r="N15" s="3">
        <f t="shared" si="1"/>
        <v>1212.719662844081</v>
      </c>
      <c r="O15" s="3">
        <f t="shared" si="2"/>
        <v>113.36931501422863</v>
      </c>
      <c r="P15" s="8">
        <f t="shared" si="13"/>
        <v>1464281053.680677</v>
      </c>
      <c r="Q15" s="15">
        <f>'All data '!O15</f>
        <v>1464.309053160363</v>
      </c>
      <c r="R15" s="147">
        <v>1464.281053680677</v>
      </c>
      <c r="S15" s="16">
        <f t="shared" si="3"/>
        <v>4.174171408521943E-08</v>
      </c>
      <c r="T15" s="81">
        <f t="shared" si="17"/>
        <v>2883.878494</v>
      </c>
      <c r="U15" s="3">
        <f t="shared" si="14"/>
        <v>2883.878494041709</v>
      </c>
      <c r="V15" s="80">
        <f t="shared" si="5"/>
        <v>1557.7294824225955</v>
      </c>
      <c r="W15" s="80">
        <f t="shared" si="6"/>
        <v>1212.771508017495</v>
      </c>
      <c r="X15" s="80">
        <f t="shared" si="7"/>
        <v>113.37750360161844</v>
      </c>
      <c r="Y15" s="82">
        <f t="shared" si="8"/>
        <v>1464337052.576515</v>
      </c>
      <c r="Z15" s="16">
        <f t="shared" si="9"/>
        <v>0.027999479686059203</v>
      </c>
      <c r="AA15" s="145">
        <v>1464.337052576515</v>
      </c>
      <c r="AB15" s="16">
        <f t="shared" si="10"/>
        <v>4.17089722759556E-08</v>
      </c>
      <c r="AC15" s="16" t="str">
        <f>'All data '!S15</f>
        <v>session 2</v>
      </c>
      <c r="AD15" s="16">
        <f t="shared" si="11"/>
        <v>-0.02799941615194257</v>
      </c>
      <c r="AE15" s="2" t="str">
        <f>'All data '!T15</f>
        <v>high Th core</v>
      </c>
      <c r="AF15" s="2">
        <f>'All data '!U15</f>
        <v>0</v>
      </c>
      <c r="AG15" s="63">
        <f>'All data '!V15</f>
        <v>1.6768</v>
      </c>
      <c r="AH15" s="63">
        <f>'All data '!X15</f>
        <v>0.5535</v>
      </c>
      <c r="AI15" s="63">
        <f>'All data '!W15</f>
        <v>2.3124</v>
      </c>
      <c r="AJ15" s="63">
        <f>'All data '!Y15</f>
        <v>0.2914</v>
      </c>
      <c r="AK15" s="66">
        <f>'All data '!Z15</f>
        <v>0.003383</v>
      </c>
      <c r="AL15" s="66">
        <f>'All data '!AA15</f>
        <v>0.0052</v>
      </c>
      <c r="AM15" s="66">
        <f>'All data '!AB15</f>
        <v>0.013567</v>
      </c>
      <c r="AN15" s="66">
        <f>'All data '!AC15</f>
        <v>0.002122</v>
      </c>
      <c r="AO15" s="17">
        <f>'All data '!AD15</f>
        <v>-21511</v>
      </c>
      <c r="AP15" s="17">
        <f>'All data '!AE15</f>
        <v>20198</v>
      </c>
      <c r="AQ15" s="17">
        <f>'All data '!AF15</f>
        <v>112</v>
      </c>
      <c r="AR15" s="4"/>
    </row>
    <row r="16" spans="1:44" ht="12.75">
      <c r="A16" s="4"/>
      <c r="B16" s="4"/>
      <c r="C16" s="4"/>
      <c r="D16" s="11" t="str">
        <f>'All data '!D16</f>
        <v>arr96114a-1tr-11</v>
      </c>
      <c r="E16" s="2">
        <f>'All data '!E16</f>
        <v>16630</v>
      </c>
      <c r="F16" s="90">
        <f t="shared" si="15"/>
        <v>16663.65</v>
      </c>
      <c r="G16" s="90">
        <f t="shared" si="16"/>
        <v>16596.35</v>
      </c>
      <c r="H16" s="2">
        <f>'All data '!F16</f>
        <v>23120</v>
      </c>
      <c r="I16" s="11">
        <f>'All data '!G16</f>
        <v>5503</v>
      </c>
      <c r="J16" s="11">
        <f>'All data '!H16</f>
        <v>2801</v>
      </c>
      <c r="K16" s="81">
        <f t="shared" si="4"/>
        <v>2771.00543</v>
      </c>
      <c r="L16" s="3">
        <f t="shared" si="12"/>
        <v>2771.0054292589566</v>
      </c>
      <c r="M16" s="3">
        <f t="shared" si="0"/>
        <v>1503.9647503482008</v>
      </c>
      <c r="N16" s="3">
        <f t="shared" si="1"/>
        <v>1161.2147115137627</v>
      </c>
      <c r="O16" s="3">
        <f t="shared" si="2"/>
        <v>105.82596739699343</v>
      </c>
      <c r="P16" s="8">
        <f t="shared" si="13"/>
        <v>1415760754.708313</v>
      </c>
      <c r="Q16" s="15">
        <f>'All data '!O16</f>
        <v>1415.7888995257658</v>
      </c>
      <c r="R16" s="147">
        <v>1415.760754708313</v>
      </c>
      <c r="S16" s="16">
        <f t="shared" si="3"/>
        <v>-7.410435500787571E-07</v>
      </c>
      <c r="T16" s="81">
        <f t="shared" si="17"/>
        <v>2771.12657</v>
      </c>
      <c r="U16" s="3">
        <f t="shared" si="14"/>
        <v>2771.126569208236</v>
      </c>
      <c r="V16" s="80">
        <f t="shared" si="5"/>
        <v>1504.0266648634486</v>
      </c>
      <c r="W16" s="80">
        <f t="shared" si="6"/>
        <v>1161.2661353877825</v>
      </c>
      <c r="X16" s="80">
        <f t="shared" si="7"/>
        <v>105.83376895700533</v>
      </c>
      <c r="Y16" s="82">
        <f t="shared" si="8"/>
        <v>1415817043.6178575</v>
      </c>
      <c r="Z16" s="16">
        <f t="shared" si="9"/>
        <v>0.028144817452812276</v>
      </c>
      <c r="AA16" s="145">
        <v>1415.8170436178575</v>
      </c>
      <c r="AB16" s="16">
        <f t="shared" si="10"/>
        <v>-7.917637958598789E-07</v>
      </c>
      <c r="AC16" s="16" t="str">
        <f>'All data '!S16</f>
        <v>session 2</v>
      </c>
      <c r="AD16" s="16">
        <f t="shared" si="11"/>
        <v>-0.02814409209167934</v>
      </c>
      <c r="AE16" s="2" t="str">
        <f>'All data '!T16</f>
        <v>high Th core</v>
      </c>
      <c r="AF16" s="2">
        <f>'All data '!U16</f>
        <v>0</v>
      </c>
      <c r="AG16" s="63">
        <f>'All data '!V16</f>
        <v>1.663</v>
      </c>
      <c r="AH16" s="63">
        <f>'All data '!X16</f>
        <v>0.5503</v>
      </c>
      <c r="AI16" s="63">
        <f>'All data '!W16</f>
        <v>2.312</v>
      </c>
      <c r="AJ16" s="63">
        <f>'All data '!Y16</f>
        <v>0.2801</v>
      </c>
      <c r="AK16" s="66">
        <f>'All data '!Z16</f>
        <v>0.003365</v>
      </c>
      <c r="AL16" s="66">
        <f>'All data '!AA16</f>
        <v>0.00521</v>
      </c>
      <c r="AM16" s="66">
        <f>'All data '!AB16</f>
        <v>0.013566</v>
      </c>
      <c r="AN16" s="66">
        <f>'All data '!AC16</f>
        <v>0.002098</v>
      </c>
      <c r="AO16" s="17">
        <f>'All data '!AD16</f>
        <v>-21511</v>
      </c>
      <c r="AP16" s="17">
        <f>'All data '!AE16</f>
        <v>20191</v>
      </c>
      <c r="AQ16" s="17">
        <f>'All data '!AF16</f>
        <v>112</v>
      </c>
      <c r="AR16" s="4"/>
    </row>
    <row r="17" spans="1:44" ht="12.75">
      <c r="A17" s="4"/>
      <c r="B17" s="4"/>
      <c r="C17" s="4"/>
      <c r="D17" s="11" t="str">
        <f>'All data '!D17</f>
        <v>arr96114a-1tr-12</v>
      </c>
      <c r="E17" s="7">
        <f>'All data '!E17</f>
        <v>17052</v>
      </c>
      <c r="F17" s="90">
        <f t="shared" si="15"/>
        <v>17086.23</v>
      </c>
      <c r="G17" s="90">
        <f t="shared" si="16"/>
        <v>17017.77</v>
      </c>
      <c r="H17" s="2">
        <f>'All data '!F17</f>
        <v>23542</v>
      </c>
      <c r="I17" s="11">
        <f>'All data '!G17</f>
        <v>5792.000000000001</v>
      </c>
      <c r="J17" s="11">
        <f>'All data '!H17</f>
        <v>2899</v>
      </c>
      <c r="K17" s="81">
        <f t="shared" si="4"/>
        <v>2868.244786</v>
      </c>
      <c r="L17" s="3">
        <f t="shared" si="12"/>
        <v>2868.244785726533</v>
      </c>
      <c r="M17" s="3">
        <f t="shared" si="0"/>
        <v>1533.0486485703098</v>
      </c>
      <c r="N17" s="3">
        <f t="shared" si="1"/>
        <v>1223.5997445086596</v>
      </c>
      <c r="O17" s="3">
        <f t="shared" si="2"/>
        <v>111.59639264756358</v>
      </c>
      <c r="P17" s="8">
        <f t="shared" si="13"/>
        <v>1417218393.1475213</v>
      </c>
      <c r="Q17" s="15">
        <f>'All data '!O17</f>
        <v>1417.2460482396066</v>
      </c>
      <c r="R17" s="147">
        <v>1417.2183931475213</v>
      </c>
      <c r="S17" s="16">
        <f t="shared" si="3"/>
        <v>-2.7346732167643495E-07</v>
      </c>
      <c r="T17" s="81">
        <f t="shared" si="17"/>
        <v>2868.368014</v>
      </c>
      <c r="U17" s="3">
        <f t="shared" si="14"/>
        <v>2868.368013726483</v>
      </c>
      <c r="V17" s="80">
        <f t="shared" si="5"/>
        <v>1533.1106012601049</v>
      </c>
      <c r="W17" s="80">
        <f t="shared" si="6"/>
        <v>1223.6529397586753</v>
      </c>
      <c r="X17" s="80">
        <f t="shared" si="7"/>
        <v>111.60447270770217</v>
      </c>
      <c r="Y17" s="82">
        <f t="shared" si="8"/>
        <v>1417273703.1515687</v>
      </c>
      <c r="Z17" s="16">
        <f t="shared" si="9"/>
        <v>0.02765509208529693</v>
      </c>
      <c r="AA17" s="145">
        <v>1417.2737031515687</v>
      </c>
      <c r="AB17" s="16">
        <f t="shared" si="10"/>
        <v>-2.7351734388503246E-07</v>
      </c>
      <c r="AC17" s="16" t="str">
        <f>'All data '!S17</f>
        <v>session 2</v>
      </c>
      <c r="AD17" s="16">
        <f t="shared" si="11"/>
        <v>-0.02765491196214498</v>
      </c>
      <c r="AE17" s="2" t="str">
        <f>'All data '!T17</f>
        <v>high Th core</v>
      </c>
      <c r="AF17" s="2">
        <f>'All data '!U17</f>
        <v>0</v>
      </c>
      <c r="AG17" s="63">
        <f>'All data '!V17</f>
        <v>1.7052</v>
      </c>
      <c r="AH17" s="63">
        <f>'All data '!X17</f>
        <v>0.5792</v>
      </c>
      <c r="AI17" s="63">
        <f>'All data '!W17</f>
        <v>2.3542</v>
      </c>
      <c r="AJ17" s="63">
        <f>'All data '!Y17</f>
        <v>0.2899</v>
      </c>
      <c r="AK17" s="66">
        <f>'All data '!Z17</f>
        <v>0.003423</v>
      </c>
      <c r="AL17" s="66">
        <f>'All data '!AA17</f>
        <v>0.005265</v>
      </c>
      <c r="AM17" s="66">
        <f>'All data '!AB17</f>
        <v>0.013746</v>
      </c>
      <c r="AN17" s="66">
        <f>'All data '!AC17</f>
        <v>0.002106</v>
      </c>
      <c r="AO17" s="17">
        <f>'All data '!AD17</f>
        <v>-21505</v>
      </c>
      <c r="AP17" s="17">
        <f>'All data '!AE17</f>
        <v>20191</v>
      </c>
      <c r="AQ17" s="17">
        <f>'All data '!AF17</f>
        <v>112</v>
      </c>
      <c r="AR17" s="4"/>
    </row>
    <row r="18" spans="1:44" ht="12.75">
      <c r="A18" s="4"/>
      <c r="B18" s="4"/>
      <c r="C18" s="4"/>
      <c r="D18" s="9" t="str">
        <f>'All data '!D18</f>
        <v>arr96114a-1tr-13</v>
      </c>
      <c r="E18" s="2">
        <f>'All data '!E18</f>
        <v>17476</v>
      </c>
      <c r="F18" s="90">
        <f t="shared" si="15"/>
        <v>17510.81</v>
      </c>
      <c r="G18" s="90">
        <f t="shared" si="16"/>
        <v>17441.19</v>
      </c>
      <c r="H18" s="2">
        <f>'All data '!F18</f>
        <v>23863</v>
      </c>
      <c r="I18" s="9">
        <f>'All data '!G18</f>
        <v>5722</v>
      </c>
      <c r="J18" s="9">
        <f>'All data '!H18</f>
        <v>2901.0000000000005</v>
      </c>
      <c r="K18" s="81">
        <f t="shared" si="4"/>
        <v>2869.4805420000002</v>
      </c>
      <c r="L18" s="3">
        <f t="shared" si="12"/>
        <v>2869.480541976894</v>
      </c>
      <c r="M18" s="3">
        <f t="shared" si="0"/>
        <v>1552.1540445173237</v>
      </c>
      <c r="N18" s="3">
        <f t="shared" si="1"/>
        <v>1207.3071979670995</v>
      </c>
      <c r="O18" s="3">
        <f t="shared" si="2"/>
        <v>110.01929949247116</v>
      </c>
      <c r="P18" s="8">
        <f t="shared" si="13"/>
        <v>1415634674.4377716</v>
      </c>
      <c r="Q18" s="15">
        <f>'All data '!O18</f>
        <v>1415.6627811893673</v>
      </c>
      <c r="R18" s="147">
        <v>1415.6346744377715</v>
      </c>
      <c r="S18" s="16">
        <f t="shared" si="3"/>
        <v>-2.310616764589213E-08</v>
      </c>
      <c r="T18" s="81">
        <f t="shared" si="17"/>
        <v>2869.6058580000004</v>
      </c>
      <c r="U18" s="3">
        <f t="shared" si="14"/>
        <v>2869.6058579768705</v>
      </c>
      <c r="V18" s="80">
        <f t="shared" si="5"/>
        <v>1552.217862709931</v>
      </c>
      <c r="W18" s="80">
        <f t="shared" si="6"/>
        <v>1207.3605956186466</v>
      </c>
      <c r="X18" s="80">
        <f t="shared" si="7"/>
        <v>110.02739964829273</v>
      </c>
      <c r="Y18" s="82">
        <f t="shared" si="8"/>
        <v>1415690887.902912</v>
      </c>
      <c r="Z18" s="16">
        <f t="shared" si="9"/>
        <v>0.02810675159571474</v>
      </c>
      <c r="AA18" s="145">
        <v>1415.690887902912</v>
      </c>
      <c r="AB18" s="16">
        <f t="shared" si="10"/>
        <v>-2.3129814508138224E-08</v>
      </c>
      <c r="AC18" s="16" t="str">
        <f>'All data '!S18</f>
        <v>session 2</v>
      </c>
      <c r="AD18" s="16">
        <f t="shared" si="11"/>
        <v>-0.028106713544730155</v>
      </c>
      <c r="AE18" s="2" t="str">
        <f>'All data '!T18</f>
        <v>high Th core</v>
      </c>
      <c r="AF18" s="2">
        <f>'All data '!U18</f>
        <v>0</v>
      </c>
      <c r="AG18" s="63">
        <f>'All data '!V18</f>
        <v>1.7476</v>
      </c>
      <c r="AH18" s="63">
        <f>'All data '!X18</f>
        <v>0.5722</v>
      </c>
      <c r="AI18" s="63">
        <f>'All data '!W18</f>
        <v>2.3863</v>
      </c>
      <c r="AJ18" s="63">
        <f>'All data '!Y18</f>
        <v>0.2901</v>
      </c>
      <c r="AK18" s="66">
        <f>'All data '!Z18</f>
        <v>0.003481</v>
      </c>
      <c r="AL18" s="66">
        <f>'All data '!AA18</f>
        <v>0.005255</v>
      </c>
      <c r="AM18" s="66">
        <f>'All data '!AB18</f>
        <v>0.013821</v>
      </c>
      <c r="AN18" s="66">
        <f>'All data '!AC18</f>
        <v>0.002116</v>
      </c>
      <c r="AO18" s="17">
        <f>'All data '!AD18</f>
        <v>-21501</v>
      </c>
      <c r="AP18" s="17">
        <f>'All data '!AE18</f>
        <v>20196</v>
      </c>
      <c r="AQ18" s="17">
        <f>'All data '!AF18</f>
        <v>112</v>
      </c>
      <c r="AR18" s="4"/>
    </row>
    <row r="19" spans="1:44" ht="12.75">
      <c r="A19" s="4"/>
      <c r="B19" s="4"/>
      <c r="C19" s="4"/>
      <c r="D19" s="9" t="str">
        <f>'All data '!D19</f>
        <v>arr96114a-1tr-3</v>
      </c>
      <c r="E19" s="2">
        <f>'All data '!E19</f>
        <v>16731</v>
      </c>
      <c r="F19" s="90">
        <f t="shared" si="15"/>
        <v>16764.8</v>
      </c>
      <c r="G19" s="90">
        <f t="shared" si="16"/>
        <v>16697.2</v>
      </c>
      <c r="H19" s="2">
        <f>'All data '!F19</f>
        <v>22296</v>
      </c>
      <c r="I19" s="9">
        <f>'All data '!G19</f>
        <v>5689.999999999999</v>
      </c>
      <c r="J19" s="9">
        <f>'All data '!H19</f>
        <v>2834</v>
      </c>
      <c r="K19" s="81">
        <f t="shared" si="4"/>
        <v>2803.82336</v>
      </c>
      <c r="L19" s="3">
        <f t="shared" si="12"/>
        <v>2803.823359595291</v>
      </c>
      <c r="M19" s="3">
        <f t="shared" si="0"/>
        <v>1471.7472302510225</v>
      </c>
      <c r="N19" s="3">
        <f t="shared" si="1"/>
        <v>1219.7376901743505</v>
      </c>
      <c r="O19" s="3">
        <f t="shared" si="2"/>
        <v>112.33843916991785</v>
      </c>
      <c r="P19" s="8">
        <f t="shared" si="13"/>
        <v>1435910247.7781007</v>
      </c>
      <c r="Q19" s="15">
        <f>'All data '!O19</f>
        <v>1435.9384728438743</v>
      </c>
      <c r="R19" s="147">
        <v>1435.9102477781007</v>
      </c>
      <c r="S19" s="16">
        <f t="shared" si="3"/>
        <v>-4.0470877138432115E-07</v>
      </c>
      <c r="T19" s="81">
        <f t="shared" si="17"/>
        <v>2803.94504</v>
      </c>
      <c r="U19" s="3">
        <f t="shared" si="14"/>
        <v>2803.945039596204</v>
      </c>
      <c r="V19" s="80">
        <f t="shared" si="5"/>
        <v>1471.8071683289254</v>
      </c>
      <c r="W19" s="80">
        <f t="shared" si="6"/>
        <v>1219.7911802584547</v>
      </c>
      <c r="X19" s="80">
        <f t="shared" si="7"/>
        <v>112.34669100882384</v>
      </c>
      <c r="Y19" s="82">
        <f t="shared" si="8"/>
        <v>1435966697.407627</v>
      </c>
      <c r="Z19" s="16">
        <f t="shared" si="9"/>
        <v>0.028225065773540337</v>
      </c>
      <c r="AA19" s="145">
        <v>1435.9666974076272</v>
      </c>
      <c r="AB19" s="16">
        <f t="shared" si="10"/>
        <v>-4.03796093451092E-07</v>
      </c>
      <c r="AC19" s="16" t="str">
        <f>'All data '!S19</f>
        <v>session 2</v>
      </c>
      <c r="AD19" s="16">
        <f t="shared" si="11"/>
        <v>-0.02822456375292859</v>
      </c>
      <c r="AE19" s="2" t="str">
        <f>'All data '!T19</f>
        <v>high Th core suspect near edge</v>
      </c>
      <c r="AF19" s="2">
        <f>'All data '!U19</f>
        <v>0</v>
      </c>
      <c r="AG19" s="63">
        <f>'All data '!V19</f>
        <v>1.6731</v>
      </c>
      <c r="AH19" s="63">
        <f>'All data '!X19</f>
        <v>0.569</v>
      </c>
      <c r="AI19" s="63">
        <f>'All data '!W19</f>
        <v>2.2296</v>
      </c>
      <c r="AJ19" s="63">
        <f>'All data '!Y19</f>
        <v>0.2834</v>
      </c>
      <c r="AK19" s="66">
        <f>'All data '!Z19</f>
        <v>0.00338</v>
      </c>
      <c r="AL19" s="66">
        <f>'All data '!AA19</f>
        <v>0.005233</v>
      </c>
      <c r="AM19" s="66">
        <f>'All data '!AB19</f>
        <v>0.013308</v>
      </c>
      <c r="AN19" s="66">
        <f>'All data '!AC19</f>
        <v>0.002106</v>
      </c>
      <c r="AO19" s="17">
        <f>'All data '!AD19</f>
        <v>-21529</v>
      </c>
      <c r="AP19" s="17">
        <f>'All data '!AE19</f>
        <v>20185</v>
      </c>
      <c r="AQ19" s="17">
        <f>'All data '!AF19</f>
        <v>112</v>
      </c>
      <c r="AR19" s="4"/>
    </row>
    <row r="20" spans="1:44" ht="12.75">
      <c r="A20" s="4"/>
      <c r="B20" s="4"/>
      <c r="C20" s="4"/>
      <c r="D20" s="9" t="str">
        <f>'All data '!D20</f>
        <v>arr96114a-1tr-21</v>
      </c>
      <c r="E20" s="2">
        <f>'All data '!E20</f>
        <v>17944</v>
      </c>
      <c r="F20" s="90">
        <f t="shared" si="15"/>
        <v>17979.58</v>
      </c>
      <c r="G20" s="90">
        <f t="shared" si="16"/>
        <v>17908.42</v>
      </c>
      <c r="H20" s="2">
        <f>'All data '!F20</f>
        <v>33102</v>
      </c>
      <c r="I20" s="9">
        <f>'All data '!G20</f>
        <v>5050</v>
      </c>
      <c r="J20" s="9">
        <f>'All data '!H20</f>
        <v>3149</v>
      </c>
      <c r="K20" s="81">
        <f t="shared" si="4"/>
        <v>3116.636756</v>
      </c>
      <c r="L20" s="3">
        <f t="shared" si="12"/>
        <v>3116.6367556724013</v>
      </c>
      <c r="M20" s="3">
        <f t="shared" si="0"/>
        <v>2029.29189355967</v>
      </c>
      <c r="N20" s="3">
        <f t="shared" si="1"/>
        <v>999.8848348238861</v>
      </c>
      <c r="O20" s="3">
        <f t="shared" si="2"/>
        <v>87.46002728884498</v>
      </c>
      <c r="P20" s="8">
        <f t="shared" si="13"/>
        <v>1336864995.7779663</v>
      </c>
      <c r="Q20" s="15">
        <f>'All data '!O20</f>
        <v>1336.8904652808103</v>
      </c>
      <c r="R20" s="147">
        <v>1336.8649957779662</v>
      </c>
      <c r="S20" s="16">
        <f t="shared" si="3"/>
        <v>-3.275986273365561E-07</v>
      </c>
      <c r="T20" s="81">
        <f t="shared" si="17"/>
        <v>3116.764844</v>
      </c>
      <c r="U20" s="3">
        <f t="shared" si="14"/>
        <v>3116.7648436721456</v>
      </c>
      <c r="V20" s="80">
        <f t="shared" si="5"/>
        <v>2029.371801265101</v>
      </c>
      <c r="W20" s="80">
        <f t="shared" si="6"/>
        <v>999.9270206269813</v>
      </c>
      <c r="X20" s="80">
        <f t="shared" si="7"/>
        <v>87.46602178006323</v>
      </c>
      <c r="Y20" s="82">
        <f t="shared" si="8"/>
        <v>1336915934.4809067</v>
      </c>
      <c r="Z20" s="16">
        <f t="shared" si="9"/>
        <v>0.02546950284408922</v>
      </c>
      <c r="AA20" s="145">
        <v>1336.9159344809068</v>
      </c>
      <c r="AB20" s="16">
        <f t="shared" si="10"/>
        <v>-3.278541953477543E-07</v>
      </c>
      <c r="AC20" s="16" t="str">
        <f>'All data '!S20</f>
        <v>session 2</v>
      </c>
      <c r="AD20" s="16">
        <f t="shared" si="11"/>
        <v>-0.025469200096495115</v>
      </c>
      <c r="AE20" s="2" t="str">
        <f>'All data '!T20</f>
        <v>high Th outer rim suspect?</v>
      </c>
      <c r="AF20" s="2">
        <f>'All data '!U20</f>
        <v>0</v>
      </c>
      <c r="AG20" s="63">
        <f>'All data '!V20</f>
        <v>1.7944</v>
      </c>
      <c r="AH20" s="63">
        <f>'All data '!X20</f>
        <v>0.505</v>
      </c>
      <c r="AI20" s="63">
        <f>'All data '!W20</f>
        <v>3.3102</v>
      </c>
      <c r="AJ20" s="63">
        <f>'All data '!Y20</f>
        <v>0.3149</v>
      </c>
      <c r="AK20" s="66">
        <f>'All data '!Z20</f>
        <v>0.003558</v>
      </c>
      <c r="AL20" s="66">
        <f>'All data '!AA20</f>
        <v>0.005218</v>
      </c>
      <c r="AM20" s="66">
        <f>'All data '!AB20</f>
        <v>0.016938</v>
      </c>
      <c r="AN20" s="66">
        <f>'All data '!AC20</f>
        <v>0.00216</v>
      </c>
      <c r="AO20" s="17">
        <f>'All data '!AD20</f>
        <v>-21492</v>
      </c>
      <c r="AP20" s="17">
        <f>'All data '!AE20</f>
        <v>20171</v>
      </c>
      <c r="AQ20" s="17">
        <f>'All data '!AF20</f>
        <v>112</v>
      </c>
      <c r="AR20" s="4"/>
    </row>
    <row r="21" spans="1:44" ht="12.75">
      <c r="A21" s="4"/>
      <c r="B21" s="4"/>
      <c r="C21" s="4"/>
      <c r="D21" s="9" t="str">
        <f>'All data '!D21</f>
        <v>arr96114a-1tr-22</v>
      </c>
      <c r="E21" s="2">
        <f>'All data '!E21</f>
        <v>14980</v>
      </c>
      <c r="F21" s="90">
        <f t="shared" si="15"/>
        <v>15011.69</v>
      </c>
      <c r="G21" s="90">
        <f t="shared" si="16"/>
        <v>14948.31</v>
      </c>
      <c r="H21" s="2">
        <f>'All data '!F21</f>
        <v>36305</v>
      </c>
      <c r="I21" s="9">
        <f>'All data '!G21</f>
        <v>3902</v>
      </c>
      <c r="J21" s="9">
        <f>'All data '!H21</f>
        <v>2884</v>
      </c>
      <c r="K21" s="81">
        <f t="shared" si="4"/>
        <v>2856.978958</v>
      </c>
      <c r="L21" s="3">
        <f t="shared" si="12"/>
        <v>2856.978957778865</v>
      </c>
      <c r="M21" s="3">
        <f t="shared" si="0"/>
        <v>2078.692064120866</v>
      </c>
      <c r="N21" s="3">
        <f t="shared" si="1"/>
        <v>718.1728445863645</v>
      </c>
      <c r="O21" s="3">
        <f t="shared" si="2"/>
        <v>60.11404907163492</v>
      </c>
      <c r="P21" s="8">
        <f t="shared" si="13"/>
        <v>1251268156.7013202</v>
      </c>
      <c r="Q21" s="15">
        <f>'All data '!O21</f>
        <v>1251.291647727577</v>
      </c>
      <c r="R21" s="147">
        <v>1251.26815670132</v>
      </c>
      <c r="S21" s="16">
        <f t="shared" si="3"/>
        <v>-2.2113499653642066E-07</v>
      </c>
      <c r="T21" s="81">
        <f t="shared" si="17"/>
        <v>2857.093042</v>
      </c>
      <c r="U21" s="3">
        <f t="shared" si="14"/>
        <v>2857.0930417787936</v>
      </c>
      <c r="V21" s="80">
        <f t="shared" si="5"/>
        <v>2078.7725543026254</v>
      </c>
      <c r="W21" s="80">
        <f t="shared" si="6"/>
        <v>718.2025117960279</v>
      </c>
      <c r="X21" s="80">
        <f t="shared" si="7"/>
        <v>60.11797568014022</v>
      </c>
      <c r="Y21" s="82">
        <f t="shared" si="8"/>
        <v>1251315138.448277</v>
      </c>
      <c r="Z21" s="16">
        <f t="shared" si="9"/>
        <v>0.023491026256806435</v>
      </c>
      <c r="AA21" s="145">
        <v>1251.315138448277</v>
      </c>
      <c r="AB21" s="16">
        <f t="shared" si="10"/>
        <v>-2.2120639187050983E-07</v>
      </c>
      <c r="AC21" s="16" t="str">
        <f>'All data '!S21</f>
        <v>session 2</v>
      </c>
      <c r="AD21" s="16">
        <f t="shared" si="11"/>
        <v>-0.02349072070001057</v>
      </c>
      <c r="AE21" s="2" t="str">
        <f>'All data '!T21</f>
        <v>high Th outer rim suspect?</v>
      </c>
      <c r="AF21" s="2">
        <f>'All data '!U21</f>
        <v>0</v>
      </c>
      <c r="AG21" s="63">
        <f>'All data '!V21</f>
        <v>1.498</v>
      </c>
      <c r="AH21" s="63">
        <f>'All data '!X21</f>
        <v>0.3902</v>
      </c>
      <c r="AI21" s="63">
        <f>'All data '!W21</f>
        <v>3.6305</v>
      </c>
      <c r="AJ21" s="63">
        <f>'All data '!Y21</f>
        <v>0.2884</v>
      </c>
      <c r="AK21" s="66">
        <f>'All data '!Z21</f>
        <v>0.003169</v>
      </c>
      <c r="AL21" s="66">
        <f>'All data '!AA21</f>
        <v>0.005002</v>
      </c>
      <c r="AM21" s="66">
        <f>'All data '!AB21</f>
        <v>0.017939</v>
      </c>
      <c r="AN21" s="66">
        <f>'All data '!AC21</f>
        <v>0.002084</v>
      </c>
      <c r="AO21" s="17">
        <f>'All data '!AD21</f>
        <v>-21474</v>
      </c>
      <c r="AP21" s="17">
        <f>'All data '!AE21</f>
        <v>20190</v>
      </c>
      <c r="AQ21" s="17">
        <f>'All data '!AF21</f>
        <v>112</v>
      </c>
      <c r="AR21" s="4"/>
    </row>
    <row r="22" spans="1:44" ht="12.75">
      <c r="A22" s="4"/>
      <c r="B22" s="4"/>
      <c r="C22" s="4"/>
      <c r="D22" s="9" t="str">
        <f>'All data '!D22</f>
        <v>arr96114a-1tr-4</v>
      </c>
      <c r="E22" s="2">
        <f>'All data '!E22</f>
        <v>17954</v>
      </c>
      <c r="F22" s="90">
        <f t="shared" si="15"/>
        <v>17989.32</v>
      </c>
      <c r="G22" s="90">
        <f t="shared" si="16"/>
        <v>17918.68</v>
      </c>
      <c r="H22" s="2">
        <f>'All data '!F22</f>
        <v>12290.000000000002</v>
      </c>
      <c r="I22" s="9">
        <f>'All data '!G22</f>
        <v>6637.999999999999</v>
      </c>
      <c r="J22" s="9">
        <f>'All data '!H22</f>
        <v>2382</v>
      </c>
      <c r="K22" s="81">
        <f t="shared" si="4"/>
        <v>2349.619224</v>
      </c>
      <c r="L22" s="3">
        <f t="shared" si="12"/>
        <v>2349.619223318809</v>
      </c>
      <c r="M22" s="3">
        <f t="shared" si="0"/>
        <v>806.3327539199746</v>
      </c>
      <c r="N22" s="3">
        <f t="shared" si="1"/>
        <v>1413.6604931196784</v>
      </c>
      <c r="O22" s="3">
        <f t="shared" si="2"/>
        <v>129.62597627915602</v>
      </c>
      <c r="P22" s="8">
        <f t="shared" si="13"/>
        <v>1427496020.9987671</v>
      </c>
      <c r="Q22" s="15">
        <f>'All data '!O22</f>
        <v>1427.5302357186977</v>
      </c>
      <c r="R22" s="147">
        <v>1427.496020998767</v>
      </c>
      <c r="S22" s="16">
        <f t="shared" si="3"/>
        <v>-6.811910679971334E-07</v>
      </c>
      <c r="T22" s="81">
        <f t="shared" si="17"/>
        <v>2349.746376</v>
      </c>
      <c r="U22" s="3">
        <f t="shared" si="14"/>
        <v>2349.746375316743</v>
      </c>
      <c r="V22" s="80">
        <f t="shared" si="5"/>
        <v>806.3727873531551</v>
      </c>
      <c r="W22" s="80">
        <f t="shared" si="6"/>
        <v>1413.7360384391825</v>
      </c>
      <c r="X22" s="80">
        <f t="shared" si="7"/>
        <v>129.63754952440536</v>
      </c>
      <c r="Y22" s="82">
        <f t="shared" si="8"/>
        <v>1427564449.4732766</v>
      </c>
      <c r="Z22" s="16">
        <f t="shared" si="9"/>
        <v>0.03421471993056002</v>
      </c>
      <c r="AA22" s="145">
        <v>1427.5644494732767</v>
      </c>
      <c r="AB22" s="16">
        <f t="shared" si="10"/>
        <v>-6.832569852122106E-07</v>
      </c>
      <c r="AC22" s="16" t="str">
        <f>'All data '!S22</f>
        <v>session 2</v>
      </c>
      <c r="AD22" s="16">
        <f t="shared" si="11"/>
        <v>-0.034213754579013766</v>
      </c>
      <c r="AE22" s="2" t="str">
        <f>'All data '!T22</f>
        <v>low Th outer core</v>
      </c>
      <c r="AF22" s="2">
        <f>'All data '!U22</f>
        <v>0</v>
      </c>
      <c r="AG22" s="63">
        <f>'All data '!V22</f>
        <v>1.7954</v>
      </c>
      <c r="AH22" s="63">
        <f>'All data '!X22</f>
        <v>0.6638</v>
      </c>
      <c r="AI22" s="63">
        <f>'All data '!W22</f>
        <v>1.229</v>
      </c>
      <c r="AJ22" s="63">
        <f>'All data '!Y22</f>
        <v>0.2382</v>
      </c>
      <c r="AK22" s="66">
        <f>'All data '!Z22</f>
        <v>0.003532</v>
      </c>
      <c r="AL22" s="66">
        <f>'All data '!AA22</f>
        <v>0.005345</v>
      </c>
      <c r="AM22" s="66">
        <f>'All data '!AB22</f>
        <v>0.010076</v>
      </c>
      <c r="AN22" s="66">
        <f>'All data '!AC22</f>
        <v>0.002015</v>
      </c>
      <c r="AO22" s="17">
        <f>'All data '!AD22</f>
        <v>-21497</v>
      </c>
      <c r="AP22" s="17">
        <f>'All data '!AE22</f>
        <v>20210</v>
      </c>
      <c r="AQ22" s="17">
        <f>'All data '!AF22</f>
        <v>112</v>
      </c>
      <c r="AR22" s="4"/>
    </row>
    <row r="23" spans="1:44" ht="12.75">
      <c r="A23" s="4"/>
      <c r="B23" s="4"/>
      <c r="C23" s="4"/>
      <c r="D23" s="9" t="str">
        <f>'All data '!D23</f>
        <v>arr96114a-1tr-7</v>
      </c>
      <c r="E23" s="2">
        <f>'All data '!E23</f>
        <v>16470</v>
      </c>
      <c r="F23" s="90">
        <f t="shared" si="15"/>
        <v>16503.28</v>
      </c>
      <c r="G23" s="90">
        <f t="shared" si="16"/>
        <v>16436.72</v>
      </c>
      <c r="H23" s="2">
        <f>'All data '!F23</f>
        <v>10328</v>
      </c>
      <c r="I23" s="9">
        <f>'All data '!G23</f>
        <v>5335</v>
      </c>
      <c r="J23" s="9">
        <f>'All data '!H23</f>
        <v>2100</v>
      </c>
      <c r="K23" s="81">
        <f t="shared" si="4"/>
        <v>2070.294096</v>
      </c>
      <c r="L23" s="3">
        <f t="shared" si="12"/>
        <v>2070.294095954559</v>
      </c>
      <c r="M23" s="3">
        <f t="shared" si="0"/>
        <v>726.6852076720473</v>
      </c>
      <c r="N23" s="3">
        <f t="shared" si="1"/>
        <v>1225.206777509</v>
      </c>
      <c r="O23" s="3">
        <f t="shared" si="2"/>
        <v>118.40211077351167</v>
      </c>
      <c r="P23" s="8">
        <f t="shared" si="13"/>
        <v>1527072857.7641914</v>
      </c>
      <c r="Q23" s="15">
        <f>'All data '!O23</f>
        <v>1527.1116278678098</v>
      </c>
      <c r="R23" s="147">
        <v>1527.0728577641914</v>
      </c>
      <c r="S23" s="16">
        <f t="shared" si="3"/>
        <v>-4.5441083784680814E-08</v>
      </c>
      <c r="T23" s="81">
        <f t="shared" si="17"/>
        <v>2070.413904</v>
      </c>
      <c r="U23" s="3">
        <f t="shared" si="14"/>
        <v>2070.413903954517</v>
      </c>
      <c r="V23" s="80">
        <f t="shared" si="5"/>
        <v>726.7235178980715</v>
      </c>
      <c r="W23" s="80">
        <f t="shared" si="6"/>
        <v>1225.2766492209505</v>
      </c>
      <c r="X23" s="80">
        <f t="shared" si="7"/>
        <v>118.41373683549519</v>
      </c>
      <c r="Y23" s="82">
        <f t="shared" si="8"/>
        <v>1527150397.5706892</v>
      </c>
      <c r="Z23" s="16">
        <f t="shared" si="9"/>
        <v>0.03877010361838984</v>
      </c>
      <c r="AA23" s="145">
        <v>1527.1503975706892</v>
      </c>
      <c r="AB23" s="16">
        <f t="shared" si="10"/>
        <v>-4.548292054096237E-08</v>
      </c>
      <c r="AC23" s="16" t="str">
        <f>'All data '!S23</f>
        <v>session 2</v>
      </c>
      <c r="AD23" s="16">
        <f t="shared" si="11"/>
        <v>-0.038769702879335455</v>
      </c>
      <c r="AE23" s="2" t="str">
        <f>'All data '!T23</f>
        <v>low Th outer core</v>
      </c>
      <c r="AF23" s="2">
        <f>'All data '!U23</f>
        <v>0</v>
      </c>
      <c r="AG23" s="63">
        <f>'All data '!V23</f>
        <v>1.647</v>
      </c>
      <c r="AH23" s="63">
        <f>'All data '!X23</f>
        <v>0.5335</v>
      </c>
      <c r="AI23" s="63">
        <f>'All data '!W23</f>
        <v>1.0328</v>
      </c>
      <c r="AJ23" s="63">
        <f>'All data '!Y23</f>
        <v>0.21</v>
      </c>
      <c r="AK23" s="66">
        <f>'All data '!Z23</f>
        <v>0.003328</v>
      </c>
      <c r="AL23" s="66">
        <f>'All data '!AA23</f>
        <v>0.0051</v>
      </c>
      <c r="AM23" s="66">
        <f>'All data '!AB23</f>
        <v>0.009394</v>
      </c>
      <c r="AN23" s="66">
        <f>'All data '!AC23</f>
        <v>0.001959</v>
      </c>
      <c r="AO23" s="17">
        <f>'All data '!AD23</f>
        <v>-21500</v>
      </c>
      <c r="AP23" s="17">
        <f>'All data '!AE23</f>
        <v>20212</v>
      </c>
      <c r="AQ23" s="17">
        <f>'All data '!AF23</f>
        <v>112</v>
      </c>
      <c r="AR23" s="4"/>
    </row>
    <row r="24" spans="1:44" ht="12.75">
      <c r="A24" s="4"/>
      <c r="B24" s="4"/>
      <c r="C24" s="4"/>
      <c r="D24" s="9" t="str">
        <f>'All data '!D24</f>
        <v>arr96114a-1tr-8</v>
      </c>
      <c r="E24" s="2">
        <f>'All data '!E24</f>
        <v>18338</v>
      </c>
      <c r="F24" s="90">
        <f t="shared" si="15"/>
        <v>18373.9</v>
      </c>
      <c r="G24" s="90">
        <f t="shared" si="16"/>
        <v>18302.1</v>
      </c>
      <c r="H24" s="2">
        <f>'All data '!F24</f>
        <v>12947</v>
      </c>
      <c r="I24" s="9">
        <f>'All data '!G24</f>
        <v>6958</v>
      </c>
      <c r="J24" s="9">
        <f>'All data '!H24</f>
        <v>2494</v>
      </c>
      <c r="K24" s="81">
        <f t="shared" si="4"/>
        <v>2460.92698</v>
      </c>
      <c r="L24" s="3">
        <f t="shared" si="12"/>
        <v>2460.926979697187</v>
      </c>
      <c r="M24" s="3">
        <f t="shared" si="0"/>
        <v>847.4801635581978</v>
      </c>
      <c r="N24" s="3">
        <f t="shared" si="1"/>
        <v>1478.1341709931742</v>
      </c>
      <c r="O24" s="3">
        <f t="shared" si="2"/>
        <v>135.3126451458151</v>
      </c>
      <c r="P24" s="8">
        <f t="shared" si="13"/>
        <v>1424319465.1628826</v>
      </c>
      <c r="Q24" s="15">
        <f>'All data '!O24</f>
        <v>1424.3526106534482</v>
      </c>
      <c r="R24" s="147">
        <v>1424.3194651628826</v>
      </c>
      <c r="S24" s="16">
        <f t="shared" si="3"/>
        <v>-3.0281307772384025E-07</v>
      </c>
      <c r="T24" s="81">
        <f t="shared" si="17"/>
        <v>2461.05622</v>
      </c>
      <c r="U24" s="3">
        <f t="shared" si="14"/>
        <v>2461.0562196961623</v>
      </c>
      <c r="V24" s="80">
        <f t="shared" si="5"/>
        <v>847.5210129804685</v>
      </c>
      <c r="W24" s="80">
        <f t="shared" si="6"/>
        <v>1478.2108461647997</v>
      </c>
      <c r="X24" s="80">
        <f t="shared" si="7"/>
        <v>135.3243605508944</v>
      </c>
      <c r="Y24" s="82">
        <f t="shared" si="8"/>
        <v>1424385755.6106863</v>
      </c>
      <c r="Z24" s="16">
        <f t="shared" si="9"/>
        <v>0.0331454905656301</v>
      </c>
      <c r="AA24" s="145">
        <v>1424.3857556106864</v>
      </c>
      <c r="AB24" s="16">
        <f t="shared" si="10"/>
        <v>-3.0383762350538746E-07</v>
      </c>
      <c r="AC24" s="16" t="str">
        <f>'All data '!S24</f>
        <v>session 2</v>
      </c>
      <c r="AD24" s="16">
        <f t="shared" si="11"/>
        <v>-0.03314495723816435</v>
      </c>
      <c r="AE24" s="2" t="str">
        <f>'All data '!T24</f>
        <v>low Th outer core</v>
      </c>
      <c r="AF24" s="2">
        <f>'All data '!U24</f>
        <v>0</v>
      </c>
      <c r="AG24" s="63">
        <f>'All data '!V24</f>
        <v>1.8338</v>
      </c>
      <c r="AH24" s="63">
        <f>'All data '!X24</f>
        <v>0.6958</v>
      </c>
      <c r="AI24" s="63">
        <f>'All data '!W24</f>
        <v>1.2947</v>
      </c>
      <c r="AJ24" s="63">
        <f>'All data '!Y24</f>
        <v>0.2494</v>
      </c>
      <c r="AK24" s="66">
        <f>'All data '!Z24</f>
        <v>0.00359</v>
      </c>
      <c r="AL24" s="66">
        <f>'All data '!AA24</f>
        <v>0.005392</v>
      </c>
      <c r="AM24" s="66">
        <f>'All data '!AB24</f>
        <v>0.010266</v>
      </c>
      <c r="AN24" s="66">
        <f>'All data '!AC24</f>
        <v>0.002034</v>
      </c>
      <c r="AO24" s="17">
        <f>'All data '!AD24</f>
        <v>-21495</v>
      </c>
      <c r="AP24" s="17">
        <f>'All data '!AE24</f>
        <v>20214</v>
      </c>
      <c r="AQ24" s="17">
        <f>'All data '!AF24</f>
        <v>112</v>
      </c>
      <c r="AR24" s="4"/>
    </row>
    <row r="25" spans="1:44" ht="12.75">
      <c r="A25" s="4"/>
      <c r="B25" s="4"/>
      <c r="C25" s="4"/>
      <c r="D25" s="9" t="str">
        <f>'All data '!D25</f>
        <v>arr96114a-1tr-9</v>
      </c>
      <c r="E25" s="2">
        <f>'All data '!E25</f>
        <v>16897</v>
      </c>
      <c r="F25" s="90">
        <f t="shared" si="15"/>
        <v>16930.92</v>
      </c>
      <c r="G25" s="90">
        <f t="shared" si="16"/>
        <v>16863.08</v>
      </c>
      <c r="H25" s="2">
        <f>'All data '!F25</f>
        <v>13595</v>
      </c>
      <c r="I25" s="9">
        <f>'All data '!G25</f>
        <v>6555</v>
      </c>
      <c r="J25" s="9">
        <f>'All data '!H25</f>
        <v>2454</v>
      </c>
      <c r="K25" s="81">
        <f t="shared" si="4"/>
        <v>2423.524344</v>
      </c>
      <c r="L25" s="3">
        <f t="shared" si="12"/>
        <v>2423.5243438164225</v>
      </c>
      <c r="M25" s="3">
        <f t="shared" si="0"/>
        <v>894.5283250314543</v>
      </c>
      <c r="N25" s="3">
        <f t="shared" si="1"/>
        <v>1400.3248388842446</v>
      </c>
      <c r="O25" s="3">
        <f t="shared" si="2"/>
        <v>128.67117990072325</v>
      </c>
      <c r="P25" s="8">
        <f t="shared" si="13"/>
        <v>1431476125.1581266</v>
      </c>
      <c r="Q25" s="15">
        <f>'All data '!O25</f>
        <v>1431.5081617542671</v>
      </c>
      <c r="R25" s="147">
        <v>1431.4761251581265</v>
      </c>
      <c r="S25" s="16">
        <f t="shared" si="3"/>
        <v>-1.8357741282670759E-07</v>
      </c>
      <c r="T25" s="81">
        <f t="shared" si="17"/>
        <v>2423.646456</v>
      </c>
      <c r="U25" s="3">
        <f t="shared" si="14"/>
        <v>2423.6464558163184</v>
      </c>
      <c r="V25" s="80">
        <f t="shared" si="5"/>
        <v>894.569798691734</v>
      </c>
      <c r="W25" s="80">
        <f t="shared" si="6"/>
        <v>1400.3947341453093</v>
      </c>
      <c r="X25" s="80">
        <f t="shared" si="7"/>
        <v>128.68192297927496</v>
      </c>
      <c r="Y25" s="82">
        <f t="shared" si="8"/>
        <v>1431540197.9409475</v>
      </c>
      <c r="Z25" s="16">
        <f t="shared" si="9"/>
        <v>0.03203659614064236</v>
      </c>
      <c r="AA25" s="145">
        <v>1431.5401979409476</v>
      </c>
      <c r="AB25" s="16">
        <f t="shared" si="10"/>
        <v>-1.836815499700606E-07</v>
      </c>
      <c r="AC25" s="16" t="str">
        <f>'All data '!S25</f>
        <v>session 2</v>
      </c>
      <c r="AD25" s="16">
        <f t="shared" si="11"/>
        <v>-0.03203618668044328</v>
      </c>
      <c r="AE25" s="2" t="str">
        <f>'All data '!T25</f>
        <v>low Th outer core</v>
      </c>
      <c r="AF25" s="2">
        <f>'All data '!U25</f>
        <v>0</v>
      </c>
      <c r="AG25" s="63">
        <f>'All data '!V25</f>
        <v>1.6897</v>
      </c>
      <c r="AH25" s="63">
        <f>'All data '!X25</f>
        <v>0.6555</v>
      </c>
      <c r="AI25" s="63">
        <f>'All data '!W25</f>
        <v>1.3595</v>
      </c>
      <c r="AJ25" s="63">
        <f>'All data '!Y25</f>
        <v>0.2454</v>
      </c>
      <c r="AK25" s="66">
        <f>'All data '!Z25</f>
        <v>0.003392</v>
      </c>
      <c r="AL25" s="66">
        <f>'All data '!AA25</f>
        <v>0.005339</v>
      </c>
      <c r="AM25" s="66">
        <f>'All data '!AB25</f>
        <v>0.010479</v>
      </c>
      <c r="AN25" s="66">
        <f>'All data '!AC25</f>
        <v>0.002023</v>
      </c>
      <c r="AO25" s="17">
        <f>'All data '!AD25</f>
        <v>-21494</v>
      </c>
      <c r="AP25" s="17">
        <f>'All data '!AE25</f>
        <v>20211</v>
      </c>
      <c r="AQ25" s="17">
        <f>'All data '!AF25</f>
        <v>112</v>
      </c>
      <c r="AR25" s="4"/>
    </row>
    <row r="26" spans="1:44" ht="12.75">
      <c r="A26" s="4"/>
      <c r="B26" s="4"/>
      <c r="C26" s="4"/>
      <c r="D26" s="9" t="str">
        <f>'All data '!D26</f>
        <v>arr96114a-1tr-14</v>
      </c>
      <c r="E26" s="2">
        <f>'All data '!E26</f>
        <v>16955</v>
      </c>
      <c r="F26" s="90">
        <f t="shared" si="15"/>
        <v>16988.91</v>
      </c>
      <c r="G26" s="90">
        <f t="shared" si="16"/>
        <v>16921.09</v>
      </c>
      <c r="H26" s="2">
        <f>'All data '!F26</f>
        <v>11027</v>
      </c>
      <c r="I26" s="9">
        <f>'All data '!G26</f>
        <v>6124.000000000001</v>
      </c>
      <c r="J26" s="9">
        <f>'All data '!H26</f>
        <v>2267</v>
      </c>
      <c r="K26" s="81">
        <f t="shared" si="4"/>
        <v>2236.419962</v>
      </c>
      <c r="L26" s="3">
        <f t="shared" si="12"/>
        <v>2236.419961886144</v>
      </c>
      <c r="M26" s="3">
        <f t="shared" si="0"/>
        <v>750.9018145185614</v>
      </c>
      <c r="N26" s="3">
        <f t="shared" si="1"/>
        <v>1357.5728133798389</v>
      </c>
      <c r="O26" s="3">
        <f t="shared" si="2"/>
        <v>127.94533398774368</v>
      </c>
      <c r="P26" s="8">
        <f t="shared" si="13"/>
        <v>1479690226.4890435</v>
      </c>
      <c r="Q26" s="15">
        <f>'All data '!O26</f>
        <v>1479.7257688104066</v>
      </c>
      <c r="R26" s="147">
        <v>1479.6902264890434</v>
      </c>
      <c r="S26" s="16">
        <f t="shared" si="3"/>
        <v>-1.138560037361458E-07</v>
      </c>
      <c r="T26" s="81">
        <f t="shared" si="17"/>
        <v>2236.542038</v>
      </c>
      <c r="U26" s="3">
        <f t="shared" si="14"/>
        <v>2236.5420378863446</v>
      </c>
      <c r="V26" s="80">
        <f t="shared" si="5"/>
        <v>750.9392245247755</v>
      </c>
      <c r="W26" s="80">
        <f t="shared" si="6"/>
        <v>1357.6458027889423</v>
      </c>
      <c r="X26" s="80">
        <f t="shared" si="7"/>
        <v>127.95701057262721</v>
      </c>
      <c r="Y26" s="82">
        <f t="shared" si="8"/>
        <v>1479761310.9705958</v>
      </c>
      <c r="Z26" s="16">
        <f t="shared" si="9"/>
        <v>0.03554232136320934</v>
      </c>
      <c r="AA26" s="145">
        <v>1479.7613109705958</v>
      </c>
      <c r="AB26" s="16">
        <f t="shared" si="10"/>
        <v>-1.1365546015440486E-07</v>
      </c>
      <c r="AC26" s="16" t="str">
        <f>'All data '!S26</f>
        <v>session 2</v>
      </c>
      <c r="AD26" s="16">
        <f t="shared" si="11"/>
        <v>-0.03554216018915213</v>
      </c>
      <c r="AE26" s="2" t="str">
        <f>'All data '!T26</f>
        <v>low Th outer core</v>
      </c>
      <c r="AF26" s="2">
        <f>'All data '!U26</f>
        <v>0</v>
      </c>
      <c r="AG26" s="63">
        <f>'All data '!V26</f>
        <v>1.6955</v>
      </c>
      <c r="AH26" s="63">
        <f>'All data '!X26</f>
        <v>0.6124</v>
      </c>
      <c r="AI26" s="63">
        <f>'All data '!W26</f>
        <v>1.1027</v>
      </c>
      <c r="AJ26" s="63">
        <f>'All data '!Y26</f>
        <v>0.2267</v>
      </c>
      <c r="AK26" s="66">
        <f>'All data '!Z26</f>
        <v>0.003391</v>
      </c>
      <c r="AL26" s="66">
        <f>'All data '!AA26</f>
        <v>0.005241</v>
      </c>
      <c r="AM26" s="66">
        <f>'All data '!AB26</f>
        <v>0.009638</v>
      </c>
      <c r="AN26" s="66">
        <f>'All data '!AC26</f>
        <v>0.001992</v>
      </c>
      <c r="AO26" s="17">
        <f>'All data '!AD26</f>
        <v>-21531</v>
      </c>
      <c r="AP26" s="17">
        <f>'All data '!AE26</f>
        <v>20182</v>
      </c>
      <c r="AQ26" s="17">
        <f>'All data '!AF26</f>
        <v>112</v>
      </c>
      <c r="AR26" s="4"/>
    </row>
    <row r="27" spans="1:44" ht="12.75">
      <c r="A27" s="4"/>
      <c r="B27" s="4"/>
      <c r="C27" s="4"/>
      <c r="D27" s="9" t="str">
        <f>'All data '!D27</f>
        <v>arr96114a-1tr-15</v>
      </c>
      <c r="E27" s="2">
        <f>'All data '!E27</f>
        <v>16274</v>
      </c>
      <c r="F27" s="90">
        <f t="shared" si="15"/>
        <v>16306.96</v>
      </c>
      <c r="G27" s="90">
        <f t="shared" si="16"/>
        <v>16241.04</v>
      </c>
      <c r="H27" s="2">
        <f>'All data '!F27</f>
        <v>12525</v>
      </c>
      <c r="I27" s="9">
        <f>'All data '!G27</f>
        <v>6018</v>
      </c>
      <c r="J27" s="9">
        <f>'All data '!H27</f>
        <v>2353</v>
      </c>
      <c r="K27" s="81">
        <f t="shared" si="4"/>
        <v>2323.647472</v>
      </c>
      <c r="L27" s="3">
        <f t="shared" si="12"/>
        <v>2323.6474721925956</v>
      </c>
      <c r="M27" s="3">
        <f t="shared" si="0"/>
        <v>856.6044930524748</v>
      </c>
      <c r="N27" s="3">
        <f t="shared" si="1"/>
        <v>1340.31189943771</v>
      </c>
      <c r="O27" s="3">
        <f t="shared" si="2"/>
        <v>126.73107970241077</v>
      </c>
      <c r="P27" s="8">
        <f t="shared" si="13"/>
        <v>1485868753.1900713</v>
      </c>
      <c r="Q27" s="15">
        <f>'All data '!O27</f>
        <v>1485.9022652034344</v>
      </c>
      <c r="R27" s="147">
        <v>1485.8687531900714</v>
      </c>
      <c r="S27" s="16">
        <f t="shared" si="3"/>
        <v>1.9259550754213706E-07</v>
      </c>
      <c r="T27" s="81">
        <f t="shared" si="17"/>
        <v>2323.766128</v>
      </c>
      <c r="U27" s="3">
        <f t="shared" si="14"/>
        <v>2323.7661281926667</v>
      </c>
      <c r="V27" s="80">
        <f t="shared" si="5"/>
        <v>856.6445701988188</v>
      </c>
      <c r="W27" s="80">
        <f t="shared" si="6"/>
        <v>1340.3795932381518</v>
      </c>
      <c r="X27" s="80">
        <f t="shared" si="7"/>
        <v>126.74196475569605</v>
      </c>
      <c r="Y27" s="82">
        <f t="shared" si="8"/>
        <v>1485935777.250995</v>
      </c>
      <c r="Z27" s="16">
        <f t="shared" si="9"/>
        <v>0.03351201336295162</v>
      </c>
      <c r="AA27" s="145">
        <v>1485.935777250995</v>
      </c>
      <c r="AB27" s="16">
        <f t="shared" si="10"/>
        <v>1.9266644812887534E-07</v>
      </c>
      <c r="AC27" s="16" t="str">
        <f>'All data '!S27</f>
        <v>session 2</v>
      </c>
      <c r="AD27" s="16">
        <f t="shared" si="11"/>
        <v>-0.03351204756063453</v>
      </c>
      <c r="AE27" s="2" t="str">
        <f>'All data '!T27</f>
        <v>low Th outer core</v>
      </c>
      <c r="AF27" s="2">
        <f>'All data '!U27</f>
        <v>0</v>
      </c>
      <c r="AG27" s="63">
        <f>'All data '!V27</f>
        <v>1.6274</v>
      </c>
      <c r="AH27" s="63">
        <f>'All data '!X27</f>
        <v>0.6018</v>
      </c>
      <c r="AI27" s="63">
        <f>'All data '!W27</f>
        <v>1.2525</v>
      </c>
      <c r="AJ27" s="63">
        <f>'All data '!Y27</f>
        <v>0.2353</v>
      </c>
      <c r="AK27" s="66">
        <f>'All data '!Z27</f>
        <v>0.003296</v>
      </c>
      <c r="AL27" s="66">
        <f>'All data '!AA27</f>
        <v>0.005222</v>
      </c>
      <c r="AM27" s="66">
        <f>'All data '!AB27</f>
        <v>0.010097</v>
      </c>
      <c r="AN27" s="66">
        <f>'All data '!AC27</f>
        <v>0.002015</v>
      </c>
      <c r="AO27" s="17">
        <f>'All data '!AD27</f>
        <v>-21537</v>
      </c>
      <c r="AP27" s="17">
        <f>'All data '!AE27</f>
        <v>20171</v>
      </c>
      <c r="AQ27" s="17">
        <f>'All data '!AF27</f>
        <v>112</v>
      </c>
      <c r="AR27" s="4"/>
    </row>
    <row r="28" spans="1:44" ht="12.75">
      <c r="A28" s="4"/>
      <c r="B28" s="4"/>
      <c r="C28" s="4"/>
      <c r="D28" s="9" t="str">
        <f>'All data '!D28</f>
        <v>arr96114a-1tr-16</v>
      </c>
      <c r="E28" s="2">
        <f>'All data '!E28</f>
        <v>16377</v>
      </c>
      <c r="F28" s="90">
        <f t="shared" si="15"/>
        <v>16410.22</v>
      </c>
      <c r="G28" s="90">
        <f t="shared" si="16"/>
        <v>16343.78</v>
      </c>
      <c r="H28" s="2">
        <f>'All data '!F28</f>
        <v>17037</v>
      </c>
      <c r="I28" s="9">
        <f>'All data '!G28</f>
        <v>6465.999999999999</v>
      </c>
      <c r="J28" s="9">
        <f>'All data '!H28</f>
        <v>2658</v>
      </c>
      <c r="K28" s="81">
        <f t="shared" si="4"/>
        <v>2628.461604</v>
      </c>
      <c r="L28" s="3">
        <f t="shared" si="12"/>
        <v>2628.4616036934244</v>
      </c>
      <c r="M28" s="3">
        <f t="shared" si="0"/>
        <v>1120.6976228514413</v>
      </c>
      <c r="N28" s="3">
        <f t="shared" si="1"/>
        <v>1380.9027246975033</v>
      </c>
      <c r="O28" s="3">
        <f t="shared" si="2"/>
        <v>126.8612561444796</v>
      </c>
      <c r="P28" s="8">
        <f t="shared" si="13"/>
        <v>1431095731.2596264</v>
      </c>
      <c r="Q28" s="15">
        <f>'All data '!O28</f>
        <v>1431.1248649609556</v>
      </c>
      <c r="R28" s="147">
        <v>1431.0957312596263</v>
      </c>
      <c r="S28" s="16">
        <f t="shared" si="3"/>
        <v>-3.0657565730507486E-07</v>
      </c>
      <c r="T28" s="81">
        <f t="shared" si="17"/>
        <v>2628.581196</v>
      </c>
      <c r="U28" s="3">
        <f t="shared" si="14"/>
        <v>2628.5811956935772</v>
      </c>
      <c r="V28" s="80">
        <f t="shared" si="5"/>
        <v>1120.7448864344908</v>
      </c>
      <c r="W28" s="80">
        <f t="shared" si="6"/>
        <v>1380.965419785124</v>
      </c>
      <c r="X28" s="80">
        <f t="shared" si="7"/>
        <v>126.8708894739626</v>
      </c>
      <c r="Y28" s="82">
        <f t="shared" si="8"/>
        <v>1431153998.1964908</v>
      </c>
      <c r="Z28" s="16">
        <f t="shared" si="9"/>
        <v>0.029133701329328687</v>
      </c>
      <c r="AA28" s="145">
        <v>1431.1539981964909</v>
      </c>
      <c r="AB28" s="16">
        <f t="shared" si="10"/>
        <v>-3.06422862195177E-07</v>
      </c>
      <c r="AC28" s="16" t="str">
        <f>'All data '!S28</f>
        <v>session 2</v>
      </c>
      <c r="AD28" s="16">
        <f t="shared" si="11"/>
        <v>-0.029133235535255153</v>
      </c>
      <c r="AE28" s="2" t="str">
        <f>'All data '!T28</f>
        <v>low Th outer core</v>
      </c>
      <c r="AF28" s="2">
        <f>'All data '!U28</f>
        <v>0</v>
      </c>
      <c r="AG28" s="63">
        <f>'All data '!V28</f>
        <v>1.6377</v>
      </c>
      <c r="AH28" s="63">
        <f>'All data '!X28</f>
        <v>0.6466</v>
      </c>
      <c r="AI28" s="63">
        <f>'All data '!W28</f>
        <v>1.7037</v>
      </c>
      <c r="AJ28" s="63">
        <f>'All data '!Y28</f>
        <v>0.2658</v>
      </c>
      <c r="AK28" s="66">
        <f>'All data '!Z28</f>
        <v>0.003322</v>
      </c>
      <c r="AL28" s="66">
        <f>'All data '!AA28</f>
        <v>0.005327</v>
      </c>
      <c r="AM28" s="66">
        <f>'All data '!AB28</f>
        <v>0.0116</v>
      </c>
      <c r="AN28" s="66">
        <f>'All data '!AC28</f>
        <v>0.002064</v>
      </c>
      <c r="AO28" s="17">
        <f>'All data '!AD28</f>
        <v>-21530</v>
      </c>
      <c r="AP28" s="17">
        <f>'All data '!AE28</f>
        <v>20174</v>
      </c>
      <c r="AQ28" s="17">
        <f>'All data '!AF28</f>
        <v>112</v>
      </c>
      <c r="AR28" s="4"/>
    </row>
    <row r="29" spans="1:44" ht="12.75">
      <c r="A29" s="4"/>
      <c r="B29" s="4"/>
      <c r="C29" s="4"/>
      <c r="D29" s="9" t="str">
        <f>'All data '!D29</f>
        <v>arr96114a-1tr-17</v>
      </c>
      <c r="E29" s="2">
        <f>'All data '!E29</f>
        <v>16972</v>
      </c>
      <c r="F29" s="90">
        <f t="shared" si="15"/>
        <v>17006.03</v>
      </c>
      <c r="G29" s="90">
        <f t="shared" si="16"/>
        <v>16937.97</v>
      </c>
      <c r="H29" s="2">
        <f>'All data '!F29</f>
        <v>15148</v>
      </c>
      <c r="I29" s="9">
        <f>'All data '!G29</f>
        <v>6810.000000000001</v>
      </c>
      <c r="J29" s="9">
        <f>'All data '!H29</f>
        <v>2596</v>
      </c>
      <c r="K29" s="81">
        <f t="shared" si="4"/>
        <v>2565.389146</v>
      </c>
      <c r="L29" s="3">
        <f t="shared" si="12"/>
        <v>2565.389145696717</v>
      </c>
      <c r="M29" s="3">
        <f t="shared" si="0"/>
        <v>989.6691111793344</v>
      </c>
      <c r="N29" s="3">
        <f t="shared" si="1"/>
        <v>1443.7368191271344</v>
      </c>
      <c r="O29" s="3">
        <f t="shared" si="2"/>
        <v>131.98321539024866</v>
      </c>
      <c r="P29" s="8">
        <f t="shared" si="13"/>
        <v>1421707092.1701236</v>
      </c>
      <c r="Q29" s="15">
        <f>'All data '!O29</f>
        <v>1421.73734079507</v>
      </c>
      <c r="R29" s="147">
        <v>1421.7070921701236</v>
      </c>
      <c r="S29" s="16">
        <f t="shared" si="3"/>
        <v>-3.0328283173730597E-07</v>
      </c>
      <c r="T29" s="81">
        <f t="shared" si="17"/>
        <v>2565.511654</v>
      </c>
      <c r="U29" s="3">
        <f t="shared" si="14"/>
        <v>2565.5116536961095</v>
      </c>
      <c r="V29" s="80">
        <f t="shared" si="5"/>
        <v>989.7127229967643</v>
      </c>
      <c r="W29" s="80">
        <f t="shared" si="6"/>
        <v>1443.805277971785</v>
      </c>
      <c r="X29" s="80">
        <f t="shared" si="7"/>
        <v>131.99365272756054</v>
      </c>
      <c r="Y29" s="82">
        <f t="shared" si="8"/>
        <v>1421767589.9259179</v>
      </c>
      <c r="Z29" s="16">
        <f t="shared" si="9"/>
        <v>0.03024862494635272</v>
      </c>
      <c r="AA29" s="145">
        <v>1421.767589925918</v>
      </c>
      <c r="AB29" s="16">
        <f t="shared" si="10"/>
        <v>-3.038903741980903E-07</v>
      </c>
      <c r="AC29" s="16" t="str">
        <f>'All data '!S29</f>
        <v>session 2</v>
      </c>
      <c r="AD29" s="16">
        <f t="shared" si="11"/>
        <v>-0.030249130848005734</v>
      </c>
      <c r="AE29" s="2" t="str">
        <f>'All data '!T29</f>
        <v>low Th outer core2</v>
      </c>
      <c r="AF29" s="2">
        <f>'All data '!U29</f>
        <v>0</v>
      </c>
      <c r="AG29" s="63">
        <f>'All data '!V29</f>
        <v>1.6972</v>
      </c>
      <c r="AH29" s="63">
        <f>'All data '!X29</f>
        <v>0.681</v>
      </c>
      <c r="AI29" s="63">
        <f>'All data '!W29</f>
        <v>1.5148</v>
      </c>
      <c r="AJ29" s="63">
        <f>'All data '!Y29</f>
        <v>0.2596</v>
      </c>
      <c r="AK29" s="66">
        <f>'All data '!Z29</f>
        <v>0.003403</v>
      </c>
      <c r="AL29" s="66">
        <f>'All data '!AA29</f>
        <v>0.005379</v>
      </c>
      <c r="AM29" s="66">
        <f>'All data '!AB29</f>
        <v>0.010997</v>
      </c>
      <c r="AN29" s="66">
        <f>'All data '!AC29</f>
        <v>0.002047</v>
      </c>
      <c r="AO29" s="17">
        <f>'All data '!AD29</f>
        <v>-21507</v>
      </c>
      <c r="AP29" s="17">
        <f>'All data '!AE29</f>
        <v>20173</v>
      </c>
      <c r="AQ29" s="17">
        <f>'All data '!AF29</f>
        <v>112</v>
      </c>
      <c r="AR29" s="4"/>
    </row>
    <row r="30" spans="1:44" ht="12.75">
      <c r="A30" s="4"/>
      <c r="B30" s="4"/>
      <c r="C30" s="4"/>
      <c r="D30" s="9" t="str">
        <f>'All data '!D30</f>
        <v>arr96114a-1tr-18</v>
      </c>
      <c r="E30" s="2">
        <f>'All data '!E30</f>
        <v>17011</v>
      </c>
      <c r="F30" s="90">
        <f t="shared" si="15"/>
        <v>17045.15</v>
      </c>
      <c r="G30" s="90">
        <f t="shared" si="16"/>
        <v>16976.85</v>
      </c>
      <c r="H30" s="2">
        <f>'All data '!F30</f>
        <v>24067</v>
      </c>
      <c r="I30" s="9">
        <f>'All data '!G30</f>
        <v>5888</v>
      </c>
      <c r="J30" s="9">
        <f>'All data '!H30</f>
        <v>2945</v>
      </c>
      <c r="K30" s="81">
        <f t="shared" si="4"/>
        <v>2914.31873</v>
      </c>
      <c r="L30" s="3">
        <f t="shared" si="12"/>
        <v>2914.3187299322863</v>
      </c>
      <c r="M30" s="3">
        <f t="shared" si="0"/>
        <v>1562.0705907964382</v>
      </c>
      <c r="N30" s="3">
        <f t="shared" si="1"/>
        <v>1239.4706342809982</v>
      </c>
      <c r="O30" s="3">
        <f t="shared" si="2"/>
        <v>112.77750485484997</v>
      </c>
      <c r="P30" s="8">
        <f t="shared" si="13"/>
        <v>1412706474.4677112</v>
      </c>
      <c r="Q30" s="15">
        <f>'All data '!O30</f>
        <v>1412.7335574859808</v>
      </c>
      <c r="R30" s="147">
        <v>1412.7064744677111</v>
      </c>
      <c r="S30" s="16">
        <f t="shared" si="3"/>
        <v>-6.771369953639805E-08</v>
      </c>
      <c r="T30" s="81">
        <f t="shared" si="17"/>
        <v>2914.44167</v>
      </c>
      <c r="U30" s="3">
        <f t="shared" si="14"/>
        <v>2914.4416699321678</v>
      </c>
      <c r="V30" s="80">
        <f t="shared" si="5"/>
        <v>1562.1326011196757</v>
      </c>
      <c r="W30" s="80">
        <f t="shared" si="6"/>
        <v>1239.5235555537868</v>
      </c>
      <c r="X30" s="80">
        <f t="shared" si="7"/>
        <v>112.78551325870502</v>
      </c>
      <c r="Y30" s="82">
        <f t="shared" si="8"/>
        <v>1412760640.3566065</v>
      </c>
      <c r="Z30" s="16">
        <f t="shared" si="9"/>
        <v>0.027083018269649983</v>
      </c>
      <c r="AA30" s="145">
        <v>1412.7606403566065</v>
      </c>
      <c r="AB30" s="16">
        <f t="shared" si="10"/>
        <v>-6.783238859497942E-08</v>
      </c>
      <c r="AC30" s="16" t="str">
        <f>'All data '!S30</f>
        <v>session 2</v>
      </c>
      <c r="AD30" s="16">
        <f t="shared" si="11"/>
        <v>-0.027082870625690703</v>
      </c>
      <c r="AE30" s="2" t="str">
        <f>'All data '!T30</f>
        <v>low Th outer core2</v>
      </c>
      <c r="AF30" s="2">
        <f>'All data '!U30</f>
        <v>0</v>
      </c>
      <c r="AG30" s="63">
        <f>'All data '!V30</f>
        <v>1.7011</v>
      </c>
      <c r="AH30" s="63">
        <f>'All data '!X30</f>
        <v>0.5888</v>
      </c>
      <c r="AI30" s="63">
        <f>'All data '!W30</f>
        <v>2.4067</v>
      </c>
      <c r="AJ30" s="63">
        <f>'All data '!Y30</f>
        <v>0.2945</v>
      </c>
      <c r="AK30" s="66">
        <f>'All data '!Z30</f>
        <v>0.003415</v>
      </c>
      <c r="AL30" s="66">
        <f>'All data '!AA30</f>
        <v>0.005274</v>
      </c>
      <c r="AM30" s="66">
        <f>'All data '!AB30</f>
        <v>0.013907</v>
      </c>
      <c r="AN30" s="66">
        <f>'All data '!AC30</f>
        <v>0.002116</v>
      </c>
      <c r="AO30" s="17">
        <f>'All data '!AD30</f>
        <v>-21515</v>
      </c>
      <c r="AP30" s="17">
        <f>'All data '!AE30</f>
        <v>20170</v>
      </c>
      <c r="AQ30" s="17">
        <f>'All data '!AF30</f>
        <v>112</v>
      </c>
      <c r="AR30" s="4"/>
    </row>
    <row r="31" spans="1:44" ht="12.75">
      <c r="A31" s="4"/>
      <c r="B31" s="4"/>
      <c r="C31" s="4"/>
      <c r="D31" s="9" t="str">
        <f>'All data '!D31</f>
        <v>arr96114a-1tr-19</v>
      </c>
      <c r="E31" s="2">
        <f>'All data '!E31</f>
        <v>16940</v>
      </c>
      <c r="F31" s="90">
        <f t="shared" si="15"/>
        <v>16974.04</v>
      </c>
      <c r="G31" s="90">
        <f t="shared" si="16"/>
        <v>16905.96</v>
      </c>
      <c r="H31" s="2">
        <f>'All data '!F31</f>
        <v>17436</v>
      </c>
      <c r="I31" s="9">
        <f>'All data '!G31</f>
        <v>6695</v>
      </c>
      <c r="J31" s="9">
        <f>'All data '!H31</f>
        <v>2713</v>
      </c>
      <c r="K31" s="81">
        <f t="shared" si="4"/>
        <v>2682.446728</v>
      </c>
      <c r="L31" s="3">
        <f t="shared" si="12"/>
        <v>2682.446727987656</v>
      </c>
      <c r="M31" s="3">
        <f t="shared" si="0"/>
        <v>1136.8661807806238</v>
      </c>
      <c r="N31" s="3">
        <f t="shared" si="1"/>
        <v>1416.2926956922536</v>
      </c>
      <c r="O31" s="3">
        <f t="shared" si="2"/>
        <v>129.28785151477794</v>
      </c>
      <c r="P31" s="8">
        <f t="shared" si="13"/>
        <v>1418952438.1944332</v>
      </c>
      <c r="Q31" s="15">
        <f>'All data '!O31</f>
        <v>1418.9814657074069</v>
      </c>
      <c r="R31" s="147">
        <v>1418.9524381944332</v>
      </c>
      <c r="S31" s="16">
        <f t="shared" si="3"/>
        <v>-1.2344116839813069E-08</v>
      </c>
      <c r="T31" s="81">
        <f t="shared" si="17"/>
        <v>2682.569272</v>
      </c>
      <c r="U31" s="3">
        <f t="shared" si="14"/>
        <v>2682.5692719877607</v>
      </c>
      <c r="V31" s="80">
        <f t="shared" si="5"/>
        <v>1136.9143466393466</v>
      </c>
      <c r="W31" s="80">
        <f t="shared" si="6"/>
        <v>1416.3572537037367</v>
      </c>
      <c r="X31" s="80">
        <f t="shared" si="7"/>
        <v>129.29767164467745</v>
      </c>
      <c r="Y31" s="82">
        <f t="shared" si="8"/>
        <v>1419010493.5163398</v>
      </c>
      <c r="Z31" s="16">
        <f t="shared" si="9"/>
        <v>0.02902751297369832</v>
      </c>
      <c r="AA31" s="145">
        <v>1419.0104935163397</v>
      </c>
      <c r="AB31" s="16">
        <f t="shared" si="10"/>
        <v>-1.2239524949109182E-08</v>
      </c>
      <c r="AC31" s="16" t="str">
        <f>'All data '!S31</f>
        <v>session 2</v>
      </c>
      <c r="AD31" s="16">
        <f t="shared" si="11"/>
        <v>-0.029027808932823973</v>
      </c>
      <c r="AE31" s="2" t="str">
        <f>'All data '!T31</f>
        <v>low Th outer core2</v>
      </c>
      <c r="AF31" s="2">
        <f>'All data '!U31</f>
        <v>0</v>
      </c>
      <c r="AG31" s="63">
        <f>'All data '!V31</f>
        <v>1.694</v>
      </c>
      <c r="AH31" s="63">
        <f>'All data '!X31</f>
        <v>0.6695</v>
      </c>
      <c r="AI31" s="63">
        <f>'All data '!W31</f>
        <v>1.7436</v>
      </c>
      <c r="AJ31" s="63">
        <f>'All data '!Y31</f>
        <v>0.2713</v>
      </c>
      <c r="AK31" s="66">
        <f>'All data '!Z31</f>
        <v>0.003404</v>
      </c>
      <c r="AL31" s="66">
        <f>'All data '!AA31</f>
        <v>0.005382</v>
      </c>
      <c r="AM31" s="66">
        <f>'All data '!AB31</f>
        <v>0.011699</v>
      </c>
      <c r="AN31" s="66">
        <f>'All data '!AC31</f>
        <v>0.002071</v>
      </c>
      <c r="AO31" s="17">
        <f>'All data '!AD31</f>
        <v>-21505</v>
      </c>
      <c r="AP31" s="17">
        <f>'All data '!AE31</f>
        <v>20178</v>
      </c>
      <c r="AQ31" s="17">
        <f>'All data '!AF31</f>
        <v>112</v>
      </c>
      <c r="AR31" s="4"/>
    </row>
    <row r="32" spans="1:44" ht="12.75">
      <c r="A32" s="4"/>
      <c r="B32" s="4"/>
      <c r="C32" s="4"/>
      <c r="D32" s="9" t="str">
        <f>'All data '!D32</f>
        <v>arr96114a-1tr-20</v>
      </c>
      <c r="E32" s="2">
        <f>'All data '!E32</f>
        <v>17269</v>
      </c>
      <c r="F32" s="90">
        <f t="shared" si="15"/>
        <v>17303.43</v>
      </c>
      <c r="G32" s="90">
        <f t="shared" si="16"/>
        <v>17234.57</v>
      </c>
      <c r="H32" s="2">
        <f>'All data '!F32</f>
        <v>16444</v>
      </c>
      <c r="I32" s="9">
        <f>'All data '!G32</f>
        <v>5620.000000000001</v>
      </c>
      <c r="J32" s="9">
        <f>'All data '!H32</f>
        <v>2395</v>
      </c>
      <c r="K32" s="81">
        <f t="shared" si="4"/>
        <v>2363.853826</v>
      </c>
      <c r="L32" s="3">
        <f t="shared" si="12"/>
        <v>2363.8538262738693</v>
      </c>
      <c r="M32" s="3">
        <f t="shared" si="0"/>
        <v>1069.7667911164951</v>
      </c>
      <c r="N32" s="3">
        <f t="shared" si="1"/>
        <v>1185.9969089070403</v>
      </c>
      <c r="O32" s="3">
        <f t="shared" si="2"/>
        <v>108.09012625033384</v>
      </c>
      <c r="P32" s="8">
        <f t="shared" si="13"/>
        <v>1415860926.6450021</v>
      </c>
      <c r="Q32" s="15">
        <f>'All data '!O32</f>
        <v>1415.894301460054</v>
      </c>
      <c r="R32" s="147">
        <v>1415.860926645002</v>
      </c>
      <c r="S32" s="16">
        <f t="shared" si="3"/>
        <v>2.738693183346186E-07</v>
      </c>
      <c r="T32" s="81">
        <f t="shared" si="17"/>
        <v>2363.977774</v>
      </c>
      <c r="U32" s="3">
        <f t="shared" si="14"/>
        <v>2363.9777742743086</v>
      </c>
      <c r="V32" s="80">
        <f t="shared" si="5"/>
        <v>1069.8190117481467</v>
      </c>
      <c r="W32" s="80">
        <f t="shared" si="6"/>
        <v>1186.0591871620359</v>
      </c>
      <c r="X32" s="80">
        <f t="shared" si="7"/>
        <v>108.09957536412576</v>
      </c>
      <c r="Y32" s="82">
        <f t="shared" si="8"/>
        <v>1415927676.5383153</v>
      </c>
      <c r="Z32" s="16">
        <f t="shared" si="9"/>
        <v>0.03337481505195683</v>
      </c>
      <c r="AA32" s="145">
        <v>1415.9276765383154</v>
      </c>
      <c r="AB32" s="16">
        <f t="shared" si="10"/>
        <v>2.743086042755749E-07</v>
      </c>
      <c r="AC32" s="16" t="str">
        <f>'All data '!S32</f>
        <v>session 2</v>
      </c>
      <c r="AD32" s="16">
        <f t="shared" si="11"/>
        <v>-0.03337507826131514</v>
      </c>
      <c r="AE32" s="2" t="str">
        <f>'All data '!T32</f>
        <v>low Th outer core2</v>
      </c>
      <c r="AF32" s="2">
        <f>'All data '!U32</f>
        <v>0</v>
      </c>
      <c r="AG32" s="63">
        <f>'All data '!V32</f>
        <v>1.7269</v>
      </c>
      <c r="AH32" s="63">
        <f>'All data '!X32</f>
        <v>0.562</v>
      </c>
      <c r="AI32" s="63">
        <f>'All data '!W32</f>
        <v>1.6444</v>
      </c>
      <c r="AJ32" s="63">
        <f>'All data '!Y32</f>
        <v>0.2395</v>
      </c>
      <c r="AK32" s="66">
        <f>'All data '!Z32</f>
        <v>0.003443</v>
      </c>
      <c r="AL32" s="66">
        <f>'All data '!AA32</f>
        <v>0.005188</v>
      </c>
      <c r="AM32" s="66">
        <f>'All data '!AB32</f>
        <v>0.01139</v>
      </c>
      <c r="AN32" s="66">
        <f>'All data '!AC32</f>
        <v>0.002015</v>
      </c>
      <c r="AO32" s="17">
        <f>'All data '!AD32</f>
        <v>-21504</v>
      </c>
      <c r="AP32" s="17">
        <f>'All data '!AE32</f>
        <v>20173</v>
      </c>
      <c r="AQ32" s="17">
        <f>'All data '!AF32</f>
        <v>112</v>
      </c>
      <c r="AR32" s="4"/>
    </row>
    <row r="33" spans="1:44" ht="12.75">
      <c r="A33" s="4"/>
      <c r="B33" s="4"/>
      <c r="C33" s="4"/>
      <c r="D33" s="9" t="str">
        <f>'All data '!D33</f>
        <v>arr96114a-1tr-5</v>
      </c>
      <c r="E33" s="2">
        <f>'All data '!E33</f>
        <v>17239</v>
      </c>
      <c r="F33" s="90">
        <f t="shared" si="15"/>
        <v>17273.33</v>
      </c>
      <c r="G33" s="90">
        <f t="shared" si="16"/>
        <v>17204.67</v>
      </c>
      <c r="H33" s="2">
        <f>'All data '!F33</f>
        <v>11162</v>
      </c>
      <c r="I33" s="9">
        <f>'All data '!G33</f>
        <v>5528</v>
      </c>
      <c r="J33" s="9">
        <f>'All data '!H33</f>
        <v>2031</v>
      </c>
      <c r="K33" s="81">
        <f t="shared" si="4"/>
        <v>1999.908006</v>
      </c>
      <c r="L33" s="3">
        <f t="shared" si="12"/>
        <v>1999.9080054884184</v>
      </c>
      <c r="M33" s="3">
        <f t="shared" si="0"/>
        <v>726.4330278868663</v>
      </c>
      <c r="N33" s="3">
        <f t="shared" si="1"/>
        <v>1167.0788944846292</v>
      </c>
      <c r="O33" s="3">
        <f t="shared" si="2"/>
        <v>106.39608311692287</v>
      </c>
      <c r="P33" s="8">
        <f t="shared" si="13"/>
        <v>1416402328.0064938</v>
      </c>
      <c r="Q33" s="15">
        <f>'All data '!O33</f>
        <v>1416.4412370619707</v>
      </c>
      <c r="R33" s="147">
        <v>1416.402328006494</v>
      </c>
      <c r="S33" s="16">
        <f t="shared" si="3"/>
        <v>-5.11581447426579E-07</v>
      </c>
      <c r="T33" s="81">
        <f t="shared" si="17"/>
        <v>2000.031594</v>
      </c>
      <c r="U33" s="3">
        <f t="shared" si="14"/>
        <v>2000.0315934877667</v>
      </c>
      <c r="V33" s="80">
        <f t="shared" si="5"/>
        <v>726.4743529290781</v>
      </c>
      <c r="W33" s="80">
        <f t="shared" si="6"/>
        <v>1167.1503161354983</v>
      </c>
      <c r="X33" s="80">
        <f t="shared" si="7"/>
        <v>106.40692442319033</v>
      </c>
      <c r="Y33" s="82">
        <f t="shared" si="8"/>
        <v>1416480145.1812522</v>
      </c>
      <c r="Z33" s="16">
        <f t="shared" si="9"/>
        <v>0.03890905547677903</v>
      </c>
      <c r="AA33" s="145">
        <v>1416.4801451812523</v>
      </c>
      <c r="AB33" s="16">
        <f t="shared" si="10"/>
        <v>-5.122333277540747E-07</v>
      </c>
      <c r="AC33" s="16" t="str">
        <f>'All data '!S33</f>
        <v>session 2</v>
      </c>
      <c r="AD33" s="16">
        <f t="shared" si="11"/>
        <v>-0.03890811928158655</v>
      </c>
      <c r="AE33" s="2" t="str">
        <f>'All data '!T33</f>
        <v>low Th outer rim</v>
      </c>
      <c r="AF33" s="2">
        <f>'All data '!U33</f>
        <v>0</v>
      </c>
      <c r="AG33" s="63">
        <f>'All data '!V33</f>
        <v>1.7239</v>
      </c>
      <c r="AH33" s="63">
        <f>'All data '!X33</f>
        <v>0.5528</v>
      </c>
      <c r="AI33" s="63">
        <f>'All data '!W33</f>
        <v>1.1162</v>
      </c>
      <c r="AJ33" s="63">
        <f>'All data '!Y33</f>
        <v>0.2031</v>
      </c>
      <c r="AK33" s="66">
        <f>'All data '!Z33</f>
        <v>0.003433</v>
      </c>
      <c r="AL33" s="66">
        <f>'All data '!AA33</f>
        <v>0.005159</v>
      </c>
      <c r="AM33" s="66">
        <f>'All data '!AB33</f>
        <v>0.009702</v>
      </c>
      <c r="AN33" s="66">
        <f>'All data '!AC33</f>
        <v>0.001939</v>
      </c>
      <c r="AO33" s="17">
        <f>'All data '!AD33</f>
        <v>-21497</v>
      </c>
      <c r="AP33" s="17">
        <f>'All data '!AE33</f>
        <v>20229</v>
      </c>
      <c r="AQ33" s="17">
        <f>'All data '!AF33</f>
        <v>112</v>
      </c>
      <c r="AR33" s="4"/>
    </row>
    <row r="34" spans="1:44" ht="12.75">
      <c r="A34" s="4"/>
      <c r="B34" s="4"/>
      <c r="C34" s="4"/>
      <c r="D34" s="11" t="str">
        <f>'All data '!D34</f>
        <v>arr96114a-1tr-6</v>
      </c>
      <c r="E34" s="2">
        <f>'All data '!E34</f>
        <v>16402</v>
      </c>
      <c r="F34" s="90">
        <f t="shared" si="15"/>
        <v>16435.26</v>
      </c>
      <c r="G34" s="90">
        <f t="shared" si="16"/>
        <v>16368.74</v>
      </c>
      <c r="H34" s="2">
        <f>'All data '!F34</f>
        <v>20701</v>
      </c>
      <c r="I34" s="11">
        <f>'All data '!G34</f>
        <v>6245.000000000001</v>
      </c>
      <c r="J34" s="11">
        <f>'All data '!H34</f>
        <v>2795.0000000000005</v>
      </c>
      <c r="K34" s="81">
        <f t="shared" si="4"/>
        <v>2765.4165320000006</v>
      </c>
      <c r="L34" s="3">
        <f t="shared" si="12"/>
        <v>2765.416531209677</v>
      </c>
      <c r="M34" s="3">
        <f t="shared" si="0"/>
        <v>1337.9819303961654</v>
      </c>
      <c r="N34" s="3">
        <f t="shared" si="1"/>
        <v>1308.7114746071147</v>
      </c>
      <c r="O34" s="3">
        <f t="shared" si="2"/>
        <v>118.72312620639715</v>
      </c>
      <c r="P34" s="8">
        <f t="shared" si="13"/>
        <v>1407000257.80879</v>
      </c>
      <c r="Q34" s="15">
        <f>'All data '!O34</f>
        <v>1407.0277747795546</v>
      </c>
      <c r="R34" s="147">
        <v>1407.00025780879</v>
      </c>
      <c r="S34" s="16">
        <f t="shared" si="3"/>
        <v>-7.903236109996215E-07</v>
      </c>
      <c r="T34" s="81">
        <f t="shared" si="17"/>
        <v>2765.5362680000003</v>
      </c>
      <c r="U34" s="3">
        <f t="shared" si="14"/>
        <v>2765.536267207769</v>
      </c>
      <c r="V34" s="80">
        <f t="shared" si="5"/>
        <v>1338.0361066235541</v>
      </c>
      <c r="W34" s="80">
        <f t="shared" si="6"/>
        <v>1308.7684527800604</v>
      </c>
      <c r="X34" s="80">
        <f t="shared" si="7"/>
        <v>118.73170780415424</v>
      </c>
      <c r="Y34" s="82">
        <f t="shared" si="8"/>
        <v>1407055290.895185</v>
      </c>
      <c r="Z34" s="16">
        <f t="shared" si="9"/>
        <v>0.02751697076473647</v>
      </c>
      <c r="AA34" s="145">
        <v>1407.055290895185</v>
      </c>
      <c r="AB34" s="16">
        <f t="shared" si="10"/>
        <v>-7.922312761365902E-07</v>
      </c>
      <c r="AC34" s="16" t="str">
        <f>'All data '!S34</f>
        <v>session 2</v>
      </c>
      <c r="AD34" s="16">
        <f t="shared" si="11"/>
        <v>-0.02751611563030565</v>
      </c>
      <c r="AE34" s="2" t="str">
        <f>'All data '!T34</f>
        <v>low Th outer rim</v>
      </c>
      <c r="AF34" s="2">
        <f>'All data '!U34</f>
        <v>0</v>
      </c>
      <c r="AG34" s="63">
        <f>'All data '!V34</f>
        <v>1.6402</v>
      </c>
      <c r="AH34" s="63">
        <f>'All data '!X34</f>
        <v>0.6245</v>
      </c>
      <c r="AI34" s="63">
        <f>'All data '!W34</f>
        <v>2.0701</v>
      </c>
      <c r="AJ34" s="63">
        <f>'All data '!Y34</f>
        <v>0.2795</v>
      </c>
      <c r="AK34" s="66">
        <f>'All data '!Z34</f>
        <v>0.003326</v>
      </c>
      <c r="AL34" s="66">
        <f>'All data '!AA34</f>
        <v>0.005309</v>
      </c>
      <c r="AM34" s="66">
        <f>'All data '!AB34</f>
        <v>0.012811</v>
      </c>
      <c r="AN34" s="66">
        <f>'All data '!AC34</f>
        <v>0.002078</v>
      </c>
      <c r="AO34" s="17">
        <f>'All data '!AD34</f>
        <v>-21489</v>
      </c>
      <c r="AP34" s="17">
        <f>'All data '!AE34</f>
        <v>20230</v>
      </c>
      <c r="AQ34" s="17">
        <f>'All data '!AF34</f>
        <v>112</v>
      </c>
      <c r="AR34" s="4"/>
    </row>
    <row r="35" spans="1:44" ht="12.75">
      <c r="A35" s="4"/>
      <c r="B35" s="4"/>
      <c r="C35" s="4"/>
      <c r="D35" s="11">
        <f>'All data '!D35</f>
        <v>0</v>
      </c>
      <c r="E35" s="2">
        <f>'All data '!E35</f>
        <v>0</v>
      </c>
      <c r="F35" s="90">
        <f t="shared" si="15"/>
        <v>0</v>
      </c>
      <c r="G35" s="90">
        <f t="shared" si="16"/>
        <v>0</v>
      </c>
      <c r="H35" s="2">
        <f>'All data '!F35</f>
        <v>0</v>
      </c>
      <c r="I35" s="11">
        <f>'All data '!G35</f>
        <v>0</v>
      </c>
      <c r="J35" s="11">
        <f>'All data '!H35</f>
        <v>0</v>
      </c>
      <c r="K35" s="81">
        <f t="shared" si="4"/>
        <v>0</v>
      </c>
      <c r="L35" s="3">
        <f t="shared" si="12"/>
        <v>0</v>
      </c>
      <c r="M35" s="3">
        <f t="shared" si="0"/>
        <v>0</v>
      </c>
      <c r="N35" s="3">
        <f t="shared" si="1"/>
        <v>0</v>
      </c>
      <c r="O35" s="3">
        <f t="shared" si="2"/>
        <v>0</v>
      </c>
      <c r="P35" s="8">
        <f t="shared" si="13"/>
        <v>0</v>
      </c>
      <c r="Q35" s="15">
        <f>'All data '!O35</f>
        <v>0</v>
      </c>
      <c r="R35" s="147">
        <v>0</v>
      </c>
      <c r="S35" s="16">
        <f t="shared" si="3"/>
        <v>0</v>
      </c>
      <c r="T35" s="81">
        <f t="shared" si="17"/>
        <v>0</v>
      </c>
      <c r="U35" s="3">
        <f t="shared" si="14"/>
        <v>0</v>
      </c>
      <c r="V35" s="80">
        <f t="shared" si="5"/>
        <v>0</v>
      </c>
      <c r="W35" s="80">
        <f t="shared" si="6"/>
        <v>0</v>
      </c>
      <c r="X35" s="80">
        <f t="shared" si="7"/>
        <v>0</v>
      </c>
      <c r="Y35" s="82">
        <f t="shared" si="8"/>
        <v>0</v>
      </c>
      <c r="Z35" s="16">
        <f t="shared" si="9"/>
        <v>0</v>
      </c>
      <c r="AA35" s="145">
        <v>0</v>
      </c>
      <c r="AB35" s="16">
        <f t="shared" si="10"/>
        <v>0</v>
      </c>
      <c r="AC35" s="16">
        <f>'All data '!S35</f>
        <v>0</v>
      </c>
      <c r="AD35" s="16">
        <f t="shared" si="11"/>
        <v>0</v>
      </c>
      <c r="AE35" s="2">
        <f>'All data '!T35</f>
        <v>0</v>
      </c>
      <c r="AF35" s="2">
        <f>'All data '!U35</f>
        <v>0</v>
      </c>
      <c r="AG35" s="63">
        <f>'All data '!V35</f>
        <v>0</v>
      </c>
      <c r="AH35" s="63">
        <f>'All data '!X35</f>
        <v>0</v>
      </c>
      <c r="AI35" s="63">
        <f>'All data '!W35</f>
        <v>0</v>
      </c>
      <c r="AJ35" s="63">
        <f>'All data '!Y35</f>
        <v>0</v>
      </c>
      <c r="AK35" s="66">
        <f>'All data '!Z35</f>
        <v>0</v>
      </c>
      <c r="AL35" s="66">
        <f>'All data '!AA35</f>
        <v>0</v>
      </c>
      <c r="AM35" s="66">
        <f>'All data '!AB35</f>
        <v>0</v>
      </c>
      <c r="AN35" s="66">
        <f>'All data '!AC35</f>
        <v>0</v>
      </c>
      <c r="AO35" s="17">
        <f>'All data '!AD35</f>
        <v>0</v>
      </c>
      <c r="AP35" s="17">
        <f>'All data '!AE35</f>
        <v>0</v>
      </c>
      <c r="AQ35" s="17">
        <f>'All data '!AF35</f>
        <v>0</v>
      </c>
      <c r="AR35" s="4"/>
    </row>
    <row r="36" spans="1:44" ht="12.75">
      <c r="A36" s="4"/>
      <c r="B36" s="4"/>
      <c r="C36" s="4"/>
      <c r="D36" s="11" t="str">
        <f>'All data '!D36</f>
        <v>arr96114a-3tr-15</v>
      </c>
      <c r="E36" s="2">
        <f>'All data '!E36</f>
        <v>17974</v>
      </c>
      <c r="F36" s="90">
        <f t="shared" si="15"/>
        <v>18009.6</v>
      </c>
      <c r="G36" s="90">
        <f t="shared" si="16"/>
        <v>17938.4</v>
      </c>
      <c r="H36" s="2">
        <f>'All data '!F36</f>
        <v>36093</v>
      </c>
      <c r="I36" s="11">
        <f>'All data '!G36</f>
        <v>4872</v>
      </c>
      <c r="J36" s="11">
        <f>'All data '!H36</f>
        <v>3462</v>
      </c>
      <c r="K36" s="81">
        <f t="shared" si="4"/>
        <v>3429.58272</v>
      </c>
      <c r="L36" s="3">
        <f t="shared" si="12"/>
        <v>3429.582719825278</v>
      </c>
      <c r="M36" s="3">
        <f t="shared" si="0"/>
        <v>2321.892686743308</v>
      </c>
      <c r="N36" s="3">
        <f t="shared" si="1"/>
        <v>1015.8413087345701</v>
      </c>
      <c r="O36" s="3">
        <f t="shared" si="2"/>
        <v>91.84872434739987</v>
      </c>
      <c r="P36" s="8">
        <f t="shared" si="13"/>
        <v>1400630692.0621183</v>
      </c>
      <c r="Q36" s="15">
        <f>'All data '!O36</f>
        <v>1400.6549312510792</v>
      </c>
      <c r="R36" s="147">
        <v>1400.6306920621182</v>
      </c>
      <c r="S36" s="16">
        <f t="shared" si="3"/>
        <v>-1.7472166291554458E-07</v>
      </c>
      <c r="T36" s="81">
        <f t="shared" si="17"/>
        <v>3429.71088</v>
      </c>
      <c r="U36" s="3">
        <f t="shared" si="14"/>
        <v>3429.710879824545</v>
      </c>
      <c r="V36" s="80">
        <f t="shared" si="5"/>
        <v>2321.975868154439</v>
      </c>
      <c r="W36" s="80">
        <f t="shared" si="6"/>
        <v>1015.8804267503708</v>
      </c>
      <c r="X36" s="80">
        <f t="shared" si="7"/>
        <v>91.85458491973499</v>
      </c>
      <c r="Y36" s="82">
        <f t="shared" si="8"/>
        <v>1400679170.282606</v>
      </c>
      <c r="Z36" s="16">
        <f t="shared" si="9"/>
        <v>0.024239188961018954</v>
      </c>
      <c r="AA36" s="145">
        <v>1400.6791702826058</v>
      </c>
      <c r="AB36" s="16">
        <f t="shared" si="10"/>
        <v>-1.7545517039252445E-07</v>
      </c>
      <c r="AC36" s="16" t="str">
        <f>'All data '!S36</f>
        <v>session 2</v>
      </c>
      <c r="AD36" s="16">
        <f t="shared" si="11"/>
        <v>-0.024239031526576582</v>
      </c>
      <c r="AE36" s="2" t="str">
        <f>'All data '!T36</f>
        <v>embayed lower (~higher Th)</v>
      </c>
      <c r="AF36" s="2" t="str">
        <f>'All data '!U36</f>
        <v>relabel from 11b-4 to 114a-3</v>
      </c>
      <c r="AG36" s="63">
        <f>'All data '!V36</f>
        <v>1.7974</v>
      </c>
      <c r="AH36" s="63">
        <f>'All data '!X36</f>
        <v>0.4872</v>
      </c>
      <c r="AI36" s="63">
        <f>'All data '!W36</f>
        <v>3.6093</v>
      </c>
      <c r="AJ36" s="63">
        <f>'All data '!Y36</f>
        <v>0.3462</v>
      </c>
      <c r="AK36" s="66">
        <f>'All data '!Z36</f>
        <v>0.00356</v>
      </c>
      <c r="AL36" s="66">
        <f>'All data '!AA36</f>
        <v>0.00518</v>
      </c>
      <c r="AM36" s="66">
        <f>'All data '!AB36</f>
        <v>0.01789</v>
      </c>
      <c r="AN36" s="66">
        <f>'All data '!AC36</f>
        <v>0.002232</v>
      </c>
      <c r="AO36" s="17">
        <f>'All data '!AD36</f>
        <v>-12228</v>
      </c>
      <c r="AP36" s="17">
        <f>'All data '!AE36</f>
        <v>21340</v>
      </c>
      <c r="AQ36" s="17">
        <f>'All data '!AF36</f>
        <v>118</v>
      </c>
      <c r="AR36" s="4"/>
    </row>
    <row r="37" spans="1:44" ht="12.75">
      <c r="A37" s="4"/>
      <c r="B37" s="4"/>
      <c r="C37" s="4"/>
      <c r="D37" s="11" t="str">
        <f>'All data '!D37</f>
        <v>arr96114a-3tr-16</v>
      </c>
      <c r="E37" s="2">
        <f>'All data '!E37</f>
        <v>17717</v>
      </c>
      <c r="F37" s="90">
        <f t="shared" si="15"/>
        <v>17752.22</v>
      </c>
      <c r="G37" s="90">
        <f t="shared" si="16"/>
        <v>17681.78</v>
      </c>
      <c r="H37" s="2">
        <f>'All data '!F37</f>
        <v>32768</v>
      </c>
      <c r="I37" s="11">
        <f>'All data '!G37</f>
        <v>4546</v>
      </c>
      <c r="J37" s="11">
        <f>'All data '!H37</f>
        <v>3200</v>
      </c>
      <c r="K37" s="81">
        <f t="shared" si="4"/>
        <v>3168.046004</v>
      </c>
      <c r="L37" s="3">
        <f t="shared" si="12"/>
        <v>3168.046003650184</v>
      </c>
      <c r="M37" s="3">
        <f t="shared" si="0"/>
        <v>2125.007760185008</v>
      </c>
      <c r="N37" s="3">
        <f t="shared" si="1"/>
        <v>956.0970120365661</v>
      </c>
      <c r="O37" s="3">
        <f t="shared" si="2"/>
        <v>86.94123142860995</v>
      </c>
      <c r="P37" s="8">
        <f t="shared" si="13"/>
        <v>1411550394.4889703</v>
      </c>
      <c r="Q37" s="15">
        <f>'All data '!O37</f>
        <v>1411.576517360521</v>
      </c>
      <c r="R37" s="147">
        <v>1411.5503944889704</v>
      </c>
      <c r="S37" s="16">
        <f t="shared" si="3"/>
        <v>-3.498157639114652E-07</v>
      </c>
      <c r="T37" s="81">
        <f t="shared" si="17"/>
        <v>3168.172796</v>
      </c>
      <c r="U37" s="3">
        <f t="shared" si="14"/>
        <v>3168.172795649392</v>
      </c>
      <c r="V37" s="80">
        <f t="shared" si="5"/>
        <v>2125.0891913312157</v>
      </c>
      <c r="W37" s="80">
        <f t="shared" si="6"/>
        <v>956.136415772298</v>
      </c>
      <c r="X37" s="80">
        <f t="shared" si="7"/>
        <v>86.94718854587836</v>
      </c>
      <c r="Y37" s="82">
        <f t="shared" si="8"/>
        <v>1411602640.0396733</v>
      </c>
      <c r="Z37" s="16">
        <f t="shared" si="9"/>
        <v>0.02612287155056947</v>
      </c>
      <c r="AA37" s="145">
        <v>1411.6026400396734</v>
      </c>
      <c r="AB37" s="16">
        <f t="shared" si="10"/>
        <v>-3.506079337967094E-07</v>
      </c>
      <c r="AC37" s="16" t="str">
        <f>'All data '!S37</f>
        <v>session 2</v>
      </c>
      <c r="AD37" s="16">
        <f t="shared" si="11"/>
        <v>-0.02612267915242228</v>
      </c>
      <c r="AE37" s="2" t="str">
        <f>'All data '!T37</f>
        <v>embayed lower (~higher Th)</v>
      </c>
      <c r="AF37" s="2" t="str">
        <f>'All data '!U37</f>
        <v>relabel from 11b-4 to 114a-3</v>
      </c>
      <c r="AG37" s="63">
        <f>'All data '!V37</f>
        <v>1.7717</v>
      </c>
      <c r="AH37" s="63">
        <f>'All data '!X37</f>
        <v>0.4546</v>
      </c>
      <c r="AI37" s="63">
        <f>'All data '!W37</f>
        <v>3.2768</v>
      </c>
      <c r="AJ37" s="63">
        <f>'All data '!Y37</f>
        <v>0.32</v>
      </c>
      <c r="AK37" s="66">
        <f>'All data '!Z37</f>
        <v>0.003522</v>
      </c>
      <c r="AL37" s="66">
        <f>'All data '!AA37</f>
        <v>0.005109</v>
      </c>
      <c r="AM37" s="66">
        <f>'All data '!AB37</f>
        <v>0.016774</v>
      </c>
      <c r="AN37" s="66">
        <f>'All data '!AC37</f>
        <v>0.002178</v>
      </c>
      <c r="AO37" s="17">
        <f>'All data '!AD37</f>
        <v>-12213</v>
      </c>
      <c r="AP37" s="17">
        <f>'All data '!AE37</f>
        <v>21342</v>
      </c>
      <c r="AQ37" s="17">
        <f>'All data '!AF37</f>
        <v>118</v>
      </c>
      <c r="AR37" s="4"/>
    </row>
    <row r="38" spans="1:44" ht="12.75">
      <c r="A38" s="4"/>
      <c r="B38" s="4"/>
      <c r="C38" s="4"/>
      <c r="D38" s="11" t="str">
        <f>'All data '!D38</f>
        <v>arr96114a-3tr-5</v>
      </c>
      <c r="E38" s="2">
        <f>'All data '!E38</f>
        <v>17717</v>
      </c>
      <c r="F38" s="90">
        <f t="shared" si="15"/>
        <v>17752.33</v>
      </c>
      <c r="G38" s="90">
        <f t="shared" si="16"/>
        <v>17681.67</v>
      </c>
      <c r="H38" s="2">
        <f>'All data '!F38</f>
        <v>26474.000000000004</v>
      </c>
      <c r="I38" s="11">
        <f>'All data '!G38</f>
        <v>3708</v>
      </c>
      <c r="J38" s="11">
        <f>'All data '!H38</f>
        <v>2632</v>
      </c>
      <c r="K38" s="81">
        <f t="shared" si="4"/>
        <v>2600.045806</v>
      </c>
      <c r="L38" s="3">
        <f t="shared" si="12"/>
        <v>2600.045806006663</v>
      </c>
      <c r="M38" s="3">
        <f t="shared" si="0"/>
        <v>1737.5898058698233</v>
      </c>
      <c r="N38" s="3">
        <f t="shared" si="1"/>
        <v>789.9970982501075</v>
      </c>
      <c r="O38" s="3">
        <f t="shared" si="2"/>
        <v>72.45890188673246</v>
      </c>
      <c r="P38" s="8">
        <f t="shared" si="13"/>
        <v>1428020627.4230428</v>
      </c>
      <c r="Q38" s="15">
        <f>'All data '!O38</f>
        <v>1428.0528833719761</v>
      </c>
      <c r="R38" s="147">
        <v>1428.0206274230427</v>
      </c>
      <c r="S38" s="16">
        <f t="shared" si="3"/>
        <v>6.662958185188472E-09</v>
      </c>
      <c r="T38" s="81">
        <f t="shared" si="17"/>
        <v>2600.172994</v>
      </c>
      <c r="U38" s="3">
        <f t="shared" si="14"/>
        <v>2600.1729940067144</v>
      </c>
      <c r="V38" s="80">
        <f t="shared" si="5"/>
        <v>1737.671108362554</v>
      </c>
      <c r="W38" s="80">
        <f t="shared" si="6"/>
        <v>790.0368858153914</v>
      </c>
      <c r="X38" s="80">
        <f t="shared" si="7"/>
        <v>72.46499982876917</v>
      </c>
      <c r="Y38" s="82">
        <f t="shared" si="8"/>
        <v>1428085139.195169</v>
      </c>
      <c r="Z38" s="16">
        <f t="shared" si="9"/>
        <v>0.032255948933425316</v>
      </c>
      <c r="AA38" s="145">
        <v>1428.085139195169</v>
      </c>
      <c r="AB38" s="16">
        <f t="shared" si="10"/>
        <v>6.714344635838643E-09</v>
      </c>
      <c r="AC38" s="16" t="str">
        <f>'All data '!S38</f>
        <v>session 1</v>
      </c>
      <c r="AD38" s="16">
        <f t="shared" si="11"/>
        <v>-0.03225582319282694</v>
      </c>
      <c r="AE38" s="2" t="str">
        <f>'All data '!T38</f>
        <v>embayed lower (~low Th)</v>
      </c>
      <c r="AF38" s="2">
        <f>'All data '!U38</f>
        <v>0</v>
      </c>
      <c r="AG38" s="63">
        <f>'All data '!V38</f>
        <v>1.7717</v>
      </c>
      <c r="AH38" s="63">
        <f>'All data '!X38</f>
        <v>0.3708</v>
      </c>
      <c r="AI38" s="63">
        <f>'All data '!W38</f>
        <v>2.6474</v>
      </c>
      <c r="AJ38" s="63">
        <f>'All data '!Y38</f>
        <v>0.2632</v>
      </c>
      <c r="AK38" s="67">
        <f>'All data '!Z38</f>
        <v>0.003533</v>
      </c>
      <c r="AL38" s="67">
        <f>'All data '!AA38</f>
        <v>0.004901</v>
      </c>
      <c r="AM38" s="67">
        <f>'All data '!AB38</f>
        <v>0.014651</v>
      </c>
      <c r="AN38" s="67">
        <f>'All data '!AC38</f>
        <v>0.002031</v>
      </c>
      <c r="AO38" s="17">
        <f>'All data '!AD38</f>
        <v>-12180</v>
      </c>
      <c r="AP38" s="17">
        <f>'All data '!AE38</f>
        <v>21338</v>
      </c>
      <c r="AQ38" s="17">
        <f>'All data '!AF38</f>
        <v>106</v>
      </c>
      <c r="AR38" s="4"/>
    </row>
    <row r="39" spans="1:44" ht="12.75">
      <c r="A39" s="4"/>
      <c r="B39" s="4"/>
      <c r="C39" s="4"/>
      <c r="D39" s="11" t="str">
        <f>'All data '!D39</f>
        <v>arr96114a-3tr-6</v>
      </c>
      <c r="E39" s="2">
        <f>'All data '!E39</f>
        <v>17532</v>
      </c>
      <c r="F39" s="90">
        <f t="shared" si="15"/>
        <v>17567.07</v>
      </c>
      <c r="G39" s="90">
        <f t="shared" si="16"/>
        <v>17496.93</v>
      </c>
      <c r="H39" s="2">
        <f>'All data '!F39</f>
        <v>26050</v>
      </c>
      <c r="I39" s="11">
        <f>'All data '!G39</f>
        <v>4403</v>
      </c>
      <c r="J39" s="11">
        <f>'All data '!H39</f>
        <v>2713.9999999999995</v>
      </c>
      <c r="K39" s="81">
        <f t="shared" si="4"/>
        <v>2682.3792739999994</v>
      </c>
      <c r="L39" s="3">
        <f t="shared" si="12"/>
        <v>2682.379273993854</v>
      </c>
      <c r="M39" s="3">
        <f t="shared" si="0"/>
        <v>1679.0985978555375</v>
      </c>
      <c r="N39" s="3">
        <f t="shared" si="1"/>
        <v>919.9839555912502</v>
      </c>
      <c r="O39" s="3">
        <f t="shared" si="2"/>
        <v>83.29672054706656</v>
      </c>
      <c r="P39" s="8">
        <f t="shared" si="13"/>
        <v>1403279441.2488155</v>
      </c>
      <c r="Q39" s="15">
        <f>'All data '!O39</f>
        <v>1403.3098246218353</v>
      </c>
      <c r="R39" s="147">
        <v>1403.2794412488156</v>
      </c>
      <c r="S39" s="16">
        <f t="shared" si="3"/>
        <v>-6.145455699879676E-09</v>
      </c>
      <c r="T39" s="81">
        <f t="shared" si="17"/>
        <v>2682.5055259999995</v>
      </c>
      <c r="U39" s="3">
        <f t="shared" si="14"/>
        <v>2682.5055259935107</v>
      </c>
      <c r="V39" s="80">
        <f t="shared" si="5"/>
        <v>1679.1738617083392</v>
      </c>
      <c r="W39" s="80">
        <f t="shared" si="6"/>
        <v>920.0282874004282</v>
      </c>
      <c r="X39" s="80">
        <f t="shared" si="7"/>
        <v>83.30337688474305</v>
      </c>
      <c r="Y39" s="82">
        <f t="shared" si="8"/>
        <v>1403340207.8633282</v>
      </c>
      <c r="Z39" s="16">
        <f t="shared" si="9"/>
        <v>0.030383373019731152</v>
      </c>
      <c r="AA39" s="145">
        <v>1403.3402078633283</v>
      </c>
      <c r="AB39" s="16">
        <f t="shared" si="10"/>
        <v>-6.4887899497989565E-09</v>
      </c>
      <c r="AC39" s="16" t="str">
        <f>'All data '!S39</f>
        <v>session 1</v>
      </c>
      <c r="AD39" s="16">
        <f t="shared" si="11"/>
        <v>-0.030383241492927482</v>
      </c>
      <c r="AE39" s="2" t="str">
        <f>'All data '!T39</f>
        <v>embayed lower (~low Th)</v>
      </c>
      <c r="AF39" s="2">
        <f>'All data '!U39</f>
        <v>0</v>
      </c>
      <c r="AG39" s="63">
        <f>'All data '!V39</f>
        <v>1.7532</v>
      </c>
      <c r="AH39" s="63">
        <f>'All data '!X39</f>
        <v>0.4403</v>
      </c>
      <c r="AI39" s="63">
        <f>'All data '!W39</f>
        <v>2.605</v>
      </c>
      <c r="AJ39" s="63">
        <f>'All data '!Y39</f>
        <v>0.2714</v>
      </c>
      <c r="AK39" s="66">
        <f>'All data '!Z39</f>
        <v>0.003507</v>
      </c>
      <c r="AL39" s="66">
        <f>'All data '!AA39</f>
        <v>0.005005</v>
      </c>
      <c r="AM39" s="66">
        <f>'All data '!AB39</f>
        <v>0.01451</v>
      </c>
      <c r="AN39" s="66">
        <f>'All data '!AC39</f>
        <v>0.002039</v>
      </c>
      <c r="AO39" s="17">
        <f>'All data '!AD39</f>
        <v>-12249</v>
      </c>
      <c r="AP39" s="17">
        <f>'All data '!AE39</f>
        <v>21343</v>
      </c>
      <c r="AQ39" s="17">
        <f>'All data '!AF39</f>
        <v>106</v>
      </c>
      <c r="AR39" s="4"/>
    </row>
    <row r="40" spans="1:44" ht="12.75">
      <c r="A40" s="4"/>
      <c r="B40" s="4"/>
      <c r="C40" s="4"/>
      <c r="D40" s="11" t="str">
        <f>'All data '!D40</f>
        <v>arr96114a-3tr-17</v>
      </c>
      <c r="E40" s="2">
        <f>'All data '!E40</f>
        <v>17459</v>
      </c>
      <c r="F40" s="90">
        <f t="shared" si="15"/>
        <v>17493.8</v>
      </c>
      <c r="G40" s="90">
        <f t="shared" si="16"/>
        <v>17424.2</v>
      </c>
      <c r="H40" s="2">
        <f>'All data '!F40</f>
        <v>25913</v>
      </c>
      <c r="I40" s="11">
        <f>'All data '!G40</f>
        <v>3690</v>
      </c>
      <c r="J40" s="11">
        <f>'All data '!H40</f>
        <v>2542</v>
      </c>
      <c r="K40" s="81">
        <f t="shared" si="4"/>
        <v>2510.51116</v>
      </c>
      <c r="L40" s="3">
        <f t="shared" si="12"/>
        <v>2510.5111600268337</v>
      </c>
      <c r="M40" s="3">
        <f t="shared" si="0"/>
        <v>1669.9043465229238</v>
      </c>
      <c r="N40" s="3">
        <f t="shared" si="1"/>
        <v>770.8258441451758</v>
      </c>
      <c r="O40" s="3">
        <f t="shared" si="2"/>
        <v>69.78096935873435</v>
      </c>
      <c r="P40" s="8">
        <f t="shared" si="13"/>
        <v>1402984261.7752867</v>
      </c>
      <c r="Q40" s="15">
        <f>'All data '!O40</f>
        <v>1403.0166307125728</v>
      </c>
      <c r="R40" s="147">
        <v>1402.9842617752868</v>
      </c>
      <c r="S40" s="16">
        <f t="shared" si="3"/>
        <v>2.6833731681108475E-08</v>
      </c>
      <c r="T40" s="81">
        <f t="shared" si="17"/>
        <v>2510.63644</v>
      </c>
      <c r="U40" s="3">
        <f t="shared" si="14"/>
        <v>2510.6364400268667</v>
      </c>
      <c r="V40" s="80">
        <f t="shared" si="5"/>
        <v>1669.9841061130035</v>
      </c>
      <c r="W40" s="80">
        <f t="shared" si="6"/>
        <v>770.8654232696293</v>
      </c>
      <c r="X40" s="80">
        <f t="shared" si="7"/>
        <v>69.7869106442341</v>
      </c>
      <c r="Y40" s="82">
        <f t="shared" si="8"/>
        <v>1403048999.5609663</v>
      </c>
      <c r="Z40" s="16">
        <f t="shared" si="9"/>
        <v>0.03236893728603718</v>
      </c>
      <c r="AA40" s="145">
        <v>1403.0489995609662</v>
      </c>
      <c r="AB40" s="16">
        <f t="shared" si="10"/>
        <v>2.68664734903723E-08</v>
      </c>
      <c r="AC40" s="16" t="str">
        <f>'All data '!S40</f>
        <v>session 2</v>
      </c>
      <c r="AD40" s="16">
        <f t="shared" si="11"/>
        <v>-0.03236884839338927</v>
      </c>
      <c r="AE40" s="2" t="str">
        <f>'All data '!T40</f>
        <v>embayed lower (~low Th)</v>
      </c>
      <c r="AF40" s="2" t="str">
        <f>'All data '!U40</f>
        <v>relabel from 11b-4 to 114a-3</v>
      </c>
      <c r="AG40" s="63">
        <f>'All data '!V40</f>
        <v>1.7459</v>
      </c>
      <c r="AH40" s="63">
        <f>'All data '!X40</f>
        <v>0.369</v>
      </c>
      <c r="AI40" s="63">
        <f>'All data '!W40</f>
        <v>2.5913</v>
      </c>
      <c r="AJ40" s="63">
        <f>'All data '!Y40</f>
        <v>0.2542</v>
      </c>
      <c r="AK40" s="66">
        <f>'All data '!Z40</f>
        <v>0.00348</v>
      </c>
      <c r="AL40" s="66">
        <f>'All data '!AA40</f>
        <v>0.004923</v>
      </c>
      <c r="AM40" s="66">
        <f>'All data '!AB40</f>
        <v>0.014503</v>
      </c>
      <c r="AN40" s="66">
        <f>'All data '!AC40</f>
        <v>0.002047</v>
      </c>
      <c r="AO40" s="17">
        <f>'All data '!AD40</f>
        <v>-12181</v>
      </c>
      <c r="AP40" s="17">
        <f>'All data '!AE40</f>
        <v>21332</v>
      </c>
      <c r="AQ40" s="17">
        <f>'All data '!AF40</f>
        <v>118</v>
      </c>
      <c r="AR40" s="4"/>
    </row>
    <row r="41" spans="1:44" ht="12.75">
      <c r="A41" s="4"/>
      <c r="B41" s="4"/>
      <c r="C41" s="4"/>
      <c r="D41" s="11" t="str">
        <f>'All data '!D41</f>
        <v>arr96114a-3tr-1</v>
      </c>
      <c r="E41" s="2">
        <f>'All data '!E41</f>
        <v>17626</v>
      </c>
      <c r="F41" s="90">
        <f t="shared" si="15"/>
        <v>17661.24</v>
      </c>
      <c r="G41" s="90">
        <f t="shared" si="16"/>
        <v>17590.76</v>
      </c>
      <c r="H41" s="2">
        <f>'All data '!F41</f>
        <v>38279</v>
      </c>
      <c r="I41" s="11">
        <f>'All data '!G41</f>
        <v>5812.000000000001</v>
      </c>
      <c r="J41" s="11">
        <f>'All data '!H41</f>
        <v>3793.0000000000005</v>
      </c>
      <c r="K41" s="81">
        <f t="shared" si="4"/>
        <v>3761.2097680000006</v>
      </c>
      <c r="L41" s="3">
        <f t="shared" si="12"/>
        <v>3761.2097680234583</v>
      </c>
      <c r="M41" s="3">
        <f t="shared" si="0"/>
        <v>2448.3898500105493</v>
      </c>
      <c r="N41" s="3">
        <f t="shared" si="1"/>
        <v>1204.3656804658794</v>
      </c>
      <c r="O41" s="3">
        <f t="shared" si="2"/>
        <v>108.45423754702955</v>
      </c>
      <c r="P41" s="8">
        <f t="shared" si="13"/>
        <v>1392864467.7716305</v>
      </c>
      <c r="Q41" s="15">
        <f>'All data '!O41</f>
        <v>1392.8861640630294</v>
      </c>
      <c r="R41" s="147">
        <v>1392.8644677716304</v>
      </c>
      <c r="S41" s="16">
        <f t="shared" si="3"/>
        <v>2.3457687348127365E-08</v>
      </c>
      <c r="T41" s="81">
        <f t="shared" si="17"/>
        <v>3761.3366320000005</v>
      </c>
      <c r="U41" s="3">
        <f t="shared" si="14"/>
        <v>3761.336632023499</v>
      </c>
      <c r="V41" s="80">
        <f t="shared" si="5"/>
        <v>2448.468784233864</v>
      </c>
      <c r="W41" s="80">
        <f t="shared" si="6"/>
        <v>1204.4074000664627</v>
      </c>
      <c r="X41" s="80">
        <f t="shared" si="7"/>
        <v>108.4604477231722</v>
      </c>
      <c r="Y41" s="82">
        <f t="shared" si="8"/>
        <v>1392907860.3092887</v>
      </c>
      <c r="Z41" s="16">
        <f t="shared" si="9"/>
        <v>0.021696291398939138</v>
      </c>
      <c r="AA41" s="145">
        <v>1392.9078603092887</v>
      </c>
      <c r="AB41" s="16">
        <f t="shared" si="10"/>
        <v>2.3498614609707147E-08</v>
      </c>
      <c r="AC41" s="16" t="str">
        <f>'All data '!S41</f>
        <v>session 1</v>
      </c>
      <c r="AD41" s="16">
        <f t="shared" si="11"/>
        <v>-0.021696246259352847</v>
      </c>
      <c r="AE41" s="2" t="str">
        <f>'All data '!T41</f>
        <v>high Th core</v>
      </c>
      <c r="AF41" s="2">
        <f>'All data '!U41</f>
        <v>0</v>
      </c>
      <c r="AG41" s="63">
        <f>'All data '!V41</f>
        <v>1.7626</v>
      </c>
      <c r="AH41" s="63">
        <f>'All data '!X41</f>
        <v>0.5812</v>
      </c>
      <c r="AI41" s="63">
        <f>'All data '!W41</f>
        <v>3.8279</v>
      </c>
      <c r="AJ41" s="63">
        <f>'All data '!Y41</f>
        <v>0.3793</v>
      </c>
      <c r="AK41" s="66">
        <f>'All data '!Z41</f>
        <v>0.003524</v>
      </c>
      <c r="AL41" s="66">
        <f>'All data '!AA41</f>
        <v>0.005312</v>
      </c>
      <c r="AM41" s="66">
        <f>'All data '!AB41</f>
        <v>0.01855</v>
      </c>
      <c r="AN41" s="66">
        <f>'All data '!AC41</f>
        <v>0.00222</v>
      </c>
      <c r="AO41" s="17">
        <f>'All data '!AD41</f>
        <v>-12182</v>
      </c>
      <c r="AP41" s="17">
        <f>'All data '!AE41</f>
        <v>21378</v>
      </c>
      <c r="AQ41" s="17">
        <f>'All data '!AF41</f>
        <v>106</v>
      </c>
      <c r="AR41" s="4"/>
    </row>
    <row r="42" spans="1:44" ht="12.75">
      <c r="A42" s="4"/>
      <c r="B42" s="4"/>
      <c r="C42" s="4"/>
      <c r="D42" s="11" t="str">
        <f>'All data '!D42</f>
        <v>arr96114a-3tr-2</v>
      </c>
      <c r="E42" s="10">
        <f>'All data '!E42</f>
        <v>17859</v>
      </c>
      <c r="F42" s="90">
        <f t="shared" si="15"/>
        <v>17894.63</v>
      </c>
      <c r="G42" s="90">
        <f t="shared" si="16"/>
        <v>17823.37</v>
      </c>
      <c r="H42" s="10">
        <f>'All data '!F42</f>
        <v>38274</v>
      </c>
      <c r="I42" s="11">
        <f>'All data '!G42</f>
        <v>5598.999999999999</v>
      </c>
      <c r="J42" s="11">
        <f>'All data '!H42</f>
        <v>3725</v>
      </c>
      <c r="K42" s="81">
        <f t="shared" si="4"/>
        <v>3692.789666</v>
      </c>
      <c r="L42" s="3">
        <f t="shared" si="12"/>
        <v>3692.7896659132084</v>
      </c>
      <c r="M42" s="3">
        <f aca="true" t="shared" si="18" ref="M42:M73">(H42/232)*((EXP($H$5*$P42))-1)*208</f>
        <v>2435.4563502047718</v>
      </c>
      <c r="N42" s="3">
        <f aca="true" t="shared" si="19" ref="N42:N73">((I42/238.04*0.9928))*((EXP($H$6*$P42))-1)*206</f>
        <v>1153.8067708581539</v>
      </c>
      <c r="O42" s="3">
        <f aca="true" t="shared" si="20" ref="O42:O73">((I42/235*0.0072))*((EXP($H$7*$P42))-1)*207</f>
        <v>103.52654485028282</v>
      </c>
      <c r="P42" s="8">
        <f t="shared" si="13"/>
        <v>1385928235.60357</v>
      </c>
      <c r="Q42" s="15">
        <f>'All data '!O42</f>
        <v>1385.9505016332294</v>
      </c>
      <c r="R42" s="147">
        <v>1385.9282356035699</v>
      </c>
      <c r="S42" s="16">
        <f aca="true" t="shared" si="21" ref="S42:S73">+L42-K42</f>
        <v>-8.679171514813788E-08</v>
      </c>
      <c r="T42" s="81">
        <f t="shared" si="17"/>
        <v>3692.917934</v>
      </c>
      <c r="U42" s="3">
        <f t="shared" si="14"/>
        <v>3692.9179339131415</v>
      </c>
      <c r="V42" s="80">
        <f t="shared" si="5"/>
        <v>2435.5373187073906</v>
      </c>
      <c r="W42" s="80">
        <f t="shared" si="6"/>
        <v>1153.847972476254</v>
      </c>
      <c r="X42" s="80">
        <f t="shared" si="7"/>
        <v>103.53264272949673</v>
      </c>
      <c r="Y42" s="82">
        <f t="shared" si="8"/>
        <v>1385972767.5392034</v>
      </c>
      <c r="Z42" s="16">
        <f t="shared" si="9"/>
        <v>0.02226602965947677</v>
      </c>
      <c r="AA42" s="145">
        <v>1385.9727675392035</v>
      </c>
      <c r="AB42" s="16">
        <f t="shared" si="10"/>
        <v>-8.685856300871819E-08</v>
      </c>
      <c r="AC42" s="16" t="str">
        <f>'All data '!S42</f>
        <v>session 1</v>
      </c>
      <c r="AD42" s="16">
        <f t="shared" si="11"/>
        <v>-0.022265905974109046</v>
      </c>
      <c r="AE42" s="2" t="str">
        <f>'All data '!T42</f>
        <v>high Th core</v>
      </c>
      <c r="AF42" s="10">
        <f>'All data '!U42</f>
        <v>0</v>
      </c>
      <c r="AG42" s="63">
        <f>'All data '!V42</f>
        <v>1.7859</v>
      </c>
      <c r="AH42" s="63">
        <f>'All data '!X42</f>
        <v>0.5599</v>
      </c>
      <c r="AI42" s="63">
        <f>'All data '!W42</f>
        <v>3.8274</v>
      </c>
      <c r="AJ42" s="63">
        <f>'All data '!Y42</f>
        <v>0.3725</v>
      </c>
      <c r="AK42" s="66">
        <f>'All data '!Z42</f>
        <v>0.003563</v>
      </c>
      <c r="AL42" s="66">
        <f>'All data '!AA42</f>
        <v>0.005288</v>
      </c>
      <c r="AM42" s="66">
        <f>'All data '!AB42</f>
        <v>0.018584</v>
      </c>
      <c r="AN42" s="66">
        <f>'All data '!AC42</f>
        <v>0.002214</v>
      </c>
      <c r="AO42" s="9">
        <f>'All data '!AD42</f>
        <v>-12178</v>
      </c>
      <c r="AP42" s="9">
        <f>'All data '!AE42</f>
        <v>21393</v>
      </c>
      <c r="AQ42" s="9">
        <f>'All data '!AF42</f>
        <v>106</v>
      </c>
      <c r="AR42" s="4"/>
    </row>
    <row r="43" spans="1:44" ht="12.75">
      <c r="A43" s="4"/>
      <c r="B43" s="4"/>
      <c r="C43" s="4"/>
      <c r="D43" s="11" t="str">
        <f>'All data '!D43</f>
        <v>arr96114a-3tr-9</v>
      </c>
      <c r="E43" s="2">
        <f>'All data '!E43</f>
        <v>17139</v>
      </c>
      <c r="F43" s="90">
        <f t="shared" si="15"/>
        <v>17173.54</v>
      </c>
      <c r="G43" s="90">
        <f t="shared" si="16"/>
        <v>17104.46</v>
      </c>
      <c r="H43" s="2">
        <f>'All data '!F43</f>
        <v>38696</v>
      </c>
      <c r="I43" s="11">
        <f>'All data '!G43</f>
        <v>5729</v>
      </c>
      <c r="J43" s="11">
        <f>'All data '!H43</f>
        <v>3757</v>
      </c>
      <c r="K43" s="81">
        <f t="shared" si="4"/>
        <v>3726.087628</v>
      </c>
      <c r="L43" s="3">
        <f t="shared" si="12"/>
        <v>3726.087627995247</v>
      </c>
      <c r="M43" s="3">
        <f t="shared" si="18"/>
        <v>2448.0086503691064</v>
      </c>
      <c r="N43" s="3">
        <f t="shared" si="19"/>
        <v>1173.2347104186001</v>
      </c>
      <c r="O43" s="3">
        <f t="shared" si="20"/>
        <v>104.84426720754055</v>
      </c>
      <c r="P43" s="8">
        <f t="shared" si="13"/>
        <v>1378147380.1324837</v>
      </c>
      <c r="Q43" s="15">
        <f>'All data '!O43</f>
        <v>1378.1686563016362</v>
      </c>
      <c r="R43" s="147">
        <v>1378.1473801324837</v>
      </c>
      <c r="S43" s="16">
        <f t="shared" si="21"/>
        <v>-4.753019311465323E-09</v>
      </c>
      <c r="T43" s="81">
        <f t="shared" si="17"/>
        <v>3726.211972</v>
      </c>
      <c r="U43" s="3">
        <f t="shared" si="14"/>
        <v>3726.2119719952434</v>
      </c>
      <c r="V43" s="80">
        <f t="shared" si="5"/>
        <v>2448.086842316149</v>
      </c>
      <c r="W43" s="80">
        <f t="shared" si="6"/>
        <v>1173.2749459062109</v>
      </c>
      <c r="X43" s="80">
        <f t="shared" si="7"/>
        <v>104.85018377288377</v>
      </c>
      <c r="Y43" s="82">
        <f t="shared" si="8"/>
        <v>1378189932.377391</v>
      </c>
      <c r="Z43" s="16">
        <f t="shared" si="9"/>
        <v>0.021276169152542934</v>
      </c>
      <c r="AA43" s="145">
        <v>1378.1899323773912</v>
      </c>
      <c r="AB43" s="16">
        <f t="shared" si="10"/>
        <v>-4.756657290272415E-09</v>
      </c>
      <c r="AC43" s="16" t="str">
        <f>'All data '!S43</f>
        <v>session 2</v>
      </c>
      <c r="AD43" s="16">
        <f t="shared" si="11"/>
        <v>-0.021276075754940393</v>
      </c>
      <c r="AE43" s="2" t="str">
        <f>'All data '!T43</f>
        <v>high Th core</v>
      </c>
      <c r="AF43" s="10" t="str">
        <f>'All data '!U43</f>
        <v>relabel from 11b-4 to 114a-3</v>
      </c>
      <c r="AG43" s="63">
        <f>'All data '!V43</f>
        <v>1.7139</v>
      </c>
      <c r="AH43" s="63">
        <f>'All data '!X43</f>
        <v>0.5729</v>
      </c>
      <c r="AI43" s="63">
        <f>'All data '!W43</f>
        <v>3.8696</v>
      </c>
      <c r="AJ43" s="63">
        <f>'All data '!Y43</f>
        <v>0.3757</v>
      </c>
      <c r="AK43" s="66">
        <f>'All data '!Z43</f>
        <v>0.003454</v>
      </c>
      <c r="AL43" s="66">
        <f>'All data '!AA43</f>
        <v>0.005323</v>
      </c>
      <c r="AM43" s="66">
        <f>'All data '!AB43</f>
        <v>0.018757</v>
      </c>
      <c r="AN43" s="66">
        <f>'All data '!AC43</f>
        <v>0.002289</v>
      </c>
      <c r="AO43" s="17">
        <f>'All data '!AD43</f>
        <v>-12195</v>
      </c>
      <c r="AP43" s="17">
        <f>'All data '!AE43</f>
        <v>21380</v>
      </c>
      <c r="AQ43" s="17">
        <f>'All data '!AF43</f>
        <v>118</v>
      </c>
      <c r="AR43" s="4"/>
    </row>
    <row r="44" spans="1:44" ht="12.75">
      <c r="A44" s="4"/>
      <c r="B44" s="4"/>
      <c r="C44" s="4"/>
      <c r="D44" s="11" t="str">
        <f>'All data '!D44</f>
        <v>arr96114a-3tr-10</v>
      </c>
      <c r="E44" s="2">
        <f>'All data '!E44</f>
        <v>17204</v>
      </c>
      <c r="F44" s="90">
        <f t="shared" si="15"/>
        <v>17238.62</v>
      </c>
      <c r="G44" s="90">
        <f t="shared" si="16"/>
        <v>17169.38</v>
      </c>
      <c r="H44" s="2">
        <f>'All data '!F44</f>
        <v>38328</v>
      </c>
      <c r="I44" s="9">
        <f>'All data '!G44</f>
        <v>5469.000000000001</v>
      </c>
      <c r="J44" s="9">
        <f>'All data '!H44</f>
        <v>3684</v>
      </c>
      <c r="K44" s="81">
        <f t="shared" si="4"/>
        <v>3652.970484</v>
      </c>
      <c r="L44" s="3">
        <f t="shared" si="12"/>
        <v>3652.970483995232</v>
      </c>
      <c r="M44" s="3">
        <f t="shared" si="18"/>
        <v>2429.932958800313</v>
      </c>
      <c r="N44" s="3">
        <f t="shared" si="19"/>
        <v>1122.571340416863</v>
      </c>
      <c r="O44" s="3">
        <f t="shared" si="20"/>
        <v>100.46618477805642</v>
      </c>
      <c r="P44" s="8">
        <f t="shared" si="13"/>
        <v>1381006915.9204955</v>
      </c>
      <c r="Q44" s="15">
        <f>'All data '!O44</f>
        <v>1381.0287315826229</v>
      </c>
      <c r="R44" s="147">
        <v>1381.0069159204954</v>
      </c>
      <c r="S44" s="16">
        <f t="shared" si="21"/>
        <v>-4.768025974044576E-09</v>
      </c>
      <c r="T44" s="81">
        <f t="shared" si="17"/>
        <v>3653.095116</v>
      </c>
      <c r="U44" s="3">
        <f t="shared" si="14"/>
        <v>3653.0951159952338</v>
      </c>
      <c r="V44" s="80">
        <f t="shared" si="5"/>
        <v>2430.012382272035</v>
      </c>
      <c r="W44" s="80">
        <f t="shared" si="6"/>
        <v>1122.6107413361974</v>
      </c>
      <c r="X44" s="80">
        <f t="shared" si="7"/>
        <v>100.47199238700112</v>
      </c>
      <c r="Y44" s="82">
        <f t="shared" si="8"/>
        <v>1381050547.1829245</v>
      </c>
      <c r="Z44" s="16">
        <f t="shared" si="9"/>
        <v>0.021815662127437463</v>
      </c>
      <c r="AA44" s="145">
        <v>1381.0505471829244</v>
      </c>
      <c r="AB44" s="16">
        <f t="shared" si="10"/>
        <v>-4.7662069846410304E-09</v>
      </c>
      <c r="AC44" s="16" t="str">
        <f>'All data '!S44</f>
        <v>session 2</v>
      </c>
      <c r="AD44" s="16">
        <f t="shared" si="11"/>
        <v>-0.021815600301579252</v>
      </c>
      <c r="AE44" s="2" t="str">
        <f>'All data '!T44</f>
        <v>high Th core</v>
      </c>
      <c r="AF44" s="10" t="str">
        <f>'All data '!U44</f>
        <v>relabel from 11b-4 to 114a-3</v>
      </c>
      <c r="AG44" s="63">
        <f>'All data '!V44</f>
        <v>1.7204</v>
      </c>
      <c r="AH44" s="63">
        <f>'All data '!X44</f>
        <v>0.5469</v>
      </c>
      <c r="AI44" s="63">
        <f>'All data '!W44</f>
        <v>3.8328</v>
      </c>
      <c r="AJ44" s="63">
        <f>'All data '!Y44</f>
        <v>0.3684</v>
      </c>
      <c r="AK44" s="66">
        <f>'All data '!Z44</f>
        <v>0.003462</v>
      </c>
      <c r="AL44" s="66">
        <f>'All data '!AA44</f>
        <v>0.005292</v>
      </c>
      <c r="AM44" s="66">
        <f>'All data '!AB44</f>
        <v>0.018625</v>
      </c>
      <c r="AN44" s="66">
        <f>'All data '!AC44</f>
        <v>0.002272</v>
      </c>
      <c r="AO44" s="17">
        <f>'All data '!AD44</f>
        <v>-12190</v>
      </c>
      <c r="AP44" s="17">
        <f>'All data '!AE44</f>
        <v>21384</v>
      </c>
      <c r="AQ44" s="17">
        <f>'All data '!AF44</f>
        <v>118</v>
      </c>
      <c r="AR44" s="4"/>
    </row>
    <row r="45" spans="1:44" ht="12.75">
      <c r="A45" s="4"/>
      <c r="B45" s="4"/>
      <c r="C45" s="4"/>
      <c r="D45" s="11" t="str">
        <f>'All data '!D45</f>
        <v>arr96114a-3tr-11</v>
      </c>
      <c r="E45" s="2">
        <f>'All data '!E45</f>
        <v>17944</v>
      </c>
      <c r="F45" s="90">
        <f t="shared" si="15"/>
        <v>17979.62</v>
      </c>
      <c r="G45" s="90">
        <f t="shared" si="16"/>
        <v>17908.38</v>
      </c>
      <c r="H45" s="2">
        <f>'All data '!F45</f>
        <v>38434</v>
      </c>
      <c r="I45" s="9">
        <f>'All data '!G45</f>
        <v>5824</v>
      </c>
      <c r="J45" s="9">
        <f>'All data '!H45</f>
        <v>3780</v>
      </c>
      <c r="K45" s="81">
        <f t="shared" si="4"/>
        <v>3747.636684</v>
      </c>
      <c r="L45" s="3">
        <f t="shared" si="12"/>
        <v>3747.6366837219402</v>
      </c>
      <c r="M45" s="3">
        <f t="shared" si="18"/>
        <v>2441.9857444135478</v>
      </c>
      <c r="N45" s="3">
        <f t="shared" si="19"/>
        <v>1198.2487110487245</v>
      </c>
      <c r="O45" s="3">
        <f t="shared" si="20"/>
        <v>107.40222825966787</v>
      </c>
      <c r="P45" s="8">
        <f t="shared" si="13"/>
        <v>1383928067.7936318</v>
      </c>
      <c r="Q45" s="15">
        <f>'All data '!O45</f>
        <v>1383.949951376761</v>
      </c>
      <c r="R45" s="147">
        <v>1383.9280677936317</v>
      </c>
      <c r="S45" s="16">
        <f t="shared" si="21"/>
        <v>-2.7805981517303735E-07</v>
      </c>
      <c r="T45" s="81">
        <f t="shared" si="17"/>
        <v>3747.764916</v>
      </c>
      <c r="U45" s="3">
        <f t="shared" si="14"/>
        <v>3747.7649157216088</v>
      </c>
      <c r="V45" s="80">
        <f t="shared" si="5"/>
        <v>2442.065646706236</v>
      </c>
      <c r="W45" s="80">
        <f t="shared" si="6"/>
        <v>1198.2908190647288</v>
      </c>
      <c r="X45" s="80">
        <f t="shared" si="7"/>
        <v>107.4084499506437</v>
      </c>
      <c r="Y45" s="82">
        <f t="shared" si="8"/>
        <v>1383971834.7108753</v>
      </c>
      <c r="Z45" s="16">
        <f t="shared" si="9"/>
        <v>0.021883583129238104</v>
      </c>
      <c r="AA45" s="145">
        <v>1383.9718347108753</v>
      </c>
      <c r="AB45" s="16">
        <f t="shared" si="10"/>
        <v>-2.783913259918336E-07</v>
      </c>
      <c r="AC45" s="16" t="str">
        <f>'All data '!S45</f>
        <v>session 2</v>
      </c>
      <c r="AD45" s="16">
        <f t="shared" si="11"/>
        <v>-0.021883334114363606</v>
      </c>
      <c r="AE45" s="2" t="str">
        <f>'All data '!T45</f>
        <v>high Th core</v>
      </c>
      <c r="AF45" s="10" t="str">
        <f>'All data '!U45</f>
        <v>relabel from 11b-4 to 114a-3</v>
      </c>
      <c r="AG45" s="63">
        <f>'All data '!V45</f>
        <v>1.7944</v>
      </c>
      <c r="AH45" s="63">
        <f>'All data '!X45</f>
        <v>0.5824</v>
      </c>
      <c r="AI45" s="63">
        <f>'All data '!W45</f>
        <v>3.8434</v>
      </c>
      <c r="AJ45" s="63">
        <f>'All data '!Y45</f>
        <v>0.378</v>
      </c>
      <c r="AK45" s="66">
        <f>'All data '!Z45</f>
        <v>0.003562</v>
      </c>
      <c r="AL45" s="66">
        <f>'All data '!AA45</f>
        <v>0.005365</v>
      </c>
      <c r="AM45" s="66">
        <f>'All data '!AB45</f>
        <v>0.018671</v>
      </c>
      <c r="AN45" s="66">
        <f>'All data '!AC45</f>
        <v>0.002292</v>
      </c>
      <c r="AO45" s="17">
        <f>'All data '!AD45</f>
        <v>-12172</v>
      </c>
      <c r="AP45" s="17">
        <f>'All data '!AE45</f>
        <v>21377</v>
      </c>
      <c r="AQ45" s="17">
        <f>'All data '!AF45</f>
        <v>118</v>
      </c>
      <c r="AR45" s="4"/>
    </row>
    <row r="46" spans="1:44" ht="12.75">
      <c r="A46" s="4"/>
      <c r="B46" s="4"/>
      <c r="C46" s="4"/>
      <c r="D46" s="11" t="str">
        <f>'All data '!D46</f>
        <v>arr96114a-3tr-7</v>
      </c>
      <c r="E46" s="2">
        <f>'All data '!E46</f>
        <v>17919</v>
      </c>
      <c r="F46" s="90">
        <f t="shared" si="15"/>
        <v>17955.1</v>
      </c>
      <c r="G46" s="90">
        <f t="shared" si="16"/>
        <v>17882.9</v>
      </c>
      <c r="H46" s="2">
        <f>'All data '!F46</f>
        <v>100927</v>
      </c>
      <c r="I46" s="9">
        <f>'All data '!G46</f>
        <v>5112</v>
      </c>
      <c r="J46" s="9">
        <f>'All data '!H46</f>
        <v>7419</v>
      </c>
      <c r="K46" s="81">
        <f t="shared" si="4"/>
        <v>7386.68082</v>
      </c>
      <c r="L46" s="3">
        <f t="shared" si="12"/>
        <v>7386.680819249683</v>
      </c>
      <c r="M46" s="3">
        <f t="shared" si="18"/>
        <v>6269.493101606077</v>
      </c>
      <c r="N46" s="3">
        <f t="shared" si="19"/>
        <v>1026.5890358754723</v>
      </c>
      <c r="O46" s="3">
        <f t="shared" si="20"/>
        <v>90.59868176813308</v>
      </c>
      <c r="P46" s="8">
        <f t="shared" si="13"/>
        <v>1354052883.0830739</v>
      </c>
      <c r="Q46" s="15">
        <f>'All data '!O46</f>
        <v>1354.0641865978262</v>
      </c>
      <c r="R46" s="147">
        <v>1354.0528830830738</v>
      </c>
      <c r="S46" s="16">
        <f t="shared" si="21"/>
        <v>-7.503167580580339E-07</v>
      </c>
      <c r="T46" s="81">
        <f t="shared" si="17"/>
        <v>7386.81078</v>
      </c>
      <c r="U46" s="3">
        <f t="shared" si="14"/>
        <v>7386.810779231884</v>
      </c>
      <c r="V46" s="80">
        <f t="shared" si="5"/>
        <v>6269.601320012323</v>
      </c>
      <c r="W46" s="80">
        <f t="shared" si="6"/>
        <v>1026.6080384794502</v>
      </c>
      <c r="X46" s="80">
        <f t="shared" si="7"/>
        <v>90.60142074011075</v>
      </c>
      <c r="Y46" s="82">
        <f t="shared" si="8"/>
        <v>1354075489.837629</v>
      </c>
      <c r="Z46" s="16">
        <f t="shared" si="9"/>
        <v>0.011303514752398769</v>
      </c>
      <c r="AA46" s="145">
        <v>1354.075489837629</v>
      </c>
      <c r="AB46" s="16">
        <f t="shared" si="10"/>
        <v>-7.681155693717301E-07</v>
      </c>
      <c r="AC46" s="16" t="str">
        <f>'All data '!S46</f>
        <v>session 1</v>
      </c>
      <c r="AD46" s="16">
        <f t="shared" si="11"/>
        <v>-0.011303239802828102</v>
      </c>
      <c r="AE46" s="2" t="str">
        <f>'All data '!T46</f>
        <v>high Th band</v>
      </c>
      <c r="AF46" s="10">
        <f>'All data '!U46</f>
        <v>0</v>
      </c>
      <c r="AG46" s="63">
        <f>'All data '!V46</f>
        <v>1.7919</v>
      </c>
      <c r="AH46" s="63">
        <f>'All data '!X46</f>
        <v>0.5112</v>
      </c>
      <c r="AI46" s="63">
        <f>'All data '!W46</f>
        <v>10.0927</v>
      </c>
      <c r="AJ46" s="63">
        <f>'All data '!Y46</f>
        <v>0.7419</v>
      </c>
      <c r="AK46" s="66">
        <f>'All data '!Z46</f>
        <v>0.00361</v>
      </c>
      <c r="AL46" s="66">
        <f>'All data '!AA46</f>
        <v>0.005581</v>
      </c>
      <c r="AM46" s="66">
        <f>'All data '!AB46</f>
        <v>0.039612</v>
      </c>
      <c r="AN46" s="66">
        <f>'All data '!AC46</f>
        <v>0.002915</v>
      </c>
      <c r="AO46" s="17">
        <f>'All data '!AD46</f>
        <v>-12243</v>
      </c>
      <c r="AP46" s="17">
        <f>'All data '!AE46</f>
        <v>21360</v>
      </c>
      <c r="AQ46" s="17">
        <f>'All data '!AF46</f>
        <v>106</v>
      </c>
      <c r="AR46" s="4"/>
    </row>
    <row r="47" spans="1:44" ht="12.75">
      <c r="A47" s="4"/>
      <c r="B47" s="4"/>
      <c r="C47" s="4"/>
      <c r="D47" s="11" t="str">
        <f>'All data '!D47</f>
        <v>arr96114a-3tr-8</v>
      </c>
      <c r="E47" s="2">
        <f>'All data '!E47</f>
        <v>18248</v>
      </c>
      <c r="F47" s="90">
        <f t="shared" si="15"/>
        <v>18284.75</v>
      </c>
      <c r="G47" s="90">
        <f t="shared" si="16"/>
        <v>18211.25</v>
      </c>
      <c r="H47" s="2">
        <f>'All data '!F47</f>
        <v>121015</v>
      </c>
      <c r="I47" s="9">
        <f>'All data '!G47</f>
        <v>5313</v>
      </c>
      <c r="J47" s="9">
        <f>'All data '!H47</f>
        <v>8725</v>
      </c>
      <c r="K47" s="81">
        <f t="shared" si="4"/>
        <v>8692.08745</v>
      </c>
      <c r="L47" s="3">
        <f t="shared" si="12"/>
        <v>8692.087449089162</v>
      </c>
      <c r="M47" s="3">
        <f t="shared" si="18"/>
        <v>7528.950638788195</v>
      </c>
      <c r="N47" s="3">
        <f t="shared" si="19"/>
        <v>1068.720929033419</v>
      </c>
      <c r="O47" s="3">
        <f t="shared" si="20"/>
        <v>94.41588126754841</v>
      </c>
      <c r="P47" s="8">
        <f t="shared" si="13"/>
        <v>1356075391.7400396</v>
      </c>
      <c r="Q47" s="15">
        <f>'All data '!O47</f>
        <v>1356.0852058134672</v>
      </c>
      <c r="R47" s="147">
        <v>1356.0753917400395</v>
      </c>
      <c r="S47" s="16">
        <f t="shared" si="21"/>
        <v>-9.108389349421486E-07</v>
      </c>
      <c r="T47" s="81">
        <f t="shared" si="17"/>
        <v>8692.21975</v>
      </c>
      <c r="U47" s="3">
        <f t="shared" si="14"/>
        <v>8692.21974911065</v>
      </c>
      <c r="V47" s="80">
        <f t="shared" si="5"/>
        <v>7529.063309593447</v>
      </c>
      <c r="W47" s="80">
        <f t="shared" si="6"/>
        <v>1068.738081763078</v>
      </c>
      <c r="X47" s="80">
        <f t="shared" si="7"/>
        <v>94.41835775412584</v>
      </c>
      <c r="Y47" s="82">
        <f t="shared" si="8"/>
        <v>1356095019.6120663</v>
      </c>
      <c r="Z47" s="16">
        <f t="shared" si="9"/>
        <v>0.009814073427605763</v>
      </c>
      <c r="AA47" s="145">
        <v>1356.0950196120664</v>
      </c>
      <c r="AB47" s="16">
        <f t="shared" si="10"/>
        <v>-8.893493941286579E-07</v>
      </c>
      <c r="AC47" s="16" t="str">
        <f>'All data '!S47</f>
        <v>session 1</v>
      </c>
      <c r="AD47" s="16">
        <f t="shared" si="11"/>
        <v>-0.009813798599225265</v>
      </c>
      <c r="AE47" s="2" t="str">
        <f>'All data '!T47</f>
        <v>high Th band</v>
      </c>
      <c r="AF47" s="10">
        <f>'All data '!U47</f>
        <v>0</v>
      </c>
      <c r="AG47" s="63">
        <f>'All data '!V47</f>
        <v>1.8248</v>
      </c>
      <c r="AH47" s="63">
        <f>'All data '!X47</f>
        <v>0.5313</v>
      </c>
      <c r="AI47" s="63">
        <f>'All data '!W47</f>
        <v>12.1015</v>
      </c>
      <c r="AJ47" s="63">
        <f>'All data '!Y47</f>
        <v>0.8725</v>
      </c>
      <c r="AK47" s="66">
        <f>'All data '!Z47</f>
        <v>0.003675</v>
      </c>
      <c r="AL47" s="66">
        <f>'All data '!AA47</f>
        <v>0.005766</v>
      </c>
      <c r="AM47" s="66">
        <f>'All data '!AB47</f>
        <v>0.046392</v>
      </c>
      <c r="AN47" s="66">
        <f>'All data '!AC47</f>
        <v>0.003168</v>
      </c>
      <c r="AO47" s="17">
        <f>'All data '!AD47</f>
        <v>-12173</v>
      </c>
      <c r="AP47" s="17">
        <f>'All data '!AE47</f>
        <v>21368</v>
      </c>
      <c r="AQ47" s="17">
        <f>'All data '!AF47</f>
        <v>106</v>
      </c>
      <c r="AR47" s="4"/>
    </row>
    <row r="48" spans="1:44" ht="12.75">
      <c r="A48" s="4"/>
      <c r="B48" s="4"/>
      <c r="C48" s="4"/>
      <c r="D48" s="11" t="str">
        <f>'All data '!D48</f>
        <v>arr96114a-3tr-3</v>
      </c>
      <c r="E48" s="2">
        <f>'All data '!E48</f>
        <v>18143</v>
      </c>
      <c r="F48" s="90">
        <f t="shared" si="15"/>
        <v>18179</v>
      </c>
      <c r="G48" s="90">
        <f t="shared" si="16"/>
        <v>18107</v>
      </c>
      <c r="H48" s="2">
        <f>'All data '!F48</f>
        <v>25644.999999999996</v>
      </c>
      <c r="I48" s="9">
        <f>'All data '!G48</f>
        <v>4333</v>
      </c>
      <c r="J48" s="9">
        <f>'All data '!H48</f>
        <v>2688.9999999999995</v>
      </c>
      <c r="K48" s="81">
        <f t="shared" si="4"/>
        <v>2656.2777999999994</v>
      </c>
      <c r="L48" s="3">
        <f t="shared" si="12"/>
        <v>2656.2777998243423</v>
      </c>
      <c r="M48" s="3">
        <f t="shared" si="18"/>
        <v>1662.5025670139357</v>
      </c>
      <c r="N48" s="3">
        <f t="shared" si="19"/>
        <v>910.959062724344</v>
      </c>
      <c r="O48" s="3">
        <f t="shared" si="20"/>
        <v>82.81617008606219</v>
      </c>
      <c r="P48" s="8">
        <f t="shared" si="13"/>
        <v>1411076546.265383</v>
      </c>
      <c r="Q48" s="15">
        <f>'All data '!O48</f>
        <v>1411.1081984907646</v>
      </c>
      <c r="R48" s="147">
        <v>1411.076546265383</v>
      </c>
      <c r="S48" s="16">
        <f t="shared" si="21"/>
        <v>-1.7565707821631804E-07</v>
      </c>
      <c r="T48" s="81">
        <f t="shared" si="17"/>
        <v>2656.4073999999996</v>
      </c>
      <c r="U48" s="3">
        <f t="shared" si="14"/>
        <v>2656.4073998236336</v>
      </c>
      <c r="V48" s="80">
        <f t="shared" si="5"/>
        <v>1662.5797857335697</v>
      </c>
      <c r="W48" s="80">
        <f t="shared" si="6"/>
        <v>911.0045672348925</v>
      </c>
      <c r="X48" s="80">
        <f t="shared" si="7"/>
        <v>82.8230468551714</v>
      </c>
      <c r="Y48" s="82">
        <f t="shared" si="8"/>
        <v>1411139851.3587859</v>
      </c>
      <c r="Z48" s="16">
        <f t="shared" si="9"/>
        <v>0.031652225381549215</v>
      </c>
      <c r="AA48" s="145">
        <v>1411.1398513587858</v>
      </c>
      <c r="AB48" s="16">
        <f t="shared" si="10"/>
        <v>-1.7636602933635004E-07</v>
      </c>
      <c r="AC48" s="16" t="str">
        <f>'All data '!S48</f>
        <v>session 1</v>
      </c>
      <c r="AD48" s="16">
        <f t="shared" si="11"/>
        <v>-0.03165286802118317</v>
      </c>
      <c r="AE48" s="2" t="str">
        <f>'All data '!T48</f>
        <v>low Th edge</v>
      </c>
      <c r="AF48" s="10">
        <f>'All data '!U48</f>
        <v>0</v>
      </c>
      <c r="AG48" s="63">
        <f>'All data '!V48</f>
        <v>1.8143</v>
      </c>
      <c r="AH48" s="63">
        <f>'All data '!X48</f>
        <v>0.4333</v>
      </c>
      <c r="AI48" s="63">
        <f>'All data '!W48</f>
        <v>2.5645</v>
      </c>
      <c r="AJ48" s="63">
        <f>'All data '!Y48</f>
        <v>0.2689</v>
      </c>
      <c r="AK48" s="66">
        <f>'All data '!Z48</f>
        <v>0.0036</v>
      </c>
      <c r="AL48" s="66">
        <f>'All data '!AA48</f>
        <v>0.004995</v>
      </c>
      <c r="AM48" s="66">
        <f>'All data '!AB48</f>
        <v>0.01437</v>
      </c>
      <c r="AN48" s="66">
        <f>'All data '!AC48</f>
        <v>0.002033</v>
      </c>
      <c r="AO48" s="17">
        <f>'All data '!AD48</f>
        <v>-12236</v>
      </c>
      <c r="AP48" s="17">
        <f>'All data '!AE48</f>
        <v>21369</v>
      </c>
      <c r="AQ48" s="17">
        <f>'All data '!AF48</f>
        <v>106</v>
      </c>
      <c r="AR48" s="4"/>
    </row>
    <row r="49" spans="1:44" ht="12.75">
      <c r="A49" s="4"/>
      <c r="B49" s="4"/>
      <c r="C49" s="4"/>
      <c r="D49" s="11" t="str">
        <f>'All data '!D49</f>
        <v>arr96114a-3tr-13</v>
      </c>
      <c r="E49" s="2">
        <f>'All data '!E49</f>
        <v>17475</v>
      </c>
      <c r="F49" s="90">
        <f t="shared" si="15"/>
        <v>17509.82</v>
      </c>
      <c r="G49" s="90">
        <f t="shared" si="16"/>
        <v>17440.18</v>
      </c>
      <c r="H49" s="2">
        <f>'All data '!F49</f>
        <v>26118</v>
      </c>
      <c r="I49" s="9">
        <f>'All data '!G49</f>
        <v>6057</v>
      </c>
      <c r="J49" s="9">
        <f>'All data '!H49</f>
        <v>3151</v>
      </c>
      <c r="K49" s="81">
        <f t="shared" si="4"/>
        <v>3119.482324</v>
      </c>
      <c r="L49" s="3">
        <f t="shared" si="12"/>
        <v>3119.48232318374</v>
      </c>
      <c r="M49" s="3">
        <f t="shared" si="18"/>
        <v>1712.3839696208865</v>
      </c>
      <c r="N49" s="3">
        <f t="shared" si="19"/>
        <v>1288.9654528481174</v>
      </c>
      <c r="O49" s="3">
        <f t="shared" si="20"/>
        <v>118.13290071473614</v>
      </c>
      <c r="P49" s="8">
        <f t="shared" si="13"/>
        <v>1426540512.8420496</v>
      </c>
      <c r="Q49" s="15">
        <f>'All data '!O49</f>
        <v>1426.5665778572982</v>
      </c>
      <c r="R49" s="147">
        <v>1426.5405128420496</v>
      </c>
      <c r="S49" s="16">
        <f t="shared" si="21"/>
        <v>-8.162601261574309E-07</v>
      </c>
      <c r="T49" s="81">
        <f t="shared" si="17"/>
        <v>3119.607676</v>
      </c>
      <c r="U49" s="3">
        <f t="shared" si="14"/>
        <v>3119.6076751837113</v>
      </c>
      <c r="V49" s="80">
        <f t="shared" si="5"/>
        <v>1712.448778532918</v>
      </c>
      <c r="W49" s="80">
        <f t="shared" si="6"/>
        <v>1289.0179586786546</v>
      </c>
      <c r="X49" s="80">
        <f t="shared" si="7"/>
        <v>118.14093797213854</v>
      </c>
      <c r="Y49" s="82">
        <f t="shared" si="8"/>
        <v>1426592642.0857892</v>
      </c>
      <c r="Z49" s="16">
        <f t="shared" si="9"/>
        <v>0.02606501524860505</v>
      </c>
      <c r="AA49" s="145">
        <v>1426.5926420857893</v>
      </c>
      <c r="AB49" s="16">
        <f t="shared" si="10"/>
        <v>-8.162887752405368E-07</v>
      </c>
      <c r="AC49" s="16" t="str">
        <f>'All data '!S49</f>
        <v>session 2</v>
      </c>
      <c r="AD49" s="16">
        <f t="shared" si="11"/>
        <v>-0.026064228491122776</v>
      </c>
      <c r="AE49" s="2" t="str">
        <f>'All data '!T49</f>
        <v>low Th edge</v>
      </c>
      <c r="AF49" s="10" t="str">
        <f>'All data '!U49</f>
        <v>relabel from 11b-4 to 114a-3</v>
      </c>
      <c r="AG49" s="63">
        <f>'All data '!V49</f>
        <v>1.7475</v>
      </c>
      <c r="AH49" s="63">
        <f>'All data '!X49</f>
        <v>0.6057</v>
      </c>
      <c r="AI49" s="63">
        <f>'All data '!W49</f>
        <v>2.6118</v>
      </c>
      <c r="AJ49" s="63">
        <f>'All data '!Y49</f>
        <v>0.3151</v>
      </c>
      <c r="AK49" s="66">
        <f>'All data '!Z49</f>
        <v>0.003482</v>
      </c>
      <c r="AL49" s="66">
        <f>'All data '!AA49</f>
        <v>0.005316</v>
      </c>
      <c r="AM49" s="66">
        <f>'All data '!AB49</f>
        <v>0.01457</v>
      </c>
      <c r="AN49" s="66">
        <f>'All data '!AC49</f>
        <v>0.00216</v>
      </c>
      <c r="AO49" s="17">
        <f>'All data '!AD49</f>
        <v>-12229</v>
      </c>
      <c r="AP49" s="17">
        <f>'All data '!AE49</f>
        <v>21370</v>
      </c>
      <c r="AQ49" s="17">
        <f>'All data '!AF49</f>
        <v>118</v>
      </c>
      <c r="AR49" s="4"/>
    </row>
    <row r="50" spans="1:44" ht="12.75">
      <c r="A50" s="4"/>
      <c r="B50" s="4"/>
      <c r="C50" s="4"/>
      <c r="D50" s="11" t="str">
        <f>'All data '!D50</f>
        <v>arr96114a-3tr-14</v>
      </c>
      <c r="E50" s="2">
        <f>'All data '!E50</f>
        <v>18364</v>
      </c>
      <c r="F50" s="90">
        <f t="shared" si="15"/>
        <v>18400.02</v>
      </c>
      <c r="G50" s="90">
        <f t="shared" si="16"/>
        <v>18327.98</v>
      </c>
      <c r="H50" s="2">
        <f>'All data '!F50</f>
        <v>28764</v>
      </c>
      <c r="I50" s="9">
        <f>'All data '!G50</f>
        <v>4031</v>
      </c>
      <c r="J50" s="9">
        <f>'All data '!H50</f>
        <v>2854</v>
      </c>
      <c r="K50" s="81">
        <f t="shared" si="4"/>
        <v>2820.879964</v>
      </c>
      <c r="L50" s="3">
        <f t="shared" si="12"/>
        <v>2820.8799640036314</v>
      </c>
      <c r="M50" s="3">
        <f t="shared" si="18"/>
        <v>1884.9543758358136</v>
      </c>
      <c r="N50" s="3">
        <f t="shared" si="19"/>
        <v>857.3750384463527</v>
      </c>
      <c r="O50" s="3">
        <f t="shared" si="20"/>
        <v>78.55054972146496</v>
      </c>
      <c r="P50" s="8">
        <f t="shared" si="13"/>
        <v>1425875684.6021757</v>
      </c>
      <c r="Q50" s="15">
        <f>'All data '!O50</f>
        <v>1425.9059541984007</v>
      </c>
      <c r="R50" s="147">
        <v>1425.8756846021756</v>
      </c>
      <c r="S50" s="16">
        <f t="shared" si="21"/>
        <v>3.631157596828416E-09</v>
      </c>
      <c r="T50" s="81">
        <f t="shared" si="17"/>
        <v>2821.009636</v>
      </c>
      <c r="U50" s="3">
        <f t="shared" si="14"/>
        <v>2821.009636003628</v>
      </c>
      <c r="V50" s="80">
        <f t="shared" si="5"/>
        <v>1885.0372632778672</v>
      </c>
      <c r="W50" s="80">
        <f t="shared" si="6"/>
        <v>857.4156151804897</v>
      </c>
      <c r="X50" s="80">
        <f t="shared" si="7"/>
        <v>78.55675754527131</v>
      </c>
      <c r="Y50" s="82">
        <f t="shared" si="8"/>
        <v>1425936224.301968</v>
      </c>
      <c r="Z50" s="16">
        <f t="shared" si="9"/>
        <v>0.030269596225025452</v>
      </c>
      <c r="AA50" s="145">
        <v>1425.9362243019682</v>
      </c>
      <c r="AB50" s="16">
        <f t="shared" si="10"/>
        <v>3.628429112723097E-09</v>
      </c>
      <c r="AC50" s="16" t="str">
        <f>'All data '!S50</f>
        <v>session 2</v>
      </c>
      <c r="AD50" s="16">
        <f t="shared" si="11"/>
        <v>-0.030270103567545448</v>
      </c>
      <c r="AE50" s="2" t="str">
        <f>'All data '!T50</f>
        <v>low Th edge</v>
      </c>
      <c r="AF50" s="10" t="str">
        <f>'All data '!U50</f>
        <v>relabel from 11b-4 to 114a-3</v>
      </c>
      <c r="AG50" s="63">
        <f>'All data '!V50</f>
        <v>1.8364</v>
      </c>
      <c r="AH50" s="63">
        <f>'All data '!X50</f>
        <v>0.4031</v>
      </c>
      <c r="AI50" s="63">
        <f>'All data '!W50</f>
        <v>2.8764</v>
      </c>
      <c r="AJ50" s="63">
        <f>'All data '!Y50</f>
        <v>0.2854</v>
      </c>
      <c r="AK50" s="66">
        <f>'All data '!Z50</f>
        <v>0.003602</v>
      </c>
      <c r="AL50" s="66">
        <f>'All data '!AA50</f>
        <v>0.005</v>
      </c>
      <c r="AM50" s="66">
        <f>'All data '!AB50</f>
        <v>0.015459</v>
      </c>
      <c r="AN50" s="66">
        <f>'All data '!AC50</f>
        <v>0.002105</v>
      </c>
      <c r="AO50" s="17">
        <f>'All data '!AD50</f>
        <v>-12247</v>
      </c>
      <c r="AP50" s="17">
        <f>'All data '!AE50</f>
        <v>21364</v>
      </c>
      <c r="AQ50" s="17">
        <f>'All data '!AF50</f>
        <v>118</v>
      </c>
      <c r="AR50" s="4"/>
    </row>
    <row r="51" spans="1:44" ht="12.75">
      <c r="A51" s="4"/>
      <c r="B51" s="4"/>
      <c r="C51" s="4"/>
      <c r="D51" s="9" t="str">
        <f>'All data '!D51</f>
        <v>arr96114a-3tr-4</v>
      </c>
      <c r="E51" s="2">
        <f>'All data '!E51</f>
        <v>18861</v>
      </c>
      <c r="F51" s="90">
        <f t="shared" si="15"/>
        <v>18898.2</v>
      </c>
      <c r="G51" s="90">
        <f t="shared" si="16"/>
        <v>18823.8</v>
      </c>
      <c r="H51" s="2">
        <f>'All data '!F51</f>
        <v>33445</v>
      </c>
      <c r="I51" s="9">
        <f>'All data '!G51</f>
        <v>4972</v>
      </c>
      <c r="J51" s="9">
        <f>'All data '!H51</f>
        <v>3345</v>
      </c>
      <c r="K51" s="81">
        <f t="shared" si="4"/>
        <v>3310.98324</v>
      </c>
      <c r="L51" s="3">
        <f t="shared" si="12"/>
        <v>3310.983239967693</v>
      </c>
      <c r="M51" s="3">
        <f t="shared" si="18"/>
        <v>2169.720261123547</v>
      </c>
      <c r="N51" s="3">
        <f t="shared" si="19"/>
        <v>1046.1111618377367</v>
      </c>
      <c r="O51" s="3">
        <f t="shared" si="20"/>
        <v>95.15181700640919</v>
      </c>
      <c r="P51" s="8">
        <f t="shared" si="13"/>
        <v>1412058923.379655</v>
      </c>
      <c r="Q51" s="15">
        <f>'All data '!O51</f>
        <v>1412.0852796504234</v>
      </c>
      <c r="R51" s="147">
        <v>1412.058923379655</v>
      </c>
      <c r="S51" s="16">
        <f t="shared" si="21"/>
        <v>-3.230707079637796E-08</v>
      </c>
      <c r="T51" s="81">
        <f t="shared" si="17"/>
        <v>3311.11716</v>
      </c>
      <c r="U51" s="3">
        <f t="shared" si="14"/>
        <v>3311.1171599676413</v>
      </c>
      <c r="V51" s="80">
        <f t="shared" si="5"/>
        <v>2169.8041194976363</v>
      </c>
      <c r="W51" s="80">
        <f t="shared" si="6"/>
        <v>1046.1546465954348</v>
      </c>
      <c r="X51" s="80">
        <f t="shared" si="7"/>
        <v>95.15839387457045</v>
      </c>
      <c r="Y51" s="82">
        <f t="shared" si="8"/>
        <v>1412111635.8056343</v>
      </c>
      <c r="Z51" s="16">
        <f t="shared" si="9"/>
        <v>0.026356270768474133</v>
      </c>
      <c r="AA51" s="145">
        <v>1412.1116358056343</v>
      </c>
      <c r="AB51" s="16">
        <f t="shared" si="10"/>
        <v>-3.235845724702813E-08</v>
      </c>
      <c r="AC51" s="16" t="str">
        <f>'All data '!S51</f>
        <v>session 1</v>
      </c>
      <c r="AD51" s="16">
        <f t="shared" si="11"/>
        <v>-0.02635615521080581</v>
      </c>
      <c r="AE51" s="2" t="str">
        <f>'All data '!T51</f>
        <v>low Th edge(right)</v>
      </c>
      <c r="AF51" s="2">
        <f>'All data '!U51</f>
        <v>0</v>
      </c>
      <c r="AG51" s="63">
        <f>'All data '!V51</f>
        <v>1.8861</v>
      </c>
      <c r="AH51" s="63">
        <f>'All data '!X51</f>
        <v>0.4972</v>
      </c>
      <c r="AI51" s="63">
        <f>'All data '!W51</f>
        <v>3.3445</v>
      </c>
      <c r="AJ51" s="63">
        <f>'All data '!Y51</f>
        <v>0.3345</v>
      </c>
      <c r="AK51" s="66">
        <f>'All data '!Z51</f>
        <v>0.00372</v>
      </c>
      <c r="AL51" s="66">
        <f>'All data '!AA51</f>
        <v>0.005164</v>
      </c>
      <c r="AM51" s="66">
        <f>'All data '!AB51</f>
        <v>0.016995</v>
      </c>
      <c r="AN51" s="66">
        <f>'All data '!AC51</f>
        <v>0.00215</v>
      </c>
      <c r="AO51" s="17">
        <f>'All data '!AD51</f>
        <v>-12146</v>
      </c>
      <c r="AP51" s="17">
        <f>'All data '!AE51</f>
        <v>21381</v>
      </c>
      <c r="AQ51" s="17">
        <f>'All data '!AF51</f>
        <v>106</v>
      </c>
      <c r="AR51" s="4"/>
    </row>
    <row r="52" spans="1:44" ht="12.75">
      <c r="A52" s="4"/>
      <c r="B52" s="4"/>
      <c r="C52" s="4"/>
      <c r="D52" s="9" t="str">
        <f>'All data '!D52</f>
        <v>arr96114a-3tr-12</v>
      </c>
      <c r="E52" s="2">
        <f>'All data '!E52</f>
        <v>19019</v>
      </c>
      <c r="F52" s="90">
        <f t="shared" si="15"/>
        <v>19056.2</v>
      </c>
      <c r="G52" s="90">
        <f t="shared" si="16"/>
        <v>18981.8</v>
      </c>
      <c r="H52" s="2">
        <f>'All data '!F52</f>
        <v>49582</v>
      </c>
      <c r="I52" s="9">
        <f>'All data '!G52</f>
        <v>5714</v>
      </c>
      <c r="J52" s="9">
        <f>'All data '!H52</f>
        <v>4426</v>
      </c>
      <c r="K52" s="81">
        <f t="shared" si="4"/>
        <v>4391.69884</v>
      </c>
      <c r="L52" s="3">
        <f t="shared" si="12"/>
        <v>4391.698839996582</v>
      </c>
      <c r="M52" s="3">
        <f t="shared" si="18"/>
        <v>3123.171240210598</v>
      </c>
      <c r="N52" s="3">
        <f t="shared" si="19"/>
        <v>1164.7516491222104</v>
      </c>
      <c r="O52" s="3">
        <f t="shared" si="20"/>
        <v>103.77595066377329</v>
      </c>
      <c r="P52" s="8">
        <f t="shared" si="13"/>
        <v>1372406974.4717152</v>
      </c>
      <c r="Q52" s="15">
        <f>'All data '!O52</f>
        <v>1372.4264738417457</v>
      </c>
      <c r="R52" s="147">
        <v>1372.406974471715</v>
      </c>
      <c r="S52" s="16">
        <f t="shared" si="21"/>
        <v>-3.4178810892626643E-09</v>
      </c>
      <c r="T52" s="81">
        <f t="shared" si="17"/>
        <v>4391.83276</v>
      </c>
      <c r="U52" s="3">
        <f t="shared" si="14"/>
        <v>4391.832759996569</v>
      </c>
      <c r="V52" s="80">
        <f t="shared" si="5"/>
        <v>3123.263036315895</v>
      </c>
      <c r="W52" s="80">
        <f t="shared" si="6"/>
        <v>1164.7883952409597</v>
      </c>
      <c r="X52" s="80">
        <f t="shared" si="7"/>
        <v>103.7813284397146</v>
      </c>
      <c r="Y52" s="82">
        <f t="shared" si="8"/>
        <v>1372445973.1706836</v>
      </c>
      <c r="Z52" s="16">
        <f t="shared" si="9"/>
        <v>0.01949937003064406</v>
      </c>
      <c r="AA52" s="145">
        <v>1372.4459731706836</v>
      </c>
      <c r="AB52" s="16">
        <f t="shared" si="10"/>
        <v>-3.4315235097892582E-09</v>
      </c>
      <c r="AC52" s="16" t="str">
        <f>'All data '!S52</f>
        <v>session 2</v>
      </c>
      <c r="AD52" s="16">
        <f t="shared" si="11"/>
        <v>-0.019499328937854443</v>
      </c>
      <c r="AE52" s="2" t="str">
        <f>'All data '!T52</f>
        <v>low Th edge(right)</v>
      </c>
      <c r="AF52" s="2" t="str">
        <f>'All data '!U52</f>
        <v>relabel from 11b-4 to 114a-3</v>
      </c>
      <c r="AG52" s="63">
        <f>'All data '!V52</f>
        <v>1.9019</v>
      </c>
      <c r="AH52" s="63">
        <f>'All data '!X52</f>
        <v>0.5714</v>
      </c>
      <c r="AI52" s="63">
        <f>'All data '!W52</f>
        <v>4.9582</v>
      </c>
      <c r="AJ52" s="63">
        <f>'All data '!Y52</f>
        <v>0.4426</v>
      </c>
      <c r="AK52" s="66">
        <f>'All data '!Z52</f>
        <v>0.00372</v>
      </c>
      <c r="AL52" s="66">
        <f>'All data '!AA52</f>
        <v>0.005402</v>
      </c>
      <c r="AM52" s="66">
        <f>'All data '!AB52</f>
        <v>0.022394</v>
      </c>
      <c r="AN52" s="66">
        <f>'All data '!AC52</f>
        <v>0.002423</v>
      </c>
      <c r="AO52" s="17">
        <f>'All data '!AD52</f>
        <v>-12146</v>
      </c>
      <c r="AP52" s="17">
        <f>'All data '!AE52</f>
        <v>21377</v>
      </c>
      <c r="AQ52" s="17">
        <f>'All data '!AF52</f>
        <v>118</v>
      </c>
      <c r="AR52" s="4"/>
    </row>
    <row r="53" spans="1:44" ht="12.75">
      <c r="A53" s="4"/>
      <c r="B53" s="4"/>
      <c r="C53" s="4"/>
      <c r="D53" s="9">
        <f>'All data '!D53</f>
        <v>0</v>
      </c>
      <c r="E53" s="2">
        <f>'All data '!E53</f>
        <v>0</v>
      </c>
      <c r="F53" s="90">
        <f t="shared" si="15"/>
        <v>0</v>
      </c>
      <c r="G53" s="90">
        <f t="shared" si="16"/>
        <v>0</v>
      </c>
      <c r="H53" s="2">
        <f>'All data '!F53</f>
        <v>0</v>
      </c>
      <c r="I53" s="9">
        <f>'All data '!G53</f>
        <v>0</v>
      </c>
      <c r="J53" s="9">
        <f>'All data '!H53</f>
        <v>0</v>
      </c>
      <c r="K53" s="81">
        <f t="shared" si="4"/>
        <v>0</v>
      </c>
      <c r="L53" s="3">
        <f t="shared" si="12"/>
        <v>0</v>
      </c>
      <c r="M53" s="3">
        <f t="shared" si="18"/>
        <v>0</v>
      </c>
      <c r="N53" s="3">
        <f t="shared" si="19"/>
        <v>0</v>
      </c>
      <c r="O53" s="3">
        <f t="shared" si="20"/>
        <v>0</v>
      </c>
      <c r="P53" s="8">
        <f t="shared" si="13"/>
        <v>0</v>
      </c>
      <c r="Q53" s="15">
        <f>'All data '!O53</f>
        <v>0</v>
      </c>
      <c r="R53" s="147">
        <v>0</v>
      </c>
      <c r="S53" s="16">
        <f t="shared" si="21"/>
        <v>0</v>
      </c>
      <c r="T53" s="81">
        <f t="shared" si="17"/>
        <v>0</v>
      </c>
      <c r="U53" s="3">
        <f t="shared" si="14"/>
        <v>0</v>
      </c>
      <c r="V53" s="80">
        <f t="shared" si="5"/>
        <v>0</v>
      </c>
      <c r="W53" s="80">
        <f t="shared" si="6"/>
        <v>0</v>
      </c>
      <c r="X53" s="80">
        <f t="shared" si="7"/>
        <v>0</v>
      </c>
      <c r="Y53" s="82">
        <f t="shared" si="8"/>
        <v>0</v>
      </c>
      <c r="Z53" s="16">
        <f t="shared" si="9"/>
        <v>0</v>
      </c>
      <c r="AA53" s="145">
        <v>0</v>
      </c>
      <c r="AB53" s="16">
        <f t="shared" si="10"/>
        <v>0</v>
      </c>
      <c r="AC53" s="16">
        <f>'All data '!S53</f>
        <v>0</v>
      </c>
      <c r="AD53" s="16">
        <f t="shared" si="11"/>
        <v>0</v>
      </c>
      <c r="AE53" s="2">
        <f>'All data '!T53</f>
        <v>0</v>
      </c>
      <c r="AF53" s="2">
        <f>'All data '!U53</f>
        <v>0</v>
      </c>
      <c r="AG53" s="63">
        <f>'All data '!V53</f>
        <v>0</v>
      </c>
      <c r="AH53" s="63">
        <f>'All data '!X53</f>
        <v>0</v>
      </c>
      <c r="AI53" s="63">
        <f>'All data '!W53</f>
        <v>0</v>
      </c>
      <c r="AJ53" s="63">
        <f>'All data '!Y53</f>
        <v>0</v>
      </c>
      <c r="AK53" s="66">
        <f>'All data '!Z53</f>
        <v>0</v>
      </c>
      <c r="AL53" s="66">
        <f>'All data '!AA53</f>
        <v>0</v>
      </c>
      <c r="AM53" s="66">
        <f>'All data '!AB53</f>
        <v>0</v>
      </c>
      <c r="AN53" s="66">
        <f>'All data '!AC53</f>
        <v>0</v>
      </c>
      <c r="AO53" s="17">
        <f>'All data '!AD53</f>
        <v>0</v>
      </c>
      <c r="AP53" s="17">
        <f>'All data '!AE53</f>
        <v>0</v>
      </c>
      <c r="AQ53" s="17">
        <f>'All data '!AF53</f>
        <v>0</v>
      </c>
      <c r="AR53" s="4"/>
    </row>
    <row r="54" spans="1:44" ht="12.75">
      <c r="A54" s="4"/>
      <c r="B54" s="4"/>
      <c r="C54" s="4"/>
      <c r="D54" s="9" t="str">
        <f>'All data '!D54</f>
        <v>arr96114a-4-10</v>
      </c>
      <c r="E54" s="2">
        <f>'All data '!E54</f>
        <v>17338</v>
      </c>
      <c r="F54" s="90">
        <f t="shared" si="15"/>
        <v>17372.46</v>
      </c>
      <c r="G54" s="90">
        <f t="shared" si="16"/>
        <v>17303.54</v>
      </c>
      <c r="H54" s="2">
        <f>'All data '!F54</f>
        <v>13890</v>
      </c>
      <c r="I54" s="9">
        <f>'All data '!G54</f>
        <v>5625</v>
      </c>
      <c r="J54" s="9">
        <f>'All data '!H54</f>
        <v>2305</v>
      </c>
      <c r="K54" s="81">
        <f t="shared" si="4"/>
        <v>2273.729572</v>
      </c>
      <c r="L54" s="3">
        <f t="shared" si="12"/>
        <v>2273.7295721340747</v>
      </c>
      <c r="M54" s="3">
        <f t="shared" si="18"/>
        <v>932.0303496929673</v>
      </c>
      <c r="N54" s="3">
        <f t="shared" si="19"/>
        <v>1227.2967748025408</v>
      </c>
      <c r="O54" s="3">
        <f t="shared" si="20"/>
        <v>114.40244763856677</v>
      </c>
      <c r="P54" s="8">
        <f t="shared" si="13"/>
        <v>1458813708.6168756</v>
      </c>
      <c r="Q54" s="15">
        <f>'All data '!O54</f>
        <v>1458.8491507674207</v>
      </c>
      <c r="R54" s="147">
        <v>1458.8137086168756</v>
      </c>
      <c r="S54" s="16">
        <f t="shared" si="21"/>
        <v>1.3407452570390888E-07</v>
      </c>
      <c r="T54" s="81">
        <f t="shared" si="17"/>
        <v>2273.853628</v>
      </c>
      <c r="U54" s="3">
        <f t="shared" si="14"/>
        <v>2273.8536281341144</v>
      </c>
      <c r="V54" s="80">
        <f t="shared" si="5"/>
        <v>932.0772913975707</v>
      </c>
      <c r="W54" s="80">
        <f t="shared" si="6"/>
        <v>1227.363411813902</v>
      </c>
      <c r="X54" s="80">
        <f t="shared" si="7"/>
        <v>114.41292492264162</v>
      </c>
      <c r="Y54" s="82">
        <f t="shared" si="8"/>
        <v>1458884592.8385413</v>
      </c>
      <c r="Z54" s="16">
        <f t="shared" si="9"/>
        <v>0.035442150545122786</v>
      </c>
      <c r="AA54" s="145">
        <v>1458.8845928385413</v>
      </c>
      <c r="AB54" s="16">
        <f t="shared" si="10"/>
        <v>1.3411454347078688E-07</v>
      </c>
      <c r="AC54" s="16" t="str">
        <f>'All data '!S54</f>
        <v>session 2</v>
      </c>
      <c r="AD54" s="16">
        <f t="shared" si="11"/>
        <v>-0.035442071120542096</v>
      </c>
      <c r="AE54" s="2" t="str">
        <f>'All data '!T54</f>
        <v>cluster-low</v>
      </c>
      <c r="AF54" s="2">
        <f>'All data '!U54</f>
        <v>0</v>
      </c>
      <c r="AG54" s="63">
        <f>'All data '!V54</f>
        <v>1.7338</v>
      </c>
      <c r="AH54" s="63">
        <f>'All data '!X54</f>
        <v>0.5625</v>
      </c>
      <c r="AI54" s="63">
        <f>'All data '!W54</f>
        <v>1.389</v>
      </c>
      <c r="AJ54" s="63">
        <f>'All data '!Y54</f>
        <v>0.2305</v>
      </c>
      <c r="AK54" s="66">
        <f>'All data '!Z54</f>
        <v>0.003446</v>
      </c>
      <c r="AL54" s="66">
        <f>'All data '!AA54</f>
        <v>0.005167</v>
      </c>
      <c r="AM54" s="66">
        <f>'All data '!AB54</f>
        <v>0.010589</v>
      </c>
      <c r="AN54" s="66">
        <f>'All data '!AC54</f>
        <v>0.001996</v>
      </c>
      <c r="AO54" s="17">
        <f>'All data '!AD54</f>
        <v>-13545</v>
      </c>
      <c r="AP54" s="17">
        <f>'All data '!AE54</f>
        <v>24139</v>
      </c>
      <c r="AQ54" s="17">
        <f>'All data '!AF54</f>
        <v>116</v>
      </c>
      <c r="AR54" s="4"/>
    </row>
    <row r="55" spans="1:44" ht="12.75">
      <c r="A55" s="4"/>
      <c r="B55" s="4"/>
      <c r="C55" s="4"/>
      <c r="D55" s="9" t="str">
        <f>'All data '!D55</f>
        <v>arr96114a-4-11</v>
      </c>
      <c r="E55" s="2">
        <f>'All data '!E55</f>
        <v>17812</v>
      </c>
      <c r="F55" s="90">
        <f t="shared" si="15"/>
        <v>17847.18</v>
      </c>
      <c r="G55" s="90">
        <f t="shared" si="16"/>
        <v>17776.82</v>
      </c>
      <c r="H55" s="2">
        <f>'All data '!F55</f>
        <v>17175</v>
      </c>
      <c r="I55" s="9">
        <f>'All data '!G55</f>
        <v>7106</v>
      </c>
      <c r="J55" s="9">
        <f>'All data '!H55</f>
        <v>2838</v>
      </c>
      <c r="K55" s="81">
        <f t="shared" si="4"/>
        <v>2805.875076</v>
      </c>
      <c r="L55" s="3">
        <f t="shared" si="12"/>
        <v>2805.875075999032</v>
      </c>
      <c r="M55" s="3">
        <f t="shared" si="18"/>
        <v>1136.928669062014</v>
      </c>
      <c r="N55" s="3">
        <f t="shared" si="19"/>
        <v>1527.932589919594</v>
      </c>
      <c r="O55" s="3">
        <f t="shared" si="20"/>
        <v>141.01381701742432</v>
      </c>
      <c r="P55" s="8">
        <f t="shared" si="13"/>
        <v>1439841734.2381642</v>
      </c>
      <c r="Q55" s="15">
        <f>'All data '!O55</f>
        <v>1439.8707095372667</v>
      </c>
      <c r="R55" s="147">
        <v>1439.8417342381642</v>
      </c>
      <c r="S55" s="16">
        <f t="shared" si="21"/>
        <v>-9.677023626863956E-10</v>
      </c>
      <c r="T55" s="81">
        <f t="shared" si="17"/>
        <v>2806.001724</v>
      </c>
      <c r="U55" s="3">
        <f t="shared" si="14"/>
        <v>2806.0017239989893</v>
      </c>
      <c r="V55" s="80">
        <f t="shared" si="5"/>
        <v>1136.9760772175014</v>
      </c>
      <c r="W55" s="80">
        <f t="shared" si="6"/>
        <v>1528.0012093482692</v>
      </c>
      <c r="X55" s="80">
        <f t="shared" si="7"/>
        <v>141.02443743321885</v>
      </c>
      <c r="Y55" s="82">
        <f t="shared" si="8"/>
        <v>1439899684.7214015</v>
      </c>
      <c r="Z55" s="16">
        <f t="shared" si="9"/>
        <v>0.02897529910251251</v>
      </c>
      <c r="AA55" s="145">
        <v>1439.8996847214014</v>
      </c>
      <c r="AB55" s="16">
        <f t="shared" si="10"/>
        <v>-1.0109033610206097E-09</v>
      </c>
      <c r="AC55" s="16" t="str">
        <f>'All data '!S55</f>
        <v>session 2</v>
      </c>
      <c r="AD55" s="16">
        <f t="shared" si="11"/>
        <v>-0.0289751841346515</v>
      </c>
      <c r="AE55" s="2" t="str">
        <f>'All data '!T55</f>
        <v>cluster-low</v>
      </c>
      <c r="AF55" s="2">
        <f>'All data '!U55</f>
        <v>0</v>
      </c>
      <c r="AG55" s="63">
        <f>'All data '!V55</f>
        <v>1.7812</v>
      </c>
      <c r="AH55" s="63">
        <f>'All data '!X55</f>
        <v>0.7106</v>
      </c>
      <c r="AI55" s="63">
        <f>'All data '!W55</f>
        <v>1.7175</v>
      </c>
      <c r="AJ55" s="63">
        <f>'All data '!Y55</f>
        <v>0.2838</v>
      </c>
      <c r="AK55" s="66">
        <f>'All data '!Z55</f>
        <v>0.003518</v>
      </c>
      <c r="AL55" s="66">
        <f>'All data '!AA55</f>
        <v>0.005448</v>
      </c>
      <c r="AM55" s="66">
        <f>'All data '!AB55</f>
        <v>0.011647</v>
      </c>
      <c r="AN55" s="66">
        <f>'All data '!AC55</f>
        <v>0.002096</v>
      </c>
      <c r="AO55" s="17">
        <f>'All data '!AD55</f>
        <v>-13539</v>
      </c>
      <c r="AP55" s="17">
        <f>'All data '!AE55</f>
        <v>24140</v>
      </c>
      <c r="AQ55" s="17">
        <f>'All data '!AF55</f>
        <v>116</v>
      </c>
      <c r="AR55" s="4"/>
    </row>
    <row r="56" spans="1:44" ht="12.75">
      <c r="A56" s="4"/>
      <c r="B56" s="4"/>
      <c r="C56" s="4"/>
      <c r="D56" s="9" t="str">
        <f>'All data '!D56</f>
        <v>arr96114a-4-12</v>
      </c>
      <c r="E56" s="2">
        <f>'All data '!E56</f>
        <v>17931</v>
      </c>
      <c r="F56" s="90">
        <f t="shared" si="15"/>
        <v>17966.29</v>
      </c>
      <c r="G56" s="90">
        <f t="shared" si="16"/>
        <v>17895.71</v>
      </c>
      <c r="H56" s="2">
        <f>'All data '!F56</f>
        <v>15829</v>
      </c>
      <c r="I56" s="9">
        <f>'All data '!G56</f>
        <v>6542</v>
      </c>
      <c r="J56" s="9">
        <f>'All data '!H56</f>
        <v>2620</v>
      </c>
      <c r="K56" s="81">
        <f t="shared" si="4"/>
        <v>2587.660678</v>
      </c>
      <c r="L56" s="3">
        <f t="shared" si="12"/>
        <v>2587.6606780217962</v>
      </c>
      <c r="M56" s="3">
        <f t="shared" si="18"/>
        <v>1049.0825698255235</v>
      </c>
      <c r="N56" s="3">
        <f t="shared" si="19"/>
        <v>1408.4755119827425</v>
      </c>
      <c r="O56" s="3">
        <f t="shared" si="20"/>
        <v>130.10259621352984</v>
      </c>
      <c r="P56" s="8">
        <f t="shared" si="13"/>
        <v>1441505779.4038057</v>
      </c>
      <c r="Q56" s="15">
        <f>'All data '!O56</f>
        <v>1441.5373285883536</v>
      </c>
      <c r="R56" s="147">
        <v>1441.5057794038057</v>
      </c>
      <c r="S56" s="16">
        <f t="shared" si="21"/>
        <v>2.1796040527988225E-08</v>
      </c>
      <c r="T56" s="81">
        <f t="shared" si="17"/>
        <v>2587.787722</v>
      </c>
      <c r="U56" s="3">
        <f t="shared" si="14"/>
        <v>2587.7877220217665</v>
      </c>
      <c r="V56" s="80">
        <f t="shared" si="5"/>
        <v>1049.1301477571055</v>
      </c>
      <c r="W56" s="80">
        <f t="shared" si="6"/>
        <v>1408.544314554164</v>
      </c>
      <c r="X56" s="80">
        <f t="shared" si="7"/>
        <v>130.11325971049692</v>
      </c>
      <c r="Y56" s="82">
        <f t="shared" si="8"/>
        <v>1441568877.6106136</v>
      </c>
      <c r="Z56" s="16">
        <f t="shared" si="9"/>
        <v>0.03154918454788458</v>
      </c>
      <c r="AA56" s="145">
        <v>1441.5688776106135</v>
      </c>
      <c r="AB56" s="16">
        <f t="shared" si="10"/>
        <v>2.1766481950180605E-08</v>
      </c>
      <c r="AC56" s="16" t="str">
        <f>'All data '!S56</f>
        <v>session 2</v>
      </c>
      <c r="AD56" s="16">
        <f t="shared" si="11"/>
        <v>-0.03154902225992373</v>
      </c>
      <c r="AE56" s="2" t="str">
        <f>'All data '!T56</f>
        <v>cluster-low</v>
      </c>
      <c r="AF56" s="2">
        <f>'All data '!U56</f>
        <v>0</v>
      </c>
      <c r="AG56" s="63">
        <f>'All data '!V56</f>
        <v>1.7931</v>
      </c>
      <c r="AH56" s="63">
        <f>'All data '!X56</f>
        <v>0.6542</v>
      </c>
      <c r="AI56" s="63">
        <f>'All data '!W56</f>
        <v>1.5829</v>
      </c>
      <c r="AJ56" s="63">
        <f>'All data '!Y56</f>
        <v>0.262</v>
      </c>
      <c r="AK56" s="66">
        <f>'All data '!Z56</f>
        <v>0.003529</v>
      </c>
      <c r="AL56" s="66">
        <f>'All data '!AA56</f>
        <v>0.005329</v>
      </c>
      <c r="AM56" s="66">
        <f>'All data '!AB56</f>
        <v>0.011209</v>
      </c>
      <c r="AN56" s="66">
        <f>'All data '!AC56</f>
        <v>0.002055</v>
      </c>
      <c r="AO56" s="17">
        <f>'All data '!AD56</f>
        <v>-13540</v>
      </c>
      <c r="AP56" s="17">
        <f>'All data '!AE56</f>
        <v>24137</v>
      </c>
      <c r="AQ56" s="17">
        <f>'All data '!AF56</f>
        <v>116</v>
      </c>
      <c r="AR56" s="4"/>
    </row>
    <row r="57" spans="1:44" ht="12.75">
      <c r="A57" s="4"/>
      <c r="B57" s="4"/>
      <c r="C57" s="4"/>
      <c r="D57" s="9" t="str">
        <f>'All data '!D57</f>
        <v>arr96114a-4-13</v>
      </c>
      <c r="E57" s="2">
        <f>'All data '!E57</f>
        <v>17429</v>
      </c>
      <c r="F57" s="90">
        <f t="shared" si="15"/>
        <v>17463.6</v>
      </c>
      <c r="G57" s="90">
        <f t="shared" si="16"/>
        <v>17394.4</v>
      </c>
      <c r="H57" s="2">
        <f>'All data '!F57</f>
        <v>14468</v>
      </c>
      <c r="I57" s="9">
        <f>'All data '!G57</f>
        <v>5848</v>
      </c>
      <c r="J57" s="9">
        <f>'All data '!H57</f>
        <v>2391</v>
      </c>
      <c r="K57" s="81">
        <f t="shared" si="4"/>
        <v>2359.56552</v>
      </c>
      <c r="L57" s="3">
        <f t="shared" si="12"/>
        <v>2359.5655197179085</v>
      </c>
      <c r="M57" s="3">
        <f t="shared" si="18"/>
        <v>968.4883106143135</v>
      </c>
      <c r="N57" s="3">
        <f t="shared" si="19"/>
        <v>1272.6567526199028</v>
      </c>
      <c r="O57" s="3">
        <f t="shared" si="20"/>
        <v>118.42045648369233</v>
      </c>
      <c r="P57" s="8">
        <f t="shared" si="13"/>
        <v>1455440918.5988226</v>
      </c>
      <c r="Q57" s="15">
        <f>'All data '!O57</f>
        <v>1455.4751448257516</v>
      </c>
      <c r="R57" s="147">
        <v>1455.4409185988227</v>
      </c>
      <c r="S57" s="16">
        <f t="shared" si="21"/>
        <v>-2.8209160518599674E-07</v>
      </c>
      <c r="T57" s="81">
        <f t="shared" si="17"/>
        <v>2359.69008</v>
      </c>
      <c r="U57" s="3">
        <f t="shared" si="14"/>
        <v>2359.6900797172816</v>
      </c>
      <c r="V57" s="80">
        <f t="shared" si="5"/>
        <v>968.5355200399154</v>
      </c>
      <c r="W57" s="80">
        <f t="shared" si="6"/>
        <v>1272.7236192049334</v>
      </c>
      <c r="X57" s="80">
        <f t="shared" si="7"/>
        <v>118.43094047243291</v>
      </c>
      <c r="Y57" s="82">
        <f t="shared" si="8"/>
        <v>1455509370.5256157</v>
      </c>
      <c r="Z57" s="16">
        <f t="shared" si="9"/>
        <v>0.03422622692892219</v>
      </c>
      <c r="AA57" s="145">
        <v>1455.5093705256156</v>
      </c>
      <c r="AB57" s="16">
        <f t="shared" si="10"/>
        <v>-2.827182470355183E-07</v>
      </c>
      <c r="AC57" s="16" t="str">
        <f>'All data '!S57</f>
        <v>session 2</v>
      </c>
      <c r="AD57" s="16">
        <f t="shared" si="11"/>
        <v>-0.034225699864009584</v>
      </c>
      <c r="AE57" s="2" t="str">
        <f>'All data '!T57</f>
        <v>cluster-low2</v>
      </c>
      <c r="AF57" s="2">
        <f>'All data '!U57</f>
        <v>0</v>
      </c>
      <c r="AG57" s="63">
        <f>'All data '!V57</f>
        <v>1.7429</v>
      </c>
      <c r="AH57" s="63">
        <f>'All data '!X57</f>
        <v>0.5848</v>
      </c>
      <c r="AI57" s="63">
        <f>'All data '!W57</f>
        <v>1.4468</v>
      </c>
      <c r="AJ57" s="63">
        <f>'All data '!Y57</f>
        <v>0.2391</v>
      </c>
      <c r="AK57" s="66">
        <f>'All data '!Z57</f>
        <v>0.00346</v>
      </c>
      <c r="AL57" s="66">
        <f>'All data '!AA57</f>
        <v>0.005206</v>
      </c>
      <c r="AM57" s="66">
        <f>'All data '!AB57</f>
        <v>0.010746</v>
      </c>
      <c r="AN57" s="66">
        <f>'All data '!AC57</f>
        <v>0.002008</v>
      </c>
      <c r="AO57" s="17">
        <f>'All data '!AD57</f>
        <v>-13529</v>
      </c>
      <c r="AP57" s="17">
        <f>'All data '!AE57</f>
        <v>24148</v>
      </c>
      <c r="AQ57" s="17">
        <f>'All data '!AF57</f>
        <v>116</v>
      </c>
      <c r="AR57" s="4"/>
    </row>
    <row r="58" spans="1:44" ht="12.75">
      <c r="A58" s="4"/>
      <c r="B58" s="4"/>
      <c r="C58" s="4"/>
      <c r="D58" s="9" t="str">
        <f>'All data '!D58</f>
        <v>arr96114a-4-14</v>
      </c>
      <c r="E58" s="2">
        <f>'All data '!E58</f>
        <v>17857</v>
      </c>
      <c r="F58" s="90">
        <f t="shared" si="15"/>
        <v>17892.2</v>
      </c>
      <c r="G58" s="90">
        <f t="shared" si="16"/>
        <v>17821.8</v>
      </c>
      <c r="H58" s="2">
        <f>'All data '!F58</f>
        <v>14282</v>
      </c>
      <c r="I58" s="9">
        <f>'All data '!G58</f>
        <v>6001</v>
      </c>
      <c r="J58" s="9">
        <f>'All data '!H58</f>
        <v>2370</v>
      </c>
      <c r="K58" s="81">
        <f t="shared" si="4"/>
        <v>2337.79404</v>
      </c>
      <c r="L58" s="3">
        <f t="shared" si="12"/>
        <v>2337.7940399689273</v>
      </c>
      <c r="M58" s="3">
        <f t="shared" si="18"/>
        <v>939.097198047438</v>
      </c>
      <c r="N58" s="3">
        <f t="shared" si="19"/>
        <v>1281.0435686615708</v>
      </c>
      <c r="O58" s="3">
        <f t="shared" si="20"/>
        <v>117.65327325991868</v>
      </c>
      <c r="P58" s="8">
        <f t="shared" si="13"/>
        <v>1430542893.890603</v>
      </c>
      <c r="Q58" s="15">
        <f>'All data '!O58</f>
        <v>1430.5774818283776</v>
      </c>
      <c r="R58" s="147">
        <v>1430.542893890603</v>
      </c>
      <c r="S58" s="16">
        <f t="shared" si="21"/>
        <v>-3.107288648607209E-08</v>
      </c>
      <c r="T58" s="81">
        <f t="shared" si="17"/>
        <v>2337.92076</v>
      </c>
      <c r="U58" s="3">
        <f t="shared" si="14"/>
        <v>2337.9207599689153</v>
      </c>
      <c r="V58" s="80">
        <f t="shared" si="5"/>
        <v>939.1442352588153</v>
      </c>
      <c r="W58" s="80">
        <f t="shared" si="6"/>
        <v>1281.1126427787863</v>
      </c>
      <c r="X58" s="80">
        <f t="shared" si="7"/>
        <v>117.66388193131387</v>
      </c>
      <c r="Y58" s="82">
        <f t="shared" si="8"/>
        <v>1430612069.4958615</v>
      </c>
      <c r="Z58" s="16">
        <f t="shared" si="9"/>
        <v>0.03458793777463143</v>
      </c>
      <c r="AA58" s="145">
        <v>1430.6120694958615</v>
      </c>
      <c r="AB58" s="16">
        <f t="shared" si="10"/>
        <v>-3.108470991719514E-08</v>
      </c>
      <c r="AC58" s="16" t="str">
        <f>'All data '!S58</f>
        <v>session 2</v>
      </c>
      <c r="AD58" s="16">
        <f t="shared" si="11"/>
        <v>-0.03458766748394737</v>
      </c>
      <c r="AE58" s="2" t="str">
        <f>'All data '!T58</f>
        <v>cluster-low2</v>
      </c>
      <c r="AF58" s="2">
        <f>'All data '!U58</f>
        <v>0</v>
      </c>
      <c r="AG58" s="63">
        <f>'All data '!V58</f>
        <v>1.7857</v>
      </c>
      <c r="AH58" s="63">
        <f>'All data '!X58</f>
        <v>0.6001</v>
      </c>
      <c r="AI58" s="63">
        <f>'All data '!W58</f>
        <v>1.4282</v>
      </c>
      <c r="AJ58" s="63">
        <f>'All data '!Y58</f>
        <v>0.237</v>
      </c>
      <c r="AK58" s="66">
        <f>'All data '!Z58</f>
        <v>0.00352</v>
      </c>
      <c r="AL58" s="66">
        <f>'All data '!AA58</f>
        <v>0.005227</v>
      </c>
      <c r="AM58" s="66">
        <f>'All data '!AB58</f>
        <v>0.010709</v>
      </c>
      <c r="AN58" s="66">
        <f>'All data '!AC58</f>
        <v>0.00201</v>
      </c>
      <c r="AO58" s="17">
        <f>'All data '!AD58</f>
        <v>-13523</v>
      </c>
      <c r="AP58" s="17">
        <f>'All data '!AE58</f>
        <v>24148</v>
      </c>
      <c r="AQ58" s="17">
        <f>'All data '!AF58</f>
        <v>116</v>
      </c>
      <c r="AR58" s="4"/>
    </row>
    <row r="59" spans="1:44" ht="12.75">
      <c r="A59" s="4"/>
      <c r="B59" s="4"/>
      <c r="C59" s="4"/>
      <c r="D59" s="9" t="str">
        <f>'All data '!D59</f>
        <v>arr96114a-4-15</v>
      </c>
      <c r="E59" s="2">
        <f>'All data '!E59</f>
        <v>17728</v>
      </c>
      <c r="F59" s="90">
        <f t="shared" si="15"/>
        <v>17763.02</v>
      </c>
      <c r="G59" s="90">
        <f t="shared" si="16"/>
        <v>17692.98</v>
      </c>
      <c r="H59" s="2">
        <f>'All data '!F59</f>
        <v>14694</v>
      </c>
      <c r="I59" s="9">
        <f>'All data '!G59</f>
        <v>6047</v>
      </c>
      <c r="J59" s="9">
        <f>'All data '!H59</f>
        <v>2398</v>
      </c>
      <c r="K59" s="81">
        <f t="shared" si="4"/>
        <v>2366.026564</v>
      </c>
      <c r="L59" s="3">
        <f t="shared" si="12"/>
        <v>2366.0265639973204</v>
      </c>
      <c r="M59" s="3">
        <f t="shared" si="18"/>
        <v>962.5840322547812</v>
      </c>
      <c r="N59" s="3">
        <f t="shared" si="19"/>
        <v>1285.6815130114664</v>
      </c>
      <c r="O59" s="3">
        <f t="shared" si="20"/>
        <v>117.76101873107278</v>
      </c>
      <c r="P59" s="8">
        <f t="shared" si="13"/>
        <v>1425390917.5731604</v>
      </c>
      <c r="Q59" s="15">
        <f>'All data '!O59</f>
        <v>1425.4248346238694</v>
      </c>
      <c r="R59" s="147">
        <v>1425.3909175731603</v>
      </c>
      <c r="S59" s="16">
        <f t="shared" si="21"/>
        <v>-2.6793713914230466E-09</v>
      </c>
      <c r="T59" s="81">
        <f t="shared" si="17"/>
        <v>2366.152636</v>
      </c>
      <c r="U59" s="3">
        <f t="shared" si="14"/>
        <v>2366.1526359973263</v>
      </c>
      <c r="V59" s="80">
        <f t="shared" si="5"/>
        <v>962.6314756279215</v>
      </c>
      <c r="W59" s="80">
        <f t="shared" si="6"/>
        <v>1285.7497120498156</v>
      </c>
      <c r="X59" s="80">
        <f t="shared" si="7"/>
        <v>117.77144831958918</v>
      </c>
      <c r="Y59" s="82">
        <f t="shared" si="8"/>
        <v>1425458751.4544437</v>
      </c>
      <c r="Z59" s="16">
        <f t="shared" si="9"/>
        <v>0.03391705070907847</v>
      </c>
      <c r="AA59" s="145">
        <v>1425.4587514544437</v>
      </c>
      <c r="AB59" s="16">
        <f t="shared" si="10"/>
        <v>-2.6734596758615226E-09</v>
      </c>
      <c r="AC59" s="16" t="str">
        <f>'All data '!S59</f>
        <v>session 2</v>
      </c>
      <c r="AD59" s="16">
        <f t="shared" si="11"/>
        <v>-0.03391683057429873</v>
      </c>
      <c r="AE59" s="2" t="str">
        <f>'All data '!T59</f>
        <v>cluster-low2</v>
      </c>
      <c r="AF59" s="2">
        <f>'All data '!U59</f>
        <v>0</v>
      </c>
      <c r="AG59" s="63">
        <f>'All data '!V59</f>
        <v>1.7728</v>
      </c>
      <c r="AH59" s="63">
        <f>'All data '!X59</f>
        <v>0.6047</v>
      </c>
      <c r="AI59" s="63">
        <f>'All data '!W59</f>
        <v>1.4694</v>
      </c>
      <c r="AJ59" s="63">
        <f>'All data '!Y59</f>
        <v>0.2398</v>
      </c>
      <c r="AK59" s="66">
        <f>'All data '!Z59</f>
        <v>0.003502</v>
      </c>
      <c r="AL59" s="66">
        <f>'All data '!AA59</f>
        <v>0.005248</v>
      </c>
      <c r="AM59" s="66">
        <f>'All data '!AB59</f>
        <v>0.010809</v>
      </c>
      <c r="AN59" s="66">
        <f>'All data '!AC59</f>
        <v>0.002013</v>
      </c>
      <c r="AO59" s="17">
        <f>'All data '!AD59</f>
        <v>-13525</v>
      </c>
      <c r="AP59" s="17">
        <f>'All data '!AE59</f>
        <v>24146</v>
      </c>
      <c r="AQ59" s="17">
        <f>'All data '!AF59</f>
        <v>116</v>
      </c>
      <c r="AR59" s="4"/>
    </row>
    <row r="60" spans="1:44" ht="12.75">
      <c r="A60" s="4"/>
      <c r="B60" s="4"/>
      <c r="C60" s="4"/>
      <c r="D60" s="9" t="str">
        <f>'All data '!D60</f>
        <v>arr96114a-4-16</v>
      </c>
      <c r="E60" s="2">
        <f>'All data '!E60</f>
        <v>17810</v>
      </c>
      <c r="F60" s="90">
        <f t="shared" si="15"/>
        <v>17845.12</v>
      </c>
      <c r="G60" s="90">
        <f t="shared" si="16"/>
        <v>17774.88</v>
      </c>
      <c r="H60" s="2">
        <f>'All data '!F60</f>
        <v>13937</v>
      </c>
      <c r="I60" s="9">
        <f>'All data '!G60</f>
        <v>5780.999999999999</v>
      </c>
      <c r="J60" s="9">
        <f>'All data '!H60</f>
        <v>2353</v>
      </c>
      <c r="K60" s="81">
        <f t="shared" si="4"/>
        <v>2320.878784</v>
      </c>
      <c r="L60" s="3">
        <f t="shared" si="12"/>
        <v>2320.878784010919</v>
      </c>
      <c r="M60" s="3">
        <f t="shared" si="18"/>
        <v>937.7129263586322</v>
      </c>
      <c r="N60" s="3">
        <f t="shared" si="19"/>
        <v>1265.0115094163239</v>
      </c>
      <c r="O60" s="3">
        <f t="shared" si="20"/>
        <v>118.15434823596304</v>
      </c>
      <c r="P60" s="8">
        <f t="shared" si="13"/>
        <v>1462619146.1384213</v>
      </c>
      <c r="Q60" s="15">
        <f>'All data '!O60</f>
        <v>1462.6545853009743</v>
      </c>
      <c r="R60" s="147">
        <v>1462.6191461384212</v>
      </c>
      <c r="S60" s="16">
        <f t="shared" si="21"/>
        <v>1.091893864213489E-08</v>
      </c>
      <c r="T60" s="81">
        <f t="shared" si="17"/>
        <v>2321.005216</v>
      </c>
      <c r="U60" s="3">
        <f t="shared" si="14"/>
        <v>2321.005216010936</v>
      </c>
      <c r="V60" s="80">
        <f t="shared" si="5"/>
        <v>937.7600315917283</v>
      </c>
      <c r="W60" s="80">
        <f t="shared" si="6"/>
        <v>1265.0800288564656</v>
      </c>
      <c r="X60" s="80">
        <f t="shared" si="7"/>
        <v>118.16515556274179</v>
      </c>
      <c r="Y60" s="82">
        <f t="shared" si="8"/>
        <v>1462690024.073315</v>
      </c>
      <c r="Z60" s="16">
        <f t="shared" si="9"/>
        <v>0.03543916255307522</v>
      </c>
      <c r="AA60" s="145">
        <v>1462.6900240733148</v>
      </c>
      <c r="AB60" s="16">
        <f t="shared" si="10"/>
        <v>1.0935764294117689E-08</v>
      </c>
      <c r="AC60" s="16" t="str">
        <f>'All data '!S60</f>
        <v>session 2</v>
      </c>
      <c r="AD60" s="16">
        <f t="shared" si="11"/>
        <v>-0.035438772340512514</v>
      </c>
      <c r="AE60" s="2" t="str">
        <f>'All data '!T60</f>
        <v>cluster-lower Th</v>
      </c>
      <c r="AF60" s="2">
        <f>'All data '!U60</f>
        <v>0</v>
      </c>
      <c r="AG60" s="63">
        <f>'All data '!V60</f>
        <v>1.781</v>
      </c>
      <c r="AH60" s="63">
        <f>'All data '!X60</f>
        <v>0.5781</v>
      </c>
      <c r="AI60" s="63">
        <f>'All data '!W60</f>
        <v>1.3937</v>
      </c>
      <c r="AJ60" s="63">
        <f>'All data '!Y60</f>
        <v>0.2353</v>
      </c>
      <c r="AK60" s="66">
        <f>'All data '!Z60</f>
        <v>0.003512</v>
      </c>
      <c r="AL60" s="66">
        <f>'All data '!AA60</f>
        <v>0.005198</v>
      </c>
      <c r="AM60" s="66">
        <f>'All data '!AB60</f>
        <v>0.01059</v>
      </c>
      <c r="AN60" s="66">
        <f>'All data '!AC60</f>
        <v>0.001999</v>
      </c>
      <c r="AO60" s="17">
        <f>'All data '!AD60</f>
        <v>-13542</v>
      </c>
      <c r="AP60" s="17">
        <f>'All data '!AE60</f>
        <v>24125</v>
      </c>
      <c r="AQ60" s="17">
        <f>'All data '!AF60</f>
        <v>116</v>
      </c>
      <c r="AR60" s="4"/>
    </row>
    <row r="61" spans="1:44" ht="12.75">
      <c r="A61" s="4"/>
      <c r="B61" s="4"/>
      <c r="C61" s="4"/>
      <c r="D61" s="9" t="str">
        <f>'All data '!D61</f>
        <v>arr96114a-4-17</v>
      </c>
      <c r="E61" s="2">
        <f>'All data '!E61</f>
        <v>17489</v>
      </c>
      <c r="F61" s="90">
        <f t="shared" si="15"/>
        <v>17523.68</v>
      </c>
      <c r="G61" s="90">
        <f t="shared" si="16"/>
        <v>17454.32</v>
      </c>
      <c r="H61" s="2">
        <f>'All data '!F61</f>
        <v>14512</v>
      </c>
      <c r="I61" s="9">
        <f>'All data '!G61</f>
        <v>5940</v>
      </c>
      <c r="J61" s="9">
        <f>'All data '!H61</f>
        <v>2420</v>
      </c>
      <c r="K61" s="81">
        <f t="shared" si="4"/>
        <v>2388.457376</v>
      </c>
      <c r="L61" s="3">
        <f t="shared" si="12"/>
        <v>2388.45737599552</v>
      </c>
      <c r="M61" s="3">
        <f t="shared" si="18"/>
        <v>972.9610759129205</v>
      </c>
      <c r="N61" s="3">
        <f t="shared" si="19"/>
        <v>1294.8690355414924</v>
      </c>
      <c r="O61" s="3">
        <f t="shared" si="20"/>
        <v>120.62726454110744</v>
      </c>
      <c r="P61" s="8">
        <f t="shared" si="13"/>
        <v>1457648766.5520017</v>
      </c>
      <c r="Q61" s="15">
        <f>'All data '!O61</f>
        <v>1457.6826870990485</v>
      </c>
      <c r="R61" s="147">
        <v>1457.6487665520017</v>
      </c>
      <c r="S61" s="16">
        <f t="shared" si="21"/>
        <v>-4.479716153582558E-09</v>
      </c>
      <c r="T61" s="81">
        <f t="shared" si="17"/>
        <v>2388.582224</v>
      </c>
      <c r="U61" s="3">
        <f t="shared" si="14"/>
        <v>2388.582223995522</v>
      </c>
      <c r="V61" s="80">
        <f t="shared" si="5"/>
        <v>973.0080115049309</v>
      </c>
      <c r="W61" s="80">
        <f t="shared" si="6"/>
        <v>1294.9363710784967</v>
      </c>
      <c r="X61" s="80">
        <f t="shared" si="7"/>
        <v>120.63784141209426</v>
      </c>
      <c r="Y61" s="82">
        <f t="shared" si="8"/>
        <v>1457716607.6797025</v>
      </c>
      <c r="Z61" s="16">
        <f t="shared" si="9"/>
        <v>0.03392054704681868</v>
      </c>
      <c r="AA61" s="145">
        <v>1457.7166076797025</v>
      </c>
      <c r="AB61" s="16">
        <f t="shared" si="10"/>
        <v>-4.478351911529899E-09</v>
      </c>
      <c r="AC61" s="16" t="str">
        <f>'All data '!S61</f>
        <v>session 2</v>
      </c>
      <c r="AD61" s="16">
        <f t="shared" si="11"/>
        <v>-0.033920580654012156</v>
      </c>
      <c r="AE61" s="2" t="str">
        <f>'All data '!T61</f>
        <v>cluster-lower Th</v>
      </c>
      <c r="AF61" s="31">
        <f>'All data '!U61</f>
        <v>0</v>
      </c>
      <c r="AG61" s="63">
        <f>'All data '!V61</f>
        <v>1.7489</v>
      </c>
      <c r="AH61" s="63">
        <f>'All data '!X61</f>
        <v>0.594</v>
      </c>
      <c r="AI61" s="63">
        <f>'All data '!W61</f>
        <v>1.4512</v>
      </c>
      <c r="AJ61" s="63">
        <f>'All data '!Y61</f>
        <v>0.242</v>
      </c>
      <c r="AK61" s="66">
        <f>'All data '!Z61</f>
        <v>0.003468</v>
      </c>
      <c r="AL61" s="66">
        <f>'All data '!AA61</f>
        <v>0.005221</v>
      </c>
      <c r="AM61" s="66">
        <f>'All data '!AB61</f>
        <v>0.010746</v>
      </c>
      <c r="AN61" s="66">
        <f>'All data '!AC61</f>
        <v>0.00201</v>
      </c>
      <c r="AO61" s="17">
        <f>'All data '!AD61</f>
        <v>-13540</v>
      </c>
      <c r="AP61" s="17">
        <f>'All data '!AE61</f>
        <v>24125</v>
      </c>
      <c r="AQ61" s="17">
        <f>'All data '!AF61</f>
        <v>116</v>
      </c>
      <c r="AR61" s="4"/>
    </row>
    <row r="62" spans="1:44" ht="12.75">
      <c r="A62" s="4"/>
      <c r="B62" s="4"/>
      <c r="C62" s="4"/>
      <c r="D62" s="9" t="str">
        <f>'All data '!D62</f>
        <v>arr96114a-4-18</v>
      </c>
      <c r="E62" s="2">
        <f>'All data '!E62</f>
        <v>18146</v>
      </c>
      <c r="F62" s="90">
        <f t="shared" si="15"/>
        <v>18181.59</v>
      </c>
      <c r="G62" s="90">
        <f t="shared" si="16"/>
        <v>18110.41</v>
      </c>
      <c r="H62" s="2">
        <f>'All data '!F62</f>
        <v>13937</v>
      </c>
      <c r="I62" s="9">
        <f>'All data '!G62</f>
        <v>6091</v>
      </c>
      <c r="J62" s="9">
        <f>'All data '!H62</f>
        <v>2407</v>
      </c>
      <c r="K62" s="81">
        <f t="shared" si="4"/>
        <v>2374.273138</v>
      </c>
      <c r="L62" s="3">
        <f t="shared" si="12"/>
        <v>2374.2731380110017</v>
      </c>
      <c r="M62" s="3">
        <f t="shared" si="18"/>
        <v>930.2181939118224</v>
      </c>
      <c r="N62" s="3">
        <f t="shared" si="19"/>
        <v>1321.3668300181512</v>
      </c>
      <c r="O62" s="3">
        <f t="shared" si="20"/>
        <v>122.68811408102819</v>
      </c>
      <c r="P62" s="8">
        <f t="shared" si="13"/>
        <v>1451338863.645708</v>
      </c>
      <c r="Q62" s="15">
        <f>'All data '!O62</f>
        <v>1451.3736822280175</v>
      </c>
      <c r="R62" s="147">
        <v>1451.338863645708</v>
      </c>
      <c r="S62" s="16">
        <f t="shared" si="21"/>
        <v>1.1001702659996226E-08</v>
      </c>
      <c r="T62" s="81">
        <f t="shared" si="17"/>
        <v>2374.401262</v>
      </c>
      <c r="U62" s="3">
        <f t="shared" si="14"/>
        <v>2374.401262011005</v>
      </c>
      <c r="V62" s="80">
        <f t="shared" si="5"/>
        <v>930.2644484867243</v>
      </c>
      <c r="W62" s="80">
        <f t="shared" si="6"/>
        <v>1321.4376355792367</v>
      </c>
      <c r="X62" s="80">
        <f t="shared" si="7"/>
        <v>122.6991779450439</v>
      </c>
      <c r="Y62" s="82">
        <f t="shared" si="8"/>
        <v>1451408500.473913</v>
      </c>
      <c r="Z62" s="16">
        <f t="shared" si="9"/>
        <v>0.03481858230952639</v>
      </c>
      <c r="AA62" s="145">
        <v>1451.408500473913</v>
      </c>
      <c r="AB62" s="16">
        <f t="shared" si="10"/>
        <v>1.1005340638803318E-08</v>
      </c>
      <c r="AC62" s="16" t="str">
        <f>'All data '!S62</f>
        <v>session 2</v>
      </c>
      <c r="AD62" s="16">
        <f t="shared" si="11"/>
        <v>-0.034818245895394284</v>
      </c>
      <c r="AE62" s="2" t="str">
        <f>'All data '!T62</f>
        <v>cluster-lower Th</v>
      </c>
      <c r="AF62" s="31">
        <f>'All data '!U62</f>
        <v>0</v>
      </c>
      <c r="AG62" s="63">
        <f>'All data '!V62</f>
        <v>1.8146</v>
      </c>
      <c r="AH62" s="63">
        <f>'All data '!X62</f>
        <v>0.6091</v>
      </c>
      <c r="AI62" s="63">
        <f>'All data '!W62</f>
        <v>1.3937</v>
      </c>
      <c r="AJ62" s="63">
        <f>'All data '!Y62</f>
        <v>0.2407</v>
      </c>
      <c r="AK62" s="66">
        <f>'All data '!Z62</f>
        <v>0.003559</v>
      </c>
      <c r="AL62" s="66">
        <f>'All data '!AA62</f>
        <v>0.005254</v>
      </c>
      <c r="AM62" s="66">
        <f>'All data '!AB62</f>
        <v>0.010587</v>
      </c>
      <c r="AN62" s="66">
        <f>'All data '!AC62</f>
        <v>0.002017</v>
      </c>
      <c r="AO62" s="17">
        <f>'All data '!AD62</f>
        <v>-13542</v>
      </c>
      <c r="AP62" s="17">
        <f>'All data '!AE62</f>
        <v>24122</v>
      </c>
      <c r="AQ62" s="17">
        <f>'All data '!AF62</f>
        <v>116</v>
      </c>
      <c r="AR62" s="4"/>
    </row>
    <row r="63" spans="1:44" ht="12.75">
      <c r="A63" s="4"/>
      <c r="B63" s="4"/>
      <c r="C63" s="4"/>
      <c r="D63" s="9" t="str">
        <f>'All data '!D63</f>
        <v>arr96114a-4-1</v>
      </c>
      <c r="E63" s="2">
        <f>'All data '!E63</f>
        <v>16502</v>
      </c>
      <c r="F63" s="90">
        <f t="shared" si="15"/>
        <v>16535.35</v>
      </c>
      <c r="G63" s="90">
        <f t="shared" si="16"/>
        <v>16468.65</v>
      </c>
      <c r="H63" s="2">
        <f>'All data '!F63</f>
        <v>15134</v>
      </c>
      <c r="I63" s="9">
        <f>'All data '!G63</f>
        <v>4739</v>
      </c>
      <c r="J63" s="9">
        <f>'All data '!H63</f>
        <v>2166</v>
      </c>
      <c r="K63" s="81">
        <f t="shared" si="4"/>
        <v>2136.23637</v>
      </c>
      <c r="L63" s="3">
        <f t="shared" si="12"/>
        <v>2136.2363700176024</v>
      </c>
      <c r="M63" s="3">
        <f t="shared" si="18"/>
        <v>1011.2585987656049</v>
      </c>
      <c r="N63" s="3">
        <f t="shared" si="19"/>
        <v>1029.3255949422187</v>
      </c>
      <c r="O63" s="3">
        <f t="shared" si="20"/>
        <v>95.65217630977895</v>
      </c>
      <c r="P63" s="8">
        <f t="shared" si="13"/>
        <v>1452929364.8761277</v>
      </c>
      <c r="Q63" s="15">
        <f>'All data '!O63</f>
        <v>1452.9660486081673</v>
      </c>
      <c r="R63" s="147">
        <v>1452.9293648761277</v>
      </c>
      <c r="S63" s="16">
        <f t="shared" si="21"/>
        <v>1.7602360458113253E-08</v>
      </c>
      <c r="T63" s="81">
        <f t="shared" si="17"/>
        <v>2136.35643</v>
      </c>
      <c r="U63" s="3">
        <f t="shared" si="14"/>
        <v>2136.356430017619</v>
      </c>
      <c r="V63" s="80">
        <f t="shared" si="5"/>
        <v>1011.3115208183568</v>
      </c>
      <c r="W63" s="80">
        <f t="shared" si="6"/>
        <v>1029.383649470219</v>
      </c>
      <c r="X63" s="80">
        <f t="shared" si="7"/>
        <v>95.66125972904305</v>
      </c>
      <c r="Y63" s="82">
        <f t="shared" si="8"/>
        <v>1453002732.1403122</v>
      </c>
      <c r="Z63" s="16">
        <f t="shared" si="9"/>
        <v>0.03668373203959163</v>
      </c>
      <c r="AA63" s="145">
        <v>1453.0027321403122</v>
      </c>
      <c r="AB63" s="16">
        <f t="shared" si="10"/>
        <v>1.7619186110096052E-08</v>
      </c>
      <c r="AC63" s="16" t="str">
        <f>'All data '!S63</f>
        <v>session 2</v>
      </c>
      <c r="AD63" s="16">
        <f t="shared" si="11"/>
        <v>-0.03668353214493436</v>
      </c>
      <c r="AE63" s="2" t="str">
        <f>'All data '!T63</f>
        <v>edge hi/low</v>
      </c>
      <c r="AF63" s="31">
        <f>'All data '!U63</f>
        <v>0</v>
      </c>
      <c r="AG63" s="63">
        <f>'All data '!V63</f>
        <v>1.6502</v>
      </c>
      <c r="AH63" s="63">
        <f>'All data '!X63</f>
        <v>0.4739</v>
      </c>
      <c r="AI63" s="63">
        <f>'All data '!W63</f>
        <v>1.5134</v>
      </c>
      <c r="AJ63" s="63">
        <f>'All data '!Y63</f>
        <v>0.2166</v>
      </c>
      <c r="AK63" s="66">
        <f>'All data '!Z63</f>
        <v>0.003335</v>
      </c>
      <c r="AL63" s="66">
        <f>'All data '!AA63</f>
        <v>0.005018</v>
      </c>
      <c r="AM63" s="66">
        <f>'All data '!AB63</f>
        <v>0.010954</v>
      </c>
      <c r="AN63" s="66">
        <f>'All data '!AC63</f>
        <v>0.001974</v>
      </c>
      <c r="AO63" s="17">
        <f>'All data '!AD63</f>
        <v>-13551</v>
      </c>
      <c r="AP63" s="17">
        <f>'All data '!AE63</f>
        <v>24102</v>
      </c>
      <c r="AQ63" s="17">
        <f>'All data '!AF63</f>
        <v>116</v>
      </c>
      <c r="AR63" s="4"/>
    </row>
    <row r="64" spans="1:44" ht="12.75">
      <c r="A64" s="4"/>
      <c r="B64" s="4"/>
      <c r="C64" s="4"/>
      <c r="D64" s="9" t="str">
        <f>'All data '!D64</f>
        <v>arr96114a-4-2</v>
      </c>
      <c r="E64" s="2">
        <f>'All data '!E64</f>
        <v>16319.999999999998</v>
      </c>
      <c r="F64" s="90">
        <f t="shared" si="15"/>
        <v>16353.219999999998</v>
      </c>
      <c r="G64" s="90">
        <f t="shared" si="16"/>
        <v>16286.779999999999</v>
      </c>
      <c r="H64" s="2">
        <f>'All data '!F64</f>
        <v>24855.999999999996</v>
      </c>
      <c r="I64" s="9">
        <f>'All data '!G64</f>
        <v>4094.9999999999995</v>
      </c>
      <c r="J64" s="9">
        <f>'All data '!H64</f>
        <v>2547</v>
      </c>
      <c r="K64" s="81">
        <f t="shared" si="4"/>
        <v>2517.564204</v>
      </c>
      <c r="L64" s="3">
        <f t="shared" si="12"/>
        <v>2517.564203966048</v>
      </c>
      <c r="M64" s="3">
        <f t="shared" si="18"/>
        <v>1591.4895488775096</v>
      </c>
      <c r="N64" s="3">
        <f t="shared" si="19"/>
        <v>849.5187279011391</v>
      </c>
      <c r="O64" s="3">
        <f t="shared" si="20"/>
        <v>76.5559271873992</v>
      </c>
      <c r="P64" s="8">
        <f t="shared" si="13"/>
        <v>1394267726.4659638</v>
      </c>
      <c r="Q64" s="15">
        <f>'All data '!O64</f>
        <v>1394.2982374337446</v>
      </c>
      <c r="R64" s="147">
        <v>1394.2677264659637</v>
      </c>
      <c r="S64" s="16">
        <f t="shared" si="21"/>
        <v>-3.39518919645343E-08</v>
      </c>
      <c r="T64" s="81">
        <f t="shared" si="17"/>
        <v>2517.683796</v>
      </c>
      <c r="U64" s="3">
        <f t="shared" si="14"/>
        <v>2517.6837959660706</v>
      </c>
      <c r="V64" s="80">
        <f t="shared" si="5"/>
        <v>1591.5616328384383</v>
      </c>
      <c r="W64" s="80">
        <f t="shared" si="6"/>
        <v>849.5600741275882</v>
      </c>
      <c r="X64" s="80">
        <f t="shared" si="7"/>
        <v>76.56208900004432</v>
      </c>
      <c r="Y64" s="82">
        <f t="shared" si="8"/>
        <v>1394328748.5947669</v>
      </c>
      <c r="Z64" s="16">
        <f t="shared" si="9"/>
        <v>0.030510967780855935</v>
      </c>
      <c r="AA64" s="145">
        <v>1394.328748594767</v>
      </c>
      <c r="AB64" s="16">
        <f t="shared" si="10"/>
        <v>-3.3929154596989974E-08</v>
      </c>
      <c r="AC64" s="16" t="str">
        <f>'All data '!S64</f>
        <v>session 2</v>
      </c>
      <c r="AD64" s="16">
        <f t="shared" si="11"/>
        <v>-0.03051116102233209</v>
      </c>
      <c r="AE64" s="2" t="str">
        <f>'All data '!T64</f>
        <v>high</v>
      </c>
      <c r="AF64" s="2">
        <f>'All data '!U64</f>
        <v>0</v>
      </c>
      <c r="AG64" s="63">
        <f>'All data '!V64</f>
        <v>1.632</v>
      </c>
      <c r="AH64" s="63">
        <f>'All data '!X64</f>
        <v>0.4095</v>
      </c>
      <c r="AI64" s="63">
        <f>'All data '!W64</f>
        <v>2.4856</v>
      </c>
      <c r="AJ64" s="63">
        <f>'All data '!Y64</f>
        <v>0.2547</v>
      </c>
      <c r="AK64" s="66">
        <f>'All data '!Z64</f>
        <v>0.003322</v>
      </c>
      <c r="AL64" s="66">
        <f>'All data '!AA64</f>
        <v>0.004969</v>
      </c>
      <c r="AM64" s="66">
        <f>'All data '!AB64</f>
        <v>0.014138</v>
      </c>
      <c r="AN64" s="66">
        <f>'All data '!AC64</f>
        <v>0.002048</v>
      </c>
      <c r="AO64" s="17">
        <f>'All data '!AD64</f>
        <v>-13549</v>
      </c>
      <c r="AP64" s="17">
        <f>'All data '!AE64</f>
        <v>24094</v>
      </c>
      <c r="AQ64" s="17">
        <f>'All data '!AF64</f>
        <v>116</v>
      </c>
      <c r="AR64" s="4"/>
    </row>
    <row r="65" spans="1:44" ht="12.75">
      <c r="A65" s="4"/>
      <c r="B65" s="4"/>
      <c r="C65" s="4"/>
      <c r="D65" s="9" t="str">
        <f>'All data '!D65</f>
        <v>arr96114a-4-3</v>
      </c>
      <c r="E65" s="2">
        <f>'All data '!E65</f>
        <v>16866</v>
      </c>
      <c r="F65" s="90">
        <f t="shared" si="15"/>
        <v>16899.95</v>
      </c>
      <c r="G65" s="90">
        <f t="shared" si="16"/>
        <v>16832.05</v>
      </c>
      <c r="H65" s="2">
        <f>'All data '!F65</f>
        <v>25038</v>
      </c>
      <c r="I65" s="9">
        <f>'All data '!G65</f>
        <v>3385.0000000000005</v>
      </c>
      <c r="J65" s="9">
        <f>'All data '!H65</f>
        <v>2367</v>
      </c>
      <c r="K65" s="81">
        <f t="shared" si="4"/>
        <v>2336.58009</v>
      </c>
      <c r="L65" s="3">
        <f t="shared" si="12"/>
        <v>2336.5800899400892</v>
      </c>
      <c r="M65" s="3">
        <f t="shared" si="18"/>
        <v>1582.314088337436</v>
      </c>
      <c r="N65" s="3">
        <f t="shared" si="19"/>
        <v>692.4326227645079</v>
      </c>
      <c r="O65" s="3">
        <f t="shared" si="20"/>
        <v>61.83337883814533</v>
      </c>
      <c r="P65" s="8">
        <f t="shared" si="13"/>
        <v>1376755969.140924</v>
      </c>
      <c r="Q65" s="15">
        <f>'All data '!O65</f>
        <v>1376.7893717690451</v>
      </c>
      <c r="R65" s="147">
        <v>1376.755969140924</v>
      </c>
      <c r="S65" s="16">
        <f t="shared" si="21"/>
        <v>-5.991068974253722E-08</v>
      </c>
      <c r="T65" s="81">
        <f t="shared" si="17"/>
        <v>2336.70231</v>
      </c>
      <c r="U65" s="3">
        <f t="shared" si="14"/>
        <v>2336.7023099400944</v>
      </c>
      <c r="V65" s="80">
        <f t="shared" si="5"/>
        <v>1582.393512536413</v>
      </c>
      <c r="W65" s="80">
        <f t="shared" si="6"/>
        <v>692.469937733828</v>
      </c>
      <c r="X65" s="80">
        <f t="shared" si="7"/>
        <v>61.83885966985347</v>
      </c>
      <c r="Y65" s="82">
        <f t="shared" si="8"/>
        <v>1376822774.2024672</v>
      </c>
      <c r="Z65" s="16">
        <f t="shared" si="9"/>
        <v>0.033402628121166344</v>
      </c>
      <c r="AA65" s="145">
        <v>1376.8227742024671</v>
      </c>
      <c r="AB65" s="16">
        <f t="shared" si="10"/>
        <v>-5.990568752167746E-08</v>
      </c>
      <c r="AC65" s="16" t="str">
        <f>'All data '!S65</f>
        <v>session 2</v>
      </c>
      <c r="AD65" s="16">
        <f t="shared" si="11"/>
        <v>-0.03340243342199756</v>
      </c>
      <c r="AE65" s="2" t="str">
        <f>'All data '!T65</f>
        <v>high</v>
      </c>
      <c r="AF65" s="2">
        <f>'All data '!U65</f>
        <v>0</v>
      </c>
      <c r="AG65" s="63">
        <f>'All data '!V65</f>
        <v>1.6866</v>
      </c>
      <c r="AH65" s="63">
        <f>'All data '!X65</f>
        <v>0.3385</v>
      </c>
      <c r="AI65" s="63">
        <f>'All data '!W65</f>
        <v>2.5038</v>
      </c>
      <c r="AJ65" s="63">
        <f>'All data '!Y65</f>
        <v>0.2367</v>
      </c>
      <c r="AK65" s="66">
        <f>'All data '!Z65</f>
        <v>0.003395</v>
      </c>
      <c r="AL65" s="66">
        <f>'All data '!AA65</f>
        <v>0.004862</v>
      </c>
      <c r="AM65" s="66">
        <f>'All data '!AB65</f>
        <v>0.014194</v>
      </c>
      <c r="AN65" s="66">
        <f>'All data '!AC65</f>
        <v>0.002015</v>
      </c>
      <c r="AO65" s="17">
        <f>'All data '!AD65</f>
        <v>-13546</v>
      </c>
      <c r="AP65" s="17">
        <f>'All data '!AE65</f>
        <v>24089</v>
      </c>
      <c r="AQ65" s="17">
        <f>'All data '!AF65</f>
        <v>116</v>
      </c>
      <c r="AR65" s="4"/>
    </row>
    <row r="66" spans="1:44" ht="12.75">
      <c r="A66" s="4"/>
      <c r="B66" s="4"/>
      <c r="C66" s="4"/>
      <c r="D66" s="9" t="str">
        <f>'All data '!D66</f>
        <v>arr96114a-4-4</v>
      </c>
      <c r="E66" s="2">
        <f>'All data '!E66</f>
        <v>16912</v>
      </c>
      <c r="F66" s="90">
        <f t="shared" si="15"/>
        <v>16946.03</v>
      </c>
      <c r="G66" s="90">
        <f t="shared" si="16"/>
        <v>16877.97</v>
      </c>
      <c r="H66" s="2">
        <f>'All data '!F66</f>
        <v>25847.000000000004</v>
      </c>
      <c r="I66" s="9">
        <f>'All data '!G66</f>
        <v>3209</v>
      </c>
      <c r="J66" s="9">
        <f>'All data '!H66</f>
        <v>2421</v>
      </c>
      <c r="K66" s="81">
        <f t="shared" si="4"/>
        <v>2390.497146</v>
      </c>
      <c r="L66" s="3">
        <f t="shared" si="12"/>
        <v>2390.4971459706353</v>
      </c>
      <c r="M66" s="3">
        <f t="shared" si="18"/>
        <v>1661.5201557278695</v>
      </c>
      <c r="N66" s="3">
        <f t="shared" si="19"/>
        <v>668.5599890729476</v>
      </c>
      <c r="O66" s="3">
        <f t="shared" si="20"/>
        <v>60.41700116981847</v>
      </c>
      <c r="P66" s="8">
        <f t="shared" si="13"/>
        <v>1399622465.2173245</v>
      </c>
      <c r="Q66" s="15">
        <f>'All data '!O66</f>
        <v>1399.655761804325</v>
      </c>
      <c r="R66" s="147">
        <v>1399.6224652173246</v>
      </c>
      <c r="S66" s="16">
        <f t="shared" si="21"/>
        <v>-2.9364855436142534E-08</v>
      </c>
      <c r="T66" s="81">
        <f t="shared" si="17"/>
        <v>2390.619654</v>
      </c>
      <c r="U66" s="3">
        <f t="shared" si="14"/>
        <v>2390.619653970624</v>
      </c>
      <c r="V66" s="80">
        <f t="shared" si="5"/>
        <v>1661.601978530849</v>
      </c>
      <c r="W66" s="80">
        <f t="shared" si="6"/>
        <v>668.5953769343828</v>
      </c>
      <c r="X66" s="80">
        <f t="shared" si="7"/>
        <v>60.422298505391886</v>
      </c>
      <c r="Y66" s="82">
        <f t="shared" si="8"/>
        <v>1399689058.2888105</v>
      </c>
      <c r="Z66" s="16">
        <f t="shared" si="9"/>
        <v>0.03329658700045002</v>
      </c>
      <c r="AA66" s="145">
        <v>1399.6890582888104</v>
      </c>
      <c r="AB66" s="16">
        <f t="shared" si="10"/>
        <v>-2.9376224119914696E-08</v>
      </c>
      <c r="AC66" s="16" t="str">
        <f>'All data '!S66</f>
        <v>session 2</v>
      </c>
      <c r="AD66" s="16">
        <f t="shared" si="11"/>
        <v>-0.033296484485390465</v>
      </c>
      <c r="AE66" s="2" t="str">
        <f>'All data '!T66</f>
        <v>high</v>
      </c>
      <c r="AF66" s="2">
        <f>'All data '!U66</f>
        <v>0</v>
      </c>
      <c r="AG66" s="63">
        <f>'All data '!V66</f>
        <v>1.6912</v>
      </c>
      <c r="AH66" s="63">
        <f>'All data '!X66</f>
        <v>0.3209</v>
      </c>
      <c r="AI66" s="63">
        <f>'All data '!W66</f>
        <v>2.5847</v>
      </c>
      <c r="AJ66" s="63">
        <f>'All data '!Y66</f>
        <v>0.2421</v>
      </c>
      <c r="AK66" s="66">
        <f>'All data '!Z66</f>
        <v>0.003403</v>
      </c>
      <c r="AL66" s="66">
        <f>'All data '!AA66</f>
        <v>0.004853</v>
      </c>
      <c r="AM66" s="66">
        <f>'All data '!AB66</f>
        <v>0.014475</v>
      </c>
      <c r="AN66" s="66">
        <f>'All data '!AC66</f>
        <v>0.002024</v>
      </c>
      <c r="AO66" s="17">
        <f>'All data '!AD66</f>
        <v>-13544</v>
      </c>
      <c r="AP66" s="17">
        <f>'All data '!AE66</f>
        <v>24093</v>
      </c>
      <c r="AQ66" s="17">
        <f>'All data '!AF66</f>
        <v>116</v>
      </c>
      <c r="AR66" s="4"/>
    </row>
    <row r="67" spans="1:44" ht="12.75">
      <c r="A67" s="4"/>
      <c r="B67" s="4"/>
      <c r="C67" s="4"/>
      <c r="D67" s="9" t="str">
        <f>'All data '!D67</f>
        <v>arr96114a-4-7</v>
      </c>
      <c r="E67" s="2">
        <f>'All data '!E67</f>
        <v>16410</v>
      </c>
      <c r="F67" s="90">
        <f t="shared" si="15"/>
        <v>16443.2</v>
      </c>
      <c r="G67" s="90">
        <f t="shared" si="16"/>
        <v>16376.8</v>
      </c>
      <c r="H67" s="2">
        <f>'All data '!F67</f>
        <v>14133</v>
      </c>
      <c r="I67" s="9">
        <f>'All data '!G67</f>
        <v>4683</v>
      </c>
      <c r="J67" s="9">
        <f>'All data '!H67</f>
        <v>2067</v>
      </c>
      <c r="K67" s="81">
        <f t="shared" si="4"/>
        <v>2037.40224</v>
      </c>
      <c r="L67" s="3">
        <f t="shared" si="12"/>
        <v>2037.4022400343304</v>
      </c>
      <c r="M67" s="3">
        <f t="shared" si="18"/>
        <v>936.4022863244223</v>
      </c>
      <c r="N67" s="3">
        <f t="shared" si="19"/>
        <v>1007.9174359745915</v>
      </c>
      <c r="O67" s="3">
        <f t="shared" si="20"/>
        <v>93.0825177353166</v>
      </c>
      <c r="P67" s="8">
        <f t="shared" si="13"/>
        <v>1441095500.5453475</v>
      </c>
      <c r="Q67" s="15">
        <f>'All data '!O67</f>
        <v>1441.1334518409612</v>
      </c>
      <c r="R67" s="147">
        <v>1441.0955005453475</v>
      </c>
      <c r="S67" s="16">
        <f t="shared" si="21"/>
        <v>3.433046913414728E-08</v>
      </c>
      <c r="T67" s="81">
        <f t="shared" si="17"/>
        <v>2037.52176</v>
      </c>
      <c r="U67" s="3">
        <f t="shared" si="14"/>
        <v>2037.5217600341068</v>
      </c>
      <c r="V67" s="80">
        <f t="shared" si="5"/>
        <v>936.4533857396673</v>
      </c>
      <c r="W67" s="80">
        <f t="shared" si="6"/>
        <v>1007.9766779115536</v>
      </c>
      <c r="X67" s="80">
        <f t="shared" si="7"/>
        <v>93.09169638288613</v>
      </c>
      <c r="Y67" s="82">
        <f t="shared" si="8"/>
        <v>1441171402.8893995</v>
      </c>
      <c r="Z67" s="16">
        <f t="shared" si="9"/>
        <v>0.03795129561376598</v>
      </c>
      <c r="AA67" s="145">
        <v>1441.1714028893996</v>
      </c>
      <c r="AB67" s="16">
        <f t="shared" si="10"/>
        <v>3.410673343751114E-08</v>
      </c>
      <c r="AC67" s="16" t="str">
        <f>'All data '!S67</f>
        <v>session 2</v>
      </c>
      <c r="AD67" s="16">
        <f t="shared" si="11"/>
        <v>-0.037951048438344515</v>
      </c>
      <c r="AE67" s="2" t="str">
        <f>'All data '!T67</f>
        <v>v low </v>
      </c>
      <c r="AF67" s="2">
        <f>'All data '!U67</f>
        <v>0</v>
      </c>
      <c r="AG67" s="63">
        <f>'All data '!V67</f>
        <v>1.641</v>
      </c>
      <c r="AH67" s="63">
        <f>'All data '!X67</f>
        <v>0.4683</v>
      </c>
      <c r="AI67" s="63">
        <f>'All data '!W67</f>
        <v>1.4133</v>
      </c>
      <c r="AJ67" s="63">
        <f>'All data '!Y67</f>
        <v>0.2067</v>
      </c>
      <c r="AK67" s="66">
        <f>'All data '!Z67</f>
        <v>0.00332</v>
      </c>
      <c r="AL67" s="66">
        <f>'All data '!AA67</f>
        <v>0.004999</v>
      </c>
      <c r="AM67" s="66">
        <f>'All data '!AB67</f>
        <v>0.010636</v>
      </c>
      <c r="AN67" s="66">
        <f>'All data '!AC67</f>
        <v>0.001955</v>
      </c>
      <c r="AO67" s="17">
        <f>'All data '!AD67</f>
        <v>-13560</v>
      </c>
      <c r="AP67" s="17">
        <f>'All data '!AE67</f>
        <v>24127</v>
      </c>
      <c r="AQ67" s="17">
        <f>'All data '!AF67</f>
        <v>116</v>
      </c>
      <c r="AR67" s="4"/>
    </row>
    <row r="68" spans="1:44" ht="12.75">
      <c r="A68" s="4"/>
      <c r="B68" s="4"/>
      <c r="C68" s="4"/>
      <c r="D68" s="9" t="str">
        <f>'All data '!D68</f>
        <v>arr96114a-4-8</v>
      </c>
      <c r="E68" s="2">
        <f>'All data '!E68</f>
        <v>17105</v>
      </c>
      <c r="F68" s="90">
        <f t="shared" si="15"/>
        <v>17139.16</v>
      </c>
      <c r="G68" s="90">
        <f t="shared" si="16"/>
        <v>17070.84</v>
      </c>
      <c r="H68" s="2">
        <f>'All data '!F68</f>
        <v>12834.000000000002</v>
      </c>
      <c r="I68" s="9">
        <f>'All data '!G68</f>
        <v>5405</v>
      </c>
      <c r="J68" s="9">
        <f>'All data '!H68</f>
        <v>2111</v>
      </c>
      <c r="K68" s="81">
        <f t="shared" si="4"/>
        <v>2080.149512</v>
      </c>
      <c r="L68" s="3">
        <f t="shared" si="12"/>
        <v>2080.1495123432132</v>
      </c>
      <c r="M68" s="3">
        <f t="shared" si="18"/>
        <v>835.1597308322912</v>
      </c>
      <c r="N68" s="3">
        <f t="shared" si="19"/>
        <v>1140.9808054911002</v>
      </c>
      <c r="O68" s="3">
        <f t="shared" si="20"/>
        <v>104.00897601982174</v>
      </c>
      <c r="P68" s="8">
        <f t="shared" si="13"/>
        <v>1416257281.4384463</v>
      </c>
      <c r="Q68" s="15">
        <f>'All data '!O68</f>
        <v>1416.2946789178566</v>
      </c>
      <c r="R68" s="147">
        <v>1416.2572814384462</v>
      </c>
      <c r="S68" s="16">
        <f t="shared" si="21"/>
        <v>3.432132871239446E-07</v>
      </c>
      <c r="T68" s="81">
        <f t="shared" si="17"/>
        <v>2080.272488</v>
      </c>
      <c r="U68" s="3">
        <f t="shared" si="14"/>
        <v>2080.272488343963</v>
      </c>
      <c r="V68" s="80">
        <f t="shared" si="5"/>
        <v>835.2054006485562</v>
      </c>
      <c r="W68" s="80">
        <f t="shared" si="6"/>
        <v>1141.047924690194</v>
      </c>
      <c r="X68" s="80">
        <f t="shared" si="7"/>
        <v>104.01916300521249</v>
      </c>
      <c r="Y68" s="82">
        <f t="shared" si="8"/>
        <v>1416332076.780047</v>
      </c>
      <c r="Z68" s="16">
        <f t="shared" si="9"/>
        <v>0.0373974794104015</v>
      </c>
      <c r="AA68" s="145">
        <v>1416.332076780047</v>
      </c>
      <c r="AB68" s="16">
        <f t="shared" si="10"/>
        <v>3.439627107582055E-07</v>
      </c>
      <c r="AC68" s="16" t="str">
        <f>'All data '!S68</f>
        <v>session 2</v>
      </c>
      <c r="AD68" s="16">
        <f t="shared" si="11"/>
        <v>-0.03739786219034613</v>
      </c>
      <c r="AE68" s="2" t="str">
        <f>'All data '!T68</f>
        <v>v low </v>
      </c>
      <c r="AF68" s="2">
        <f>'All data '!U68</f>
        <v>0</v>
      </c>
      <c r="AG68" s="63">
        <f>'All data '!V68</f>
        <v>1.7105</v>
      </c>
      <c r="AH68" s="63">
        <f>'All data '!X68</f>
        <v>0.5405</v>
      </c>
      <c r="AI68" s="63">
        <f>'All data '!W68</f>
        <v>1.2834</v>
      </c>
      <c r="AJ68" s="63">
        <f>'All data '!Y68</f>
        <v>0.2111</v>
      </c>
      <c r="AK68" s="66">
        <f>'All data '!Z68</f>
        <v>0.003416</v>
      </c>
      <c r="AL68" s="66">
        <f>'All data '!AA68</f>
        <v>0.005114</v>
      </c>
      <c r="AM68" s="66">
        <f>'All data '!AB68</f>
        <v>0.010206</v>
      </c>
      <c r="AN68" s="66">
        <f>'All data '!AC68</f>
        <v>0.001971</v>
      </c>
      <c r="AO68" s="17">
        <f>'All data '!AD68</f>
        <v>-13557</v>
      </c>
      <c r="AP68" s="17">
        <f>'All data '!AE68</f>
        <v>24124</v>
      </c>
      <c r="AQ68" s="17">
        <f>'All data '!AF68</f>
        <v>116</v>
      </c>
      <c r="AR68" s="4"/>
    </row>
    <row r="69" spans="1:44" ht="12.75">
      <c r="A69" s="4"/>
      <c r="B69" s="4"/>
      <c r="C69" s="4"/>
      <c r="D69" s="9" t="str">
        <f>'All data '!D69</f>
        <v>arr96114a-4-9</v>
      </c>
      <c r="E69" s="2">
        <f>'All data '!E69</f>
        <v>16923</v>
      </c>
      <c r="F69" s="90">
        <f t="shared" si="15"/>
        <v>16956.91</v>
      </c>
      <c r="G69" s="90">
        <f t="shared" si="16"/>
        <v>16889.09</v>
      </c>
      <c r="H69" s="2">
        <f>'All data '!F69</f>
        <v>12358</v>
      </c>
      <c r="I69" s="9">
        <f>'All data '!G69</f>
        <v>5349</v>
      </c>
      <c r="J69" s="9">
        <f>'All data '!H69</f>
        <v>2145</v>
      </c>
      <c r="K69" s="81">
        <f t="shared" si="4"/>
        <v>2114.477562</v>
      </c>
      <c r="L69" s="3">
        <f t="shared" si="12"/>
        <v>2114.477561971519</v>
      </c>
      <c r="M69" s="3">
        <f t="shared" si="18"/>
        <v>832.6339430306609</v>
      </c>
      <c r="N69" s="3">
        <f t="shared" si="19"/>
        <v>1172.2407645362039</v>
      </c>
      <c r="O69" s="3">
        <f t="shared" si="20"/>
        <v>109.60285440465458</v>
      </c>
      <c r="P69" s="8">
        <f t="shared" si="13"/>
        <v>1464587001.4018095</v>
      </c>
      <c r="Q69" s="15">
        <f>'All data '!O69</f>
        <v>1464.6245522883855</v>
      </c>
      <c r="R69" s="147">
        <v>1464.5870014018094</v>
      </c>
      <c r="S69" s="16">
        <f t="shared" si="21"/>
        <v>-2.8480826586019248E-08</v>
      </c>
      <c r="T69" s="81">
        <f t="shared" si="17"/>
        <v>2114.599638</v>
      </c>
      <c r="U69" s="3">
        <f t="shared" si="14"/>
        <v>2114.5996379715193</v>
      </c>
      <c r="V69" s="80">
        <f t="shared" si="5"/>
        <v>832.6782049139989</v>
      </c>
      <c r="W69" s="80">
        <f t="shared" si="6"/>
        <v>1172.307962430436</v>
      </c>
      <c r="X69" s="80">
        <f t="shared" si="7"/>
        <v>109.61347062708441</v>
      </c>
      <c r="Y69" s="82">
        <f t="shared" si="8"/>
        <v>1464662103.2402604</v>
      </c>
      <c r="Z69" s="16">
        <f t="shared" si="9"/>
        <v>0.037550886576127596</v>
      </c>
      <c r="AA69" s="145">
        <v>1464.6621032402604</v>
      </c>
      <c r="AB69" s="16">
        <f t="shared" si="10"/>
        <v>-2.8480826586019248E-08</v>
      </c>
      <c r="AC69" s="16" t="str">
        <f>'All data '!S69</f>
        <v>session 2</v>
      </c>
      <c r="AD69" s="16">
        <f t="shared" si="11"/>
        <v>-0.037550951874891325</v>
      </c>
      <c r="AE69" s="2" t="str">
        <f>'All data '!T69</f>
        <v>v low </v>
      </c>
      <c r="AF69" s="2">
        <f>'All data '!U69</f>
        <v>0</v>
      </c>
      <c r="AG69" s="63">
        <f>'All data '!V69</f>
        <v>1.6923</v>
      </c>
      <c r="AH69" s="63">
        <f>'All data '!X69</f>
        <v>0.5349</v>
      </c>
      <c r="AI69" s="63">
        <f>'All data '!W69</f>
        <v>1.2358</v>
      </c>
      <c r="AJ69" s="63">
        <f>'All data '!Y69</f>
        <v>0.2145</v>
      </c>
      <c r="AK69" s="66">
        <f>'All data '!Z69</f>
        <v>0.003391</v>
      </c>
      <c r="AL69" s="66">
        <f>'All data '!AA69</f>
        <v>0.005104</v>
      </c>
      <c r="AM69" s="66">
        <f>'All data '!AB69</f>
        <v>0.010034</v>
      </c>
      <c r="AN69" s="66">
        <f>'All data '!AC69</f>
        <v>0.001973</v>
      </c>
      <c r="AO69" s="17">
        <f>'All data '!AD69</f>
        <v>-13557</v>
      </c>
      <c r="AP69" s="17">
        <f>'All data '!AE69</f>
        <v>24128</v>
      </c>
      <c r="AQ69" s="17">
        <f>'All data '!AF69</f>
        <v>116</v>
      </c>
      <c r="AR69" s="4"/>
    </row>
    <row r="70" spans="1:44" ht="12.75">
      <c r="A70" s="4"/>
      <c r="B70" s="4"/>
      <c r="C70" s="4"/>
      <c r="D70" s="9">
        <f>'All data '!D70</f>
        <v>0</v>
      </c>
      <c r="E70" s="2">
        <f>'All data '!E70</f>
        <v>0</v>
      </c>
      <c r="F70" s="90">
        <f t="shared" si="15"/>
        <v>0</v>
      </c>
      <c r="G70" s="90">
        <f t="shared" si="16"/>
        <v>0</v>
      </c>
      <c r="H70" s="2">
        <f>'All data '!F70</f>
        <v>0</v>
      </c>
      <c r="I70" s="9">
        <f>'All data '!G70</f>
        <v>0</v>
      </c>
      <c r="J70" s="9">
        <f>'All data '!H70</f>
        <v>0</v>
      </c>
      <c r="K70" s="81">
        <f t="shared" si="4"/>
        <v>0</v>
      </c>
      <c r="L70" s="3">
        <f t="shared" si="12"/>
        <v>0</v>
      </c>
      <c r="M70" s="3">
        <f t="shared" si="18"/>
        <v>0</v>
      </c>
      <c r="N70" s="3">
        <f t="shared" si="19"/>
        <v>0</v>
      </c>
      <c r="O70" s="3">
        <f t="shared" si="20"/>
        <v>0</v>
      </c>
      <c r="P70" s="8">
        <f t="shared" si="13"/>
        <v>0</v>
      </c>
      <c r="Q70" s="15">
        <f>'All data '!O70</f>
        <v>0</v>
      </c>
      <c r="R70" s="147">
        <v>0</v>
      </c>
      <c r="S70" s="16">
        <f t="shared" si="21"/>
        <v>0</v>
      </c>
      <c r="T70" s="81">
        <f t="shared" si="17"/>
        <v>0</v>
      </c>
      <c r="U70" s="3">
        <f t="shared" si="14"/>
        <v>0</v>
      </c>
      <c r="V70" s="80">
        <f t="shared" si="5"/>
        <v>0</v>
      </c>
      <c r="W70" s="80">
        <f t="shared" si="6"/>
        <v>0</v>
      </c>
      <c r="X70" s="80">
        <f t="shared" si="7"/>
        <v>0</v>
      </c>
      <c r="Y70" s="82">
        <f t="shared" si="8"/>
        <v>0</v>
      </c>
      <c r="Z70" s="16">
        <f t="shared" si="9"/>
        <v>0</v>
      </c>
      <c r="AA70" s="145">
        <v>0</v>
      </c>
      <c r="AB70" s="16">
        <f t="shared" si="10"/>
        <v>0</v>
      </c>
      <c r="AC70" s="16">
        <f>'All data '!S70</f>
        <v>0</v>
      </c>
      <c r="AD70" s="16">
        <f t="shared" si="11"/>
        <v>0</v>
      </c>
      <c r="AE70" s="2">
        <f>'All data '!T70</f>
        <v>0</v>
      </c>
      <c r="AF70" s="2">
        <f>'All data '!U70</f>
        <v>0</v>
      </c>
      <c r="AG70" s="63">
        <f>'All data '!V70</f>
        <v>0</v>
      </c>
      <c r="AH70" s="63">
        <f>'All data '!X70</f>
        <v>0</v>
      </c>
      <c r="AI70" s="63">
        <f>'All data '!W70</f>
        <v>0</v>
      </c>
      <c r="AJ70" s="63">
        <f>'All data '!Y70</f>
        <v>0</v>
      </c>
      <c r="AK70" s="66">
        <f>'All data '!Z70</f>
        <v>0</v>
      </c>
      <c r="AL70" s="66">
        <f>'All data '!AA70</f>
        <v>0</v>
      </c>
      <c r="AM70" s="66">
        <f>'All data '!AB70</f>
        <v>0</v>
      </c>
      <c r="AN70" s="66">
        <f>'All data '!AC70</f>
        <v>0</v>
      </c>
      <c r="AO70" s="17">
        <f>'All data '!AD70</f>
        <v>0</v>
      </c>
      <c r="AP70" s="17">
        <f>'All data '!AE70</f>
        <v>0</v>
      </c>
      <c r="AQ70" s="17">
        <f>'All data '!AF70</f>
        <v>0</v>
      </c>
      <c r="AR70" s="4"/>
    </row>
    <row r="71" spans="1:44" ht="12.75">
      <c r="A71" s="4"/>
      <c r="B71" s="4"/>
      <c r="C71" s="4"/>
      <c r="D71" s="9" t="str">
        <f>'All data '!D71</f>
        <v>arr96114b-1-4</v>
      </c>
      <c r="E71" s="2">
        <f>'All data '!E71</f>
        <v>17627</v>
      </c>
      <c r="F71" s="90">
        <f t="shared" si="15"/>
        <v>17662.21</v>
      </c>
      <c r="G71" s="90">
        <f t="shared" si="16"/>
        <v>17591.79</v>
      </c>
      <c r="H71" s="2">
        <f>'All data '!F71</f>
        <v>41409</v>
      </c>
      <c r="I71" s="9">
        <f>'All data '!G71</f>
        <v>4588</v>
      </c>
      <c r="J71" s="9">
        <f>'All data '!H71</f>
        <v>3753</v>
      </c>
      <c r="K71" s="81">
        <f t="shared" si="4"/>
        <v>3721.208022</v>
      </c>
      <c r="L71" s="3">
        <f t="shared" si="12"/>
        <v>3721.208021804896</v>
      </c>
      <c r="M71" s="3">
        <f t="shared" si="18"/>
        <v>2673.717262133561</v>
      </c>
      <c r="N71" s="3">
        <f t="shared" si="19"/>
        <v>960.4256250381432</v>
      </c>
      <c r="O71" s="3">
        <f t="shared" si="20"/>
        <v>87.0651346331919</v>
      </c>
      <c r="P71" s="8">
        <f t="shared" si="13"/>
        <v>1405629579.8174095</v>
      </c>
      <c r="Q71" s="15">
        <f>'All data '!O71</f>
        <v>1405.6518651700742</v>
      </c>
      <c r="R71" s="147">
        <v>1405.6295798174094</v>
      </c>
      <c r="S71" s="16">
        <f t="shared" si="21"/>
        <v>-1.951038939296268E-07</v>
      </c>
      <c r="T71" s="81">
        <f t="shared" si="17"/>
        <v>3721.334778</v>
      </c>
      <c r="U71" s="3">
        <f t="shared" si="14"/>
        <v>3721.3347778048833</v>
      </c>
      <c r="V71" s="80">
        <f t="shared" si="5"/>
        <v>2673.805024323641</v>
      </c>
      <c r="W71" s="80">
        <f t="shared" si="6"/>
        <v>960.4595197253406</v>
      </c>
      <c r="X71" s="80">
        <f t="shared" si="7"/>
        <v>87.07023375590121</v>
      </c>
      <c r="Y71" s="82">
        <f t="shared" si="8"/>
        <v>1405674150.440903</v>
      </c>
      <c r="Z71" s="16">
        <f t="shared" si="9"/>
        <v>0.022285352664766833</v>
      </c>
      <c r="AA71" s="145">
        <v>1405.6741504409028</v>
      </c>
      <c r="AB71" s="16">
        <f t="shared" si="10"/>
        <v>-1.9511662685545161E-07</v>
      </c>
      <c r="AC71" s="16" t="str">
        <f>'All data '!S71</f>
        <v>session 2</v>
      </c>
      <c r="AD71" s="16">
        <f t="shared" si="11"/>
        <v>-0.02228527082866094</v>
      </c>
      <c r="AE71" s="2" t="str">
        <f>'All data '!T71</f>
        <v>high Th band center</v>
      </c>
      <c r="AF71" s="2">
        <f>'All data '!U71</f>
        <v>0</v>
      </c>
      <c r="AG71" s="63">
        <f>'All data '!V71</f>
        <v>1.7627</v>
      </c>
      <c r="AH71" s="63">
        <f>'All data '!X71</f>
        <v>0.4588</v>
      </c>
      <c r="AI71" s="63">
        <f>'All data '!W71</f>
        <v>4.1409</v>
      </c>
      <c r="AJ71" s="63">
        <f>'All data '!Y71</f>
        <v>0.3753</v>
      </c>
      <c r="AK71" s="66">
        <f>'All data '!Z71</f>
        <v>0.003521</v>
      </c>
      <c r="AL71" s="66">
        <f>'All data '!AA71</f>
        <v>0.005142</v>
      </c>
      <c r="AM71" s="66">
        <f>'All data '!AB71</f>
        <v>0.019649</v>
      </c>
      <c r="AN71" s="66">
        <f>'All data '!AC71</f>
        <v>0.002308</v>
      </c>
      <c r="AO71" s="17">
        <f>'All data '!AD71</f>
        <v>6023</v>
      </c>
      <c r="AP71" s="17">
        <f>'All data '!AE71</f>
        <v>21343</v>
      </c>
      <c r="AQ71" s="17">
        <f>'All data '!AF71</f>
        <v>99</v>
      </c>
      <c r="AR71" s="4"/>
    </row>
    <row r="72" spans="1:44" ht="12.75">
      <c r="A72" s="4"/>
      <c r="B72" s="4"/>
      <c r="C72" s="4"/>
      <c r="D72" s="9" t="str">
        <f>'All data '!D72</f>
        <v>arr96114b-1-5</v>
      </c>
      <c r="E72" s="2">
        <f>'All data '!E72</f>
        <v>17662</v>
      </c>
      <c r="F72" s="90">
        <f t="shared" si="15"/>
        <v>17697.28</v>
      </c>
      <c r="G72" s="90">
        <f t="shared" si="16"/>
        <v>17626.72</v>
      </c>
      <c r="H72" s="2">
        <f>'All data '!F72</f>
        <v>40883</v>
      </c>
      <c r="I72" s="9">
        <f>'All data '!G72</f>
        <v>4665</v>
      </c>
      <c r="J72" s="9">
        <f>'All data '!H72</f>
        <v>3704</v>
      </c>
      <c r="K72" s="81">
        <f t="shared" si="4"/>
        <v>3672.144896</v>
      </c>
      <c r="L72" s="3">
        <f t="shared" si="12"/>
        <v>3672.1448959503587</v>
      </c>
      <c r="M72" s="3">
        <f t="shared" si="18"/>
        <v>2617.324786208644</v>
      </c>
      <c r="N72" s="3">
        <f t="shared" si="19"/>
        <v>967.6286291124644</v>
      </c>
      <c r="O72" s="3">
        <f t="shared" si="20"/>
        <v>87.1914806292504</v>
      </c>
      <c r="P72" s="8">
        <f t="shared" si="13"/>
        <v>1394088773.0804448</v>
      </c>
      <c r="Q72" s="15">
        <f>'All data '!O72</f>
        <v>1394.1112141737967</v>
      </c>
      <c r="R72" s="147">
        <v>1394.0887730804448</v>
      </c>
      <c r="S72" s="16">
        <f t="shared" si="21"/>
        <v>-4.9641130317468196E-08</v>
      </c>
      <c r="T72" s="81">
        <f t="shared" si="17"/>
        <v>3672.271904</v>
      </c>
      <c r="U72" s="3">
        <f t="shared" si="14"/>
        <v>3672.2719039503586</v>
      </c>
      <c r="V72" s="80">
        <f t="shared" si="5"/>
        <v>2617.411989764674</v>
      </c>
      <c r="W72" s="80">
        <f t="shared" si="6"/>
        <v>967.6632716004987</v>
      </c>
      <c r="X72" s="80">
        <f t="shared" si="7"/>
        <v>87.19664258518576</v>
      </c>
      <c r="Y72" s="82">
        <f t="shared" si="8"/>
        <v>1394133655.411908</v>
      </c>
      <c r="Z72" s="16">
        <f t="shared" si="9"/>
        <v>0.022441093351972086</v>
      </c>
      <c r="AA72" s="145">
        <v>1394.133655411908</v>
      </c>
      <c r="AB72" s="16">
        <f t="shared" si="10"/>
        <v>-4.964158506481908E-08</v>
      </c>
      <c r="AC72" s="16" t="str">
        <f>'All data '!S72</f>
        <v>session 2</v>
      </c>
      <c r="AD72" s="16">
        <f t="shared" si="11"/>
        <v>-0.022441238111241546</v>
      </c>
      <c r="AE72" s="2" t="str">
        <f>'All data '!T72</f>
        <v>high Th band center</v>
      </c>
      <c r="AF72" s="2">
        <f>'All data '!U72</f>
        <v>0</v>
      </c>
      <c r="AG72" s="63">
        <f>'All data '!V72</f>
        <v>1.7662</v>
      </c>
      <c r="AH72" s="63">
        <f>'All data '!X72</f>
        <v>0.4665</v>
      </c>
      <c r="AI72" s="63">
        <f>'All data '!W72</f>
        <v>4.0883</v>
      </c>
      <c r="AJ72" s="63">
        <f>'All data '!Y72</f>
        <v>0.3704</v>
      </c>
      <c r="AK72" s="66">
        <f>'All data '!Z72</f>
        <v>0.003528</v>
      </c>
      <c r="AL72" s="66">
        <f>'All data '!AA72</f>
        <v>0.005153</v>
      </c>
      <c r="AM72" s="66">
        <f>'All data '!AB72</f>
        <v>0.019481</v>
      </c>
      <c r="AN72" s="66">
        <f>'All data '!AC72</f>
        <v>0.002298</v>
      </c>
      <c r="AO72" s="17">
        <f>'All data '!AD72</f>
        <v>6027</v>
      </c>
      <c r="AP72" s="17">
        <f>'All data '!AE72</f>
        <v>21344</v>
      </c>
      <c r="AQ72" s="17">
        <f>'All data '!AF72</f>
        <v>99</v>
      </c>
      <c r="AR72" s="4"/>
    </row>
    <row r="73" spans="1:44" ht="12.75">
      <c r="A73" s="4"/>
      <c r="B73" s="4"/>
      <c r="C73" s="4"/>
      <c r="D73" s="9" t="str">
        <f>'All data '!D73</f>
        <v>arr96114b-1-6</v>
      </c>
      <c r="E73" s="2">
        <f>'All data '!E73</f>
        <v>17679</v>
      </c>
      <c r="F73" s="90">
        <f t="shared" si="15"/>
        <v>17714.34</v>
      </c>
      <c r="G73" s="90">
        <f t="shared" si="16"/>
        <v>17643.66</v>
      </c>
      <c r="H73" s="2">
        <f>'All data '!F73</f>
        <v>40480</v>
      </c>
      <c r="I73" s="9">
        <f>'All data '!G73</f>
        <v>4597</v>
      </c>
      <c r="J73" s="9">
        <f>'All data '!H73</f>
        <v>3643</v>
      </c>
      <c r="K73" s="81">
        <f t="shared" si="4"/>
        <v>3611.114188</v>
      </c>
      <c r="L73" s="3">
        <f t="shared" si="12"/>
        <v>3611.1141879938496</v>
      </c>
      <c r="M73" s="3">
        <f t="shared" si="18"/>
        <v>2577.8687353081573</v>
      </c>
      <c r="N73" s="3">
        <f t="shared" si="19"/>
        <v>948.1267555140961</v>
      </c>
      <c r="O73" s="3">
        <f t="shared" si="20"/>
        <v>85.1186971715959</v>
      </c>
      <c r="P73" s="8">
        <f t="shared" si="13"/>
        <v>1386988991.8187635</v>
      </c>
      <c r="Q73" s="15">
        <f>'All data '!O73</f>
        <v>1387.0117473101964</v>
      </c>
      <c r="R73" s="147">
        <v>1386.9889918187635</v>
      </c>
      <c r="S73" s="16">
        <f t="shared" si="21"/>
        <v>-6.150457920739427E-09</v>
      </c>
      <c r="T73" s="81">
        <f t="shared" si="17"/>
        <v>3611.241412</v>
      </c>
      <c r="U73" s="3">
        <f t="shared" si="14"/>
        <v>3611.241411993846</v>
      </c>
      <c r="V73" s="80">
        <f t="shared" si="5"/>
        <v>2577.956259153044</v>
      </c>
      <c r="W73" s="80">
        <f t="shared" si="6"/>
        <v>948.1613335746595</v>
      </c>
      <c r="X73" s="80">
        <f t="shared" si="7"/>
        <v>85.12381926614283</v>
      </c>
      <c r="Y73" s="82">
        <f t="shared" si="8"/>
        <v>1387034503.4496667</v>
      </c>
      <c r="Z73" s="16">
        <f t="shared" si="9"/>
        <v>0.02275549143291755</v>
      </c>
      <c r="AA73" s="145">
        <v>1387.0345034496668</v>
      </c>
      <c r="AB73" s="16">
        <f t="shared" si="10"/>
        <v>-6.1536411521956325E-09</v>
      </c>
      <c r="AC73" s="16" t="str">
        <f>'All data '!S73</f>
        <v>session 2</v>
      </c>
      <c r="AD73" s="16">
        <f t="shared" si="11"/>
        <v>-0.02275613947040256</v>
      </c>
      <c r="AE73" s="2" t="str">
        <f>'All data '!T73</f>
        <v>high Th band center</v>
      </c>
      <c r="AF73" s="2">
        <f>'All data '!U73</f>
        <v>0</v>
      </c>
      <c r="AG73" s="63">
        <f>'All data '!V73</f>
        <v>1.7679</v>
      </c>
      <c r="AH73" s="63">
        <f>'All data '!X73</f>
        <v>0.4597</v>
      </c>
      <c r="AI73" s="63">
        <f>'All data '!W73</f>
        <v>4.048</v>
      </c>
      <c r="AJ73" s="63">
        <f>'All data '!Y73</f>
        <v>0.3643</v>
      </c>
      <c r="AK73" s="66">
        <f>'All data '!Z73</f>
        <v>0.003534</v>
      </c>
      <c r="AL73" s="66">
        <f>'All data '!AA73</f>
        <v>0.00514</v>
      </c>
      <c r="AM73" s="66">
        <f>'All data '!AB73</f>
        <v>0.01935</v>
      </c>
      <c r="AN73" s="66">
        <f>'All data '!AC73</f>
        <v>0.00228</v>
      </c>
      <c r="AO73" s="17">
        <f>'All data '!AD73</f>
        <v>6055</v>
      </c>
      <c r="AP73" s="17">
        <f>'All data '!AE73</f>
        <v>21359</v>
      </c>
      <c r="AQ73" s="17">
        <f>'All data '!AF73</f>
        <v>99</v>
      </c>
      <c r="AR73" s="4"/>
    </row>
    <row r="74" spans="1:44" ht="12.75">
      <c r="A74" s="4"/>
      <c r="B74" s="4"/>
      <c r="C74" s="4"/>
      <c r="D74" s="9" t="str">
        <f>'All data '!D74</f>
        <v>arr96114b-1-1</v>
      </c>
      <c r="E74" s="2">
        <f>'All data '!E74</f>
        <v>14442</v>
      </c>
      <c r="F74" s="90">
        <f t="shared" si="15"/>
        <v>14472.78</v>
      </c>
      <c r="G74" s="90">
        <f t="shared" si="16"/>
        <v>14411.22</v>
      </c>
      <c r="H74" s="2">
        <f>'All data '!F74</f>
        <v>30182.000000000004</v>
      </c>
      <c r="I74" s="9">
        <f>'All data '!G74</f>
        <v>3489</v>
      </c>
      <c r="J74" s="9">
        <f>'All data '!H74</f>
        <v>2707</v>
      </c>
      <c r="K74" s="81">
        <f t="shared" si="4"/>
        <v>2680.948996</v>
      </c>
      <c r="L74" s="3">
        <f t="shared" si="12"/>
        <v>2680.9489959956923</v>
      </c>
      <c r="M74" s="3">
        <f aca="true" t="shared" si="22" ref="M74:M87">(H74/232)*((EXP($H$5*$P74))-1)*208</f>
        <v>1904.73517125377</v>
      </c>
      <c r="N74" s="3">
        <f aca="true" t="shared" si="23" ref="N74:N87">((I74/238.04*0.9928))*((EXP($H$6*$P74))-1)*206</f>
        <v>712.6376048309727</v>
      </c>
      <c r="O74" s="3">
        <f aca="true" t="shared" si="24" ref="O74:O87">((I74/235*0.0072))*((EXP($H$7*$P74))-1)*207</f>
        <v>63.57621991094929</v>
      </c>
      <c r="P74" s="8">
        <f t="shared" si="13"/>
        <v>1374898617.542884</v>
      </c>
      <c r="Q74" s="15">
        <f>'All data '!O74</f>
        <v>1374.9250888534075</v>
      </c>
      <c r="R74" s="147">
        <v>1374.898617542884</v>
      </c>
      <c r="S74" s="16">
        <f aca="true" t="shared" si="25" ref="S74:S87">+L74-K74</f>
        <v>-4.307821654947475E-09</v>
      </c>
      <c r="T74" s="81">
        <f t="shared" si="17"/>
        <v>2681.059804</v>
      </c>
      <c r="U74" s="3">
        <f t="shared" si="14"/>
        <v>2681.059803995671</v>
      </c>
      <c r="V74" s="80">
        <f t="shared" si="5"/>
        <v>1904.811038898383</v>
      </c>
      <c r="W74" s="80">
        <f t="shared" si="6"/>
        <v>712.6680764285387</v>
      </c>
      <c r="X74" s="80">
        <f t="shared" si="7"/>
        <v>63.580688668749076</v>
      </c>
      <c r="Y74" s="82">
        <f t="shared" si="8"/>
        <v>1374951560.086582</v>
      </c>
      <c r="Z74" s="16">
        <f t="shared" si="9"/>
        <v>0.026471310523447755</v>
      </c>
      <c r="AA74" s="145">
        <v>1374.951560086582</v>
      </c>
      <c r="AB74" s="16">
        <f t="shared" si="10"/>
        <v>-4.329194780439138E-09</v>
      </c>
      <c r="AC74" s="16" t="str">
        <f>'All data '!S74</f>
        <v>session 2</v>
      </c>
      <c r="AD74" s="16">
        <f t="shared" si="11"/>
        <v>-0.02647123317456135</v>
      </c>
      <c r="AE74" s="2" t="str">
        <f>'All data '!T74</f>
        <v>low Th edge</v>
      </c>
      <c r="AF74" s="2">
        <f>'All data '!U74</f>
        <v>0</v>
      </c>
      <c r="AG74" s="63">
        <f>'All data '!V74</f>
        <v>1.4442</v>
      </c>
      <c r="AH74" s="63">
        <f>'All data '!X74</f>
        <v>0.3489</v>
      </c>
      <c r="AI74" s="63">
        <f>'All data '!W74</f>
        <v>3.0182</v>
      </c>
      <c r="AJ74" s="63">
        <f>'All data '!Y74</f>
        <v>0.2707</v>
      </c>
      <c r="AK74" s="66">
        <f>'All data '!Z74</f>
        <v>0.003078</v>
      </c>
      <c r="AL74" s="66">
        <f>'All data '!AA74</f>
        <v>0.004895</v>
      </c>
      <c r="AM74" s="66">
        <f>'All data '!AB74</f>
        <v>0.015902</v>
      </c>
      <c r="AN74" s="66">
        <f>'All data '!AC74</f>
        <v>0.002089</v>
      </c>
      <c r="AO74" s="17">
        <f>'All data '!AD74</f>
        <v>5999</v>
      </c>
      <c r="AP74" s="17">
        <f>'All data '!AE74</f>
        <v>21376</v>
      </c>
      <c r="AQ74" s="17">
        <f>'All data '!AF74</f>
        <v>99</v>
      </c>
      <c r="AR74" s="4"/>
    </row>
    <row r="75" spans="1:44" ht="12.75">
      <c r="A75" s="4"/>
      <c r="B75" s="4"/>
      <c r="C75" s="4"/>
      <c r="D75" s="9" t="str">
        <f>'All data '!D75</f>
        <v>arr96114b-1-2</v>
      </c>
      <c r="E75" s="2">
        <f>'All data '!E75</f>
        <v>15026</v>
      </c>
      <c r="F75" s="90">
        <f t="shared" si="15"/>
        <v>15057.6</v>
      </c>
      <c r="G75" s="90">
        <f t="shared" si="16"/>
        <v>14994.4</v>
      </c>
      <c r="H75" s="2">
        <f>'All data '!F75</f>
        <v>30614</v>
      </c>
      <c r="I75" s="9">
        <f>'All data '!G75</f>
        <v>3997</v>
      </c>
      <c r="J75" s="9">
        <f>'All data '!H75</f>
        <v>2763</v>
      </c>
      <c r="K75" s="81">
        <f aca="true" t="shared" si="26" ref="K75:K87">J75-(F75*0.0018)</f>
        <v>2735.89632</v>
      </c>
      <c r="L75" s="3">
        <f t="shared" si="12"/>
        <v>2735.896319822203</v>
      </c>
      <c r="M75" s="3">
        <f t="shared" si="22"/>
        <v>1875.785465311165</v>
      </c>
      <c r="N75" s="3">
        <f t="shared" si="23"/>
        <v>790.9505372640111</v>
      </c>
      <c r="O75" s="3">
        <f t="shared" si="24"/>
        <v>69.16031724702744</v>
      </c>
      <c r="P75" s="8">
        <f t="shared" si="13"/>
        <v>1336188418.3889284</v>
      </c>
      <c r="Q75" s="15">
        <f>'All data '!O75</f>
        <v>1336.2142818358518</v>
      </c>
      <c r="R75" s="147">
        <v>1336.1884183889283</v>
      </c>
      <c r="S75" s="16">
        <f t="shared" si="25"/>
        <v>-1.7779666450223885E-07</v>
      </c>
      <c r="T75" s="81">
        <f t="shared" si="17"/>
        <v>2736.01008</v>
      </c>
      <c r="U75" s="3">
        <f t="shared" si="14"/>
        <v>2736.0100798219896</v>
      </c>
      <c r="V75" s="80">
        <f aca="true" t="shared" si="27" ref="V75:V87">(H75/232)*((EXP($H$5*$Y75))-1)*208</f>
        <v>1875.8605080245861</v>
      </c>
      <c r="W75" s="80">
        <f aca="true" t="shared" si="28" ref="W75:W87">((I75/238.04*0.9928))*((EXP($H$6*$Y75))-1)*206</f>
        <v>790.9844397926439</v>
      </c>
      <c r="X75" s="80">
        <f aca="true" t="shared" si="29" ref="X75:X87">((I75/235*0.0072))*((EXP($H$7*$Y75))-1)*207</f>
        <v>69.1651320047593</v>
      </c>
      <c r="Y75" s="82">
        <f aca="true" t="shared" si="30" ref="Y75:Y87">AA75*1000000</f>
        <v>1336240145.2871292</v>
      </c>
      <c r="Z75" s="16">
        <f aca="true" t="shared" si="31" ref="Z75:Z92">+Q75-R75</f>
        <v>0.02586344692349485</v>
      </c>
      <c r="AA75" s="145">
        <v>1336.240145287129</v>
      </c>
      <c r="AB75" s="16">
        <f aca="true" t="shared" si="32" ref="AB75:AB87">+U75-T75</f>
        <v>-1.780103957571555E-07</v>
      </c>
      <c r="AC75" s="16" t="str">
        <f>'All data '!S75</f>
        <v>session 2</v>
      </c>
      <c r="AD75" s="16">
        <f aca="true" t="shared" si="33" ref="AD75:AD92">+Q75-AA75</f>
        <v>-0.025863451277245986</v>
      </c>
      <c r="AE75" s="2" t="str">
        <f>'All data '!T75</f>
        <v>low Th edge</v>
      </c>
      <c r="AF75" s="2">
        <f>'All data '!U75</f>
        <v>0</v>
      </c>
      <c r="AG75" s="63">
        <f>'All data '!V75</f>
        <v>1.5026</v>
      </c>
      <c r="AH75" s="63">
        <f>'All data '!X75</f>
        <v>0.3997</v>
      </c>
      <c r="AI75" s="63">
        <f>'All data '!W75</f>
        <v>3.0614</v>
      </c>
      <c r="AJ75" s="63">
        <f>'All data '!Y75</f>
        <v>0.2763</v>
      </c>
      <c r="AK75" s="66">
        <f>'All data '!Z75</f>
        <v>0.00316</v>
      </c>
      <c r="AL75" s="66">
        <f>'All data '!AA75</f>
        <v>0.004971</v>
      </c>
      <c r="AM75" s="66">
        <f>'All data '!AB75</f>
        <v>0.016032</v>
      </c>
      <c r="AN75" s="66">
        <f>'All data '!AC75</f>
        <v>0.002104</v>
      </c>
      <c r="AO75" s="17">
        <f>'All data '!AD75</f>
        <v>6010</v>
      </c>
      <c r="AP75" s="17">
        <f>'All data '!AE75</f>
        <v>21385</v>
      </c>
      <c r="AQ75" s="17">
        <f>'All data '!AF75</f>
        <v>99</v>
      </c>
      <c r="AR75" s="4"/>
    </row>
    <row r="76" spans="1:44" ht="12.75">
      <c r="A76" s="4"/>
      <c r="B76" s="4"/>
      <c r="C76" s="4"/>
      <c r="D76" s="11" t="str">
        <f>'All data '!D76</f>
        <v>arr96114b-1-3</v>
      </c>
      <c r="E76" s="2">
        <f>'All data '!E76</f>
        <v>13624</v>
      </c>
      <c r="F76" s="90">
        <f t="shared" si="15"/>
        <v>13653.68</v>
      </c>
      <c r="G76" s="90">
        <f t="shared" si="16"/>
        <v>13594.32</v>
      </c>
      <c r="H76" s="2">
        <f>'All data '!F76</f>
        <v>30842</v>
      </c>
      <c r="I76" s="11">
        <f>'All data '!G76</f>
        <v>2429</v>
      </c>
      <c r="J76" s="11">
        <f>'All data '!H76</f>
        <v>2450</v>
      </c>
      <c r="K76" s="81">
        <f t="shared" si="26"/>
        <v>2425.423376</v>
      </c>
      <c r="L76" s="3">
        <f t="shared" si="12"/>
        <v>2425.423375630288</v>
      </c>
      <c r="M76" s="3">
        <f t="shared" si="22"/>
        <v>1899.6481058558613</v>
      </c>
      <c r="N76" s="3">
        <f t="shared" si="23"/>
        <v>483.36207407997915</v>
      </c>
      <c r="O76" s="3">
        <f t="shared" si="24"/>
        <v>42.41319569444738</v>
      </c>
      <c r="P76" s="8">
        <f t="shared" si="13"/>
        <v>1342955842.1335557</v>
      </c>
      <c r="Q76" s="15">
        <f>'All data '!O76</f>
        <v>1342.9837006838031</v>
      </c>
      <c r="R76" s="147">
        <v>1342.9558421335557</v>
      </c>
      <c r="S76" s="16">
        <f t="shared" si="25"/>
        <v>-3.6971232475480065E-07</v>
      </c>
      <c r="T76" s="81">
        <f t="shared" si="17"/>
        <v>2425.530224</v>
      </c>
      <c r="U76" s="3">
        <f t="shared" si="14"/>
        <v>2425.530223630242</v>
      </c>
      <c r="V76" s="80">
        <f t="shared" si="27"/>
        <v>1899.7295659491606</v>
      </c>
      <c r="W76" s="80">
        <f t="shared" si="28"/>
        <v>483.3842892673102</v>
      </c>
      <c r="X76" s="80">
        <f t="shared" si="29"/>
        <v>42.416368413771124</v>
      </c>
      <c r="Y76" s="82">
        <f t="shared" si="30"/>
        <v>1343011558.7716267</v>
      </c>
      <c r="Z76" s="16">
        <f t="shared" si="31"/>
        <v>0.02785855024740158</v>
      </c>
      <c r="AA76" s="145">
        <v>1343.0115587716266</v>
      </c>
      <c r="AB76" s="16">
        <f t="shared" si="32"/>
        <v>-3.697582542372402E-07</v>
      </c>
      <c r="AC76" s="16" t="str">
        <f>'All data '!S76</f>
        <v>session 2</v>
      </c>
      <c r="AD76" s="16">
        <f t="shared" si="33"/>
        <v>-0.027858087823460664</v>
      </c>
      <c r="AE76" s="2" t="str">
        <f>'All data '!T76</f>
        <v>low Th edge</v>
      </c>
      <c r="AF76" s="2">
        <f>'All data '!U76</f>
        <v>0</v>
      </c>
      <c r="AG76" s="63">
        <f>'All data '!V76</f>
        <v>1.3624</v>
      </c>
      <c r="AH76" s="63">
        <f>'All data '!X76</f>
        <v>0.2429</v>
      </c>
      <c r="AI76" s="63">
        <f>'All data '!W76</f>
        <v>3.0842</v>
      </c>
      <c r="AJ76" s="63">
        <f>'All data '!Y76</f>
        <v>0.245</v>
      </c>
      <c r="AK76" s="66">
        <f>'All data '!Z76</f>
        <v>0.002968</v>
      </c>
      <c r="AL76" s="66">
        <f>'All data '!AA76</f>
        <v>0.004749</v>
      </c>
      <c r="AM76" s="66">
        <f>'All data '!AB76</f>
        <v>0.016083</v>
      </c>
      <c r="AN76" s="66">
        <f>'All data '!AC76</f>
        <v>0.002047</v>
      </c>
      <c r="AO76" s="17">
        <f>'All data '!AD76</f>
        <v>6003</v>
      </c>
      <c r="AP76" s="17">
        <f>'All data '!AE76</f>
        <v>21389</v>
      </c>
      <c r="AQ76" s="17">
        <f>'All data '!AF76</f>
        <v>99</v>
      </c>
      <c r="AR76" s="4"/>
    </row>
    <row r="77" spans="1:44" ht="12.75">
      <c r="A77" s="4"/>
      <c r="B77" s="4"/>
      <c r="C77" s="4"/>
      <c r="D77" s="11" t="str">
        <f>'All data '!D77</f>
        <v>arr96114b-1-7</v>
      </c>
      <c r="E77" s="2">
        <f>'All data '!E77</f>
        <v>18317</v>
      </c>
      <c r="F77" s="90">
        <f aca="true" t="shared" si="34" ref="F77:F87">+E77+(AK77*10^4)</f>
        <v>18353.08</v>
      </c>
      <c r="G77" s="90">
        <f aca="true" t="shared" si="35" ref="G77:G87">+E77-(AK77*10^4)</f>
        <v>18280.92</v>
      </c>
      <c r="H77" s="2">
        <f>'All data '!F77</f>
        <v>30847.000000000004</v>
      </c>
      <c r="I77" s="11">
        <f>'All data '!G77</f>
        <v>7107</v>
      </c>
      <c r="J77" s="11">
        <f>'All data '!H77</f>
        <v>3585</v>
      </c>
      <c r="K77" s="81">
        <f t="shared" si="26"/>
        <v>3551.964456</v>
      </c>
      <c r="L77" s="3">
        <f t="shared" si="12"/>
        <v>3551.9644560103457</v>
      </c>
      <c r="M77" s="3">
        <f t="shared" si="22"/>
        <v>1959.2810869814416</v>
      </c>
      <c r="N77" s="3">
        <f t="shared" si="23"/>
        <v>1461.6976918312848</v>
      </c>
      <c r="O77" s="3">
        <f t="shared" si="24"/>
        <v>130.98567719761934</v>
      </c>
      <c r="P77" s="8">
        <f t="shared" si="13"/>
        <v>1383485465.6693847</v>
      </c>
      <c r="Q77" s="15">
        <f>'All data '!O77</f>
        <v>1383.5085563141104</v>
      </c>
      <c r="R77" s="147">
        <v>1383.4854656693847</v>
      </c>
      <c r="S77" s="16">
        <f t="shared" si="25"/>
        <v>1.0345502232667059E-08</v>
      </c>
      <c r="T77" s="81">
        <f t="shared" si="17"/>
        <v>3552.094344</v>
      </c>
      <c r="U77" s="3">
        <f t="shared" si="14"/>
        <v>3552.09434401034</v>
      </c>
      <c r="V77" s="80">
        <f t="shared" si="27"/>
        <v>1959.3487523593028</v>
      </c>
      <c r="W77" s="80">
        <f t="shared" si="28"/>
        <v>1461.7519068233578</v>
      </c>
      <c r="X77" s="80">
        <f t="shared" si="29"/>
        <v>130.99368482767943</v>
      </c>
      <c r="Y77" s="82">
        <f t="shared" si="30"/>
        <v>1383531646.8854427</v>
      </c>
      <c r="Z77" s="16">
        <f t="shared" si="31"/>
        <v>0.02309064472569844</v>
      </c>
      <c r="AA77" s="145">
        <v>1383.5316468854428</v>
      </c>
      <c r="AB77" s="16">
        <f t="shared" si="32"/>
        <v>1.0340045264456421E-08</v>
      </c>
      <c r="AC77" s="16" t="str">
        <f>'All data '!S77</f>
        <v>session 2</v>
      </c>
      <c r="AD77" s="16">
        <f t="shared" si="33"/>
        <v>-0.023090571332431864</v>
      </c>
      <c r="AE77" s="2" t="str">
        <f>'All data '!T77</f>
        <v>med Th edge</v>
      </c>
      <c r="AF77" s="2">
        <f>'All data '!U77</f>
        <v>0</v>
      </c>
      <c r="AG77" s="63">
        <f>'All data '!V77</f>
        <v>1.8317</v>
      </c>
      <c r="AH77" s="63">
        <f>'All data '!X77</f>
        <v>0.7107</v>
      </c>
      <c r="AI77" s="63">
        <f>'All data '!W77</f>
        <v>3.0847</v>
      </c>
      <c r="AJ77" s="63">
        <f>'All data '!Y77</f>
        <v>0.3585</v>
      </c>
      <c r="AK77" s="66">
        <f>'All data '!Z77</f>
        <v>0.003608</v>
      </c>
      <c r="AL77" s="66">
        <f>'All data '!AA77</f>
        <v>0.005519</v>
      </c>
      <c r="AM77" s="66">
        <f>'All data '!AB77</f>
        <v>0.016167</v>
      </c>
      <c r="AN77" s="66">
        <f>'All data '!AC77</f>
        <v>0.002261</v>
      </c>
      <c r="AO77" s="17">
        <f>'All data '!AD77</f>
        <v>6072</v>
      </c>
      <c r="AP77" s="17">
        <f>'All data '!AE77</f>
        <v>21349</v>
      </c>
      <c r="AQ77" s="17">
        <f>'All data '!AF77</f>
        <v>99</v>
      </c>
      <c r="AR77" s="4"/>
    </row>
    <row r="78" spans="1:44" ht="12.75">
      <c r="A78" s="4"/>
      <c r="B78" s="4"/>
      <c r="C78" s="4"/>
      <c r="D78" s="11" t="str">
        <f>'All data '!D78</f>
        <v>arr96114b-1-8</v>
      </c>
      <c r="E78" s="2">
        <f>'All data '!E78</f>
        <v>17681</v>
      </c>
      <c r="F78" s="90">
        <f t="shared" si="34"/>
        <v>17716.22</v>
      </c>
      <c r="G78" s="90">
        <f t="shared" si="35"/>
        <v>17645.78</v>
      </c>
      <c r="H78" s="2">
        <f>'All data '!F78</f>
        <v>30835</v>
      </c>
      <c r="I78" s="11">
        <f>'All data '!G78</f>
        <v>6578.000000000001</v>
      </c>
      <c r="J78" s="11">
        <f>'All data '!H78</f>
        <v>3432</v>
      </c>
      <c r="K78" s="81">
        <f t="shared" si="26"/>
        <v>3400.110804</v>
      </c>
      <c r="L78" s="3">
        <f t="shared" si="12"/>
        <v>3400.110803988555</v>
      </c>
      <c r="M78" s="3">
        <f t="shared" si="22"/>
        <v>1940.9319371806678</v>
      </c>
      <c r="N78" s="3">
        <f t="shared" si="23"/>
        <v>1339.8592092282202</v>
      </c>
      <c r="O78" s="3">
        <f t="shared" si="24"/>
        <v>119.31965757966685</v>
      </c>
      <c r="P78" s="8">
        <f t="shared" si="13"/>
        <v>1371474219.7936223</v>
      </c>
      <c r="Q78" s="15">
        <f>'All data '!O78</f>
        <v>1371.497639697674</v>
      </c>
      <c r="R78" s="147">
        <v>1371.4742197936223</v>
      </c>
      <c r="S78" s="16">
        <f t="shared" si="25"/>
        <v>-1.1445081327110529E-08</v>
      </c>
      <c r="T78" s="81">
        <f aca="true" t="shared" si="36" ref="T78:T87">J78-(G78*0.0018)</f>
        <v>3400.237596</v>
      </c>
      <c r="U78" s="3">
        <f t="shared" si="14"/>
        <v>3400.2375959885253</v>
      </c>
      <c r="V78" s="80">
        <f t="shared" si="27"/>
        <v>1941.0004999536327</v>
      </c>
      <c r="W78" s="80">
        <f t="shared" si="28"/>
        <v>1339.9100095772453</v>
      </c>
      <c r="X78" s="80">
        <f t="shared" si="29"/>
        <v>119.32708645764762</v>
      </c>
      <c r="Y78" s="82">
        <f t="shared" si="30"/>
        <v>1371521059.512856</v>
      </c>
      <c r="Z78" s="16">
        <f t="shared" si="31"/>
        <v>0.023419904051706908</v>
      </c>
      <c r="AA78" s="145">
        <v>1371.521059512856</v>
      </c>
      <c r="AB78" s="16">
        <f t="shared" si="32"/>
        <v>-1.1474639904918149E-08</v>
      </c>
      <c r="AC78" s="16" t="str">
        <f>'All data '!S78</f>
        <v>session 2</v>
      </c>
      <c r="AD78" s="16">
        <f t="shared" si="33"/>
        <v>-0.02341981518202374</v>
      </c>
      <c r="AE78" s="2" t="str">
        <f>'All data '!T78</f>
        <v>med Th edge</v>
      </c>
      <c r="AF78" s="2">
        <f>'All data '!U78</f>
        <v>0</v>
      </c>
      <c r="AG78" s="63">
        <f>'All data '!V78</f>
        <v>1.7681</v>
      </c>
      <c r="AH78" s="63">
        <f>'All data '!X78</f>
        <v>0.6578</v>
      </c>
      <c r="AI78" s="63">
        <f>'All data '!W78</f>
        <v>3.0835</v>
      </c>
      <c r="AJ78" s="63">
        <f>'All data '!Y78</f>
        <v>0.3432</v>
      </c>
      <c r="AK78" s="66">
        <f>'All data '!Z78</f>
        <v>0.003522</v>
      </c>
      <c r="AL78" s="66">
        <f>'All data '!AA78</f>
        <v>0.005426</v>
      </c>
      <c r="AM78" s="66">
        <f>'All data '!AB78</f>
        <v>0.016152</v>
      </c>
      <c r="AN78" s="66">
        <f>'All data '!AC78</f>
        <v>0.002231</v>
      </c>
      <c r="AO78" s="17">
        <f>'All data '!AD78</f>
        <v>6079</v>
      </c>
      <c r="AP78" s="17">
        <f>'All data '!AE78</f>
        <v>21350</v>
      </c>
      <c r="AQ78" s="17">
        <f>'All data '!AF78</f>
        <v>99</v>
      </c>
      <c r="AR78" s="4"/>
    </row>
    <row r="79" spans="1:44" ht="12.75">
      <c r="A79" s="4"/>
      <c r="B79" s="4"/>
      <c r="C79" s="4"/>
      <c r="D79" s="11" t="str">
        <f>'All data '!D79</f>
        <v>arr96114b-1-9</v>
      </c>
      <c r="E79" s="2">
        <f>'All data '!E79</f>
        <v>15404</v>
      </c>
      <c r="F79" s="90">
        <f t="shared" si="34"/>
        <v>15436.12</v>
      </c>
      <c r="G79" s="90">
        <f t="shared" si="35"/>
        <v>15371.88</v>
      </c>
      <c r="H79" s="2">
        <f>'All data '!F79</f>
        <v>26999</v>
      </c>
      <c r="I79" s="11">
        <f>'All data '!G79</f>
        <v>4157</v>
      </c>
      <c r="J79" s="11">
        <f>'All data '!H79</f>
        <v>2601</v>
      </c>
      <c r="K79" s="81">
        <f t="shared" si="26"/>
        <v>2573.214984</v>
      </c>
      <c r="L79" s="3">
        <f t="shared" si="12"/>
        <v>2573.214983973064</v>
      </c>
      <c r="M79" s="3">
        <f t="shared" si="22"/>
        <v>1669.4416548609204</v>
      </c>
      <c r="N79" s="3">
        <f t="shared" si="23"/>
        <v>830.6915019937296</v>
      </c>
      <c r="O79" s="3">
        <f t="shared" si="24"/>
        <v>73.08182711841384</v>
      </c>
      <c r="P79" s="8">
        <f t="shared" si="13"/>
        <v>1348029993.134847</v>
      </c>
      <c r="Q79" s="15">
        <f>'All data '!O79</f>
        <v>1348.0580451220735</v>
      </c>
      <c r="R79" s="147">
        <v>1348.029993134847</v>
      </c>
      <c r="S79" s="16">
        <f t="shared" si="25"/>
        <v>-2.693604983505793E-08</v>
      </c>
      <c r="T79" s="81">
        <f t="shared" si="36"/>
        <v>2573.330616</v>
      </c>
      <c r="U79" s="3">
        <f t="shared" si="14"/>
        <v>2573.33061597294</v>
      </c>
      <c r="V79" s="80">
        <f t="shared" si="27"/>
        <v>1669.51347840518</v>
      </c>
      <c r="W79" s="80">
        <f t="shared" si="28"/>
        <v>830.7298155177757</v>
      </c>
      <c r="X79" s="80">
        <f t="shared" si="29"/>
        <v>73.08732204998414</v>
      </c>
      <c r="Y79" s="82">
        <f t="shared" si="30"/>
        <v>1348086096.9836407</v>
      </c>
      <c r="Z79" s="16">
        <f t="shared" si="31"/>
        <v>0.028051987226490382</v>
      </c>
      <c r="AA79" s="145">
        <v>1348.0860969836406</v>
      </c>
      <c r="AB79" s="16">
        <f t="shared" si="32"/>
        <v>-2.7060195861849934E-08</v>
      </c>
      <c r="AC79" s="16" t="str">
        <f>'All data '!S79</f>
        <v>session 2</v>
      </c>
      <c r="AD79" s="16">
        <f t="shared" si="33"/>
        <v>-0.028051861567064407</v>
      </c>
      <c r="AE79" s="2" t="str">
        <f>'All data '!T79</f>
        <v>med Th edge</v>
      </c>
      <c r="AF79" s="2">
        <f>'All data '!U79</f>
        <v>0</v>
      </c>
      <c r="AG79" s="63">
        <f>'All data '!V79</f>
        <v>1.5404</v>
      </c>
      <c r="AH79" s="63">
        <f>'All data '!X79</f>
        <v>0.4157</v>
      </c>
      <c r="AI79" s="63">
        <f>'All data '!W79</f>
        <v>2.6999</v>
      </c>
      <c r="AJ79" s="63">
        <f>'All data '!Y79</f>
        <v>0.2601</v>
      </c>
      <c r="AK79" s="66">
        <f>'All data '!Z79</f>
        <v>0.003212</v>
      </c>
      <c r="AL79" s="66">
        <f>'All data '!AA79</f>
        <v>0.004997</v>
      </c>
      <c r="AM79" s="66">
        <f>'All data '!AB79</f>
        <v>0.014842</v>
      </c>
      <c r="AN79" s="66">
        <f>'All data '!AC79</f>
        <v>0.002079</v>
      </c>
      <c r="AO79" s="17">
        <f>'All data '!AD79</f>
        <v>6079</v>
      </c>
      <c r="AP79" s="17">
        <f>'All data '!AE79</f>
        <v>21345</v>
      </c>
      <c r="AQ79" s="17">
        <f>'All data '!AF79</f>
        <v>99</v>
      </c>
      <c r="AR79" s="4"/>
    </row>
    <row r="80" spans="1:44" ht="12.75">
      <c r="A80" s="4"/>
      <c r="B80" s="4"/>
      <c r="C80" s="4"/>
      <c r="D80" s="11">
        <f>'All data '!D80</f>
        <v>0</v>
      </c>
      <c r="E80" s="2">
        <f>'All data '!E80</f>
        <v>0</v>
      </c>
      <c r="F80" s="90">
        <f t="shared" si="34"/>
        <v>0</v>
      </c>
      <c r="G80" s="90">
        <f t="shared" si="35"/>
        <v>0</v>
      </c>
      <c r="H80" s="2">
        <f>'All data '!F80</f>
        <v>0</v>
      </c>
      <c r="I80" s="11">
        <f>'All data '!G80</f>
        <v>0</v>
      </c>
      <c r="J80" s="11">
        <f>'All data '!H80</f>
        <v>0</v>
      </c>
      <c r="K80" s="81">
        <f t="shared" si="26"/>
        <v>0</v>
      </c>
      <c r="L80" s="3">
        <f t="shared" si="12"/>
        <v>0</v>
      </c>
      <c r="M80" s="3">
        <f t="shared" si="22"/>
        <v>0</v>
      </c>
      <c r="N80" s="3">
        <f t="shared" si="23"/>
        <v>0</v>
      </c>
      <c r="O80" s="3">
        <f t="shared" si="24"/>
        <v>0</v>
      </c>
      <c r="P80" s="8">
        <f t="shared" si="13"/>
        <v>0</v>
      </c>
      <c r="Q80" s="15">
        <f>'All data '!O80</f>
        <v>0</v>
      </c>
      <c r="R80" s="147">
        <v>0</v>
      </c>
      <c r="S80" s="16">
        <f t="shared" si="25"/>
        <v>0</v>
      </c>
      <c r="T80" s="81">
        <f t="shared" si="36"/>
        <v>0</v>
      </c>
      <c r="U80" s="3">
        <f t="shared" si="14"/>
        <v>0</v>
      </c>
      <c r="V80" s="80">
        <f t="shared" si="27"/>
        <v>0</v>
      </c>
      <c r="W80" s="80">
        <f t="shared" si="28"/>
        <v>0</v>
      </c>
      <c r="X80" s="80">
        <f t="shared" si="29"/>
        <v>0</v>
      </c>
      <c r="Y80" s="82">
        <f t="shared" si="30"/>
        <v>0</v>
      </c>
      <c r="Z80" s="16">
        <f t="shared" si="31"/>
        <v>0</v>
      </c>
      <c r="AA80" s="145">
        <v>0</v>
      </c>
      <c r="AB80" s="16">
        <f t="shared" si="32"/>
        <v>0</v>
      </c>
      <c r="AC80" s="16">
        <f>'All data '!S80</f>
        <v>0</v>
      </c>
      <c r="AD80" s="16">
        <f t="shared" si="33"/>
        <v>0</v>
      </c>
      <c r="AE80" s="2">
        <f>'All data '!T80</f>
        <v>0</v>
      </c>
      <c r="AF80" s="2">
        <f>'All data '!U80</f>
        <v>0</v>
      </c>
      <c r="AG80" s="63">
        <f>'All data '!V80</f>
        <v>0</v>
      </c>
      <c r="AH80" s="63">
        <f>'All data '!X80</f>
        <v>0</v>
      </c>
      <c r="AI80" s="63">
        <f>'All data '!W80</f>
        <v>0</v>
      </c>
      <c r="AJ80" s="63">
        <f>'All data '!Y80</f>
        <v>0</v>
      </c>
      <c r="AK80" s="66">
        <f>'All data '!Z80</f>
        <v>0</v>
      </c>
      <c r="AL80" s="66">
        <f>'All data '!AA80</f>
        <v>0</v>
      </c>
      <c r="AM80" s="66">
        <f>'All data '!AB80</f>
        <v>0</v>
      </c>
      <c r="AN80" s="66">
        <f>'All data '!AC80</f>
        <v>0</v>
      </c>
      <c r="AO80" s="17">
        <f>'All data '!AD80</f>
        <v>0</v>
      </c>
      <c r="AP80" s="17">
        <f>'All data '!AE80</f>
        <v>0</v>
      </c>
      <c r="AQ80" s="17">
        <f>'All data '!AF80</f>
        <v>0</v>
      </c>
      <c r="AR80" s="4"/>
    </row>
    <row r="81" spans="1:44" ht="12.75">
      <c r="A81" s="4"/>
      <c r="B81" s="4"/>
      <c r="C81" s="4"/>
      <c r="D81" s="11" t="str">
        <f>'All data '!D81</f>
        <v>arr96114b-4tr-1</v>
      </c>
      <c r="E81" s="2">
        <f>'All data '!E81</f>
        <v>17327</v>
      </c>
      <c r="F81" s="90">
        <f t="shared" si="34"/>
        <v>17361.73</v>
      </c>
      <c r="G81" s="90">
        <f t="shared" si="35"/>
        <v>17292.27</v>
      </c>
      <c r="H81" s="2">
        <f>'All data '!F81</f>
        <v>31610</v>
      </c>
      <c r="I81" s="11">
        <f>'All data '!G81</f>
        <v>4043</v>
      </c>
      <c r="J81" s="11">
        <f>'All data '!H81</f>
        <v>2807</v>
      </c>
      <c r="K81" s="81">
        <f t="shared" si="26"/>
        <v>2775.748886</v>
      </c>
      <c r="L81" s="3">
        <f t="shared" si="12"/>
        <v>2775.7488856912632</v>
      </c>
      <c r="M81" s="3">
        <f t="shared" si="22"/>
        <v>1916.1617965691275</v>
      </c>
      <c r="N81" s="3">
        <f t="shared" si="23"/>
        <v>790.9204405056873</v>
      </c>
      <c r="O81" s="3">
        <f t="shared" si="24"/>
        <v>68.6666486164485</v>
      </c>
      <c r="P81" s="8">
        <f t="shared" si="13"/>
        <v>1322397680.151673</v>
      </c>
      <c r="Q81" s="15">
        <f>'All data '!O81</f>
        <v>1322.4254477040201</v>
      </c>
      <c r="R81" s="147">
        <v>1322.397680151673</v>
      </c>
      <c r="S81" s="16">
        <f t="shared" si="25"/>
        <v>-3.0873661671648733E-07</v>
      </c>
      <c r="T81" s="81">
        <f t="shared" si="36"/>
        <v>2775.873914</v>
      </c>
      <c r="U81" s="3">
        <f t="shared" si="14"/>
        <v>2775.873913691112</v>
      </c>
      <c r="V81" s="80">
        <f t="shared" si="27"/>
        <v>1916.2449279443508</v>
      </c>
      <c r="W81" s="80">
        <f t="shared" si="28"/>
        <v>790.9571789723594</v>
      </c>
      <c r="X81" s="80">
        <f t="shared" si="29"/>
        <v>68.67180677440163</v>
      </c>
      <c r="Y81" s="82">
        <f t="shared" si="30"/>
        <v>1322453214.8902178</v>
      </c>
      <c r="Z81" s="16">
        <f t="shared" si="31"/>
        <v>0.027767552347086166</v>
      </c>
      <c r="AA81" s="145">
        <v>1322.4532148902179</v>
      </c>
      <c r="AB81" s="16">
        <f t="shared" si="32"/>
        <v>-3.0888759283698164E-07</v>
      </c>
      <c r="AC81" s="16" t="str">
        <f>'All data '!S81</f>
        <v>session 1</v>
      </c>
      <c r="AD81" s="16">
        <f t="shared" si="33"/>
        <v>-0.027767186197706906</v>
      </c>
      <c r="AE81" s="2" t="str">
        <f>'All data '!T81</f>
        <v>high Th core</v>
      </c>
      <c r="AF81" s="2">
        <f>'All data '!U81</f>
        <v>0</v>
      </c>
      <c r="AG81" s="63">
        <f>'All data '!V81</f>
        <v>1.7327</v>
      </c>
      <c r="AH81" s="63">
        <f>'All data '!X81</f>
        <v>0.4043</v>
      </c>
      <c r="AI81" s="63">
        <f>'All data '!W81</f>
        <v>3.161</v>
      </c>
      <c r="AJ81" s="63">
        <f>'All data '!Y81</f>
        <v>0.2807</v>
      </c>
      <c r="AK81" s="66">
        <f>'All data '!Z81</f>
        <v>0.003473</v>
      </c>
      <c r="AL81" s="66">
        <f>'All data '!AA81</f>
        <v>0.004967</v>
      </c>
      <c r="AM81" s="66">
        <f>'All data '!AB81</f>
        <v>0.016354</v>
      </c>
      <c r="AN81" s="66">
        <f>'All data '!AC81</f>
        <v>0.002081</v>
      </c>
      <c r="AO81" s="17">
        <f>'All data '!AD81</f>
        <v>18508</v>
      </c>
      <c r="AP81" s="17">
        <f>'All data '!AE81</f>
        <v>25822</v>
      </c>
      <c r="AQ81" s="17">
        <f>'All data '!AF81</f>
        <v>83</v>
      </c>
      <c r="AR81" s="4"/>
    </row>
    <row r="82" spans="1:44" ht="12.75">
      <c r="A82" s="4"/>
      <c r="B82" s="4"/>
      <c r="C82" s="4"/>
      <c r="D82" s="9" t="str">
        <f>'All data '!D82</f>
        <v>arr96114b-4tr-2</v>
      </c>
      <c r="E82" s="2">
        <f>'All data '!E82</f>
        <v>21488.999999999996</v>
      </c>
      <c r="F82" s="90">
        <f t="shared" si="34"/>
        <v>21530.479999999996</v>
      </c>
      <c r="G82" s="90">
        <f t="shared" si="35"/>
        <v>21447.519999999997</v>
      </c>
      <c r="H82" s="2">
        <f>'All data '!F82</f>
        <v>40373</v>
      </c>
      <c r="I82" s="9">
        <f>'All data '!G82</f>
        <v>6012.999999999999</v>
      </c>
      <c r="J82" s="9">
        <f>'All data '!H82</f>
        <v>3878</v>
      </c>
      <c r="K82" s="81">
        <f t="shared" si="26"/>
        <v>3839.245136</v>
      </c>
      <c r="L82" s="3">
        <f t="shared" si="12"/>
        <v>3839.245135971238</v>
      </c>
      <c r="M82" s="3">
        <f t="shared" si="22"/>
        <v>2518.754690547894</v>
      </c>
      <c r="N82" s="3">
        <f t="shared" si="23"/>
        <v>1213.1161374074995</v>
      </c>
      <c r="O82" s="3">
        <f t="shared" si="24"/>
        <v>107.37430801584459</v>
      </c>
      <c r="P82" s="8">
        <f t="shared" si="13"/>
        <v>1359702927.3954942</v>
      </c>
      <c r="Q82" s="15">
        <f>'All data '!O82</f>
        <v>1359.7274207692176</v>
      </c>
      <c r="R82" s="147">
        <v>1359.7029273954943</v>
      </c>
      <c r="S82" s="16">
        <f t="shared" si="25"/>
        <v>-2.8761860448867083E-08</v>
      </c>
      <c r="T82" s="81">
        <f t="shared" si="36"/>
        <v>3839.394464</v>
      </c>
      <c r="U82" s="3">
        <f t="shared" si="14"/>
        <v>3839.394463971233</v>
      </c>
      <c r="V82" s="80">
        <f t="shared" si="27"/>
        <v>2518.8485214765187</v>
      </c>
      <c r="W82" s="80">
        <f t="shared" si="28"/>
        <v>1213.164614274805</v>
      </c>
      <c r="X82" s="80">
        <f t="shared" si="29"/>
        <v>107.38132821990932</v>
      </c>
      <c r="Y82" s="82">
        <f t="shared" si="30"/>
        <v>1359751914.0474393</v>
      </c>
      <c r="Z82" s="16">
        <f t="shared" si="31"/>
        <v>0.024493373723316836</v>
      </c>
      <c r="AA82" s="145">
        <v>1359.7519140474394</v>
      </c>
      <c r="AB82" s="16">
        <f t="shared" si="32"/>
        <v>-2.8766862669726834E-08</v>
      </c>
      <c r="AC82" s="16" t="str">
        <f>'All data '!S82</f>
        <v>session 1</v>
      </c>
      <c r="AD82" s="16">
        <f t="shared" si="33"/>
        <v>-0.024493278221825676</v>
      </c>
      <c r="AE82" s="2" t="str">
        <f>'All data '!T82</f>
        <v>high Th core</v>
      </c>
      <c r="AF82" s="2">
        <f>'All data '!U82</f>
        <v>0</v>
      </c>
      <c r="AG82" s="63">
        <f>'All data '!V82</f>
        <v>2.1489</v>
      </c>
      <c r="AH82" s="63">
        <f>'All data '!X82</f>
        <v>0.6013</v>
      </c>
      <c r="AI82" s="63">
        <f>'All data '!W82</f>
        <v>4.0373</v>
      </c>
      <c r="AJ82" s="63">
        <f>'All data '!Y82</f>
        <v>0.3878</v>
      </c>
      <c r="AK82" s="66">
        <f>'All data '!Z82</f>
        <v>0.004148</v>
      </c>
      <c r="AL82" s="66">
        <f>'All data '!AA82</f>
        <v>0.005377</v>
      </c>
      <c r="AM82" s="66">
        <f>'All data '!AB82</f>
        <v>0.01931</v>
      </c>
      <c r="AN82" s="66">
        <f>'All data '!AC82</f>
        <v>0.002271</v>
      </c>
      <c r="AO82" s="17">
        <f>'All data '!AD82</f>
        <v>18497</v>
      </c>
      <c r="AP82" s="17">
        <f>'All data '!AE82</f>
        <v>25819</v>
      </c>
      <c r="AQ82" s="17">
        <f>'All data '!AF82</f>
        <v>83</v>
      </c>
      <c r="AR82" s="4"/>
    </row>
    <row r="83" spans="1:44" ht="12.75">
      <c r="A83" s="4"/>
      <c r="B83" s="4"/>
      <c r="C83" s="4"/>
      <c r="D83" s="9" t="str">
        <f>'All data '!D83</f>
        <v>arr96114b-4tr-11</v>
      </c>
      <c r="E83" s="2">
        <f>'All data '!E83</f>
        <v>20078.999999999996</v>
      </c>
      <c r="F83" s="90">
        <f t="shared" si="34"/>
        <v>20117.529999999995</v>
      </c>
      <c r="G83" s="90">
        <f t="shared" si="35"/>
        <v>20040.469999999998</v>
      </c>
      <c r="H83" s="2">
        <f>'All data '!F83</f>
        <v>38343</v>
      </c>
      <c r="I83" s="9">
        <f>'All data '!G83</f>
        <v>5560.000000000001</v>
      </c>
      <c r="J83" s="9">
        <f>'All data '!H83</f>
        <v>3731</v>
      </c>
      <c r="K83" s="81">
        <f t="shared" si="26"/>
        <v>3694.788446</v>
      </c>
      <c r="L83" s="3">
        <f t="shared" si="12"/>
        <v>3694.7884458847034</v>
      </c>
      <c r="M83" s="3">
        <f t="shared" si="22"/>
        <v>2443.8782407909857</v>
      </c>
      <c r="N83" s="3">
        <f t="shared" si="23"/>
        <v>1147.8035270905496</v>
      </c>
      <c r="O83" s="3">
        <f t="shared" si="24"/>
        <v>103.10667800316835</v>
      </c>
      <c r="P83" s="8">
        <f t="shared" si="13"/>
        <v>1388141290.3950737</v>
      </c>
      <c r="Q83" s="15">
        <f>'All data '!O83</f>
        <v>1388.1653963997883</v>
      </c>
      <c r="R83" s="147">
        <v>1388.1412903950736</v>
      </c>
      <c r="S83" s="16">
        <f t="shared" si="25"/>
        <v>-1.1529664334375411E-07</v>
      </c>
      <c r="T83" s="81">
        <f t="shared" si="36"/>
        <v>3694.927154</v>
      </c>
      <c r="U83" s="3">
        <f t="shared" si="14"/>
        <v>3694.9271538845583</v>
      </c>
      <c r="V83" s="80">
        <f t="shared" si="27"/>
        <v>2443.9660678266237</v>
      </c>
      <c r="W83" s="80">
        <f t="shared" si="28"/>
        <v>1147.8478379427484</v>
      </c>
      <c r="X83" s="80">
        <f t="shared" si="29"/>
        <v>103.11324811518624</v>
      </c>
      <c r="Y83" s="82">
        <f t="shared" si="30"/>
        <v>1388189502.2522755</v>
      </c>
      <c r="Z83" s="16">
        <f t="shared" si="31"/>
        <v>0.024106004714667506</v>
      </c>
      <c r="AA83" s="145">
        <v>1388.1895022522754</v>
      </c>
      <c r="AB83" s="16">
        <f t="shared" si="32"/>
        <v>-1.154417077486869E-07</v>
      </c>
      <c r="AC83" s="16" t="str">
        <f>'All data '!S83</f>
        <v>session 2</v>
      </c>
      <c r="AD83" s="16">
        <f t="shared" si="33"/>
        <v>-0.024105852487082302</v>
      </c>
      <c r="AE83" s="2" t="str">
        <f>'All data '!T83</f>
        <v>high Th core</v>
      </c>
      <c r="AF83" s="2">
        <f>'All data '!U83</f>
        <v>0</v>
      </c>
      <c r="AG83" s="63">
        <f>'All data '!V83</f>
        <v>2.0079</v>
      </c>
      <c r="AH83" s="63">
        <f>'All data '!X83</f>
        <v>0.556</v>
      </c>
      <c r="AI83" s="63">
        <f>'All data '!W83</f>
        <v>3.8343</v>
      </c>
      <c r="AJ83" s="63">
        <f>'All data '!Y83</f>
        <v>0.3731</v>
      </c>
      <c r="AK83" s="66">
        <f>'All data '!Z83</f>
        <v>0.003853</v>
      </c>
      <c r="AL83" s="66">
        <f>'All data '!AA83</f>
        <v>0.00531</v>
      </c>
      <c r="AM83" s="66">
        <f>'All data '!AB83</f>
        <v>0.018655</v>
      </c>
      <c r="AN83" s="66">
        <f>'All data '!AC83</f>
        <v>0.002304</v>
      </c>
      <c r="AO83" s="17">
        <f>'All data '!AD83</f>
        <v>18500</v>
      </c>
      <c r="AP83" s="17">
        <f>'All data '!AE83</f>
        <v>25808</v>
      </c>
      <c r="AQ83" s="17">
        <f>'All data '!AF83</f>
        <v>109</v>
      </c>
      <c r="AR83" s="4"/>
    </row>
    <row r="84" spans="1:44" ht="12.75">
      <c r="A84" s="4"/>
      <c r="B84" s="4"/>
      <c r="C84" s="4"/>
      <c r="D84" s="9" t="str">
        <f>'All data '!D84</f>
        <v>arr96114b-4tr-12</v>
      </c>
      <c r="E84" s="2">
        <f>'All data '!E84</f>
        <v>21163</v>
      </c>
      <c r="F84" s="90">
        <f t="shared" si="34"/>
        <v>21203.07</v>
      </c>
      <c r="G84" s="90">
        <f t="shared" si="35"/>
        <v>21122.93</v>
      </c>
      <c r="H84" s="2">
        <f>'All data '!F84</f>
        <v>41819</v>
      </c>
      <c r="I84" s="9">
        <f>'All data '!G84</f>
        <v>5951</v>
      </c>
      <c r="J84" s="9">
        <f>'All data '!H84</f>
        <v>3978</v>
      </c>
      <c r="K84" s="81">
        <f t="shared" si="26"/>
        <v>3939.8344740000002</v>
      </c>
      <c r="L84" s="3">
        <f t="shared" si="12"/>
        <v>3939.834473940502</v>
      </c>
      <c r="M84" s="3">
        <f t="shared" si="22"/>
        <v>2624.2918854616178</v>
      </c>
      <c r="N84" s="3">
        <f t="shared" si="23"/>
        <v>1208.175923235793</v>
      </c>
      <c r="O84" s="3">
        <f t="shared" si="24"/>
        <v>107.36666524309108</v>
      </c>
      <c r="P84" s="8">
        <f t="shared" si="13"/>
        <v>1367425812.1974907</v>
      </c>
      <c r="Q84" s="15">
        <f>'All data '!O84</f>
        <v>1367.44901671932</v>
      </c>
      <c r="R84" s="147">
        <v>1367.4258121974906</v>
      </c>
      <c r="S84" s="16">
        <f t="shared" si="25"/>
        <v>-5.949823389528319E-08</v>
      </c>
      <c r="T84" s="81">
        <f t="shared" si="36"/>
        <v>3939.978726</v>
      </c>
      <c r="U84" s="3">
        <f t="shared" si="14"/>
        <v>3939.978725940945</v>
      </c>
      <c r="V84" s="80">
        <f t="shared" si="27"/>
        <v>2624.3839980285184</v>
      </c>
      <c r="W84" s="80">
        <f t="shared" si="28"/>
        <v>1208.2214301967783</v>
      </c>
      <c r="X84" s="80">
        <f t="shared" si="29"/>
        <v>107.37329771564839</v>
      </c>
      <c r="Y84" s="82">
        <f t="shared" si="30"/>
        <v>1367472221.1851525</v>
      </c>
      <c r="Z84" s="16">
        <f t="shared" si="31"/>
        <v>0.023204521829484293</v>
      </c>
      <c r="AA84" s="145">
        <v>1367.4722211851524</v>
      </c>
      <c r="AB84" s="16">
        <f t="shared" si="32"/>
        <v>-5.905485522816889E-08</v>
      </c>
      <c r="AC84" s="16" t="str">
        <f>'All data '!S84</f>
        <v>session 2</v>
      </c>
      <c r="AD84" s="16">
        <f t="shared" si="33"/>
        <v>-0.02320446583235025</v>
      </c>
      <c r="AE84" s="2" t="str">
        <f>'All data '!T84</f>
        <v>high Th core</v>
      </c>
      <c r="AF84" s="2">
        <f>'All data '!U84</f>
        <v>0</v>
      </c>
      <c r="AG84" s="63">
        <f>'All data '!V84</f>
        <v>2.1163</v>
      </c>
      <c r="AH84" s="63">
        <f>'All data '!X84</f>
        <v>0.5951</v>
      </c>
      <c r="AI84" s="63">
        <f>'All data '!W84</f>
        <v>4.1819</v>
      </c>
      <c r="AJ84" s="63">
        <f>'All data '!Y84</f>
        <v>0.3978</v>
      </c>
      <c r="AK84" s="66">
        <f>'All data '!Z84</f>
        <v>0.004007</v>
      </c>
      <c r="AL84" s="66">
        <f>'All data '!AA84</f>
        <v>0.005399</v>
      </c>
      <c r="AM84" s="66">
        <f>'All data '!AB84</f>
        <v>0.019828</v>
      </c>
      <c r="AN84" s="66">
        <f>'All data '!AC84</f>
        <v>0.002354</v>
      </c>
      <c r="AO84" s="17">
        <f>'All data '!AD84</f>
        <v>18503</v>
      </c>
      <c r="AP84" s="17">
        <f>'All data '!AE84</f>
        <v>25813</v>
      </c>
      <c r="AQ84" s="17">
        <f>'All data '!AF84</f>
        <v>109</v>
      </c>
      <c r="AR84" s="4"/>
    </row>
    <row r="85" spans="1:44" ht="12.75">
      <c r="A85" s="4"/>
      <c r="B85" s="4"/>
      <c r="C85" s="4"/>
      <c r="D85" s="9" t="str">
        <f>'All data '!D85</f>
        <v>arr96114b-4tr-3</v>
      </c>
      <c r="E85" s="2">
        <f>'All data '!E85</f>
        <v>15708</v>
      </c>
      <c r="F85" s="90">
        <f t="shared" si="34"/>
        <v>15740.1</v>
      </c>
      <c r="G85" s="90">
        <f t="shared" si="35"/>
        <v>15675.9</v>
      </c>
      <c r="H85" s="2">
        <f>'All data '!F85</f>
        <v>23323.999999999996</v>
      </c>
      <c r="I85" s="9">
        <f>'All data '!G85</f>
        <v>3453</v>
      </c>
      <c r="J85" s="9">
        <f>'All data '!H85</f>
        <v>2307</v>
      </c>
      <c r="K85" s="81">
        <f t="shared" si="26"/>
        <v>2278.66782</v>
      </c>
      <c r="L85" s="3">
        <f t="shared" si="12"/>
        <v>2278.667819988324</v>
      </c>
      <c r="M85" s="3">
        <f t="shared" si="22"/>
        <v>1496.1498279662426</v>
      </c>
      <c r="N85" s="3">
        <f t="shared" si="23"/>
        <v>717.7526256554452</v>
      </c>
      <c r="O85" s="3">
        <f t="shared" si="24"/>
        <v>64.76536636663646</v>
      </c>
      <c r="P85" s="8">
        <f t="shared" si="13"/>
        <v>1396750072.6302974</v>
      </c>
      <c r="Q85" s="15">
        <f>'All data '!O85</f>
        <v>1396.7827997135068</v>
      </c>
      <c r="R85" s="147">
        <v>1396.7500726302974</v>
      </c>
      <c r="S85" s="16">
        <f t="shared" si="25"/>
        <v>-1.1676092981360853E-08</v>
      </c>
      <c r="T85" s="81">
        <f t="shared" si="36"/>
        <v>2278.78338</v>
      </c>
      <c r="U85" s="3">
        <f t="shared" si="14"/>
        <v>2278.7833799883024</v>
      </c>
      <c r="V85" s="80">
        <f t="shared" si="27"/>
        <v>1496.2223905533306</v>
      </c>
      <c r="W85" s="80">
        <f t="shared" si="28"/>
        <v>717.7900362727179</v>
      </c>
      <c r="X85" s="80">
        <f t="shared" si="29"/>
        <v>64.77095316225414</v>
      </c>
      <c r="Y85" s="82">
        <f t="shared" si="30"/>
        <v>1396815526.6454113</v>
      </c>
      <c r="Z85" s="16">
        <f t="shared" si="31"/>
        <v>0.03272708320946549</v>
      </c>
      <c r="AA85" s="145">
        <v>1396.8155266454112</v>
      </c>
      <c r="AB85" s="16">
        <f t="shared" si="32"/>
        <v>-1.1697466106852517E-08</v>
      </c>
      <c r="AC85" s="16" t="str">
        <f>'All data '!S85</f>
        <v>session 1</v>
      </c>
      <c r="AD85" s="16">
        <f t="shared" si="33"/>
        <v>-0.03272693190433529</v>
      </c>
      <c r="AE85" s="2" t="str">
        <f>'All data '!T85</f>
        <v>low Th rim</v>
      </c>
      <c r="AF85" s="2">
        <f>'All data '!U85</f>
        <v>0</v>
      </c>
      <c r="AG85" s="63">
        <f>'All data '!V85</f>
        <v>1.5708</v>
      </c>
      <c r="AH85" s="63">
        <f>'All data '!X85</f>
        <v>0.3453</v>
      </c>
      <c r="AI85" s="63">
        <f>'All data '!W85</f>
        <v>2.3324</v>
      </c>
      <c r="AJ85" s="63">
        <f>'All data '!Y85</f>
        <v>0.2307</v>
      </c>
      <c r="AK85" s="66">
        <f>'All data '!Z85</f>
        <v>0.00321</v>
      </c>
      <c r="AL85" s="66">
        <f>'All data '!AA85</f>
        <v>0.004828</v>
      </c>
      <c r="AM85" s="66">
        <f>'All data '!AB85</f>
        <v>0.013601</v>
      </c>
      <c r="AN85" s="66">
        <f>'All data '!AC85</f>
        <v>0.001992</v>
      </c>
      <c r="AO85" s="17">
        <f>'All data '!AD85</f>
        <v>18516</v>
      </c>
      <c r="AP85" s="17">
        <f>'All data '!AE85</f>
        <v>25829</v>
      </c>
      <c r="AQ85" s="17">
        <f>'All data '!AF85</f>
        <v>83</v>
      </c>
      <c r="AR85" s="4"/>
    </row>
    <row r="86" spans="1:44" ht="12.75">
      <c r="A86" s="4"/>
      <c r="B86" s="4"/>
      <c r="C86" s="4"/>
      <c r="D86" s="9" t="str">
        <f>'All data '!D86</f>
        <v>arr96114b-4tr-4</v>
      </c>
      <c r="E86" s="2">
        <f>'All data '!E86</f>
        <v>16440</v>
      </c>
      <c r="F86" s="90">
        <f t="shared" si="34"/>
        <v>16473.37</v>
      </c>
      <c r="G86" s="90">
        <f t="shared" si="35"/>
        <v>16406.63</v>
      </c>
      <c r="H86" s="2">
        <f>'All data '!F86</f>
        <v>23419</v>
      </c>
      <c r="I86" s="9">
        <f>'All data '!G86</f>
        <v>3847.9999999999995</v>
      </c>
      <c r="J86" s="9">
        <f>'All data '!H86</f>
        <v>2325</v>
      </c>
      <c r="K86" s="81">
        <f t="shared" si="26"/>
        <v>2295.347934</v>
      </c>
      <c r="L86" s="3">
        <f t="shared" si="12"/>
        <v>2295.3479339861765</v>
      </c>
      <c r="M86" s="3">
        <f t="shared" si="22"/>
        <v>1454.5432881257375</v>
      </c>
      <c r="N86" s="3">
        <f t="shared" si="23"/>
        <v>772.6258738373471</v>
      </c>
      <c r="O86" s="3">
        <f t="shared" si="24"/>
        <v>68.17877202309172</v>
      </c>
      <c r="P86" s="8">
        <f t="shared" si="13"/>
        <v>1353851569.095214</v>
      </c>
      <c r="Q86" s="15">
        <f>'All data '!O86</f>
        <v>1353.8843088187132</v>
      </c>
      <c r="R86" s="147">
        <v>1353.8515690952138</v>
      </c>
      <c r="S86" s="16">
        <f t="shared" si="25"/>
        <v>-1.3823409972246736E-08</v>
      </c>
      <c r="T86" s="81">
        <f t="shared" si="36"/>
        <v>2295.468066</v>
      </c>
      <c r="U86" s="3">
        <f t="shared" si="14"/>
        <v>2295.4680659861942</v>
      </c>
      <c r="V86" s="80">
        <f t="shared" si="27"/>
        <v>1454.6160198684956</v>
      </c>
      <c r="W86" s="80">
        <f t="shared" si="28"/>
        <v>772.66730345835</v>
      </c>
      <c r="X86" s="80">
        <f t="shared" si="29"/>
        <v>68.18474265934859</v>
      </c>
      <c r="Y86" s="82">
        <f t="shared" si="30"/>
        <v>1353917048.3852825</v>
      </c>
      <c r="Z86" s="16">
        <f t="shared" si="31"/>
        <v>0.032739723499389584</v>
      </c>
      <c r="AA86" s="145">
        <v>1353.9170483852824</v>
      </c>
      <c r="AB86" s="16">
        <f t="shared" si="32"/>
        <v>-1.3805674825562164E-08</v>
      </c>
      <c r="AC86" s="16" t="str">
        <f>'All data '!S86</f>
        <v>session 2</v>
      </c>
      <c r="AD86" s="16">
        <f t="shared" si="33"/>
        <v>-0.032739566569262024</v>
      </c>
      <c r="AE86" s="2" t="str">
        <f>'All data '!T86</f>
        <v>low Th rim</v>
      </c>
      <c r="AF86" s="2">
        <f>'All data '!U86</f>
        <v>0</v>
      </c>
      <c r="AG86" s="63">
        <f>'All data '!V86</f>
        <v>1.644</v>
      </c>
      <c r="AH86" s="63">
        <f>'All data '!X86</f>
        <v>0.3848</v>
      </c>
      <c r="AI86" s="63">
        <f>'All data '!W86</f>
        <v>2.3419</v>
      </c>
      <c r="AJ86" s="63">
        <f>'All data '!Y86</f>
        <v>0.2325</v>
      </c>
      <c r="AK86" s="66">
        <f>'All data '!Z86</f>
        <v>0.003337</v>
      </c>
      <c r="AL86" s="66">
        <f>'All data '!AA86</f>
        <v>0.004916</v>
      </c>
      <c r="AM86" s="66">
        <f>'All data '!AB86</f>
        <v>0.013639</v>
      </c>
      <c r="AN86" s="66">
        <f>'All data '!AC86</f>
        <v>0.002029</v>
      </c>
      <c r="AO86" s="17">
        <f>'All data '!AD86</f>
        <v>18512</v>
      </c>
      <c r="AP86" s="17">
        <f>'All data '!AE86</f>
        <v>25820</v>
      </c>
      <c r="AQ86" s="17">
        <f>'All data '!AF86</f>
        <v>108</v>
      </c>
      <c r="AR86" s="4"/>
    </row>
    <row r="87" spans="1:44" ht="12.75">
      <c r="A87" s="4"/>
      <c r="B87" s="4"/>
      <c r="C87" s="4"/>
      <c r="D87" s="9" t="str">
        <f>'All data '!D87</f>
        <v>arr96114b-4tr-9</v>
      </c>
      <c r="E87" s="2">
        <f>'All data '!E87</f>
        <v>16439</v>
      </c>
      <c r="F87" s="90">
        <f t="shared" si="34"/>
        <v>16472.45</v>
      </c>
      <c r="G87" s="90">
        <f t="shared" si="35"/>
        <v>16405.55</v>
      </c>
      <c r="H87" s="2">
        <f>'All data '!F87</f>
        <v>24038</v>
      </c>
      <c r="I87" s="9">
        <f>'All data '!G87</f>
        <v>3884.0000000000005</v>
      </c>
      <c r="J87" s="9">
        <f>'All data '!H87</f>
        <v>2384</v>
      </c>
      <c r="K87" s="81">
        <f t="shared" si="26"/>
        <v>2354.34959</v>
      </c>
      <c r="L87" s="3">
        <f t="shared" si="12"/>
        <v>2354.3495899586164</v>
      </c>
      <c r="M87" s="3">
        <f t="shared" si="22"/>
        <v>1500.7204694718243</v>
      </c>
      <c r="N87" s="3">
        <f t="shared" si="23"/>
        <v>784.1864178063103</v>
      </c>
      <c r="O87" s="3">
        <f t="shared" si="24"/>
        <v>69.44270268048197</v>
      </c>
      <c r="P87" s="8">
        <f t="shared" si="13"/>
        <v>1360631647.0519974</v>
      </c>
      <c r="Q87" s="15">
        <f>'All data '!O87</f>
        <v>1360.6638029787819</v>
      </c>
      <c r="R87" s="147">
        <v>1360.6316470519973</v>
      </c>
      <c r="S87" s="16">
        <f t="shared" si="25"/>
        <v>-4.1383373172720894E-08</v>
      </c>
      <c r="T87" s="81">
        <f t="shared" si="36"/>
        <v>2354.47001</v>
      </c>
      <c r="U87" s="3">
        <f t="shared" si="14"/>
        <v>2354.4700099589236</v>
      </c>
      <c r="V87" s="80">
        <f t="shared" si="27"/>
        <v>1500.7938164126642</v>
      </c>
      <c r="W87" s="80">
        <f t="shared" si="28"/>
        <v>784.2275322302723</v>
      </c>
      <c r="X87" s="80">
        <f t="shared" si="29"/>
        <v>69.44866131598702</v>
      </c>
      <c r="Y87" s="82">
        <f t="shared" si="30"/>
        <v>1360695958.208527</v>
      </c>
      <c r="Z87" s="16">
        <f t="shared" si="31"/>
        <v>0.032155926784525946</v>
      </c>
      <c r="AA87" s="145">
        <v>1360.6959582085271</v>
      </c>
      <c r="AB87" s="16">
        <f t="shared" si="32"/>
        <v>-4.107641871087253E-08</v>
      </c>
      <c r="AC87" s="16" t="str">
        <f>'All data '!S87</f>
        <v>session 2</v>
      </c>
      <c r="AD87" s="16">
        <f t="shared" si="33"/>
        <v>-0.032155229745285396</v>
      </c>
      <c r="AE87" s="2" t="str">
        <f>'All data '!T87</f>
        <v>low Th rim</v>
      </c>
      <c r="AF87" s="2">
        <f>'All data '!U87</f>
        <v>0</v>
      </c>
      <c r="AG87" s="63">
        <f>'All data '!V87</f>
        <v>1.6439</v>
      </c>
      <c r="AH87" s="63">
        <f>'All data '!X87</f>
        <v>0.3884</v>
      </c>
      <c r="AI87" s="63">
        <f>'All data '!W87</f>
        <v>2.4038</v>
      </c>
      <c r="AJ87" s="63">
        <f>'All data '!Y87</f>
        <v>0.2384</v>
      </c>
      <c r="AK87" s="66">
        <f>'All data '!Z87</f>
        <v>0.003345</v>
      </c>
      <c r="AL87" s="66">
        <f>'All data '!AA87</f>
        <v>0.004945</v>
      </c>
      <c r="AM87" s="66">
        <f>'All data '!AB87</f>
        <v>0.01387</v>
      </c>
      <c r="AN87" s="66">
        <f>'All data '!AC87</f>
        <v>0.002034</v>
      </c>
      <c r="AO87" s="17">
        <f>'All data '!AD87</f>
        <v>18514</v>
      </c>
      <c r="AP87" s="17">
        <f>'All data '!AE87</f>
        <v>25812</v>
      </c>
      <c r="AQ87" s="17">
        <f>'All data '!AF87</f>
        <v>109</v>
      </c>
      <c r="AR87" s="4"/>
    </row>
    <row r="88" spans="1:44" ht="12.75">
      <c r="A88" s="4"/>
      <c r="B88" s="4"/>
      <c r="C88" s="4"/>
      <c r="D88" s="2" t="str">
        <f>'All data '!D88</f>
        <v>arr96114b-4tr-10</v>
      </c>
      <c r="E88" s="2">
        <f>'All data '!E88</f>
        <v>13351</v>
      </c>
      <c r="F88" s="90">
        <f>+E88+(AK88*10^4)</f>
        <v>13380.24</v>
      </c>
      <c r="G88" s="90">
        <f>+E88-(AK88*10^4)</f>
        <v>13321.76</v>
      </c>
      <c r="H88" s="2">
        <f>'All data '!F88</f>
        <v>26006.999999999996</v>
      </c>
      <c r="I88" s="2">
        <f>'All data '!G88</f>
        <v>2287</v>
      </c>
      <c r="J88" s="2">
        <f>'All data '!H88</f>
        <v>2203</v>
      </c>
      <c r="K88" s="81">
        <f>J88-(F88*0.0018)</f>
        <v>2178.915568</v>
      </c>
      <c r="L88" s="3">
        <f>M88+N88+O88</f>
        <v>2178.915567971453</v>
      </c>
      <c r="M88" s="3">
        <f>(H88/232)*((EXP($H$5*$P88))-1)*208</f>
        <v>1662.618844310563</v>
      </c>
      <c r="N88" s="3">
        <f>((I88/238.04*0.9928))*((EXP($H$6*$P88))-1)*206</f>
        <v>473.6583382076504</v>
      </c>
      <c r="O88" s="3">
        <f>((I88/235*0.0072))*((EXP($H$7*$P88))-1)*207</f>
        <v>42.638385453239565</v>
      </c>
      <c r="P88" s="8">
        <f>R88*1000000</f>
        <v>1392190412.3020916</v>
      </c>
      <c r="Q88" s="15">
        <f>'All data '!O88</f>
        <v>1392.2219205808478</v>
      </c>
      <c r="R88" s="147">
        <v>1392.1904123020915</v>
      </c>
      <c r="S88" s="16">
        <f>+L88-K88</f>
        <v>-2.8546764951897785E-08</v>
      </c>
      <c r="T88" s="81">
        <f>J88-(G88*0.0018)</f>
        <v>2179.020832</v>
      </c>
      <c r="U88" s="3">
        <f>V88+W88+X88</f>
        <v>2179.020831972109</v>
      </c>
      <c r="V88" s="80">
        <f>(H88/232)*((EXP($H$5*$Y88))-1)*208</f>
        <v>1662.6967234468607</v>
      </c>
      <c r="W88" s="80">
        <f>((I88/238.04*0.9928))*((EXP($H$6*$Y88))-1)*206</f>
        <v>473.6821765655462</v>
      </c>
      <c r="X88" s="80">
        <f>((I88/235*0.0072))*((EXP($H$7*$Y88))-1)*207</f>
        <v>42.64193195970215</v>
      </c>
      <c r="Y88" s="82">
        <f>AA88*1000000</f>
        <v>1392253428.9697669</v>
      </c>
      <c r="Z88" s="16">
        <f t="shared" si="31"/>
        <v>0.031508278756291475</v>
      </c>
      <c r="AA88" s="145">
        <v>1392.253428969767</v>
      </c>
      <c r="AB88" s="16">
        <f>+U88-T88</f>
        <v>-2.7891019271919504E-08</v>
      </c>
      <c r="AC88" s="16" t="str">
        <f>'All data '!S88</f>
        <v>session 2</v>
      </c>
      <c r="AD88" s="16">
        <f t="shared" si="33"/>
        <v>-0.0315083889190646</v>
      </c>
      <c r="AE88" s="2" t="str">
        <f>'All data '!T88</f>
        <v>low Th rim</v>
      </c>
      <c r="AF88" s="2">
        <f>'All data '!U88</f>
        <v>0</v>
      </c>
      <c r="AG88" s="103">
        <f>'All data '!V88</f>
        <v>1.3351</v>
      </c>
      <c r="AH88" s="103">
        <f>'All data '!X88</f>
        <v>0.2287</v>
      </c>
      <c r="AI88" s="103">
        <f>'All data '!W88</f>
        <v>2.6007</v>
      </c>
      <c r="AJ88" s="103">
        <f>'All data '!Y88</f>
        <v>0.2203</v>
      </c>
      <c r="AK88" s="104">
        <f>'All data '!Z88</f>
        <v>0.002924</v>
      </c>
      <c r="AL88" s="104">
        <f>'All data '!AA88</f>
        <v>0.004682</v>
      </c>
      <c r="AM88" s="104">
        <f>'All data '!AB88</f>
        <v>0.014496</v>
      </c>
      <c r="AN88" s="104">
        <f>'All data '!AC88</f>
        <v>0.002001</v>
      </c>
      <c r="AO88" s="105">
        <f>'All data '!AD88</f>
        <v>18511</v>
      </c>
      <c r="AP88" s="105">
        <f>'All data '!AE88</f>
        <v>25833</v>
      </c>
      <c r="AQ88" s="105">
        <f>'All data '!AF88</f>
        <v>109</v>
      </c>
      <c r="AR88" s="4"/>
    </row>
    <row r="89" spans="1:44" ht="12.75">
      <c r="A89" s="4"/>
      <c r="B89" s="4"/>
      <c r="C89" s="4"/>
      <c r="D89" s="2" t="str">
        <f>'All data '!D89</f>
        <v>arr96114b-4tr-5</v>
      </c>
      <c r="E89" s="2">
        <f>'All data '!E89</f>
        <v>16888</v>
      </c>
      <c r="F89" s="90">
        <f>+E89+(AK89*10^4)</f>
        <v>16922.03</v>
      </c>
      <c r="G89" s="90">
        <f>+E89-(AK89*10^4)</f>
        <v>16853.97</v>
      </c>
      <c r="H89" s="2">
        <f>'All data '!F89</f>
        <v>28929.999999999996</v>
      </c>
      <c r="I89" s="2">
        <f>'All data '!G89</f>
        <v>5002</v>
      </c>
      <c r="J89" s="2">
        <f>'All data '!H89</f>
        <v>3010</v>
      </c>
      <c r="K89" s="81">
        <f>J89-(F89*0.0018)</f>
        <v>2979.540346</v>
      </c>
      <c r="L89" s="3">
        <f>M89+N89+O89</f>
        <v>2979.5403459234567</v>
      </c>
      <c r="M89" s="3">
        <f>(H89/232)*((EXP($H$5*$P89))-1)*208</f>
        <v>1849.9815545968447</v>
      </c>
      <c r="N89" s="3">
        <f>((I89/238.04*0.9928))*((EXP($H$6*$P89))-1)*206</f>
        <v>1036.2580287134201</v>
      </c>
      <c r="O89" s="3">
        <f>((I89/235*0.0072))*((EXP($H$7*$P89))-1)*207</f>
        <v>93.30076261319215</v>
      </c>
      <c r="P89" s="8">
        <f>R89*1000000</f>
        <v>1392551416.4330199</v>
      </c>
      <c r="Q89" s="15">
        <f>'All data '!O89</f>
        <v>1392.5777586837626</v>
      </c>
      <c r="R89" s="147">
        <v>1392.55141643302</v>
      </c>
      <c r="S89" s="16">
        <f>+L89-K89</f>
        <v>-7.654352884856053E-08</v>
      </c>
      <c r="T89" s="81">
        <f>J89-(G89*0.0018)</f>
        <v>2979.662854</v>
      </c>
      <c r="U89" s="3">
        <f>V89+W89+X89</f>
        <v>2979.662853925004</v>
      </c>
      <c r="V89" s="80">
        <f>(H89/232)*((EXP($H$5*$Y89))-1)*208</f>
        <v>1850.0539836938515</v>
      </c>
      <c r="W89" s="80">
        <f>((I89/238.04*0.9928))*((EXP($H$6*$Y89))-1)*206</f>
        <v>1036.301620428257</v>
      </c>
      <c r="X89" s="80">
        <f>((I89/235*0.0072))*((EXP($H$7*$Y89))-1)*207</f>
        <v>93.30724980289612</v>
      </c>
      <c r="Y89" s="82">
        <f>AA89*1000000</f>
        <v>1392604100.7745588</v>
      </c>
      <c r="Z89" s="16">
        <f t="shared" si="31"/>
        <v>0.026342250742573015</v>
      </c>
      <c r="AA89" s="145">
        <v>1392.6041007745587</v>
      </c>
      <c r="AB89" s="16">
        <f>+U89-T89</f>
        <v>-7.499602361349389E-08</v>
      </c>
      <c r="AC89" s="16" t="str">
        <f>'All data '!S89</f>
        <v>session 2</v>
      </c>
      <c r="AD89" s="16">
        <f t="shared" si="33"/>
        <v>-0.026342090796106277</v>
      </c>
      <c r="AE89" s="2" t="str">
        <f>'All data '!T89</f>
        <v>med Th rim</v>
      </c>
      <c r="AF89" s="2">
        <f>'All data '!U89</f>
        <v>0</v>
      </c>
      <c r="AG89" s="103">
        <f>'All data '!V89</f>
        <v>1.6888</v>
      </c>
      <c r="AH89" s="103">
        <f>'All data '!X89</f>
        <v>0.5002</v>
      </c>
      <c r="AI89" s="103">
        <f>'All data '!W89</f>
        <v>2.893</v>
      </c>
      <c r="AJ89" s="103">
        <f>'All data '!Y89</f>
        <v>0.301</v>
      </c>
      <c r="AK89" s="104">
        <f>'All data '!Z89</f>
        <v>0.003403</v>
      </c>
      <c r="AL89" s="104">
        <f>'All data '!AA89</f>
        <v>0.005143</v>
      </c>
      <c r="AM89" s="104">
        <f>'All data '!AB89</f>
        <v>0.015477</v>
      </c>
      <c r="AN89" s="104">
        <f>'All data '!AC89</f>
        <v>0.002147</v>
      </c>
      <c r="AO89" s="105">
        <f>'All data '!AD89</f>
        <v>18514</v>
      </c>
      <c r="AP89" s="105">
        <f>'All data '!AE89</f>
        <v>25798</v>
      </c>
      <c r="AQ89" s="105">
        <f>'All data '!AF89</f>
        <v>104</v>
      </c>
      <c r="AR89" s="4"/>
    </row>
    <row r="90" spans="1:44" ht="12.75">
      <c r="A90" s="4"/>
      <c r="B90" s="4"/>
      <c r="C90" s="4"/>
      <c r="D90" s="11" t="str">
        <f>'All data '!D90</f>
        <v>arr96114b-4tr-6</v>
      </c>
      <c r="E90" s="2">
        <f>'All data '!E90</f>
        <v>13862.000000000002</v>
      </c>
      <c r="F90" s="90">
        <f>+E90+(AK90*10^4)</f>
        <v>13891.960000000001</v>
      </c>
      <c r="G90" s="90">
        <f>+E90-(AK90*10^4)</f>
        <v>13832.040000000003</v>
      </c>
      <c r="H90" s="2">
        <f>'All data '!F90</f>
        <v>27592</v>
      </c>
      <c r="I90" s="9">
        <f>'All data '!G90</f>
        <v>2969</v>
      </c>
      <c r="J90" s="9">
        <f>'All data '!H90</f>
        <v>2356</v>
      </c>
      <c r="K90" s="81">
        <f>J90-(F90*0.0018)</f>
        <v>2330.994472</v>
      </c>
      <c r="L90" s="3">
        <f>M90+N90+O90</f>
        <v>2330.9944719836303</v>
      </c>
      <c r="M90" s="3">
        <f>(H90/232)*((EXP($H$5*$P90))-1)*208</f>
        <v>1691.6573352884789</v>
      </c>
      <c r="N90" s="3">
        <f>((I90/238.04*0.9928))*((EXP($H$6*$P90))-1)*206</f>
        <v>587.9095450103594</v>
      </c>
      <c r="O90" s="3">
        <f>((I90/235*0.0072))*((EXP($H$7*$P90))-1)*207</f>
        <v>51.42759168479181</v>
      </c>
      <c r="P90" s="8">
        <f>R90*1000000</f>
        <v>1336980955.882866</v>
      </c>
      <c r="Q90" s="15">
        <f>'All data '!O90</f>
        <v>1337.0098920308233</v>
      </c>
      <c r="R90" s="147">
        <v>1336.9809558828658</v>
      </c>
      <c r="S90" s="16">
        <f>+L90-K90</f>
        <v>-1.636954038986005E-08</v>
      </c>
      <c r="T90" s="81">
        <f>J90-(G90*0.0018)</f>
        <v>2331.102328</v>
      </c>
      <c r="U90" s="3">
        <f>V90+W90+X90</f>
        <v>2331.1023279835526</v>
      </c>
      <c r="V90" s="80">
        <f>(H90/232)*((EXP($H$5*$Y90))-1)*208</f>
        <v>1691.7330085004667</v>
      </c>
      <c r="W90" s="80">
        <f>((I90/238.04*0.9928))*((EXP($H$6*$Y90))-1)*206</f>
        <v>587.9377233358631</v>
      </c>
      <c r="X90" s="80">
        <f>((I90/235*0.0072))*((EXP($H$7*$Y90))-1)*207</f>
        <v>51.431596147222855</v>
      </c>
      <c r="Y90" s="82">
        <f>AA90*1000000</f>
        <v>1337038828.0675547</v>
      </c>
      <c r="Z90" s="16">
        <f t="shared" si="31"/>
        <v>0.028936147957438152</v>
      </c>
      <c r="AA90" s="145">
        <v>1337.0388280675547</v>
      </c>
      <c r="AB90" s="16">
        <f>+U90-T90</f>
        <v>-1.6447302186861634E-08</v>
      </c>
      <c r="AC90" s="16" t="str">
        <f>'All data '!S90</f>
        <v>session 2</v>
      </c>
      <c r="AD90" s="16">
        <f t="shared" si="33"/>
        <v>-0.02893603673146572</v>
      </c>
      <c r="AE90" s="187" t="str">
        <f>'All data '!T90</f>
        <v>med Th rim</v>
      </c>
      <c r="AF90" s="10">
        <f>'All data '!U90</f>
        <v>0</v>
      </c>
      <c r="AG90" s="63">
        <f>'All data '!V90</f>
        <v>1.3862</v>
      </c>
      <c r="AH90" s="63">
        <f>'All data '!X90</f>
        <v>0.2969</v>
      </c>
      <c r="AI90" s="63">
        <f>'All data '!W90</f>
        <v>2.7592</v>
      </c>
      <c r="AJ90" s="63">
        <f>'All data '!Y90</f>
        <v>0.2356</v>
      </c>
      <c r="AK90" s="66">
        <f>'All data '!Z90</f>
        <v>0.002996</v>
      </c>
      <c r="AL90" s="66">
        <f>'All data '!AA90</f>
        <v>0.004777</v>
      </c>
      <c r="AM90" s="66">
        <f>'All data '!AB90</f>
        <v>0.014995</v>
      </c>
      <c r="AN90" s="66">
        <f>'All data '!AC90</f>
        <v>0.002032</v>
      </c>
      <c r="AO90" s="17">
        <f>'All data '!AD90</f>
        <v>18517</v>
      </c>
      <c r="AP90" s="17">
        <f>'All data '!AE90</f>
        <v>25789</v>
      </c>
      <c r="AQ90" s="17">
        <f>'All data '!AF90</f>
        <v>109</v>
      </c>
      <c r="AR90" s="4"/>
    </row>
    <row r="91" spans="1:44" ht="12.75">
      <c r="A91" s="4"/>
      <c r="B91" s="4"/>
      <c r="C91" s="4"/>
      <c r="D91" s="11" t="str">
        <f>'All data '!D91</f>
        <v>arr96114b-4tr-7</v>
      </c>
      <c r="E91" s="2">
        <f>'All data '!E91</f>
        <v>17380</v>
      </c>
      <c r="F91" s="90">
        <f>+E91+(AK91*10^4)</f>
        <v>17414.74</v>
      </c>
      <c r="G91" s="90">
        <f>+E91-(AK91*10^4)</f>
        <v>17345.26</v>
      </c>
      <c r="H91" s="2">
        <f>'All data '!F91</f>
        <v>29739</v>
      </c>
      <c r="I91" s="11">
        <f>'All data '!G91</f>
        <v>5943.000000000001</v>
      </c>
      <c r="J91" s="11">
        <f>'All data '!H91</f>
        <v>3290</v>
      </c>
      <c r="K91" s="81">
        <f>J91-(F91*0.0018)</f>
        <v>3258.653468</v>
      </c>
      <c r="L91" s="3">
        <f>M91+N91+O91</f>
        <v>3258.653467998934</v>
      </c>
      <c r="M91" s="3">
        <f>(H91/232)*((EXP($H$5*$P91))-1)*208</f>
        <v>1909.9840645842437</v>
      </c>
      <c r="N91" s="3">
        <f>((I91/238.04*0.9928))*((EXP($H$6*$P91))-1)*206</f>
        <v>1236.9580639158344</v>
      </c>
      <c r="O91" s="3">
        <f>((I91/235*0.0072))*((EXP($H$7*$P91))-1)*207</f>
        <v>111.7113394988559</v>
      </c>
      <c r="P91" s="8">
        <f>R91*1000000</f>
        <v>1398402134.2750573</v>
      </c>
      <c r="Q91" s="15">
        <f>'All data '!O91</f>
        <v>1398.4267073471956</v>
      </c>
      <c r="R91" s="147">
        <v>1398.4021342750573</v>
      </c>
      <c r="S91" s="16">
        <f>+L91-K91</f>
        <v>-1.0659277904778719E-09</v>
      </c>
      <c r="T91" s="81">
        <f>J91-(G91*0.0018)</f>
        <v>3258.778532</v>
      </c>
      <c r="U91" s="3">
        <f>V91+W91+X91</f>
        <v>3258.7785319990267</v>
      </c>
      <c r="V91" s="80">
        <f>(H91/232)*((EXP($H$5*$Y91))-1)*208</f>
        <v>1910.0535390490702</v>
      </c>
      <c r="W91" s="80">
        <f>((I91/238.04*0.9928))*((EXP($H$6*$Y91))-1)*206</f>
        <v>1237.0064219432684</v>
      </c>
      <c r="X91" s="80">
        <f>((I91/235*0.0072))*((EXP($H$7*$Y91))-1)*207</f>
        <v>111.7185710066882</v>
      </c>
      <c r="Y91" s="82">
        <f>AA91*1000000</f>
        <v>1398451280.4920428</v>
      </c>
      <c r="Z91" s="16">
        <f t="shared" si="31"/>
        <v>0.024573072138309726</v>
      </c>
      <c r="AA91" s="145">
        <v>1398.4512804920428</v>
      </c>
      <c r="AB91" s="16">
        <f>+U91-T91</f>
        <v>-9.731593308970332E-10</v>
      </c>
      <c r="AC91" s="16" t="str">
        <f>'All data '!S91</f>
        <v>session 2</v>
      </c>
      <c r="AD91" s="16">
        <f t="shared" si="33"/>
        <v>-0.02457314484718154</v>
      </c>
      <c r="AE91" s="2" t="str">
        <f>'All data '!T91</f>
        <v>med Th rim</v>
      </c>
      <c r="AF91" s="2">
        <f>'All data '!U91</f>
        <v>0</v>
      </c>
      <c r="AG91" s="63">
        <f>'All data '!V91</f>
        <v>1.738</v>
      </c>
      <c r="AH91" s="63">
        <f>'All data '!X91</f>
        <v>0.5943</v>
      </c>
      <c r="AI91" s="63">
        <f>'All data '!W91</f>
        <v>2.9739</v>
      </c>
      <c r="AJ91" s="63">
        <f>'All data '!Y91</f>
        <v>0.329</v>
      </c>
      <c r="AK91" s="66">
        <f>'All data '!Z91</f>
        <v>0.003474</v>
      </c>
      <c r="AL91" s="66">
        <f>'All data '!AA91</f>
        <v>0.005313</v>
      </c>
      <c r="AM91" s="66">
        <f>'All data '!AB91</f>
        <v>0.015781</v>
      </c>
      <c r="AN91" s="66">
        <f>'All data '!AC91</f>
        <v>0.002207</v>
      </c>
      <c r="AO91" s="17">
        <f>'All data '!AD91</f>
        <v>18511</v>
      </c>
      <c r="AP91" s="17">
        <f>'All data '!AE91</f>
        <v>25784</v>
      </c>
      <c r="AQ91" s="17">
        <f>'All data '!AF91</f>
        <v>109</v>
      </c>
      <c r="AR91" s="4"/>
    </row>
    <row r="92" spans="1:44" ht="12.75">
      <c r="A92" s="4"/>
      <c r="B92" s="4"/>
      <c r="C92" s="4"/>
      <c r="D92" s="11" t="str">
        <f>'All data '!D92</f>
        <v>arr96114b-4tr-8</v>
      </c>
      <c r="E92" s="2">
        <f>'All data '!E92</f>
        <v>16710</v>
      </c>
      <c r="F92" s="90">
        <f>+E92+(AK92*10^4)</f>
        <v>16743.82</v>
      </c>
      <c r="G92" s="90">
        <f>+E92-(AK92*10^4)</f>
        <v>16676.18</v>
      </c>
      <c r="H92" s="2">
        <f>'All data '!F92</f>
        <v>28247</v>
      </c>
      <c r="I92" s="11">
        <f>'All data '!G92</f>
        <v>5304</v>
      </c>
      <c r="J92" s="11">
        <f>'All data '!H92</f>
        <v>3044</v>
      </c>
      <c r="K92" s="81">
        <f>J92-(F92*0.0018)</f>
        <v>3013.861124</v>
      </c>
      <c r="L92" s="3">
        <f>M92+N92+O92</f>
        <v>3013.861123992236</v>
      </c>
      <c r="M92" s="3">
        <f>(H92/232)*((EXP($H$5*$P92))-1)*208</f>
        <v>1811.9010460109182</v>
      </c>
      <c r="N92" s="3">
        <f>((I92/238.04*0.9928))*((EXP($H$6*$P92))-1)*206</f>
        <v>1102.4809107659148</v>
      </c>
      <c r="O92" s="3">
        <f>((I92/235*0.0072))*((EXP($H$7*$P92))-1)*207</f>
        <v>99.47916721540277</v>
      </c>
      <c r="P92" s="8">
        <f>R92*1000000</f>
        <v>1396719282.1549103</v>
      </c>
      <c r="Q92" s="15">
        <f>'All data '!O92</f>
        <v>1396.7451687524265</v>
      </c>
      <c r="R92" s="147">
        <v>1396.7192821549104</v>
      </c>
      <c r="S92" s="16">
        <f>+L92-K92</f>
        <v>-7.763901521684602E-09</v>
      </c>
      <c r="T92" s="81">
        <f>J92-(G92*0.0018)</f>
        <v>3013.982876</v>
      </c>
      <c r="U92" s="3">
        <f>V92+W92+X92</f>
        <v>3013.9828752903213</v>
      </c>
      <c r="V92" s="80">
        <f>(H92/232)*((EXP($H$5*$Y92))-1)*208</f>
        <v>1811.9705562137085</v>
      </c>
      <c r="W92" s="80">
        <f>((I92/238.04*0.9928))*((EXP($H$6*$Y92))-1)*206</f>
        <v>1102.526364187861</v>
      </c>
      <c r="X92" s="80">
        <f>((I92/235*0.0072))*((EXP($H$7*$Y92))-1)*207</f>
        <v>99.48595488875154</v>
      </c>
      <c r="Y92" s="82">
        <f>AA92*1000000</f>
        <v>1396771055.187095</v>
      </c>
      <c r="Z92" s="16">
        <f t="shared" si="31"/>
        <v>0.02588659751609157</v>
      </c>
      <c r="AA92" s="146">
        <v>1396.771055187095</v>
      </c>
      <c r="AB92" s="16">
        <f>+U92-T92</f>
        <v>-7.096787157934159E-07</v>
      </c>
      <c r="AC92" s="16" t="str">
        <f>'All data '!S92</f>
        <v>session 2</v>
      </c>
      <c r="AD92" s="16">
        <f t="shared" si="33"/>
        <v>-0.025886434668564107</v>
      </c>
      <c r="AE92" s="2" t="str">
        <f>'All data '!T92</f>
        <v>med Th rim</v>
      </c>
      <c r="AF92" s="2">
        <f>'All data '!U92</f>
        <v>0</v>
      </c>
      <c r="AG92" s="63">
        <f>'All data '!V92</f>
        <v>1.671</v>
      </c>
      <c r="AH92" s="63">
        <f>'All data '!X92</f>
        <v>0.5304</v>
      </c>
      <c r="AI92" s="63">
        <f>'All data '!W92</f>
        <v>2.8247</v>
      </c>
      <c r="AJ92" s="63">
        <f>'All data '!Y92</f>
        <v>0.3044</v>
      </c>
      <c r="AK92" s="66">
        <f>'All data '!Z92</f>
        <v>0.003382</v>
      </c>
      <c r="AL92" s="66">
        <f>'All data '!AA92</f>
        <v>0.005186</v>
      </c>
      <c r="AM92" s="66">
        <f>'All data '!AB92</f>
        <v>0.015283</v>
      </c>
      <c r="AN92" s="66">
        <f>'All data '!AC92</f>
        <v>0.00216</v>
      </c>
      <c r="AO92" s="17">
        <f>'All data '!AD92</f>
        <v>18514</v>
      </c>
      <c r="AP92" s="17">
        <f>'All data '!AE92</f>
        <v>25791</v>
      </c>
      <c r="AQ92" s="17">
        <f>'All data '!AF92</f>
        <v>109</v>
      </c>
      <c r="AR92" s="4"/>
    </row>
  </sheetData>
  <conditionalFormatting sqref="S10:S92 AB10:AB92">
    <cfRule type="cellIs" priority="1" dxfId="0" operator="lessThan" stopIfTrue="1">
      <formula>-1</formula>
    </cfRule>
    <cfRule type="cellIs" priority="2" dxfId="1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R92"/>
  <sheetViews>
    <sheetView workbookViewId="0" topLeftCell="A1">
      <pane xSplit="4" ySplit="9" topLeftCell="E4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A2" sqref="AA2"/>
    </sheetView>
  </sheetViews>
  <sheetFormatPr defaultColWidth="9.140625" defaultRowHeight="12.75"/>
  <cols>
    <col min="1" max="3" width="1.7109375" style="0" customWidth="1"/>
    <col min="4" max="4" width="15.8515625" style="0" customWidth="1"/>
    <col min="7" max="7" width="10.7109375" style="89" customWidth="1"/>
    <col min="8" max="8" width="9.140625" style="89" customWidth="1"/>
    <col min="11" max="16" width="0" style="0" hidden="1" customWidth="1"/>
    <col min="17" max="17" width="10.7109375" style="0" customWidth="1"/>
    <col min="20" max="25" width="0" style="0" hidden="1" customWidth="1"/>
    <col min="26" max="26" width="9.7109375" style="149" customWidth="1"/>
    <col min="29" max="29" width="0" style="0" hidden="1" customWidth="1"/>
    <col min="30" max="30" width="11.140625" style="150" customWidth="1"/>
    <col min="31" max="31" width="50.421875" style="0" customWidth="1"/>
    <col min="32" max="36" width="0" style="0" hidden="1" customWidth="1"/>
    <col min="37" max="37" width="10.28125" style="0" customWidth="1"/>
    <col min="38" max="38" width="9.7109375" style="0" customWidth="1"/>
    <col min="39" max="39" width="10.57421875" style="0" customWidth="1"/>
    <col min="40" max="40" width="10.421875" style="0" customWidth="1"/>
  </cols>
  <sheetData>
    <row r="1" spans="1:44" ht="12.75">
      <c r="A1" s="4"/>
      <c r="B1" s="4"/>
      <c r="C1" s="4"/>
      <c r="D1" s="69" t="s">
        <v>166</v>
      </c>
      <c r="E1" s="2" t="s">
        <v>191</v>
      </c>
      <c r="F1" s="2"/>
      <c r="G1" s="3"/>
      <c r="H1" s="3"/>
      <c r="I1" s="2"/>
      <c r="J1" s="2"/>
      <c r="K1" s="70"/>
      <c r="L1" s="2"/>
      <c r="M1" s="2"/>
      <c r="N1" s="2"/>
      <c r="O1" s="2"/>
      <c r="P1" s="2"/>
      <c r="Q1" s="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2"/>
      <c r="AF1" s="2"/>
      <c r="AG1" s="60"/>
      <c r="AH1" s="60"/>
      <c r="AI1" s="60"/>
      <c r="AJ1" s="60"/>
      <c r="AK1" s="64"/>
      <c r="AL1" s="64"/>
      <c r="AM1" s="64"/>
      <c r="AN1" s="64"/>
      <c r="AO1" s="4"/>
      <c r="AP1" s="4"/>
      <c r="AQ1" s="4"/>
      <c r="AR1" s="4"/>
    </row>
    <row r="2" spans="1:44" ht="12.75">
      <c r="A2" s="4"/>
      <c r="B2" s="4"/>
      <c r="C2" s="4"/>
      <c r="D2" s="181" t="s">
        <v>190</v>
      </c>
      <c r="E2" s="2"/>
      <c r="F2" s="2"/>
      <c r="G2" s="3"/>
      <c r="H2" s="3"/>
      <c r="I2" s="2"/>
      <c r="J2" s="2"/>
      <c r="K2" s="70"/>
      <c r="L2" s="2"/>
      <c r="M2" s="2"/>
      <c r="N2" s="2"/>
      <c r="O2" s="2"/>
      <c r="P2" s="2"/>
      <c r="Q2" s="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2"/>
      <c r="AF2" s="2"/>
      <c r="AG2" s="60"/>
      <c r="AH2" s="60"/>
      <c r="AI2" s="60"/>
      <c r="AJ2" s="60"/>
      <c r="AK2" s="64"/>
      <c r="AL2" s="64"/>
      <c r="AM2" s="64"/>
      <c r="AN2" s="64"/>
      <c r="AO2" s="4"/>
      <c r="AP2" s="4"/>
      <c r="AQ2" s="4"/>
      <c r="AR2" s="4"/>
    </row>
    <row r="3" spans="1:44" ht="12.75">
      <c r="A3" s="4"/>
      <c r="B3" s="4"/>
      <c r="C3" s="4"/>
      <c r="D3" s="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"/>
      <c r="AF3" s="2"/>
      <c r="AG3" s="60"/>
      <c r="AH3" s="60"/>
      <c r="AI3" s="60"/>
      <c r="AJ3" s="60"/>
      <c r="AK3" s="64"/>
      <c r="AL3" s="64"/>
      <c r="AM3" s="64"/>
      <c r="AN3" s="64"/>
      <c r="AO3" s="4"/>
      <c r="AP3" s="4"/>
      <c r="AQ3" s="4"/>
      <c r="AR3" s="4"/>
    </row>
    <row r="4" spans="1:44" ht="12.75">
      <c r="A4" s="33"/>
      <c r="B4" s="4"/>
      <c r="C4" s="4"/>
      <c r="D4" s="2"/>
      <c r="E4" s="5" t="s">
        <v>0</v>
      </c>
      <c r="F4" s="2"/>
      <c r="G4" s="3"/>
      <c r="H4" s="3"/>
      <c r="I4" s="2"/>
      <c r="J4" s="15" t="s">
        <v>2</v>
      </c>
      <c r="K4" s="70"/>
      <c r="L4" s="2"/>
      <c r="M4" s="2"/>
      <c r="N4" s="2"/>
      <c r="O4" s="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"/>
      <c r="AF4" s="2"/>
      <c r="AG4" s="60"/>
      <c r="AH4" s="60"/>
      <c r="AI4" s="60"/>
      <c r="AJ4" s="60"/>
      <c r="AK4" s="64"/>
      <c r="AL4" s="64"/>
      <c r="AM4" s="64"/>
      <c r="AN4" s="64"/>
      <c r="AO4" s="4"/>
      <c r="AP4" s="4"/>
      <c r="AQ4" s="4"/>
      <c r="AR4" s="4"/>
    </row>
    <row r="5" spans="1:44" ht="12.75">
      <c r="A5" s="34"/>
      <c r="B5" s="4"/>
      <c r="C5" s="4"/>
      <c r="D5" s="2"/>
      <c r="E5" s="2" t="s">
        <v>1</v>
      </c>
      <c r="F5" s="6">
        <f>'All data '!F5</f>
        <v>4.9475E-11</v>
      </c>
      <c r="G5" s="3"/>
      <c r="H5" s="3"/>
      <c r="I5" s="2"/>
      <c r="J5" s="3" t="s">
        <v>4</v>
      </c>
      <c r="K5" s="70"/>
      <c r="L5" s="2"/>
      <c r="M5" s="2"/>
      <c r="N5" s="2"/>
      <c r="O5" s="2"/>
      <c r="P5" s="12" t="s">
        <v>18</v>
      </c>
      <c r="Q5" s="12"/>
      <c r="R5" s="2" t="s">
        <v>136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"/>
      <c r="AF5" s="2"/>
      <c r="AG5" s="60"/>
      <c r="AH5" s="60"/>
      <c r="AI5" s="60"/>
      <c r="AJ5" s="60"/>
      <c r="AK5" s="64"/>
      <c r="AL5" s="64"/>
      <c r="AM5" s="64"/>
      <c r="AN5" s="64"/>
      <c r="AO5" s="4"/>
      <c r="AP5" s="4"/>
      <c r="AQ5" s="4"/>
      <c r="AR5" s="4"/>
    </row>
    <row r="6" spans="1:44" ht="12.75">
      <c r="A6" s="34"/>
      <c r="B6" s="4"/>
      <c r="C6" s="4"/>
      <c r="D6" s="2"/>
      <c r="E6" s="2" t="s">
        <v>3</v>
      </c>
      <c r="F6" s="6">
        <f>'All data '!F6</f>
        <v>1.55125E-10</v>
      </c>
      <c r="G6" s="3"/>
      <c r="H6" s="3"/>
      <c r="I6" s="2"/>
      <c r="J6" s="3" t="s">
        <v>135</v>
      </c>
      <c r="K6" s="70"/>
      <c r="L6" s="2"/>
      <c r="M6" s="2"/>
      <c r="N6" s="2"/>
      <c r="O6" s="2"/>
      <c r="P6" s="12" t="s">
        <v>6</v>
      </c>
      <c r="Q6" s="12"/>
      <c r="R6" s="2" t="s">
        <v>134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"/>
      <c r="AF6" s="2"/>
      <c r="AG6" s="60"/>
      <c r="AH6" s="60"/>
      <c r="AI6" s="60"/>
      <c r="AJ6" s="60"/>
      <c r="AK6" s="64"/>
      <c r="AL6" s="64"/>
      <c r="AM6" s="64"/>
      <c r="AN6" s="64"/>
      <c r="AO6" s="4"/>
      <c r="AP6" s="4"/>
      <c r="AQ6" s="4"/>
      <c r="AR6" s="4"/>
    </row>
    <row r="7" spans="1:44" ht="12.75">
      <c r="A7" s="34"/>
      <c r="B7" s="4"/>
      <c r="C7" s="4"/>
      <c r="D7" s="2"/>
      <c r="E7" s="2" t="s">
        <v>5</v>
      </c>
      <c r="F7" s="6">
        <f>'All data '!F7</f>
        <v>9.8485E-10</v>
      </c>
      <c r="G7" s="3"/>
      <c r="H7" s="3"/>
      <c r="I7" s="2"/>
      <c r="J7" s="3" t="s">
        <v>132</v>
      </c>
      <c r="K7" s="70"/>
      <c r="L7" s="2"/>
      <c r="M7" s="2"/>
      <c r="N7" s="2"/>
      <c r="O7" s="2"/>
      <c r="P7" s="12" t="s">
        <v>6</v>
      </c>
      <c r="Q7" s="12"/>
      <c r="R7" s="13" t="s">
        <v>133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"/>
      <c r="AF7" s="2"/>
      <c r="AG7" s="60"/>
      <c r="AH7" s="60"/>
      <c r="AI7" s="60"/>
      <c r="AJ7" s="60"/>
      <c r="AK7" s="64"/>
      <c r="AL7" s="64"/>
      <c r="AM7" s="64"/>
      <c r="AN7" s="64"/>
      <c r="AO7" s="4"/>
      <c r="AP7" s="4"/>
      <c r="AQ7" s="4"/>
      <c r="AR7" s="4"/>
    </row>
    <row r="8" spans="1:44" ht="12.75">
      <c r="A8" s="4"/>
      <c r="B8" s="4"/>
      <c r="C8" s="4"/>
      <c r="D8" s="1" t="s">
        <v>6</v>
      </c>
      <c r="E8" s="20"/>
      <c r="F8" s="28" t="str">
        <f>'All data '!F8</f>
        <v>Analysis (PPM)</v>
      </c>
      <c r="G8" s="92"/>
      <c r="H8" s="92"/>
      <c r="I8" s="29"/>
      <c r="J8" s="21"/>
      <c r="L8" s="68"/>
      <c r="M8" s="94" t="s">
        <v>171</v>
      </c>
      <c r="N8" s="21" t="s">
        <v>9</v>
      </c>
      <c r="O8" s="21"/>
      <c r="P8" s="1" t="s">
        <v>10</v>
      </c>
      <c r="Q8" s="141" t="s">
        <v>180</v>
      </c>
      <c r="R8" s="74" t="s">
        <v>181</v>
      </c>
      <c r="S8" s="75"/>
      <c r="T8" s="71" t="s">
        <v>161</v>
      </c>
      <c r="U8" s="68"/>
      <c r="V8" s="94" t="s">
        <v>172</v>
      </c>
      <c r="W8" s="21" t="s">
        <v>9</v>
      </c>
      <c r="X8" s="21"/>
      <c r="Y8" s="1" t="s">
        <v>10</v>
      </c>
      <c r="Z8" s="75"/>
      <c r="AA8" s="148" t="s">
        <v>182</v>
      </c>
      <c r="AB8" s="78"/>
      <c r="AC8" s="12"/>
      <c r="AD8" s="78"/>
      <c r="AE8" s="1"/>
      <c r="AF8" s="1" t="str">
        <f>'All data '!U8</f>
        <v>comments2</v>
      </c>
      <c r="AG8" s="61">
        <f>'All data '!V8</f>
        <v>0</v>
      </c>
      <c r="AH8" s="61"/>
      <c r="AI8" s="61"/>
      <c r="AJ8" s="61"/>
      <c r="AK8" s="64"/>
      <c r="AL8" s="64"/>
      <c r="AM8" s="64"/>
      <c r="AN8" s="64"/>
      <c r="AO8" s="18" t="str">
        <f>'All data '!AD8</f>
        <v>Stage coordinates (microns)</v>
      </c>
      <c r="AP8" s="18"/>
      <c r="AQ8" s="18"/>
      <c r="AR8" s="4"/>
    </row>
    <row r="9" spans="1:44" ht="13.5" thickBot="1">
      <c r="A9" s="4"/>
      <c r="B9" s="4"/>
      <c r="C9" s="4"/>
      <c r="D9" s="22" t="s">
        <v>99</v>
      </c>
      <c r="E9" s="23" t="str">
        <f>'All data '!E9</f>
        <v>Y</v>
      </c>
      <c r="F9" s="23" t="str">
        <f>'All data '!F9</f>
        <v>Th</v>
      </c>
      <c r="G9" s="88" t="s">
        <v>167</v>
      </c>
      <c r="H9" s="88" t="s">
        <v>168</v>
      </c>
      <c r="I9" s="23" t="str">
        <f>'All data '!G9</f>
        <v>U</v>
      </c>
      <c r="J9" s="23" t="str">
        <f>'All data '!H9</f>
        <v>Pb</v>
      </c>
      <c r="K9" s="72" t="s">
        <v>15</v>
      </c>
      <c r="L9" s="25" t="s">
        <v>164</v>
      </c>
      <c r="M9" s="96" t="s">
        <v>157</v>
      </c>
      <c r="N9" s="73" t="s">
        <v>158</v>
      </c>
      <c r="O9" s="73" t="s">
        <v>159</v>
      </c>
      <c r="P9" s="26"/>
      <c r="Q9" s="142" t="str">
        <f>'All data '!O9</f>
        <v>Age (Ma)</v>
      </c>
      <c r="R9" s="76" t="s">
        <v>16</v>
      </c>
      <c r="S9" s="76" t="s">
        <v>88</v>
      </c>
      <c r="T9" s="72" t="s">
        <v>15</v>
      </c>
      <c r="U9" s="25" t="s">
        <v>164</v>
      </c>
      <c r="V9" s="96" t="s">
        <v>157</v>
      </c>
      <c r="W9" s="73" t="s">
        <v>158</v>
      </c>
      <c r="X9" s="73" t="s">
        <v>159</v>
      </c>
      <c r="Y9" s="26"/>
      <c r="Z9" s="76" t="s">
        <v>183</v>
      </c>
      <c r="AA9" s="79" t="s">
        <v>16</v>
      </c>
      <c r="AB9" s="79" t="s">
        <v>88</v>
      </c>
      <c r="AC9" s="27" t="str">
        <f>'All data '!S9</f>
        <v>session</v>
      </c>
      <c r="AD9" s="79" t="s">
        <v>183</v>
      </c>
      <c r="AE9" s="25" t="str">
        <f>'All data '!T9</f>
        <v>comments</v>
      </c>
      <c r="AF9" s="32"/>
      <c r="AG9" s="62" t="str">
        <f>'All data '!V9</f>
        <v>Y</v>
      </c>
      <c r="AH9" s="62" t="str">
        <f>'All data '!W9</f>
        <v>Th</v>
      </c>
      <c r="AI9" s="62" t="str">
        <f>'All data '!X9</f>
        <v>U</v>
      </c>
      <c r="AJ9" s="62" t="str">
        <f>'All data '!Y9</f>
        <v>Pb</v>
      </c>
      <c r="AK9" s="65" t="str">
        <f>'All data '!Z9</f>
        <v>Y(1sigma)</v>
      </c>
      <c r="AL9" s="65" t="str">
        <f>'All data '!AA9</f>
        <v>U(1sigma)</v>
      </c>
      <c r="AM9" s="65" t="str">
        <f>'All data '!AB9</f>
        <v>Th(1sigma)</v>
      </c>
      <c r="AN9" s="65" t="str">
        <f>'All data '!AC9</f>
        <v>Pb(1sigma)</v>
      </c>
      <c r="AO9" s="19" t="str">
        <f>'All data '!AD9</f>
        <v>x</v>
      </c>
      <c r="AP9" s="19" t="str">
        <f>'All data '!AE9</f>
        <v>y</v>
      </c>
      <c r="AQ9" s="19" t="str">
        <f>'All data '!AF9</f>
        <v>z</v>
      </c>
      <c r="AR9" s="4"/>
    </row>
    <row r="10" spans="1:44" s="101" customFormat="1" ht="13.5" thickTop="1">
      <c r="A10" s="57"/>
      <c r="B10" s="57"/>
      <c r="C10" s="57"/>
      <c r="D10" s="40" t="str">
        <f>'All data '!D10</f>
        <v>JB54-test</v>
      </c>
      <c r="E10" s="40">
        <f>'All data '!E10</f>
        <v>5080</v>
      </c>
      <c r="F10" s="40">
        <f>'All data '!F10</f>
        <v>34425</v>
      </c>
      <c r="G10" s="125">
        <f aca="true" t="shared" si="0" ref="G10:G41">+F10+(AM10*10^4)</f>
        <v>34619.53</v>
      </c>
      <c r="H10" s="125">
        <f aca="true" t="shared" si="1" ref="H10:H41">+F10-(AM10*10^4)</f>
        <v>34230.47</v>
      </c>
      <c r="I10" s="40">
        <f>'All data '!G10</f>
        <v>4401</v>
      </c>
      <c r="J10" s="40">
        <f>'All data '!H10</f>
        <v>3254</v>
      </c>
      <c r="K10" s="133">
        <f>J10-(E10*0.0018)</f>
        <v>3244.856</v>
      </c>
      <c r="L10" s="127">
        <f>M10+N10+O10</f>
        <v>3244.8559999807394</v>
      </c>
      <c r="M10" s="125">
        <f>(G10/232)*((EXP($F$5*$P10))-1)*208</f>
        <v>2238.462725799491</v>
      </c>
      <c r="N10" s="127">
        <f aca="true" t="shared" si="2" ref="N10:N73">((I10/238.04*0.9928))*((EXP($F$6*$P10))-1)*206</f>
        <v>922.6678518006181</v>
      </c>
      <c r="O10" s="127">
        <f aca="true" t="shared" si="3" ref="O10:O73">((I10/235*0.0072))*((EXP($F$7*$P10))-1)*207</f>
        <v>83.72542238063042</v>
      </c>
      <c r="P10" s="128">
        <f>R10*1000000</f>
        <v>1407531678.7209113</v>
      </c>
      <c r="Q10" s="143">
        <f>'All data '!O10</f>
        <v>1412.6085842138848</v>
      </c>
      <c r="R10" s="147">
        <v>1407.5316787209113</v>
      </c>
      <c r="S10" s="39">
        <f aca="true" t="shared" si="4" ref="S10:S73">+L10-K10</f>
        <v>-1.9260824046796188E-08</v>
      </c>
      <c r="T10" s="133">
        <f>J10-(E10*0.0018)</f>
        <v>3244.856</v>
      </c>
      <c r="U10" s="127">
        <f>V10+W10+X10</f>
        <v>3244.855999979962</v>
      </c>
      <c r="V10" s="125">
        <f>(H10/232)*((EXP($F$5*$Y10))-1)*208</f>
        <v>2229.8964434252603</v>
      </c>
      <c r="W10" s="127">
        <f>((I10/238.04*0.9928))*((EXP($F$6*$Y10))-1)*206</f>
        <v>930.1082923871134</v>
      </c>
      <c r="X10" s="127">
        <f>((I10/235*0.0072))*((EXP($F$7*$Y10))-1)*207</f>
        <v>84.85126416758806</v>
      </c>
      <c r="Y10" s="128">
        <f>AA10*1000000</f>
        <v>1417720357.7139907</v>
      </c>
      <c r="Z10" s="39">
        <f>+Q10-R10</f>
        <v>5.0769054929735375</v>
      </c>
      <c r="AA10" s="145">
        <v>1417.7203577139908</v>
      </c>
      <c r="AB10" s="39">
        <f>+U10-T10</f>
        <v>-2.003844201681204E-08</v>
      </c>
      <c r="AC10" s="39" t="str">
        <f>'All data '!S10</f>
        <v>session 2</v>
      </c>
      <c r="AD10" s="39">
        <f>+Q10-AA10</f>
        <v>-5.111773500105983</v>
      </c>
      <c r="AE10" s="40" t="str">
        <f>'All data '!T10</f>
        <v>Tusas sample standard 1.41 Ga (range 1.4-1.45) @ Umass</v>
      </c>
      <c r="AF10" s="40">
        <f>'All data '!U10</f>
        <v>0</v>
      </c>
      <c r="AG10" s="129">
        <f>'All data '!V10</f>
        <v>0.508</v>
      </c>
      <c r="AH10" s="129">
        <f>'All data '!X10</f>
        <v>0.4401</v>
      </c>
      <c r="AI10" s="129">
        <f>'All data '!W10</f>
        <v>3.4425</v>
      </c>
      <c r="AJ10" s="129">
        <f>'All data '!Y10</f>
        <v>0.3254</v>
      </c>
      <c r="AK10" s="130">
        <f>'All data '!Z10</f>
        <v>0.001648</v>
      </c>
      <c r="AL10" s="130">
        <f>'All data '!AA10</f>
        <v>0.00502</v>
      </c>
      <c r="AM10" s="130">
        <f>'All data '!AB10</f>
        <v>0.019453</v>
      </c>
      <c r="AN10" s="130">
        <f>'All data '!AC10</f>
        <v>0.002148</v>
      </c>
      <c r="AO10" s="41">
        <f>'All data '!AD10</f>
        <v>-11381</v>
      </c>
      <c r="AP10" s="41">
        <f>'All data '!AE10</f>
        <v>16355</v>
      </c>
      <c r="AQ10" s="41">
        <f>'All data '!AF10</f>
        <v>116</v>
      </c>
      <c r="AR10" s="57"/>
    </row>
    <row r="11" spans="1:44" s="101" customFormat="1" ht="12.75">
      <c r="A11" s="57"/>
      <c r="B11" s="57"/>
      <c r="C11" s="57"/>
      <c r="D11" s="40" t="str">
        <f>'All data '!D11</f>
        <v>JB54-test2</v>
      </c>
      <c r="E11" s="40">
        <f>'All data '!E11</f>
        <v>5415</v>
      </c>
      <c r="F11" s="40">
        <f>'All data '!F11</f>
        <v>33787</v>
      </c>
      <c r="G11" s="125">
        <f t="shared" si="0"/>
        <v>33979.03</v>
      </c>
      <c r="H11" s="125">
        <f t="shared" si="1"/>
        <v>33594.97</v>
      </c>
      <c r="I11" s="40">
        <f>'All data '!G11</f>
        <v>5096.000000000001</v>
      </c>
      <c r="J11" s="40">
        <f>'All data '!H11</f>
        <v>3461</v>
      </c>
      <c r="K11" s="133">
        <f>J11-(E11*0.0018)</f>
        <v>3451.253</v>
      </c>
      <c r="L11" s="127">
        <f>M11+N11+O11</f>
        <v>3451.2529999766502</v>
      </c>
      <c r="M11" s="125">
        <f>(G11/232)*((EXP($F$5*$P11))-1)*208</f>
        <v>2252.465784541796</v>
      </c>
      <c r="N11" s="127">
        <f t="shared" si="2"/>
        <v>1097.4032284093526</v>
      </c>
      <c r="O11" s="127">
        <f t="shared" si="3"/>
        <v>101.38398702550151</v>
      </c>
      <c r="P11" s="128">
        <f>R11*1000000</f>
        <v>1441797442.0820382</v>
      </c>
      <c r="Q11" s="143">
        <f>'All data '!O11</f>
        <v>1446.709638240852</v>
      </c>
      <c r="R11" s="147">
        <v>1441.797442082038</v>
      </c>
      <c r="S11" s="39">
        <f t="shared" si="4"/>
        <v>-2.3349912225967273E-08</v>
      </c>
      <c r="T11" s="133">
        <f>J11-(E11*0.0018)</f>
        <v>3451.253</v>
      </c>
      <c r="U11" s="127">
        <f>V11+W11+X11</f>
        <v>3451.252999975719</v>
      </c>
      <c r="V11" s="125">
        <f>(H11/232)*((EXP($F$5*$Y11))-1)*208</f>
        <v>2242.783352532429</v>
      </c>
      <c r="W11" s="127">
        <f aca="true" t="shared" si="5" ref="W11:W74">((I11/238.04*0.9928))*((EXP($F$6*$Y11))-1)*206</f>
        <v>1105.7815271048273</v>
      </c>
      <c r="X11" s="127">
        <f aca="true" t="shared" si="6" ref="X11:X74">((I11/235*0.0072))*((EXP($F$7*$Y11))-1)*207</f>
        <v>102.688120338463</v>
      </c>
      <c r="Y11" s="128">
        <f aca="true" t="shared" si="7" ref="Y11:Y74">AA11*1000000</f>
        <v>1451653420.4757311</v>
      </c>
      <c r="Z11" s="39">
        <f aca="true" t="shared" si="8" ref="Z11:Z74">+Q11-R11</f>
        <v>4.912196158813913</v>
      </c>
      <c r="AA11" s="145">
        <v>1451.653420475731</v>
      </c>
      <c r="AB11" s="39">
        <f aca="true" t="shared" si="9" ref="AB11:AB74">+U11-T11</f>
        <v>-2.428123480058275E-08</v>
      </c>
      <c r="AC11" s="39" t="str">
        <f>'All data '!S11</f>
        <v>session 2</v>
      </c>
      <c r="AD11" s="39">
        <f aca="true" t="shared" si="10" ref="AD11:AD74">+Q11-AA11</f>
        <v>-4.943782234879109</v>
      </c>
      <c r="AE11" s="40" t="str">
        <f>'All data '!T11</f>
        <v>Tusas sample standard 1.41 Ga (range 1.4-1.45) @ Umass</v>
      </c>
      <c r="AF11" s="40">
        <f>'All data '!U11</f>
        <v>0</v>
      </c>
      <c r="AG11" s="131">
        <f>'All data '!V11</f>
        <v>0.5415</v>
      </c>
      <c r="AH11" s="131">
        <f>'All data '!X11</f>
        <v>0.5096</v>
      </c>
      <c r="AI11" s="131">
        <f>'All data '!W11</f>
        <v>3.3787</v>
      </c>
      <c r="AJ11" s="131">
        <f>'All data '!Y11</f>
        <v>0.3461</v>
      </c>
      <c r="AK11" s="132">
        <f>'All data '!Z11</f>
        <v>0.001691</v>
      </c>
      <c r="AL11" s="132">
        <f>'All data '!AA11</f>
        <v>0.005134</v>
      </c>
      <c r="AM11" s="132">
        <f>'All data '!AB11</f>
        <v>0.019203</v>
      </c>
      <c r="AN11" s="132">
        <f>'All data '!AC11</f>
        <v>0.002175</v>
      </c>
      <c r="AO11" s="40">
        <f>'All data '!AD11</f>
        <v>-11370</v>
      </c>
      <c r="AP11" s="40">
        <f>'All data '!AE11</f>
        <v>16355</v>
      </c>
      <c r="AQ11" s="41">
        <f>'All data '!AF11</f>
        <v>116</v>
      </c>
      <c r="AR11" s="57"/>
    </row>
    <row r="12" spans="1:44" ht="12.75">
      <c r="A12" s="4"/>
      <c r="B12" s="4"/>
      <c r="C12" s="4"/>
      <c r="D12" s="11">
        <f>'All data '!D12</f>
        <v>0</v>
      </c>
      <c r="E12" s="2">
        <f>'All data '!E12</f>
        <v>0</v>
      </c>
      <c r="F12" s="2">
        <f>'All data '!F12</f>
        <v>0</v>
      </c>
      <c r="G12" s="90">
        <f t="shared" si="0"/>
        <v>0</v>
      </c>
      <c r="H12" s="90">
        <f t="shared" si="1"/>
        <v>0</v>
      </c>
      <c r="I12" s="11">
        <f>'All data '!G12</f>
        <v>0</v>
      </c>
      <c r="J12" s="11">
        <f>'All data '!H12</f>
        <v>0</v>
      </c>
      <c r="K12" s="83">
        <f aca="true" t="shared" si="11" ref="K12:K75">J12-(E12*0.0018)</f>
        <v>0</v>
      </c>
      <c r="L12" s="3">
        <f aca="true" t="shared" si="12" ref="L12:L87">M12+N12+O12</f>
        <v>0</v>
      </c>
      <c r="M12" s="90">
        <f>(G12/232)*((EXP($F$5*$P12))-1)*208</f>
        <v>0</v>
      </c>
      <c r="N12" s="3">
        <f t="shared" si="2"/>
        <v>0</v>
      </c>
      <c r="O12" s="3">
        <f t="shared" si="3"/>
        <v>0</v>
      </c>
      <c r="P12" s="8">
        <f aca="true" t="shared" si="13" ref="P12:P87">R12*1000000</f>
        <v>0</v>
      </c>
      <c r="Q12" s="15">
        <f>'All data '!O12</f>
        <v>0</v>
      </c>
      <c r="R12" s="144">
        <v>0</v>
      </c>
      <c r="S12" s="16">
        <f t="shared" si="4"/>
        <v>0</v>
      </c>
      <c r="T12" s="83">
        <f>J12-(E12*0.0018)</f>
        <v>0</v>
      </c>
      <c r="U12" s="3">
        <f aca="true" t="shared" si="14" ref="U12:U87">V12+W12+X12</f>
        <v>0</v>
      </c>
      <c r="V12" s="90">
        <f>(H12/232)*((EXP($F$5*$Y12))-1)*208</f>
        <v>0</v>
      </c>
      <c r="W12" s="80">
        <f t="shared" si="5"/>
        <v>0</v>
      </c>
      <c r="X12" s="80">
        <f t="shared" si="6"/>
        <v>0</v>
      </c>
      <c r="Y12" s="82">
        <f t="shared" si="7"/>
        <v>0</v>
      </c>
      <c r="Z12" s="16">
        <f t="shared" si="8"/>
        <v>0</v>
      </c>
      <c r="AA12" s="146">
        <v>0</v>
      </c>
      <c r="AB12" s="16">
        <f t="shared" si="9"/>
        <v>0</v>
      </c>
      <c r="AC12" s="16">
        <f>'All data '!S12</f>
        <v>0</v>
      </c>
      <c r="AD12" s="16">
        <f t="shared" si="10"/>
        <v>0</v>
      </c>
      <c r="AE12" s="2">
        <f>'All data '!T12</f>
        <v>0</v>
      </c>
      <c r="AF12" s="2">
        <f>'All data '!U12</f>
        <v>0</v>
      </c>
      <c r="AG12" s="63">
        <f>'All data '!V12</f>
        <v>0</v>
      </c>
      <c r="AH12" s="63">
        <f>'All data '!X12</f>
        <v>0</v>
      </c>
      <c r="AI12" s="63">
        <f>'All data '!W12</f>
        <v>0</v>
      </c>
      <c r="AJ12" s="63">
        <f>'All data '!Y12</f>
        <v>0</v>
      </c>
      <c r="AK12" s="66">
        <f>'All data '!Z12</f>
        <v>0</v>
      </c>
      <c r="AL12" s="66">
        <f>'All data '!AA12</f>
        <v>0</v>
      </c>
      <c r="AM12" s="66">
        <f>'All data '!AB12</f>
        <v>0</v>
      </c>
      <c r="AN12" s="66">
        <f>'All data '!AC12</f>
        <v>0</v>
      </c>
      <c r="AO12" s="17">
        <f>'All data '!AD12</f>
        <v>0</v>
      </c>
      <c r="AP12" s="17">
        <f>'All data '!AE12</f>
        <v>0</v>
      </c>
      <c r="AQ12" s="17">
        <f>'All data '!AF12</f>
        <v>0</v>
      </c>
      <c r="AR12" s="4"/>
    </row>
    <row r="13" spans="1:44" ht="12.75">
      <c r="A13" s="4"/>
      <c r="B13" s="4"/>
      <c r="C13" s="4"/>
      <c r="D13" s="11" t="str">
        <f>'All data '!D13</f>
        <v>arr96114a-1tr-1</v>
      </c>
      <c r="E13" s="2">
        <f>'All data '!E13</f>
        <v>16766</v>
      </c>
      <c r="F13" s="2">
        <f>'All data '!F13</f>
        <v>23235</v>
      </c>
      <c r="G13" s="90">
        <f t="shared" si="0"/>
        <v>23371.15</v>
      </c>
      <c r="H13" s="90">
        <f t="shared" si="1"/>
        <v>23098.85</v>
      </c>
      <c r="I13" s="11">
        <f>'All data '!G13</f>
        <v>5590.000000000001</v>
      </c>
      <c r="J13" s="11">
        <f>'All data '!H13</f>
        <v>2900</v>
      </c>
      <c r="K13" s="83">
        <f t="shared" si="11"/>
        <v>2869.8212</v>
      </c>
      <c r="L13" s="3">
        <f t="shared" si="12"/>
        <v>2869.821200054508</v>
      </c>
      <c r="M13" s="90">
        <f aca="true" t="shared" si="15" ref="M13:M76">(G13/232)*((EXP($F$5*$P13))-1)*208</f>
        <v>1552.0945545646953</v>
      </c>
      <c r="N13" s="3">
        <f t="shared" si="2"/>
        <v>1206.1478171245208</v>
      </c>
      <c r="O13" s="3">
        <f t="shared" si="3"/>
        <v>111.57882836529194</v>
      </c>
      <c r="P13" s="8">
        <f t="shared" si="13"/>
        <v>1444333702.0672493</v>
      </c>
      <c r="Q13" s="15">
        <f>'All data '!O13</f>
        <v>1448.4725557783593</v>
      </c>
      <c r="R13" s="144">
        <v>1444.3337020672493</v>
      </c>
      <c r="S13" s="16">
        <f t="shared" si="4"/>
        <v>5.450829121400602E-08</v>
      </c>
      <c r="T13" s="83">
        <f aca="true" t="shared" si="16" ref="T13:T76">J13-(E13*0.0018)</f>
        <v>2869.8212</v>
      </c>
      <c r="U13" s="3">
        <f t="shared" si="14"/>
        <v>2869.821200057375</v>
      </c>
      <c r="V13" s="90">
        <f aca="true" t="shared" si="17" ref="V13:V76">(H13/232)*((EXP($F$5*$Y13))-1)*208</f>
        <v>1543.1464614839838</v>
      </c>
      <c r="W13" s="80">
        <f t="shared" si="5"/>
        <v>1213.8891645498577</v>
      </c>
      <c r="X13" s="80">
        <f t="shared" si="6"/>
        <v>112.78557402353356</v>
      </c>
      <c r="Y13" s="82">
        <f t="shared" si="7"/>
        <v>1452633349.4822304</v>
      </c>
      <c r="Z13" s="16">
        <f t="shared" si="8"/>
        <v>4.1388537111099595</v>
      </c>
      <c r="AA13" s="146">
        <v>1452.6333494822304</v>
      </c>
      <c r="AB13" s="16">
        <f t="shared" si="9"/>
        <v>5.737501851399429E-08</v>
      </c>
      <c r="AC13" s="16" t="str">
        <f>'All data '!S13</f>
        <v>session 2</v>
      </c>
      <c r="AD13" s="16">
        <f t="shared" si="10"/>
        <v>-4.16079370387115</v>
      </c>
      <c r="AE13" s="2" t="str">
        <f>'All data '!T13</f>
        <v>high Th core</v>
      </c>
      <c r="AF13" s="2">
        <f>'All data '!U13</f>
        <v>0</v>
      </c>
      <c r="AG13" s="63">
        <f>'All data '!V13</f>
        <v>1.6766</v>
      </c>
      <c r="AH13" s="63">
        <f>'All data '!X13</f>
        <v>0.559</v>
      </c>
      <c r="AI13" s="63">
        <f>'All data '!W13</f>
        <v>2.3235</v>
      </c>
      <c r="AJ13" s="63">
        <f>'All data '!Y13</f>
        <v>0.29</v>
      </c>
      <c r="AK13" s="66">
        <f>'All data '!Z13</f>
        <v>0.003381</v>
      </c>
      <c r="AL13" s="66">
        <f>'All data '!AA13</f>
        <v>0.005225</v>
      </c>
      <c r="AM13" s="66">
        <f>'All data '!AB13</f>
        <v>0.013615</v>
      </c>
      <c r="AN13" s="66">
        <f>'All data '!AC13</f>
        <v>0.002118</v>
      </c>
      <c r="AO13" s="17">
        <f>'All data '!AD13</f>
        <v>-21510</v>
      </c>
      <c r="AP13" s="17">
        <f>'All data '!AE13</f>
        <v>20199</v>
      </c>
      <c r="AQ13" s="17">
        <f>'All data '!AF13</f>
        <v>112</v>
      </c>
      <c r="AR13" s="4"/>
    </row>
    <row r="14" spans="1:44" ht="12.75">
      <c r="A14" s="4"/>
      <c r="B14" s="4"/>
      <c r="C14" s="4"/>
      <c r="D14" s="11" t="str">
        <f>'All data '!D14</f>
        <v>arr96114a-1tr-2</v>
      </c>
      <c r="E14" s="2">
        <f>'All data '!E14</f>
        <v>16608</v>
      </c>
      <c r="F14" s="2">
        <f>'All data '!F14</f>
        <v>23661</v>
      </c>
      <c r="G14" s="90">
        <f t="shared" si="0"/>
        <v>23798.49</v>
      </c>
      <c r="H14" s="90">
        <f t="shared" si="1"/>
        <v>23523.51</v>
      </c>
      <c r="I14" s="11">
        <f>'All data '!G14</f>
        <v>5661.000000000001</v>
      </c>
      <c r="J14" s="11">
        <f>'All data '!H14</f>
        <v>2853</v>
      </c>
      <c r="K14" s="83">
        <f t="shared" si="11"/>
        <v>2823.1056</v>
      </c>
      <c r="L14" s="3">
        <f t="shared" si="12"/>
        <v>2823.105599981274</v>
      </c>
      <c r="M14" s="90">
        <f t="shared" si="15"/>
        <v>1533.563880491011</v>
      </c>
      <c r="N14" s="3">
        <f t="shared" si="2"/>
        <v>1182.496916901108</v>
      </c>
      <c r="O14" s="3">
        <f t="shared" si="3"/>
        <v>107.04480258915444</v>
      </c>
      <c r="P14" s="8">
        <f t="shared" si="13"/>
        <v>1402917378.5743713</v>
      </c>
      <c r="Q14" s="15">
        <f>'All data '!O14</f>
        <v>1406.9366024610756</v>
      </c>
      <c r="R14" s="144">
        <v>1402.9173785743712</v>
      </c>
      <c r="S14" s="16">
        <f t="shared" si="4"/>
        <v>-1.8726041162153706E-08</v>
      </c>
      <c r="T14" s="83">
        <f t="shared" si="16"/>
        <v>2823.1056</v>
      </c>
      <c r="U14" s="3">
        <f t="shared" si="14"/>
        <v>2823.1055999804753</v>
      </c>
      <c r="V14" s="90">
        <f t="shared" si="17"/>
        <v>1524.8604275418475</v>
      </c>
      <c r="W14" s="80">
        <f t="shared" si="5"/>
        <v>1190.0611748318836</v>
      </c>
      <c r="X14" s="80">
        <f t="shared" si="6"/>
        <v>108.1839976067443</v>
      </c>
      <c r="Y14" s="82">
        <f t="shared" si="7"/>
        <v>1410977217.4745026</v>
      </c>
      <c r="Z14" s="16">
        <f t="shared" si="8"/>
        <v>4.019223886704367</v>
      </c>
      <c r="AA14" s="146">
        <v>1410.9772174745026</v>
      </c>
      <c r="AB14" s="16">
        <f t="shared" si="9"/>
        <v>-1.9524577510310337E-08</v>
      </c>
      <c r="AC14" s="16" t="str">
        <f>'All data '!S14</f>
        <v>session 2</v>
      </c>
      <c r="AD14" s="16">
        <f t="shared" si="10"/>
        <v>-4.0406150134269865</v>
      </c>
      <c r="AE14" s="2" t="str">
        <f>'All data '!T14</f>
        <v>high Th core</v>
      </c>
      <c r="AF14" s="2">
        <f>'All data '!U14</f>
        <v>0</v>
      </c>
      <c r="AG14" s="63">
        <f>'All data '!V14</f>
        <v>1.6608</v>
      </c>
      <c r="AH14" s="63">
        <f>'All data '!X14</f>
        <v>0.5661</v>
      </c>
      <c r="AI14" s="63">
        <f>'All data '!W14</f>
        <v>2.3661</v>
      </c>
      <c r="AJ14" s="63">
        <f>'All data '!Y14</f>
        <v>0.2853</v>
      </c>
      <c r="AK14" s="66">
        <f>'All data '!Z14</f>
        <v>0.003362</v>
      </c>
      <c r="AL14" s="66">
        <f>'All data '!AA14</f>
        <v>0.005241</v>
      </c>
      <c r="AM14" s="66">
        <f>'All data '!AB14</f>
        <v>0.013749</v>
      </c>
      <c r="AN14" s="66">
        <f>'All data '!AC14</f>
        <v>0.002108</v>
      </c>
      <c r="AO14" s="17">
        <f>'All data '!AD14</f>
        <v>-21512</v>
      </c>
      <c r="AP14" s="17">
        <f>'All data '!AE14</f>
        <v>20182</v>
      </c>
      <c r="AQ14" s="17">
        <f>'All data '!AF14</f>
        <v>112</v>
      </c>
      <c r="AR14" s="4"/>
    </row>
    <row r="15" spans="1:44" ht="12.75">
      <c r="A15" s="4"/>
      <c r="B15" s="4"/>
      <c r="C15" s="4"/>
      <c r="D15" s="11" t="str">
        <f>'All data '!D15</f>
        <v>arr96114a-1tr-10</v>
      </c>
      <c r="E15" s="2">
        <f>'All data '!E15</f>
        <v>16768</v>
      </c>
      <c r="F15" s="2">
        <f>'All data '!F15</f>
        <v>23123.999999999996</v>
      </c>
      <c r="G15" s="90">
        <f t="shared" si="0"/>
        <v>23259.669999999995</v>
      </c>
      <c r="H15" s="90">
        <f t="shared" si="1"/>
        <v>22988.329999999998</v>
      </c>
      <c r="I15" s="11">
        <f>'All data '!G15</f>
        <v>5535</v>
      </c>
      <c r="J15" s="11">
        <f>'All data '!H15</f>
        <v>2914</v>
      </c>
      <c r="K15" s="83">
        <f t="shared" si="11"/>
        <v>2883.8176</v>
      </c>
      <c r="L15" s="3">
        <f t="shared" si="12"/>
        <v>2883.8176000389744</v>
      </c>
      <c r="M15" s="90">
        <f t="shared" si="15"/>
        <v>1562.1892018099454</v>
      </c>
      <c r="N15" s="3">
        <f t="shared" si="2"/>
        <v>1208.8665862149799</v>
      </c>
      <c r="O15" s="3">
        <f t="shared" si="3"/>
        <v>112.76181201404928</v>
      </c>
      <c r="P15" s="8">
        <f t="shared" si="13"/>
        <v>1460117914.8614657</v>
      </c>
      <c r="Q15" s="15">
        <f>'All data '!O15</f>
        <v>1464.309053160363</v>
      </c>
      <c r="R15" s="144">
        <v>1460.1179148614656</v>
      </c>
      <c r="S15" s="16">
        <f t="shared" si="4"/>
        <v>3.8974576455075294E-08</v>
      </c>
      <c r="T15" s="83">
        <f t="shared" si="16"/>
        <v>2883.8176</v>
      </c>
      <c r="U15" s="3">
        <f t="shared" si="14"/>
        <v>2883.8176000446347</v>
      </c>
      <c r="V15" s="90">
        <f t="shared" si="17"/>
        <v>1553.17910355514</v>
      </c>
      <c r="W15" s="80">
        <f t="shared" si="5"/>
        <v>1216.6476969714147</v>
      </c>
      <c r="X15" s="80">
        <f t="shared" si="6"/>
        <v>113.99079951808037</v>
      </c>
      <c r="Y15" s="82">
        <f t="shared" si="7"/>
        <v>1468522416.1888168</v>
      </c>
      <c r="Z15" s="16">
        <f t="shared" si="8"/>
        <v>4.1911382988973855</v>
      </c>
      <c r="AA15" s="146">
        <v>1468.5224161888168</v>
      </c>
      <c r="AB15" s="16">
        <f t="shared" si="9"/>
        <v>4.463481673155911E-08</v>
      </c>
      <c r="AC15" s="16" t="str">
        <f>'All data '!S15</f>
        <v>session 2</v>
      </c>
      <c r="AD15" s="16">
        <f t="shared" si="10"/>
        <v>-4.213363028453841</v>
      </c>
      <c r="AE15" s="2" t="str">
        <f>'All data '!T15</f>
        <v>high Th core</v>
      </c>
      <c r="AF15" s="2">
        <f>'All data '!U15</f>
        <v>0</v>
      </c>
      <c r="AG15" s="63">
        <f>'All data '!V15</f>
        <v>1.6768</v>
      </c>
      <c r="AH15" s="63">
        <f>'All data '!X15</f>
        <v>0.5535</v>
      </c>
      <c r="AI15" s="63">
        <f>'All data '!W15</f>
        <v>2.3124</v>
      </c>
      <c r="AJ15" s="63">
        <f>'All data '!Y15</f>
        <v>0.2914</v>
      </c>
      <c r="AK15" s="66">
        <f>'All data '!Z15</f>
        <v>0.003383</v>
      </c>
      <c r="AL15" s="66">
        <f>'All data '!AA15</f>
        <v>0.0052</v>
      </c>
      <c r="AM15" s="66">
        <f>'All data '!AB15</f>
        <v>0.013567</v>
      </c>
      <c r="AN15" s="66">
        <f>'All data '!AC15</f>
        <v>0.002122</v>
      </c>
      <c r="AO15" s="17">
        <f>'All data '!AD15</f>
        <v>-21511</v>
      </c>
      <c r="AP15" s="17">
        <f>'All data '!AE15</f>
        <v>20198</v>
      </c>
      <c r="AQ15" s="17">
        <f>'All data '!AF15</f>
        <v>112</v>
      </c>
      <c r="AR15" s="4"/>
    </row>
    <row r="16" spans="1:44" ht="12.75">
      <c r="A16" s="4"/>
      <c r="B16" s="4"/>
      <c r="C16" s="4"/>
      <c r="D16" s="11" t="str">
        <f>'All data '!D16</f>
        <v>arr96114a-1tr-11</v>
      </c>
      <c r="E16" s="2">
        <f>'All data '!E16</f>
        <v>16630</v>
      </c>
      <c r="F16" s="2">
        <f>'All data '!F16</f>
        <v>23120</v>
      </c>
      <c r="G16" s="90">
        <f t="shared" si="0"/>
        <v>23255.66</v>
      </c>
      <c r="H16" s="90">
        <f t="shared" si="1"/>
        <v>22984.34</v>
      </c>
      <c r="I16" s="11">
        <f>'All data '!G16</f>
        <v>5503</v>
      </c>
      <c r="J16" s="11">
        <f>'All data '!H16</f>
        <v>2801</v>
      </c>
      <c r="K16" s="83">
        <f t="shared" si="11"/>
        <v>2771.066</v>
      </c>
      <c r="L16" s="3">
        <f t="shared" si="12"/>
        <v>2771.0659999998707</v>
      </c>
      <c r="M16" s="90">
        <f t="shared" si="15"/>
        <v>1508.296348897008</v>
      </c>
      <c r="N16" s="3">
        <f t="shared" si="2"/>
        <v>1157.505457653752</v>
      </c>
      <c r="O16" s="3">
        <f t="shared" si="3"/>
        <v>105.26419344911041</v>
      </c>
      <c r="P16" s="8">
        <f t="shared" si="13"/>
        <v>1411699284.2286782</v>
      </c>
      <c r="Q16" s="15">
        <f>'All data '!O16</f>
        <v>1415.7888995257658</v>
      </c>
      <c r="R16" s="144">
        <v>1411.6992842286782</v>
      </c>
      <c r="S16" s="16">
        <f t="shared" si="4"/>
        <v>-1.291482476517558E-10</v>
      </c>
      <c r="T16" s="83">
        <f t="shared" si="16"/>
        <v>2771.066</v>
      </c>
      <c r="U16" s="3">
        <f t="shared" si="14"/>
        <v>2771.0659994960806</v>
      </c>
      <c r="V16" s="90">
        <f t="shared" si="17"/>
        <v>1499.667245078776</v>
      </c>
      <c r="W16" s="80">
        <f t="shared" si="5"/>
        <v>1164.9978676401824</v>
      </c>
      <c r="X16" s="80">
        <f t="shared" si="6"/>
        <v>106.40088677712218</v>
      </c>
      <c r="Y16" s="82">
        <f t="shared" si="7"/>
        <v>1419900510.7613037</v>
      </c>
      <c r="Z16" s="16">
        <f t="shared" si="8"/>
        <v>4.089615297087676</v>
      </c>
      <c r="AA16" s="146">
        <v>1419.9005107613036</v>
      </c>
      <c r="AB16" s="16">
        <f t="shared" si="9"/>
        <v>-5.039191819378175E-07</v>
      </c>
      <c r="AC16" s="16" t="str">
        <f>'All data '!S16</f>
        <v>session 2</v>
      </c>
      <c r="AD16" s="16">
        <f t="shared" si="10"/>
        <v>-4.111611235537794</v>
      </c>
      <c r="AE16" s="2" t="str">
        <f>'All data '!T16</f>
        <v>high Th core</v>
      </c>
      <c r="AF16" s="2">
        <f>'All data '!U16</f>
        <v>0</v>
      </c>
      <c r="AG16" s="63">
        <f>'All data '!V16</f>
        <v>1.663</v>
      </c>
      <c r="AH16" s="63">
        <f>'All data '!X16</f>
        <v>0.5503</v>
      </c>
      <c r="AI16" s="63">
        <f>'All data '!W16</f>
        <v>2.312</v>
      </c>
      <c r="AJ16" s="63">
        <f>'All data '!Y16</f>
        <v>0.2801</v>
      </c>
      <c r="AK16" s="66">
        <f>'All data '!Z16</f>
        <v>0.003365</v>
      </c>
      <c r="AL16" s="66">
        <f>'All data '!AA16</f>
        <v>0.00521</v>
      </c>
      <c r="AM16" s="66">
        <f>'All data '!AB16</f>
        <v>0.013566</v>
      </c>
      <c r="AN16" s="66">
        <f>'All data '!AC16</f>
        <v>0.002098</v>
      </c>
      <c r="AO16" s="17">
        <f>'All data '!AD16</f>
        <v>-21511</v>
      </c>
      <c r="AP16" s="17">
        <f>'All data '!AE16</f>
        <v>20191</v>
      </c>
      <c r="AQ16" s="17">
        <f>'All data '!AF16</f>
        <v>112</v>
      </c>
      <c r="AR16" s="4"/>
    </row>
    <row r="17" spans="1:44" ht="12.75">
      <c r="A17" s="4"/>
      <c r="B17" s="4"/>
      <c r="C17" s="4"/>
      <c r="D17" s="11" t="str">
        <f>'All data '!D17</f>
        <v>arr96114a-1tr-12</v>
      </c>
      <c r="E17" s="7">
        <f>'All data '!E17</f>
        <v>17052</v>
      </c>
      <c r="F17" s="2">
        <f>'All data '!F17</f>
        <v>23542</v>
      </c>
      <c r="G17" s="90">
        <f t="shared" si="0"/>
        <v>23679.46</v>
      </c>
      <c r="H17" s="90">
        <f t="shared" si="1"/>
        <v>23404.54</v>
      </c>
      <c r="I17" s="11">
        <f>'All data '!G17</f>
        <v>5792.000000000001</v>
      </c>
      <c r="J17" s="11">
        <f>'All data '!H17</f>
        <v>2899</v>
      </c>
      <c r="K17" s="83">
        <f t="shared" si="11"/>
        <v>2868.3064</v>
      </c>
      <c r="L17" s="3">
        <f t="shared" si="12"/>
        <v>2868.30639974495</v>
      </c>
      <c r="M17" s="90">
        <f t="shared" si="15"/>
        <v>1537.516799320077</v>
      </c>
      <c r="N17" s="3">
        <f t="shared" si="2"/>
        <v>1219.7734315350665</v>
      </c>
      <c r="O17" s="3">
        <f t="shared" si="3"/>
        <v>111.01616888980602</v>
      </c>
      <c r="P17" s="8">
        <f t="shared" si="13"/>
        <v>1413238721.5326595</v>
      </c>
      <c r="Q17" s="15">
        <f>'All data '!O17</f>
        <v>1417.2460482396066</v>
      </c>
      <c r="R17" s="144">
        <v>1413.2387215326596</v>
      </c>
      <c r="S17" s="16">
        <f t="shared" si="4"/>
        <v>-2.5505005396553315E-07</v>
      </c>
      <c r="T17" s="83">
        <f t="shared" si="16"/>
        <v>2868.3064</v>
      </c>
      <c r="U17" s="3">
        <f t="shared" si="14"/>
        <v>2868.306399706941</v>
      </c>
      <c r="V17" s="90">
        <f t="shared" si="17"/>
        <v>1528.6143838208222</v>
      </c>
      <c r="W17" s="80">
        <f t="shared" si="5"/>
        <v>1227.5019197368674</v>
      </c>
      <c r="X17" s="80">
        <f t="shared" si="6"/>
        <v>112.19009614925176</v>
      </c>
      <c r="Y17" s="82">
        <f t="shared" si="7"/>
        <v>1421274438.7731774</v>
      </c>
      <c r="Z17" s="16">
        <f t="shared" si="8"/>
        <v>4.007326706946969</v>
      </c>
      <c r="AA17" s="146">
        <v>1421.2744387731773</v>
      </c>
      <c r="AB17" s="16">
        <f t="shared" si="9"/>
        <v>-2.930587470473256E-07</v>
      </c>
      <c r="AC17" s="16" t="str">
        <f>'All data '!S17</f>
        <v>session 2</v>
      </c>
      <c r="AD17" s="16">
        <f t="shared" si="10"/>
        <v>-4.0283905335707</v>
      </c>
      <c r="AE17" s="2" t="str">
        <f>'All data '!T17</f>
        <v>high Th core</v>
      </c>
      <c r="AF17" s="2">
        <f>'All data '!U17</f>
        <v>0</v>
      </c>
      <c r="AG17" s="63">
        <f>'All data '!V17</f>
        <v>1.7052</v>
      </c>
      <c r="AH17" s="63">
        <f>'All data '!X17</f>
        <v>0.5792</v>
      </c>
      <c r="AI17" s="63">
        <f>'All data '!W17</f>
        <v>2.3542</v>
      </c>
      <c r="AJ17" s="63">
        <f>'All data '!Y17</f>
        <v>0.2899</v>
      </c>
      <c r="AK17" s="66">
        <f>'All data '!Z17</f>
        <v>0.003423</v>
      </c>
      <c r="AL17" s="66">
        <f>'All data '!AA17</f>
        <v>0.005265</v>
      </c>
      <c r="AM17" s="66">
        <f>'All data '!AB17</f>
        <v>0.013746</v>
      </c>
      <c r="AN17" s="66">
        <f>'All data '!AC17</f>
        <v>0.002106</v>
      </c>
      <c r="AO17" s="17">
        <f>'All data '!AD17</f>
        <v>-21505</v>
      </c>
      <c r="AP17" s="17">
        <f>'All data '!AE17</f>
        <v>20191</v>
      </c>
      <c r="AQ17" s="17">
        <f>'All data '!AF17</f>
        <v>112</v>
      </c>
      <c r="AR17" s="4"/>
    </row>
    <row r="18" spans="1:44" ht="12.75">
      <c r="A18" s="4"/>
      <c r="B18" s="4"/>
      <c r="C18" s="4"/>
      <c r="D18" s="9" t="str">
        <f>'All data '!D18</f>
        <v>arr96114a-1tr-13</v>
      </c>
      <c r="E18" s="2">
        <f>'All data '!E18</f>
        <v>17476</v>
      </c>
      <c r="F18" s="2">
        <f>'All data '!F18</f>
        <v>23863</v>
      </c>
      <c r="G18" s="90">
        <f t="shared" si="0"/>
        <v>24001.21</v>
      </c>
      <c r="H18" s="90">
        <f t="shared" si="1"/>
        <v>23724.79</v>
      </c>
      <c r="I18" s="9">
        <f>'All data '!G18</f>
        <v>5722</v>
      </c>
      <c r="J18" s="9">
        <f>'All data '!H18</f>
        <v>2901.0000000000005</v>
      </c>
      <c r="K18" s="83">
        <f t="shared" si="11"/>
        <v>2869.5432000000005</v>
      </c>
      <c r="L18" s="3">
        <f t="shared" si="12"/>
        <v>2869.543199977534</v>
      </c>
      <c r="M18" s="90">
        <f t="shared" si="15"/>
        <v>1556.583762848268</v>
      </c>
      <c r="N18" s="3">
        <f t="shared" si="2"/>
        <v>1203.5145046482737</v>
      </c>
      <c r="O18" s="3">
        <f t="shared" si="3"/>
        <v>109.44493248099256</v>
      </c>
      <c r="P18" s="8">
        <f t="shared" si="13"/>
        <v>1411640726.960432</v>
      </c>
      <c r="Q18" s="15">
        <f>'All data '!O18</f>
        <v>1415.6627811893673</v>
      </c>
      <c r="R18" s="144">
        <v>1411.640726960432</v>
      </c>
      <c r="S18" s="16">
        <f t="shared" si="4"/>
        <v>-2.2466338123194873E-08</v>
      </c>
      <c r="T18" s="83">
        <f t="shared" si="16"/>
        <v>2869.5432000000005</v>
      </c>
      <c r="U18" s="3">
        <f t="shared" si="14"/>
        <v>2869.54319997622</v>
      </c>
      <c r="V18" s="90">
        <f t="shared" si="17"/>
        <v>1547.7601716815059</v>
      </c>
      <c r="W18" s="80">
        <f t="shared" si="5"/>
        <v>1211.1758890117019</v>
      </c>
      <c r="X18" s="80">
        <f t="shared" si="6"/>
        <v>110.6071392830124</v>
      </c>
      <c r="Y18" s="82">
        <f t="shared" si="7"/>
        <v>1419706104.5903585</v>
      </c>
      <c r="Z18" s="16">
        <f t="shared" si="8"/>
        <v>4.022054228935303</v>
      </c>
      <c r="AA18" s="146">
        <v>1419.7061045903586</v>
      </c>
      <c r="AB18" s="16">
        <f t="shared" si="9"/>
        <v>-2.3780557967256755E-08</v>
      </c>
      <c r="AC18" s="16" t="str">
        <f>'All data '!S18</f>
        <v>session 2</v>
      </c>
      <c r="AD18" s="16">
        <f t="shared" si="10"/>
        <v>-4.043323400991312</v>
      </c>
      <c r="AE18" s="2" t="str">
        <f>'All data '!T18</f>
        <v>high Th core</v>
      </c>
      <c r="AF18" s="2">
        <f>'All data '!U18</f>
        <v>0</v>
      </c>
      <c r="AG18" s="63">
        <f>'All data '!V18</f>
        <v>1.7476</v>
      </c>
      <c r="AH18" s="63">
        <f>'All data '!X18</f>
        <v>0.5722</v>
      </c>
      <c r="AI18" s="63">
        <f>'All data '!W18</f>
        <v>2.3863</v>
      </c>
      <c r="AJ18" s="63">
        <f>'All data '!Y18</f>
        <v>0.2901</v>
      </c>
      <c r="AK18" s="66">
        <f>'All data '!Z18</f>
        <v>0.003481</v>
      </c>
      <c r="AL18" s="66">
        <f>'All data '!AA18</f>
        <v>0.005255</v>
      </c>
      <c r="AM18" s="66">
        <f>'All data '!AB18</f>
        <v>0.013821</v>
      </c>
      <c r="AN18" s="66">
        <f>'All data '!AC18</f>
        <v>0.002116</v>
      </c>
      <c r="AO18" s="17">
        <f>'All data '!AD18</f>
        <v>-21501</v>
      </c>
      <c r="AP18" s="17">
        <f>'All data '!AE18</f>
        <v>20196</v>
      </c>
      <c r="AQ18" s="17">
        <f>'All data '!AF18</f>
        <v>112</v>
      </c>
      <c r="AR18" s="4"/>
    </row>
    <row r="19" spans="1:44" ht="12.75">
      <c r="A19" s="4"/>
      <c r="B19" s="4"/>
      <c r="C19" s="4"/>
      <c r="D19" s="9" t="str">
        <f>'All data '!D19</f>
        <v>arr96114a-1tr-3</v>
      </c>
      <c r="E19" s="2">
        <f>'All data '!E19</f>
        <v>16731</v>
      </c>
      <c r="F19" s="2">
        <f>'All data '!F19</f>
        <v>22296</v>
      </c>
      <c r="G19" s="90">
        <f t="shared" si="0"/>
        <v>22429.08</v>
      </c>
      <c r="H19" s="90">
        <f t="shared" si="1"/>
        <v>22162.92</v>
      </c>
      <c r="I19" s="9">
        <f>'All data '!G19</f>
        <v>5689.999999999999</v>
      </c>
      <c r="J19" s="9">
        <f>'All data '!H19</f>
        <v>2834</v>
      </c>
      <c r="K19" s="83">
        <f t="shared" si="11"/>
        <v>2803.8842</v>
      </c>
      <c r="L19" s="3">
        <f t="shared" si="12"/>
        <v>2803.884199657725</v>
      </c>
      <c r="M19" s="90">
        <f t="shared" si="15"/>
        <v>1476.220640697296</v>
      </c>
      <c r="N19" s="3">
        <f t="shared" si="2"/>
        <v>1215.9139953369006</v>
      </c>
      <c r="O19" s="3">
        <f t="shared" si="3"/>
        <v>111.74956362352796</v>
      </c>
      <c r="P19" s="8">
        <f t="shared" si="13"/>
        <v>1431873711.0821867</v>
      </c>
      <c r="Q19" s="15">
        <f>'All data '!O19</f>
        <v>1435.9384728438743</v>
      </c>
      <c r="R19" s="144">
        <v>1431.8737110821867</v>
      </c>
      <c r="S19" s="16">
        <f t="shared" si="4"/>
        <v>-3.4227514333906583E-07</v>
      </c>
      <c r="T19" s="83">
        <f t="shared" si="16"/>
        <v>2803.8842</v>
      </c>
      <c r="U19" s="3">
        <f t="shared" si="14"/>
        <v>2803.884199525981</v>
      </c>
      <c r="V19" s="90">
        <f t="shared" si="17"/>
        <v>1467.3056087615043</v>
      </c>
      <c r="W19" s="80">
        <f t="shared" si="5"/>
        <v>1223.6375168472182</v>
      </c>
      <c r="X19" s="80">
        <f t="shared" si="6"/>
        <v>112.94107391725822</v>
      </c>
      <c r="Y19" s="82">
        <f t="shared" si="7"/>
        <v>1440024552.219455</v>
      </c>
      <c r="Z19" s="16">
        <f t="shared" si="8"/>
        <v>4.064761761687578</v>
      </c>
      <c r="AA19" s="146">
        <v>1440.024552219455</v>
      </c>
      <c r="AB19" s="16">
        <f t="shared" si="9"/>
        <v>-4.740190888696816E-07</v>
      </c>
      <c r="AC19" s="16" t="str">
        <f>'All data '!S19</f>
        <v>session 2</v>
      </c>
      <c r="AD19" s="16">
        <f t="shared" si="10"/>
        <v>-4.086079375580766</v>
      </c>
      <c r="AE19" s="2" t="str">
        <f>'All data '!T19</f>
        <v>high Th core suspect near edge</v>
      </c>
      <c r="AF19" s="2">
        <f>'All data '!U19</f>
        <v>0</v>
      </c>
      <c r="AG19" s="63">
        <f>'All data '!V19</f>
        <v>1.6731</v>
      </c>
      <c r="AH19" s="63">
        <f>'All data '!X19</f>
        <v>0.569</v>
      </c>
      <c r="AI19" s="63">
        <f>'All data '!W19</f>
        <v>2.2296</v>
      </c>
      <c r="AJ19" s="63">
        <f>'All data '!Y19</f>
        <v>0.2834</v>
      </c>
      <c r="AK19" s="66">
        <f>'All data '!Z19</f>
        <v>0.00338</v>
      </c>
      <c r="AL19" s="66">
        <f>'All data '!AA19</f>
        <v>0.005233</v>
      </c>
      <c r="AM19" s="66">
        <f>'All data '!AB19</f>
        <v>0.013308</v>
      </c>
      <c r="AN19" s="66">
        <f>'All data '!AC19</f>
        <v>0.002106</v>
      </c>
      <c r="AO19" s="17">
        <f>'All data '!AD19</f>
        <v>-21529</v>
      </c>
      <c r="AP19" s="17">
        <f>'All data '!AE19</f>
        <v>20185</v>
      </c>
      <c r="AQ19" s="17">
        <f>'All data '!AF19</f>
        <v>112</v>
      </c>
      <c r="AR19" s="4"/>
    </row>
    <row r="20" spans="1:44" ht="12.75">
      <c r="A20" s="4"/>
      <c r="B20" s="4"/>
      <c r="C20" s="4"/>
      <c r="D20" s="9" t="str">
        <f>'All data '!D20</f>
        <v>arr96114a-1tr-21</v>
      </c>
      <c r="E20" s="2">
        <f>'All data '!E20</f>
        <v>17944</v>
      </c>
      <c r="F20" s="2">
        <f>'All data '!F20</f>
        <v>33102</v>
      </c>
      <c r="G20" s="90">
        <f t="shared" si="0"/>
        <v>33271.38</v>
      </c>
      <c r="H20" s="90">
        <f t="shared" si="1"/>
        <v>32932.62</v>
      </c>
      <c r="I20" s="9">
        <f>'All data '!G20</f>
        <v>5050</v>
      </c>
      <c r="J20" s="9">
        <f>'All data '!H20</f>
        <v>3149</v>
      </c>
      <c r="K20" s="83">
        <f t="shared" si="11"/>
        <v>3116.7008</v>
      </c>
      <c r="L20" s="3">
        <f t="shared" si="12"/>
        <v>3116.7007996664674</v>
      </c>
      <c r="M20" s="90">
        <f t="shared" si="15"/>
        <v>2033.2242805349233</v>
      </c>
      <c r="N20" s="3">
        <f t="shared" si="2"/>
        <v>996.4970594139829</v>
      </c>
      <c r="O20" s="3">
        <f t="shared" si="3"/>
        <v>86.97945971756108</v>
      </c>
      <c r="P20" s="8">
        <f t="shared" si="13"/>
        <v>1332772994.8841207</v>
      </c>
      <c r="Q20" s="15">
        <f>'All data '!O20</f>
        <v>1336.8904652808103</v>
      </c>
      <c r="R20" s="144">
        <v>1332.7729948841206</v>
      </c>
      <c r="S20" s="16">
        <f t="shared" si="4"/>
        <v>-3.3353262551827356E-07</v>
      </c>
      <c r="T20" s="83">
        <f t="shared" si="16"/>
        <v>3116.7008</v>
      </c>
      <c r="U20" s="3">
        <f t="shared" si="14"/>
        <v>3116.700799678506</v>
      </c>
      <c r="V20" s="90">
        <f t="shared" si="17"/>
        <v>2025.412375457502</v>
      </c>
      <c r="W20" s="80">
        <f t="shared" si="5"/>
        <v>1003.337012823263</v>
      </c>
      <c r="X20" s="80">
        <f t="shared" si="6"/>
        <v>87.95141139774115</v>
      </c>
      <c r="Y20" s="82">
        <f t="shared" si="7"/>
        <v>1341032116.4837434</v>
      </c>
      <c r="Z20" s="16">
        <f t="shared" si="8"/>
        <v>4.117470396689669</v>
      </c>
      <c r="AA20" s="146">
        <v>1341.0321164837435</v>
      </c>
      <c r="AB20" s="16">
        <f t="shared" si="9"/>
        <v>-3.214940988982562E-07</v>
      </c>
      <c r="AC20" s="16" t="str">
        <f>'All data '!S20</f>
        <v>session 2</v>
      </c>
      <c r="AD20" s="16">
        <f t="shared" si="10"/>
        <v>-4.14165120293319</v>
      </c>
      <c r="AE20" s="2" t="str">
        <f>'All data '!T20</f>
        <v>high Th outer rim suspect?</v>
      </c>
      <c r="AF20" s="2">
        <f>'All data '!U20</f>
        <v>0</v>
      </c>
      <c r="AG20" s="63">
        <f>'All data '!V20</f>
        <v>1.7944</v>
      </c>
      <c r="AH20" s="63">
        <f>'All data '!X20</f>
        <v>0.505</v>
      </c>
      <c r="AI20" s="63">
        <f>'All data '!W20</f>
        <v>3.3102</v>
      </c>
      <c r="AJ20" s="63">
        <f>'All data '!Y20</f>
        <v>0.3149</v>
      </c>
      <c r="AK20" s="66">
        <f>'All data '!Z20</f>
        <v>0.003558</v>
      </c>
      <c r="AL20" s="66">
        <f>'All data '!AA20</f>
        <v>0.005218</v>
      </c>
      <c r="AM20" s="66">
        <f>'All data '!AB20</f>
        <v>0.016938</v>
      </c>
      <c r="AN20" s="66">
        <f>'All data '!AC20</f>
        <v>0.00216</v>
      </c>
      <c r="AO20" s="17">
        <f>'All data '!AD20</f>
        <v>-21492</v>
      </c>
      <c r="AP20" s="17">
        <f>'All data '!AE20</f>
        <v>20171</v>
      </c>
      <c r="AQ20" s="17">
        <f>'All data '!AF20</f>
        <v>112</v>
      </c>
      <c r="AR20" s="4"/>
    </row>
    <row r="21" spans="1:44" ht="12.75">
      <c r="A21" s="4"/>
      <c r="B21" s="4"/>
      <c r="C21" s="4"/>
      <c r="D21" s="9" t="str">
        <f>'All data '!D21</f>
        <v>arr96114a-1tr-22</v>
      </c>
      <c r="E21" s="2">
        <f>'All data '!E21</f>
        <v>14980</v>
      </c>
      <c r="F21" s="2">
        <f>'All data '!F21</f>
        <v>36305</v>
      </c>
      <c r="G21" s="90">
        <f t="shared" si="0"/>
        <v>36484.39</v>
      </c>
      <c r="H21" s="90">
        <f t="shared" si="1"/>
        <v>36125.61</v>
      </c>
      <c r="I21" s="9">
        <f>'All data '!G21</f>
        <v>3902</v>
      </c>
      <c r="J21" s="9">
        <f>'All data '!H21</f>
        <v>2884</v>
      </c>
      <c r="K21" s="83">
        <f t="shared" si="11"/>
        <v>2857.036</v>
      </c>
      <c r="L21" s="3">
        <f t="shared" si="12"/>
        <v>2857.035999782352</v>
      </c>
      <c r="M21" s="90">
        <f t="shared" si="15"/>
        <v>2081.745471905753</v>
      </c>
      <c r="N21" s="3">
        <f t="shared" si="2"/>
        <v>715.5261651452346</v>
      </c>
      <c r="O21" s="3">
        <f t="shared" si="3"/>
        <v>59.764362731364336</v>
      </c>
      <c r="P21" s="8">
        <f t="shared" si="13"/>
        <v>1247075429.4499383</v>
      </c>
      <c r="Q21" s="15">
        <f>'All data '!O21</f>
        <v>1251.291647727577</v>
      </c>
      <c r="R21" s="144">
        <v>1247.0754294499384</v>
      </c>
      <c r="S21" s="16">
        <f t="shared" si="4"/>
        <v>-2.1764799384982325E-07</v>
      </c>
      <c r="T21" s="83">
        <f t="shared" si="16"/>
        <v>2857.036</v>
      </c>
      <c r="U21" s="3">
        <f t="shared" si="14"/>
        <v>2857.035999775286</v>
      </c>
      <c r="V21" s="90">
        <f t="shared" si="17"/>
        <v>2075.696228755104</v>
      </c>
      <c r="W21" s="80">
        <f t="shared" si="5"/>
        <v>720.8683344964365</v>
      </c>
      <c r="X21" s="80">
        <f t="shared" si="6"/>
        <v>60.471436523745425</v>
      </c>
      <c r="Y21" s="82">
        <f t="shared" si="7"/>
        <v>1255535405.880924</v>
      </c>
      <c r="Z21" s="16">
        <f t="shared" si="8"/>
        <v>4.216218277638518</v>
      </c>
      <c r="AA21" s="146">
        <v>1255.535405880924</v>
      </c>
      <c r="AB21" s="16">
        <f t="shared" si="9"/>
        <v>-2.2471385818789713E-07</v>
      </c>
      <c r="AC21" s="16" t="str">
        <f>'All data '!S21</f>
        <v>session 2</v>
      </c>
      <c r="AD21" s="16">
        <f t="shared" si="10"/>
        <v>-4.243758153347017</v>
      </c>
      <c r="AE21" s="2" t="str">
        <f>'All data '!T21</f>
        <v>high Th outer rim suspect?</v>
      </c>
      <c r="AF21" s="2">
        <f>'All data '!U21</f>
        <v>0</v>
      </c>
      <c r="AG21" s="63">
        <f>'All data '!V21</f>
        <v>1.498</v>
      </c>
      <c r="AH21" s="63">
        <f>'All data '!X21</f>
        <v>0.3902</v>
      </c>
      <c r="AI21" s="63">
        <f>'All data '!W21</f>
        <v>3.6305</v>
      </c>
      <c r="AJ21" s="63">
        <f>'All data '!Y21</f>
        <v>0.2884</v>
      </c>
      <c r="AK21" s="66">
        <f>'All data '!Z21</f>
        <v>0.003169</v>
      </c>
      <c r="AL21" s="66">
        <f>'All data '!AA21</f>
        <v>0.005002</v>
      </c>
      <c r="AM21" s="66">
        <f>'All data '!AB21</f>
        <v>0.017939</v>
      </c>
      <c r="AN21" s="66">
        <f>'All data '!AC21</f>
        <v>0.002084</v>
      </c>
      <c r="AO21" s="17">
        <f>'All data '!AD21</f>
        <v>-21474</v>
      </c>
      <c r="AP21" s="17">
        <f>'All data '!AE21</f>
        <v>20190</v>
      </c>
      <c r="AQ21" s="17">
        <f>'All data '!AF21</f>
        <v>112</v>
      </c>
      <c r="AR21" s="4"/>
    </row>
    <row r="22" spans="1:44" ht="12.75">
      <c r="A22" s="4"/>
      <c r="B22" s="4"/>
      <c r="C22" s="4"/>
      <c r="D22" s="9" t="str">
        <f>'All data '!D22</f>
        <v>arr96114a-1tr-4</v>
      </c>
      <c r="E22" s="2">
        <f>'All data '!E22</f>
        <v>17954</v>
      </c>
      <c r="F22" s="2">
        <f>'All data '!F22</f>
        <v>12290.000000000002</v>
      </c>
      <c r="G22" s="90">
        <f t="shared" si="0"/>
        <v>12390.760000000002</v>
      </c>
      <c r="H22" s="90">
        <f t="shared" si="1"/>
        <v>12189.240000000002</v>
      </c>
      <c r="I22" s="9">
        <f>'All data '!G22</f>
        <v>6637.999999999999</v>
      </c>
      <c r="J22" s="9">
        <f>'All data '!H22</f>
        <v>2382</v>
      </c>
      <c r="K22" s="83">
        <f t="shared" si="11"/>
        <v>2349.6828</v>
      </c>
      <c r="L22" s="3">
        <f t="shared" si="12"/>
        <v>2349.6827992349</v>
      </c>
      <c r="M22" s="90">
        <f t="shared" si="15"/>
        <v>810.870046638815</v>
      </c>
      <c r="N22" s="3">
        <f t="shared" si="2"/>
        <v>1409.7803205634139</v>
      </c>
      <c r="O22" s="3">
        <f t="shared" si="3"/>
        <v>129.03243203267076</v>
      </c>
      <c r="P22" s="8">
        <f t="shared" si="13"/>
        <v>1423980408.0243444</v>
      </c>
      <c r="Q22" s="15">
        <f>'All data '!O22</f>
        <v>1427.5302357186977</v>
      </c>
      <c r="R22" s="144">
        <v>1423.9804080243443</v>
      </c>
      <c r="S22" s="16">
        <f t="shared" si="4"/>
        <v>-7.651001396880019E-07</v>
      </c>
      <c r="T22" s="83">
        <f t="shared" si="16"/>
        <v>2349.6828</v>
      </c>
      <c r="U22" s="3">
        <f t="shared" si="14"/>
        <v>2349.68279939653</v>
      </c>
      <c r="V22" s="90">
        <f t="shared" si="17"/>
        <v>801.811015540709</v>
      </c>
      <c r="W22" s="80">
        <f t="shared" si="5"/>
        <v>1417.6358979931122</v>
      </c>
      <c r="X22" s="80">
        <f t="shared" si="6"/>
        <v>130.23588586270876</v>
      </c>
      <c r="Y22" s="82">
        <f t="shared" si="7"/>
        <v>1431095931.4547112</v>
      </c>
      <c r="Z22" s="16">
        <f t="shared" si="8"/>
        <v>3.5498276943533256</v>
      </c>
      <c r="AA22" s="146">
        <v>1431.0959314547113</v>
      </c>
      <c r="AB22" s="16">
        <f t="shared" si="9"/>
        <v>-6.034701982571278E-07</v>
      </c>
      <c r="AC22" s="16" t="str">
        <f>'All data '!S22</f>
        <v>session 2</v>
      </c>
      <c r="AD22" s="16">
        <f t="shared" si="10"/>
        <v>-3.565695736013595</v>
      </c>
      <c r="AE22" s="2" t="str">
        <f>'All data '!T22</f>
        <v>low Th outer core</v>
      </c>
      <c r="AF22" s="2">
        <f>'All data '!U22</f>
        <v>0</v>
      </c>
      <c r="AG22" s="63">
        <f>'All data '!V22</f>
        <v>1.7954</v>
      </c>
      <c r="AH22" s="63">
        <f>'All data '!X22</f>
        <v>0.6638</v>
      </c>
      <c r="AI22" s="63">
        <f>'All data '!W22</f>
        <v>1.229</v>
      </c>
      <c r="AJ22" s="63">
        <f>'All data '!Y22</f>
        <v>0.2382</v>
      </c>
      <c r="AK22" s="66">
        <f>'All data '!Z22</f>
        <v>0.003532</v>
      </c>
      <c r="AL22" s="66">
        <f>'All data '!AA22</f>
        <v>0.005345</v>
      </c>
      <c r="AM22" s="66">
        <f>'All data '!AB22</f>
        <v>0.010076</v>
      </c>
      <c r="AN22" s="66">
        <f>'All data '!AC22</f>
        <v>0.002015</v>
      </c>
      <c r="AO22" s="17">
        <f>'All data '!AD22</f>
        <v>-21497</v>
      </c>
      <c r="AP22" s="17">
        <f>'All data '!AE22</f>
        <v>20210</v>
      </c>
      <c r="AQ22" s="17">
        <f>'All data '!AF22</f>
        <v>112</v>
      </c>
      <c r="AR22" s="4"/>
    </row>
    <row r="23" spans="1:44" ht="12.75">
      <c r="A23" s="4"/>
      <c r="B23" s="4"/>
      <c r="C23" s="4"/>
      <c r="D23" s="9" t="str">
        <f>'All data '!D23</f>
        <v>arr96114a-1tr-7</v>
      </c>
      <c r="E23" s="2">
        <f>'All data '!E23</f>
        <v>16470</v>
      </c>
      <c r="F23" s="2">
        <f>'All data '!F23</f>
        <v>10328</v>
      </c>
      <c r="G23" s="90">
        <f t="shared" si="0"/>
        <v>10421.94</v>
      </c>
      <c r="H23" s="90">
        <f t="shared" si="1"/>
        <v>10234.06</v>
      </c>
      <c r="I23" s="9">
        <f>'All data '!G23</f>
        <v>5335</v>
      </c>
      <c r="J23" s="9">
        <f>'All data '!H23</f>
        <v>2100</v>
      </c>
      <c r="K23" s="83">
        <f t="shared" si="11"/>
        <v>2070.354</v>
      </c>
      <c r="L23" s="3">
        <f t="shared" si="12"/>
        <v>2070.3539999559507</v>
      </c>
      <c r="M23" s="90">
        <f t="shared" si="15"/>
        <v>731.1869007757342</v>
      </c>
      <c r="N23" s="3">
        <f t="shared" si="2"/>
        <v>1221.3976621867648</v>
      </c>
      <c r="O23" s="3">
        <f t="shared" si="3"/>
        <v>117.76943699345158</v>
      </c>
      <c r="P23" s="8">
        <f t="shared" si="13"/>
        <v>1522844297.8056529</v>
      </c>
      <c r="Q23" s="15">
        <f>'All data '!O23</f>
        <v>1527.1116278678098</v>
      </c>
      <c r="R23" s="144">
        <v>1522.8442978056528</v>
      </c>
      <c r="S23" s="16">
        <f t="shared" si="4"/>
        <v>-4.404910214361735E-08</v>
      </c>
      <c r="T23" s="83">
        <f t="shared" si="16"/>
        <v>2070.354</v>
      </c>
      <c r="U23" s="3">
        <f t="shared" si="14"/>
        <v>2070.3539999530776</v>
      </c>
      <c r="V23" s="90">
        <f t="shared" si="17"/>
        <v>722.1942924939</v>
      </c>
      <c r="W23" s="80">
        <f t="shared" si="5"/>
        <v>1229.10741741633</v>
      </c>
      <c r="X23" s="80">
        <f t="shared" si="6"/>
        <v>119.05229004284763</v>
      </c>
      <c r="Y23" s="82">
        <f t="shared" si="7"/>
        <v>1531400148.0279238</v>
      </c>
      <c r="Z23" s="16">
        <f t="shared" si="8"/>
        <v>4.267330062157043</v>
      </c>
      <c r="AA23" s="146">
        <v>1531.400148027924</v>
      </c>
      <c r="AB23" s="16">
        <f t="shared" si="9"/>
        <v>-4.692219590651803E-08</v>
      </c>
      <c r="AC23" s="16" t="str">
        <f>'All data '!S23</f>
        <v>session 2</v>
      </c>
      <c r="AD23" s="16">
        <f t="shared" si="10"/>
        <v>-4.288520160114103</v>
      </c>
      <c r="AE23" s="2" t="str">
        <f>'All data '!T23</f>
        <v>low Th outer core</v>
      </c>
      <c r="AF23" s="2">
        <f>'All data '!U23</f>
        <v>0</v>
      </c>
      <c r="AG23" s="63">
        <f>'All data '!V23</f>
        <v>1.647</v>
      </c>
      <c r="AH23" s="63">
        <f>'All data '!X23</f>
        <v>0.5335</v>
      </c>
      <c r="AI23" s="63">
        <f>'All data '!W23</f>
        <v>1.0328</v>
      </c>
      <c r="AJ23" s="63">
        <f>'All data '!Y23</f>
        <v>0.21</v>
      </c>
      <c r="AK23" s="66">
        <f>'All data '!Z23</f>
        <v>0.003328</v>
      </c>
      <c r="AL23" s="66">
        <f>'All data '!AA23</f>
        <v>0.0051</v>
      </c>
      <c r="AM23" s="66">
        <f>'All data '!AB23</f>
        <v>0.009394</v>
      </c>
      <c r="AN23" s="66">
        <f>'All data '!AC23</f>
        <v>0.001959</v>
      </c>
      <c r="AO23" s="17">
        <f>'All data '!AD23</f>
        <v>-21500</v>
      </c>
      <c r="AP23" s="17">
        <f>'All data '!AE23</f>
        <v>20212</v>
      </c>
      <c r="AQ23" s="17">
        <f>'All data '!AF23</f>
        <v>112</v>
      </c>
      <c r="AR23" s="4"/>
    </row>
    <row r="24" spans="1:44" ht="12.75">
      <c r="A24" s="4"/>
      <c r="B24" s="4"/>
      <c r="C24" s="4"/>
      <c r="D24" s="9" t="str">
        <f>'All data '!D24</f>
        <v>arr96114a-1tr-8</v>
      </c>
      <c r="E24" s="2">
        <f>'All data '!E24</f>
        <v>18338</v>
      </c>
      <c r="F24" s="2">
        <f>'All data '!F24</f>
        <v>12947</v>
      </c>
      <c r="G24" s="90">
        <f t="shared" si="0"/>
        <v>13049.66</v>
      </c>
      <c r="H24" s="90">
        <f t="shared" si="1"/>
        <v>12844.34</v>
      </c>
      <c r="I24" s="9">
        <f>'All data '!G24</f>
        <v>6958</v>
      </c>
      <c r="J24" s="9">
        <f>'All data '!H24</f>
        <v>2494</v>
      </c>
      <c r="K24" s="83">
        <f t="shared" si="11"/>
        <v>2460.9916</v>
      </c>
      <c r="L24" s="3">
        <f t="shared" si="12"/>
        <v>2460.991599638769</v>
      </c>
      <c r="M24" s="90">
        <f t="shared" si="15"/>
        <v>852.0845703140042</v>
      </c>
      <c r="N24" s="3">
        <f t="shared" si="2"/>
        <v>1474.1953422692761</v>
      </c>
      <c r="O24" s="3">
        <f t="shared" si="3"/>
        <v>134.7116870554888</v>
      </c>
      <c r="P24" s="8">
        <f t="shared" si="13"/>
        <v>1420913185.8207493</v>
      </c>
      <c r="Q24" s="15">
        <f>'All data '!O24</f>
        <v>1424.3526106534482</v>
      </c>
      <c r="R24" s="144">
        <v>1420.9131858207493</v>
      </c>
      <c r="S24" s="16">
        <f t="shared" si="4"/>
        <v>-3.612308319134172E-07</v>
      </c>
      <c r="T24" s="83">
        <f t="shared" si="16"/>
        <v>2460.9916</v>
      </c>
      <c r="U24" s="3">
        <f t="shared" si="14"/>
        <v>2460.9915997493063</v>
      </c>
      <c r="V24" s="90">
        <f t="shared" si="17"/>
        <v>842.8924891985708</v>
      </c>
      <c r="W24" s="80">
        <f t="shared" si="5"/>
        <v>1482.1690842450985</v>
      </c>
      <c r="X24" s="80">
        <f t="shared" si="6"/>
        <v>135.93002630563691</v>
      </c>
      <c r="Y24" s="82">
        <f t="shared" si="7"/>
        <v>1427806972.6548007</v>
      </c>
      <c r="Z24" s="16">
        <f t="shared" si="8"/>
        <v>3.4394248326989327</v>
      </c>
      <c r="AA24" s="146">
        <v>1427.8069726548006</v>
      </c>
      <c r="AB24" s="16">
        <f t="shared" si="9"/>
        <v>-2.506935743440408E-07</v>
      </c>
      <c r="AC24" s="16" t="str">
        <f>'All data '!S24</f>
        <v>session 2</v>
      </c>
      <c r="AD24" s="16">
        <f t="shared" si="10"/>
        <v>-3.454362001352365</v>
      </c>
      <c r="AE24" s="2" t="str">
        <f>'All data '!T24</f>
        <v>low Th outer core</v>
      </c>
      <c r="AF24" s="2">
        <f>'All data '!U24</f>
        <v>0</v>
      </c>
      <c r="AG24" s="63">
        <f>'All data '!V24</f>
        <v>1.8338</v>
      </c>
      <c r="AH24" s="63">
        <f>'All data '!X24</f>
        <v>0.6958</v>
      </c>
      <c r="AI24" s="63">
        <f>'All data '!W24</f>
        <v>1.2947</v>
      </c>
      <c r="AJ24" s="63">
        <f>'All data '!Y24</f>
        <v>0.2494</v>
      </c>
      <c r="AK24" s="66">
        <f>'All data '!Z24</f>
        <v>0.00359</v>
      </c>
      <c r="AL24" s="66">
        <f>'All data '!AA24</f>
        <v>0.005392</v>
      </c>
      <c r="AM24" s="66">
        <f>'All data '!AB24</f>
        <v>0.010266</v>
      </c>
      <c r="AN24" s="66">
        <f>'All data '!AC24</f>
        <v>0.002034</v>
      </c>
      <c r="AO24" s="17">
        <f>'All data '!AD24</f>
        <v>-21495</v>
      </c>
      <c r="AP24" s="17">
        <f>'All data '!AE24</f>
        <v>20214</v>
      </c>
      <c r="AQ24" s="17">
        <f>'All data '!AF24</f>
        <v>112</v>
      </c>
      <c r="AR24" s="4"/>
    </row>
    <row r="25" spans="1:44" ht="12.75">
      <c r="A25" s="4"/>
      <c r="B25" s="4"/>
      <c r="C25" s="4"/>
      <c r="D25" s="9" t="str">
        <f>'All data '!D25</f>
        <v>arr96114a-1tr-9</v>
      </c>
      <c r="E25" s="2">
        <f>'All data '!E25</f>
        <v>16897</v>
      </c>
      <c r="F25" s="2">
        <f>'All data '!F25</f>
        <v>13595</v>
      </c>
      <c r="G25" s="90">
        <f t="shared" si="0"/>
        <v>13699.79</v>
      </c>
      <c r="H25" s="90">
        <f t="shared" si="1"/>
        <v>13490.21</v>
      </c>
      <c r="I25" s="9">
        <f>'All data '!G25</f>
        <v>6555</v>
      </c>
      <c r="J25" s="9">
        <f>'All data '!H25</f>
        <v>2454</v>
      </c>
      <c r="K25" s="83">
        <f t="shared" si="11"/>
        <v>2423.5854</v>
      </c>
      <c r="L25" s="3">
        <f t="shared" si="12"/>
        <v>2423.5853998212665</v>
      </c>
      <c r="M25" s="90">
        <f t="shared" si="15"/>
        <v>899.0898867001182</v>
      </c>
      <c r="N25" s="3">
        <f t="shared" si="2"/>
        <v>1396.4231305965372</v>
      </c>
      <c r="O25" s="3">
        <f t="shared" si="3"/>
        <v>128.07238252461073</v>
      </c>
      <c r="P25" s="8">
        <f t="shared" si="13"/>
        <v>1427898430.1189036</v>
      </c>
      <c r="Q25" s="15">
        <f>'All data '!O25</f>
        <v>1431.5081617542671</v>
      </c>
      <c r="R25" s="144">
        <v>1427.8984301189037</v>
      </c>
      <c r="S25" s="16">
        <f t="shared" si="4"/>
        <v>-1.7873344404506497E-07</v>
      </c>
      <c r="T25" s="83">
        <f t="shared" si="16"/>
        <v>2423.5854</v>
      </c>
      <c r="U25" s="3">
        <f t="shared" si="14"/>
        <v>2423.585399811326</v>
      </c>
      <c r="V25" s="90">
        <f t="shared" si="17"/>
        <v>889.9831870354619</v>
      </c>
      <c r="W25" s="80">
        <f t="shared" si="5"/>
        <v>1404.31657681531</v>
      </c>
      <c r="X25" s="80">
        <f t="shared" si="6"/>
        <v>129.28563596055375</v>
      </c>
      <c r="Y25" s="82">
        <f t="shared" si="7"/>
        <v>1435134319.743533</v>
      </c>
      <c r="Z25" s="16">
        <f t="shared" si="8"/>
        <v>3.6097316353634596</v>
      </c>
      <c r="AA25" s="146">
        <v>1435.1343197435328</v>
      </c>
      <c r="AB25" s="16">
        <f t="shared" si="9"/>
        <v>-1.886737663880922E-07</v>
      </c>
      <c r="AC25" s="16" t="str">
        <f>'All data '!S25</f>
        <v>session 2</v>
      </c>
      <c r="AD25" s="16">
        <f t="shared" si="10"/>
        <v>-3.626157989265721</v>
      </c>
      <c r="AE25" s="2" t="str">
        <f>'All data '!T25</f>
        <v>low Th outer core</v>
      </c>
      <c r="AF25" s="2">
        <f>'All data '!U25</f>
        <v>0</v>
      </c>
      <c r="AG25" s="63">
        <f>'All data '!V25</f>
        <v>1.6897</v>
      </c>
      <c r="AH25" s="63">
        <f>'All data '!X25</f>
        <v>0.6555</v>
      </c>
      <c r="AI25" s="63">
        <f>'All data '!W25</f>
        <v>1.3595</v>
      </c>
      <c r="AJ25" s="63">
        <f>'All data '!Y25</f>
        <v>0.2454</v>
      </c>
      <c r="AK25" s="66">
        <f>'All data '!Z25</f>
        <v>0.003392</v>
      </c>
      <c r="AL25" s="66">
        <f>'All data '!AA25</f>
        <v>0.005339</v>
      </c>
      <c r="AM25" s="66">
        <f>'All data '!AB25</f>
        <v>0.010479</v>
      </c>
      <c r="AN25" s="66">
        <f>'All data '!AC25</f>
        <v>0.002023</v>
      </c>
      <c r="AO25" s="17">
        <f>'All data '!AD25</f>
        <v>-21494</v>
      </c>
      <c r="AP25" s="17">
        <f>'All data '!AE25</f>
        <v>20211</v>
      </c>
      <c r="AQ25" s="17">
        <f>'All data '!AF25</f>
        <v>112</v>
      </c>
      <c r="AR25" s="4"/>
    </row>
    <row r="26" spans="1:44" ht="12.75">
      <c r="A26" s="4"/>
      <c r="B26" s="4"/>
      <c r="C26" s="4"/>
      <c r="D26" s="9" t="str">
        <f>'All data '!D26</f>
        <v>arr96114a-1tr-14</v>
      </c>
      <c r="E26" s="2">
        <f>'All data '!E26</f>
        <v>16955</v>
      </c>
      <c r="F26" s="2">
        <f>'All data '!F26</f>
        <v>11027</v>
      </c>
      <c r="G26" s="90">
        <f t="shared" si="0"/>
        <v>11123.38</v>
      </c>
      <c r="H26" s="90">
        <f t="shared" si="1"/>
        <v>10930.62</v>
      </c>
      <c r="I26" s="9">
        <f>'All data '!G26</f>
        <v>6124.000000000001</v>
      </c>
      <c r="J26" s="9">
        <f>'All data '!H26</f>
        <v>2267</v>
      </c>
      <c r="K26" s="83">
        <f t="shared" si="11"/>
        <v>2236.481</v>
      </c>
      <c r="L26" s="3">
        <f t="shared" si="12"/>
        <v>2236.4809998915835</v>
      </c>
      <c r="M26" s="90">
        <f t="shared" si="15"/>
        <v>755.4597726128395</v>
      </c>
      <c r="N26" s="3">
        <f t="shared" si="2"/>
        <v>1353.695226493872</v>
      </c>
      <c r="O26" s="3">
        <f t="shared" si="3"/>
        <v>127.326000784872</v>
      </c>
      <c r="P26" s="8">
        <f t="shared" si="13"/>
        <v>1475912712.1273854</v>
      </c>
      <c r="Q26" s="15">
        <f>'All data '!O26</f>
        <v>1479.7257688104066</v>
      </c>
      <c r="R26" s="144">
        <v>1475.9127121273855</v>
      </c>
      <c r="S26" s="16">
        <f t="shared" si="4"/>
        <v>-1.084167706721928E-07</v>
      </c>
      <c r="T26" s="83">
        <f t="shared" si="16"/>
        <v>2236.481</v>
      </c>
      <c r="U26" s="3">
        <f t="shared" si="14"/>
        <v>2236.4809998806436</v>
      </c>
      <c r="V26" s="90">
        <f t="shared" si="17"/>
        <v>746.3557082868143</v>
      </c>
      <c r="W26" s="80">
        <f t="shared" si="5"/>
        <v>1361.543706932706</v>
      </c>
      <c r="X26" s="80">
        <f t="shared" si="6"/>
        <v>128.581584661123</v>
      </c>
      <c r="Y26" s="82">
        <f t="shared" si="7"/>
        <v>1483556346.7169251</v>
      </c>
      <c r="Z26" s="16">
        <f t="shared" si="8"/>
        <v>3.813056683021159</v>
      </c>
      <c r="AA26" s="146">
        <v>1483.5563467169252</v>
      </c>
      <c r="AB26" s="16">
        <f t="shared" si="9"/>
        <v>-1.1935662769246846E-07</v>
      </c>
      <c r="AC26" s="16" t="str">
        <f>'All data '!S26</f>
        <v>session 2</v>
      </c>
      <c r="AD26" s="16">
        <f t="shared" si="10"/>
        <v>-3.830577906518556</v>
      </c>
      <c r="AE26" s="2" t="str">
        <f>'All data '!T26</f>
        <v>low Th outer core</v>
      </c>
      <c r="AF26" s="2">
        <f>'All data '!U26</f>
        <v>0</v>
      </c>
      <c r="AG26" s="63">
        <f>'All data '!V26</f>
        <v>1.6955</v>
      </c>
      <c r="AH26" s="63">
        <f>'All data '!X26</f>
        <v>0.6124</v>
      </c>
      <c r="AI26" s="63">
        <f>'All data '!W26</f>
        <v>1.1027</v>
      </c>
      <c r="AJ26" s="63">
        <f>'All data '!Y26</f>
        <v>0.2267</v>
      </c>
      <c r="AK26" s="66">
        <f>'All data '!Z26</f>
        <v>0.003391</v>
      </c>
      <c r="AL26" s="66">
        <f>'All data '!AA26</f>
        <v>0.005241</v>
      </c>
      <c r="AM26" s="66">
        <f>'All data '!AB26</f>
        <v>0.009638</v>
      </c>
      <c r="AN26" s="66">
        <f>'All data '!AC26</f>
        <v>0.001992</v>
      </c>
      <c r="AO26" s="17">
        <f>'All data '!AD26</f>
        <v>-21531</v>
      </c>
      <c r="AP26" s="17">
        <f>'All data '!AE26</f>
        <v>20182</v>
      </c>
      <c r="AQ26" s="17">
        <f>'All data '!AF26</f>
        <v>112</v>
      </c>
      <c r="AR26" s="4"/>
    </row>
    <row r="27" spans="1:44" ht="12.75">
      <c r="A27" s="4"/>
      <c r="B27" s="4"/>
      <c r="C27" s="4"/>
      <c r="D27" s="9" t="str">
        <f>'All data '!D27</f>
        <v>arr96114a-1tr-15</v>
      </c>
      <c r="E27" s="2">
        <f>'All data '!E27</f>
        <v>16274</v>
      </c>
      <c r="F27" s="2">
        <f>'All data '!F27</f>
        <v>12525</v>
      </c>
      <c r="G27" s="90">
        <f t="shared" si="0"/>
        <v>12625.97</v>
      </c>
      <c r="H27" s="90">
        <f t="shared" si="1"/>
        <v>12424.03</v>
      </c>
      <c r="I27" s="9">
        <f>'All data '!G27</f>
        <v>6018</v>
      </c>
      <c r="J27" s="9">
        <f>'All data '!H27</f>
        <v>2353</v>
      </c>
      <c r="K27" s="83">
        <f t="shared" si="11"/>
        <v>2323.7068</v>
      </c>
      <c r="L27" s="3">
        <f t="shared" si="12"/>
        <v>2323.7068001879056</v>
      </c>
      <c r="M27" s="90">
        <f t="shared" si="15"/>
        <v>861.1846586946889</v>
      </c>
      <c r="N27" s="3">
        <f t="shared" si="2"/>
        <v>1336.41642840987</v>
      </c>
      <c r="O27" s="3">
        <f t="shared" si="3"/>
        <v>126.10571308334697</v>
      </c>
      <c r="P27" s="8">
        <f t="shared" si="13"/>
        <v>1482010648.2963262</v>
      </c>
      <c r="Q27" s="15">
        <f>'All data '!O27</f>
        <v>1485.9022652034344</v>
      </c>
      <c r="R27" s="144">
        <v>1482.010648296326</v>
      </c>
      <c r="S27" s="16">
        <f t="shared" si="4"/>
        <v>1.8790569811244495E-07</v>
      </c>
      <c r="T27" s="83">
        <f t="shared" si="16"/>
        <v>2323.7068</v>
      </c>
      <c r="U27" s="3">
        <f t="shared" si="14"/>
        <v>2323.706800197496</v>
      </c>
      <c r="V27" s="90">
        <f t="shared" si="17"/>
        <v>852.0381711989767</v>
      </c>
      <c r="W27" s="80">
        <f t="shared" si="5"/>
        <v>1344.295897438319</v>
      </c>
      <c r="X27" s="80">
        <f t="shared" si="6"/>
        <v>127.37273156019984</v>
      </c>
      <c r="Y27" s="82">
        <f t="shared" si="7"/>
        <v>1489812148.9993336</v>
      </c>
      <c r="Z27" s="16">
        <f t="shared" si="8"/>
        <v>3.8916169071083004</v>
      </c>
      <c r="AA27" s="146">
        <v>1489.8121489993337</v>
      </c>
      <c r="AB27" s="16">
        <f t="shared" si="9"/>
        <v>1.974958649952896E-07</v>
      </c>
      <c r="AC27" s="16" t="str">
        <f>'All data '!S27</f>
        <v>session 2</v>
      </c>
      <c r="AD27" s="16">
        <f t="shared" si="10"/>
        <v>-3.9098837958993045</v>
      </c>
      <c r="AE27" s="2" t="str">
        <f>'All data '!T27</f>
        <v>low Th outer core</v>
      </c>
      <c r="AF27" s="2">
        <f>'All data '!U27</f>
        <v>0</v>
      </c>
      <c r="AG27" s="63">
        <f>'All data '!V27</f>
        <v>1.6274</v>
      </c>
      <c r="AH27" s="63">
        <f>'All data '!X27</f>
        <v>0.6018</v>
      </c>
      <c r="AI27" s="63">
        <f>'All data '!W27</f>
        <v>1.2525</v>
      </c>
      <c r="AJ27" s="63">
        <f>'All data '!Y27</f>
        <v>0.2353</v>
      </c>
      <c r="AK27" s="66">
        <f>'All data '!Z27</f>
        <v>0.003296</v>
      </c>
      <c r="AL27" s="66">
        <f>'All data '!AA27</f>
        <v>0.005222</v>
      </c>
      <c r="AM27" s="66">
        <f>'All data '!AB27</f>
        <v>0.010097</v>
      </c>
      <c r="AN27" s="66">
        <f>'All data '!AC27</f>
        <v>0.002015</v>
      </c>
      <c r="AO27" s="17">
        <f>'All data '!AD27</f>
        <v>-21537</v>
      </c>
      <c r="AP27" s="17">
        <f>'All data '!AE27</f>
        <v>20171</v>
      </c>
      <c r="AQ27" s="17">
        <f>'All data '!AF27</f>
        <v>112</v>
      </c>
      <c r="AR27" s="4"/>
    </row>
    <row r="28" spans="1:44" ht="12.75">
      <c r="A28" s="4"/>
      <c r="B28" s="4"/>
      <c r="C28" s="4"/>
      <c r="D28" s="9" t="str">
        <f>'All data '!D28</f>
        <v>arr96114a-1tr-16</v>
      </c>
      <c r="E28" s="2">
        <f>'All data '!E28</f>
        <v>16377</v>
      </c>
      <c r="F28" s="2">
        <f>'All data '!F28</f>
        <v>17037</v>
      </c>
      <c r="G28" s="90">
        <f t="shared" si="0"/>
        <v>17153</v>
      </c>
      <c r="H28" s="90">
        <f t="shared" si="1"/>
        <v>16921</v>
      </c>
      <c r="I28" s="9">
        <f>'All data '!G28</f>
        <v>6465.999999999999</v>
      </c>
      <c r="J28" s="9">
        <f>'All data '!H28</f>
        <v>2658</v>
      </c>
      <c r="K28" s="83">
        <f t="shared" si="11"/>
        <v>2628.5214</v>
      </c>
      <c r="L28" s="3">
        <f t="shared" si="12"/>
        <v>2628.5213997119513</v>
      </c>
      <c r="M28" s="90">
        <f t="shared" si="15"/>
        <v>1125.323112522334</v>
      </c>
      <c r="N28" s="3">
        <f t="shared" si="2"/>
        <v>1376.9443132464667</v>
      </c>
      <c r="O28" s="3">
        <f t="shared" si="3"/>
        <v>126.25397394315088</v>
      </c>
      <c r="P28" s="8">
        <f t="shared" si="13"/>
        <v>1427415835.4531643</v>
      </c>
      <c r="Q28" s="15">
        <f>'All data '!O28</f>
        <v>1431.1248649609556</v>
      </c>
      <c r="R28" s="144">
        <v>1427.4158354531644</v>
      </c>
      <c r="S28" s="16">
        <f t="shared" si="4"/>
        <v>-2.880487954826094E-07</v>
      </c>
      <c r="T28" s="83">
        <f t="shared" si="16"/>
        <v>2628.5214</v>
      </c>
      <c r="U28" s="3">
        <f t="shared" si="14"/>
        <v>2628.5213996740376</v>
      </c>
      <c r="V28" s="90">
        <f t="shared" si="17"/>
        <v>1116.0930945669356</v>
      </c>
      <c r="W28" s="80">
        <f t="shared" si="5"/>
        <v>1384.9449868019763</v>
      </c>
      <c r="X28" s="80">
        <f t="shared" si="6"/>
        <v>127.48331830512575</v>
      </c>
      <c r="Y28" s="82">
        <f t="shared" si="7"/>
        <v>1434851411.3394954</v>
      </c>
      <c r="Z28" s="16">
        <f t="shared" si="8"/>
        <v>3.7090295077912288</v>
      </c>
      <c r="AA28" s="146">
        <v>1434.8514113394954</v>
      </c>
      <c r="AB28" s="16">
        <f t="shared" si="9"/>
        <v>-3.259624463680666E-07</v>
      </c>
      <c r="AC28" s="16" t="str">
        <f>'All data '!S28</f>
        <v>session 2</v>
      </c>
      <c r="AD28" s="16">
        <f t="shared" si="10"/>
        <v>-3.7265463785397515</v>
      </c>
      <c r="AE28" s="2" t="str">
        <f>'All data '!T28</f>
        <v>low Th outer core</v>
      </c>
      <c r="AF28" s="2">
        <f>'All data '!U28</f>
        <v>0</v>
      </c>
      <c r="AG28" s="63">
        <f>'All data '!V28</f>
        <v>1.6377</v>
      </c>
      <c r="AH28" s="63">
        <f>'All data '!X28</f>
        <v>0.6466</v>
      </c>
      <c r="AI28" s="63">
        <f>'All data '!W28</f>
        <v>1.7037</v>
      </c>
      <c r="AJ28" s="63">
        <f>'All data '!Y28</f>
        <v>0.2658</v>
      </c>
      <c r="AK28" s="66">
        <f>'All data '!Z28</f>
        <v>0.003322</v>
      </c>
      <c r="AL28" s="66">
        <f>'All data '!AA28</f>
        <v>0.005327</v>
      </c>
      <c r="AM28" s="66">
        <f>'All data '!AB28</f>
        <v>0.0116</v>
      </c>
      <c r="AN28" s="66">
        <f>'All data '!AC28</f>
        <v>0.002064</v>
      </c>
      <c r="AO28" s="17">
        <f>'All data '!AD28</f>
        <v>-21530</v>
      </c>
      <c r="AP28" s="17">
        <f>'All data '!AE28</f>
        <v>20174</v>
      </c>
      <c r="AQ28" s="17">
        <f>'All data '!AF28</f>
        <v>112</v>
      </c>
      <c r="AR28" s="4"/>
    </row>
    <row r="29" spans="1:44" ht="12.75">
      <c r="A29" s="4"/>
      <c r="B29" s="4"/>
      <c r="C29" s="4"/>
      <c r="D29" s="9" t="str">
        <f>'All data '!D29</f>
        <v>arr96114a-1tr-17</v>
      </c>
      <c r="E29" s="2">
        <f>'All data '!E29</f>
        <v>16972</v>
      </c>
      <c r="F29" s="2">
        <f>'All data '!F29</f>
        <v>15148</v>
      </c>
      <c r="G29" s="90">
        <f t="shared" si="0"/>
        <v>15257.97</v>
      </c>
      <c r="H29" s="90">
        <f t="shared" si="1"/>
        <v>15038.03</v>
      </c>
      <c r="I29" s="9">
        <f>'All data '!G29</f>
        <v>6810.000000000001</v>
      </c>
      <c r="J29" s="9">
        <f>'All data '!H29</f>
        <v>2596</v>
      </c>
      <c r="K29" s="83">
        <f t="shared" si="11"/>
        <v>2565.4504</v>
      </c>
      <c r="L29" s="3">
        <f t="shared" si="12"/>
        <v>2565.450399657269</v>
      </c>
      <c r="M29" s="90">
        <f t="shared" si="15"/>
        <v>994.3054730111971</v>
      </c>
      <c r="N29" s="3">
        <f t="shared" si="2"/>
        <v>1439.7661844121606</v>
      </c>
      <c r="O29" s="3">
        <f t="shared" si="3"/>
        <v>131.37874223391134</v>
      </c>
      <c r="P29" s="8">
        <f t="shared" si="13"/>
        <v>1418197231.3416724</v>
      </c>
      <c r="Q29" s="15">
        <f>'All data '!O29</f>
        <v>1421.73734079507</v>
      </c>
      <c r="R29" s="144">
        <v>1418.1972313416725</v>
      </c>
      <c r="S29" s="16">
        <f t="shared" si="4"/>
        <v>-3.4273125493200496E-07</v>
      </c>
      <c r="T29" s="83">
        <f t="shared" si="16"/>
        <v>2565.4504</v>
      </c>
      <c r="U29" s="3">
        <f t="shared" si="14"/>
        <v>2565.4503997333245</v>
      </c>
      <c r="V29" s="90">
        <f t="shared" si="17"/>
        <v>985.0511855706043</v>
      </c>
      <c r="W29" s="80">
        <f t="shared" si="5"/>
        <v>1447.7961941551305</v>
      </c>
      <c r="X29" s="80">
        <f t="shared" si="6"/>
        <v>132.6030200075897</v>
      </c>
      <c r="Y29" s="82">
        <f t="shared" si="7"/>
        <v>1425293420.9524374</v>
      </c>
      <c r="Z29" s="16">
        <f t="shared" si="8"/>
        <v>3.540109453397463</v>
      </c>
      <c r="AA29" s="146">
        <v>1425.2934209524374</v>
      </c>
      <c r="AB29" s="16">
        <f t="shared" si="9"/>
        <v>-2.666756699909456E-07</v>
      </c>
      <c r="AC29" s="16" t="str">
        <f>'All data '!S29</f>
        <v>session 2</v>
      </c>
      <c r="AD29" s="16">
        <f t="shared" si="10"/>
        <v>-3.5560801573674325</v>
      </c>
      <c r="AE29" s="2" t="str">
        <f>'All data '!T29</f>
        <v>low Th outer core2</v>
      </c>
      <c r="AF29" s="2">
        <f>'All data '!U29</f>
        <v>0</v>
      </c>
      <c r="AG29" s="63">
        <f>'All data '!V29</f>
        <v>1.6972</v>
      </c>
      <c r="AH29" s="63">
        <f>'All data '!X29</f>
        <v>0.681</v>
      </c>
      <c r="AI29" s="63">
        <f>'All data '!W29</f>
        <v>1.5148</v>
      </c>
      <c r="AJ29" s="63">
        <f>'All data '!Y29</f>
        <v>0.2596</v>
      </c>
      <c r="AK29" s="66">
        <f>'All data '!Z29</f>
        <v>0.003403</v>
      </c>
      <c r="AL29" s="66">
        <f>'All data '!AA29</f>
        <v>0.005379</v>
      </c>
      <c r="AM29" s="66">
        <f>'All data '!AB29</f>
        <v>0.010997</v>
      </c>
      <c r="AN29" s="66">
        <f>'All data '!AC29</f>
        <v>0.002047</v>
      </c>
      <c r="AO29" s="17">
        <f>'All data '!AD29</f>
        <v>-21507</v>
      </c>
      <c r="AP29" s="17">
        <f>'All data '!AE29</f>
        <v>20173</v>
      </c>
      <c r="AQ29" s="17">
        <f>'All data '!AF29</f>
        <v>112</v>
      </c>
      <c r="AR29" s="4"/>
    </row>
    <row r="30" spans="1:44" ht="12.75">
      <c r="A30" s="4"/>
      <c r="B30" s="4"/>
      <c r="C30" s="4"/>
      <c r="D30" s="9" t="str">
        <f>'All data '!D30</f>
        <v>arr96114a-1tr-18</v>
      </c>
      <c r="E30" s="2">
        <f>'All data '!E30</f>
        <v>17011</v>
      </c>
      <c r="F30" s="2">
        <f>'All data '!F30</f>
        <v>24067</v>
      </c>
      <c r="G30" s="90">
        <f t="shared" si="0"/>
        <v>24206.07</v>
      </c>
      <c r="H30" s="90">
        <f t="shared" si="1"/>
        <v>23927.93</v>
      </c>
      <c r="I30" s="9">
        <f>'All data '!G30</f>
        <v>5888</v>
      </c>
      <c r="J30" s="9">
        <f>'All data '!H30</f>
        <v>2945</v>
      </c>
      <c r="K30" s="83">
        <f t="shared" si="11"/>
        <v>2914.3802</v>
      </c>
      <c r="L30" s="3">
        <f t="shared" si="12"/>
        <v>2914.380199921047</v>
      </c>
      <c r="M30" s="90">
        <f t="shared" si="15"/>
        <v>1566.5612274739237</v>
      </c>
      <c r="N30" s="3">
        <f t="shared" si="2"/>
        <v>1235.6227862967883</v>
      </c>
      <c r="O30" s="3">
        <f t="shared" si="3"/>
        <v>112.19618615033457</v>
      </c>
      <c r="P30" s="8">
        <f t="shared" si="13"/>
        <v>1408766911.7219737</v>
      </c>
      <c r="Q30" s="15">
        <f>'All data '!O30</f>
        <v>1412.7335574859808</v>
      </c>
      <c r="R30" s="144">
        <v>1408.7669117219737</v>
      </c>
      <c r="S30" s="16">
        <f t="shared" si="4"/>
        <v>-7.89532350609079E-08</v>
      </c>
      <c r="T30" s="83">
        <f t="shared" si="16"/>
        <v>2914.3802</v>
      </c>
      <c r="U30" s="3">
        <f t="shared" si="14"/>
        <v>2914.380199942524</v>
      </c>
      <c r="V30" s="90">
        <f t="shared" si="17"/>
        <v>1557.6139598903778</v>
      </c>
      <c r="W30" s="80">
        <f t="shared" si="5"/>
        <v>1243.3940420401275</v>
      </c>
      <c r="X30" s="80">
        <f t="shared" si="6"/>
        <v>113.3721980120192</v>
      </c>
      <c r="Y30" s="82">
        <f t="shared" si="7"/>
        <v>1416720920.571188</v>
      </c>
      <c r="Z30" s="16">
        <f t="shared" si="8"/>
        <v>3.9666457640071258</v>
      </c>
      <c r="AA30" s="146">
        <v>1416.720920571188</v>
      </c>
      <c r="AB30" s="16">
        <f t="shared" si="9"/>
        <v>-5.7475972425891086E-08</v>
      </c>
      <c r="AC30" s="16" t="str">
        <f>'All data '!S30</f>
        <v>session 2</v>
      </c>
      <c r="AD30" s="16">
        <f t="shared" si="10"/>
        <v>-3.9873630852071074</v>
      </c>
      <c r="AE30" s="2" t="str">
        <f>'All data '!T30</f>
        <v>low Th outer core2</v>
      </c>
      <c r="AF30" s="2">
        <f>'All data '!U30</f>
        <v>0</v>
      </c>
      <c r="AG30" s="63">
        <f>'All data '!V30</f>
        <v>1.7011</v>
      </c>
      <c r="AH30" s="63">
        <f>'All data '!X30</f>
        <v>0.5888</v>
      </c>
      <c r="AI30" s="63">
        <f>'All data '!W30</f>
        <v>2.4067</v>
      </c>
      <c r="AJ30" s="63">
        <f>'All data '!Y30</f>
        <v>0.2945</v>
      </c>
      <c r="AK30" s="66">
        <f>'All data '!Z30</f>
        <v>0.003415</v>
      </c>
      <c r="AL30" s="66">
        <f>'All data '!AA30</f>
        <v>0.005274</v>
      </c>
      <c r="AM30" s="66">
        <f>'All data '!AB30</f>
        <v>0.013907</v>
      </c>
      <c r="AN30" s="66">
        <f>'All data '!AC30</f>
        <v>0.002116</v>
      </c>
      <c r="AO30" s="17">
        <f>'All data '!AD30</f>
        <v>-21515</v>
      </c>
      <c r="AP30" s="17">
        <f>'All data '!AE30</f>
        <v>20170</v>
      </c>
      <c r="AQ30" s="17">
        <f>'All data '!AF30</f>
        <v>112</v>
      </c>
      <c r="AR30" s="4"/>
    </row>
    <row r="31" spans="1:44" ht="12.75">
      <c r="A31" s="4"/>
      <c r="B31" s="4"/>
      <c r="C31" s="4"/>
      <c r="D31" s="9" t="str">
        <f>'All data '!D31</f>
        <v>arr96114a-1tr-19</v>
      </c>
      <c r="E31" s="2">
        <f>'All data '!E31</f>
        <v>16940</v>
      </c>
      <c r="F31" s="2">
        <f>'All data '!F31</f>
        <v>17436</v>
      </c>
      <c r="G31" s="90">
        <f t="shared" si="0"/>
        <v>17552.99</v>
      </c>
      <c r="H31" s="90">
        <f t="shared" si="1"/>
        <v>17319.01</v>
      </c>
      <c r="I31" s="9">
        <f>'All data '!G31</f>
        <v>6695</v>
      </c>
      <c r="J31" s="9">
        <f>'All data '!H31</f>
        <v>2713</v>
      </c>
      <c r="K31" s="83">
        <f t="shared" si="11"/>
        <v>2682.508</v>
      </c>
      <c r="L31" s="3">
        <f t="shared" si="12"/>
        <v>2682.507999982935</v>
      </c>
      <c r="M31" s="90">
        <f t="shared" si="15"/>
        <v>1141.5073012660275</v>
      </c>
      <c r="N31" s="3">
        <f t="shared" si="2"/>
        <v>1412.3167329357727</v>
      </c>
      <c r="O31" s="3">
        <f t="shared" si="3"/>
        <v>128.6839657811345</v>
      </c>
      <c r="P31" s="8">
        <f t="shared" si="13"/>
        <v>1415375951.4133291</v>
      </c>
      <c r="Q31" s="15">
        <f>'All data '!O31</f>
        <v>1418.9814657074069</v>
      </c>
      <c r="R31" s="144">
        <v>1415.3759514133292</v>
      </c>
      <c r="S31" s="16">
        <f t="shared" si="4"/>
        <v>-1.7064849089365453E-08</v>
      </c>
      <c r="T31" s="83">
        <f t="shared" si="16"/>
        <v>2682.508</v>
      </c>
      <c r="U31" s="3">
        <f t="shared" si="14"/>
        <v>2682.507999991565</v>
      </c>
      <c r="V31" s="90">
        <f t="shared" si="17"/>
        <v>1132.2473904477936</v>
      </c>
      <c r="W31" s="80">
        <f t="shared" si="5"/>
        <v>1420.3540502006933</v>
      </c>
      <c r="X31" s="80">
        <f t="shared" si="6"/>
        <v>129.9065593430782</v>
      </c>
      <c r="Y31" s="82">
        <f t="shared" si="7"/>
        <v>1422603689.7092564</v>
      </c>
      <c r="Z31" s="16">
        <f t="shared" si="8"/>
        <v>3.605514294077693</v>
      </c>
      <c r="AA31" s="146">
        <v>1422.6036897092565</v>
      </c>
      <c r="AB31" s="16">
        <f t="shared" si="9"/>
        <v>-8.434653864242136E-09</v>
      </c>
      <c r="AC31" s="16" t="str">
        <f>'All data '!S31</f>
        <v>session 2</v>
      </c>
      <c r="AD31" s="16">
        <f t="shared" si="10"/>
        <v>-3.622224001849645</v>
      </c>
      <c r="AE31" s="2" t="str">
        <f>'All data '!T31</f>
        <v>low Th outer core2</v>
      </c>
      <c r="AF31" s="2">
        <f>'All data '!U31</f>
        <v>0</v>
      </c>
      <c r="AG31" s="63">
        <f>'All data '!V31</f>
        <v>1.694</v>
      </c>
      <c r="AH31" s="63">
        <f>'All data '!X31</f>
        <v>0.6695</v>
      </c>
      <c r="AI31" s="63">
        <f>'All data '!W31</f>
        <v>1.7436</v>
      </c>
      <c r="AJ31" s="63">
        <f>'All data '!Y31</f>
        <v>0.2713</v>
      </c>
      <c r="AK31" s="66">
        <f>'All data '!Z31</f>
        <v>0.003404</v>
      </c>
      <c r="AL31" s="66">
        <f>'All data '!AA31</f>
        <v>0.005382</v>
      </c>
      <c r="AM31" s="66">
        <f>'All data '!AB31</f>
        <v>0.011699</v>
      </c>
      <c r="AN31" s="66">
        <f>'All data '!AC31</f>
        <v>0.002071</v>
      </c>
      <c r="AO31" s="17">
        <f>'All data '!AD31</f>
        <v>-21505</v>
      </c>
      <c r="AP31" s="17">
        <f>'All data '!AE31</f>
        <v>20178</v>
      </c>
      <c r="AQ31" s="17">
        <f>'All data '!AF31</f>
        <v>112</v>
      </c>
      <c r="AR31" s="4"/>
    </row>
    <row r="32" spans="1:44" ht="12.75">
      <c r="A32" s="4"/>
      <c r="B32" s="4"/>
      <c r="C32" s="4"/>
      <c r="D32" s="9" t="str">
        <f>'All data '!D32</f>
        <v>arr96114a-1tr-20</v>
      </c>
      <c r="E32" s="2">
        <f>'All data '!E32</f>
        <v>17269</v>
      </c>
      <c r="F32" s="2">
        <f>'All data '!F32</f>
        <v>16444</v>
      </c>
      <c r="G32" s="90">
        <f t="shared" si="0"/>
        <v>16557.9</v>
      </c>
      <c r="H32" s="90">
        <f t="shared" si="1"/>
        <v>16330.1</v>
      </c>
      <c r="I32" s="9">
        <f>'All data '!G32</f>
        <v>5620.000000000001</v>
      </c>
      <c r="J32" s="9">
        <f>'All data '!H32</f>
        <v>2395</v>
      </c>
      <c r="K32" s="83">
        <f t="shared" si="11"/>
        <v>2363.9158</v>
      </c>
      <c r="L32" s="3">
        <f t="shared" si="12"/>
        <v>2363.9158002772633</v>
      </c>
      <c r="M32" s="90">
        <f t="shared" si="15"/>
        <v>1074.0677159402464</v>
      </c>
      <c r="N32" s="3">
        <f t="shared" si="2"/>
        <v>1182.3155761558855</v>
      </c>
      <c r="O32" s="3">
        <f t="shared" si="3"/>
        <v>107.53250818113128</v>
      </c>
      <c r="P32" s="8">
        <f t="shared" si="13"/>
        <v>1411914042.236877</v>
      </c>
      <c r="Q32" s="15">
        <f>'All data '!O32</f>
        <v>1415.894301460054</v>
      </c>
      <c r="R32" s="144">
        <v>1411.9140422368769</v>
      </c>
      <c r="S32" s="16">
        <f t="shared" si="4"/>
        <v>2.7726309781428427E-07</v>
      </c>
      <c r="T32" s="83">
        <f t="shared" si="16"/>
        <v>2363.9158</v>
      </c>
      <c r="U32" s="3">
        <f t="shared" si="14"/>
        <v>2363.9158002706076</v>
      </c>
      <c r="V32" s="90">
        <f t="shared" si="17"/>
        <v>1065.4915100865483</v>
      </c>
      <c r="W32" s="80">
        <f t="shared" si="5"/>
        <v>1189.7619716949189</v>
      </c>
      <c r="X32" s="80">
        <f t="shared" si="6"/>
        <v>108.66231848914053</v>
      </c>
      <c r="Y32" s="82">
        <f t="shared" si="7"/>
        <v>1419895082.8894129</v>
      </c>
      <c r="Z32" s="16">
        <f t="shared" si="8"/>
        <v>3.9802592231771996</v>
      </c>
      <c r="AA32" s="146">
        <v>1419.8950828894128</v>
      </c>
      <c r="AB32" s="16">
        <f t="shared" si="9"/>
        <v>2.7060741558671E-07</v>
      </c>
      <c r="AC32" s="16" t="str">
        <f>'All data '!S32</f>
        <v>session 2</v>
      </c>
      <c r="AD32" s="16">
        <f t="shared" si="10"/>
        <v>-4.000781429358767</v>
      </c>
      <c r="AE32" s="2" t="str">
        <f>'All data '!T32</f>
        <v>low Th outer core2</v>
      </c>
      <c r="AF32" s="2">
        <f>'All data '!U32</f>
        <v>0</v>
      </c>
      <c r="AG32" s="63">
        <f>'All data '!V32</f>
        <v>1.7269</v>
      </c>
      <c r="AH32" s="63">
        <f>'All data '!X32</f>
        <v>0.562</v>
      </c>
      <c r="AI32" s="63">
        <f>'All data '!W32</f>
        <v>1.6444</v>
      </c>
      <c r="AJ32" s="63">
        <f>'All data '!Y32</f>
        <v>0.2395</v>
      </c>
      <c r="AK32" s="66">
        <f>'All data '!Z32</f>
        <v>0.003443</v>
      </c>
      <c r="AL32" s="66">
        <f>'All data '!AA32</f>
        <v>0.005188</v>
      </c>
      <c r="AM32" s="66">
        <f>'All data '!AB32</f>
        <v>0.01139</v>
      </c>
      <c r="AN32" s="66">
        <f>'All data '!AC32</f>
        <v>0.002015</v>
      </c>
      <c r="AO32" s="17">
        <f>'All data '!AD32</f>
        <v>-21504</v>
      </c>
      <c r="AP32" s="17">
        <f>'All data '!AE32</f>
        <v>20173</v>
      </c>
      <c r="AQ32" s="17">
        <f>'All data '!AF32</f>
        <v>112</v>
      </c>
      <c r="AR32" s="4"/>
    </row>
    <row r="33" spans="1:44" ht="12.75">
      <c r="A33" s="4"/>
      <c r="B33" s="4"/>
      <c r="C33" s="4"/>
      <c r="D33" s="9" t="str">
        <f>'All data '!D33</f>
        <v>arr96114a-1tr-5</v>
      </c>
      <c r="E33" s="2">
        <f>'All data '!E33</f>
        <v>17239</v>
      </c>
      <c r="F33" s="2">
        <f>'All data '!F33</f>
        <v>11162</v>
      </c>
      <c r="G33" s="90">
        <f t="shared" si="0"/>
        <v>11259.02</v>
      </c>
      <c r="H33" s="90">
        <f t="shared" si="1"/>
        <v>11064.98</v>
      </c>
      <c r="I33" s="9">
        <f>'All data '!G33</f>
        <v>5528</v>
      </c>
      <c r="J33" s="9">
        <f>'All data '!H33</f>
        <v>2031</v>
      </c>
      <c r="K33" s="83">
        <f t="shared" si="11"/>
        <v>1999.9698</v>
      </c>
      <c r="L33" s="3">
        <f t="shared" si="12"/>
        <v>1999.9697994909495</v>
      </c>
      <c r="M33" s="90">
        <f t="shared" si="15"/>
        <v>730.643869289598</v>
      </c>
      <c r="N33" s="3">
        <f t="shared" si="2"/>
        <v>1163.4758555855317</v>
      </c>
      <c r="O33" s="3">
        <f t="shared" si="3"/>
        <v>105.85007461581988</v>
      </c>
      <c r="P33" s="8">
        <f t="shared" si="13"/>
        <v>1412475431.843716</v>
      </c>
      <c r="Q33" s="15">
        <f>'All data '!O33</f>
        <v>1416.4412370619707</v>
      </c>
      <c r="R33" s="144">
        <v>1412.4754318437158</v>
      </c>
      <c r="S33" s="16">
        <f t="shared" si="4"/>
        <v>-5.090505510452203E-07</v>
      </c>
      <c r="T33" s="83">
        <f t="shared" si="16"/>
        <v>1999.9698</v>
      </c>
      <c r="U33" s="3">
        <f t="shared" si="14"/>
        <v>1999.9697994855635</v>
      </c>
      <c r="V33" s="90">
        <f t="shared" si="17"/>
        <v>722.2378791500425</v>
      </c>
      <c r="W33" s="80">
        <f t="shared" si="5"/>
        <v>1170.7740230430472</v>
      </c>
      <c r="X33" s="80">
        <f t="shared" si="6"/>
        <v>106.9578972924738</v>
      </c>
      <c r="Y33" s="82">
        <f t="shared" si="7"/>
        <v>1420427108.1997712</v>
      </c>
      <c r="Z33" s="16">
        <f t="shared" si="8"/>
        <v>3.9658052182549</v>
      </c>
      <c r="AA33" s="146">
        <v>1420.427108199771</v>
      </c>
      <c r="AB33" s="16">
        <f t="shared" si="9"/>
        <v>-5.144365786691196E-07</v>
      </c>
      <c r="AC33" s="16" t="str">
        <f>'All data '!S33</f>
        <v>session 2</v>
      </c>
      <c r="AD33" s="16">
        <f t="shared" si="10"/>
        <v>-3.985871137800359</v>
      </c>
      <c r="AE33" s="2" t="str">
        <f>'All data '!T33</f>
        <v>low Th outer rim</v>
      </c>
      <c r="AF33" s="2">
        <f>'All data '!U33</f>
        <v>0</v>
      </c>
      <c r="AG33" s="63">
        <f>'All data '!V33</f>
        <v>1.7239</v>
      </c>
      <c r="AH33" s="63">
        <f>'All data '!X33</f>
        <v>0.5528</v>
      </c>
      <c r="AI33" s="63">
        <f>'All data '!W33</f>
        <v>1.1162</v>
      </c>
      <c r="AJ33" s="63">
        <f>'All data '!Y33</f>
        <v>0.2031</v>
      </c>
      <c r="AK33" s="66">
        <f>'All data '!Z33</f>
        <v>0.003433</v>
      </c>
      <c r="AL33" s="66">
        <f>'All data '!AA33</f>
        <v>0.005159</v>
      </c>
      <c r="AM33" s="66">
        <f>'All data '!AB33</f>
        <v>0.009702</v>
      </c>
      <c r="AN33" s="66">
        <f>'All data '!AC33</f>
        <v>0.001939</v>
      </c>
      <c r="AO33" s="17">
        <f>'All data '!AD33</f>
        <v>-21497</v>
      </c>
      <c r="AP33" s="17">
        <f>'All data '!AE33</f>
        <v>20229</v>
      </c>
      <c r="AQ33" s="17">
        <f>'All data '!AF33</f>
        <v>112</v>
      </c>
      <c r="AR33" s="4"/>
    </row>
    <row r="34" spans="1:44" ht="12.75">
      <c r="A34" s="4"/>
      <c r="B34" s="4"/>
      <c r="C34" s="4"/>
      <c r="D34" s="11" t="str">
        <f>'All data '!D34</f>
        <v>arr96114a-1tr-6</v>
      </c>
      <c r="E34" s="2">
        <f>'All data '!E34</f>
        <v>16402</v>
      </c>
      <c r="F34" s="2">
        <f>'All data '!F34</f>
        <v>20701</v>
      </c>
      <c r="G34" s="90">
        <f t="shared" si="0"/>
        <v>20829.11</v>
      </c>
      <c r="H34" s="90">
        <f t="shared" si="1"/>
        <v>20572.89</v>
      </c>
      <c r="I34" s="11">
        <f>'All data '!G34</f>
        <v>6245.000000000001</v>
      </c>
      <c r="J34" s="11">
        <f>'All data '!H34</f>
        <v>2795.0000000000005</v>
      </c>
      <c r="K34" s="83">
        <f t="shared" si="11"/>
        <v>2765.4764000000005</v>
      </c>
      <c r="L34" s="3">
        <f t="shared" si="12"/>
        <v>2765.476399178889</v>
      </c>
      <c r="M34" s="90">
        <f t="shared" si="15"/>
        <v>1342.5293356878506</v>
      </c>
      <c r="N34" s="3">
        <f t="shared" si="2"/>
        <v>1304.8105347322908</v>
      </c>
      <c r="O34" s="3">
        <f t="shared" si="3"/>
        <v>118.13652875874773</v>
      </c>
      <c r="P34" s="8">
        <f t="shared" si="13"/>
        <v>1403231368.2630677</v>
      </c>
      <c r="Q34" s="15">
        <f>'All data '!O34</f>
        <v>1407.0277747795546</v>
      </c>
      <c r="R34" s="144">
        <v>1403.2313682630677</v>
      </c>
      <c r="S34" s="16">
        <f t="shared" si="4"/>
        <v>-8.211113708966877E-07</v>
      </c>
      <c r="T34" s="83">
        <f t="shared" si="16"/>
        <v>2765.4764000000005</v>
      </c>
      <c r="U34" s="3">
        <f t="shared" si="14"/>
        <v>2765.476399238738</v>
      </c>
      <c r="V34" s="90">
        <f t="shared" si="17"/>
        <v>1333.461638082392</v>
      </c>
      <c r="W34" s="80">
        <f t="shared" si="5"/>
        <v>1312.6912847046774</v>
      </c>
      <c r="X34" s="80">
        <f t="shared" si="6"/>
        <v>119.32347645166833</v>
      </c>
      <c r="Y34" s="82">
        <f t="shared" si="7"/>
        <v>1410843078.3402193</v>
      </c>
      <c r="Z34" s="16">
        <f t="shared" si="8"/>
        <v>3.796406516486968</v>
      </c>
      <c r="AA34" s="146">
        <v>1410.8430783402193</v>
      </c>
      <c r="AB34" s="16">
        <f t="shared" si="9"/>
        <v>-7.612625267938711E-07</v>
      </c>
      <c r="AC34" s="16" t="str">
        <f>'All data '!S34</f>
        <v>session 2</v>
      </c>
      <c r="AD34" s="16">
        <f t="shared" si="10"/>
        <v>-3.815303560664688</v>
      </c>
      <c r="AE34" s="2" t="str">
        <f>'All data '!T34</f>
        <v>low Th outer rim</v>
      </c>
      <c r="AF34" s="2">
        <f>'All data '!U34</f>
        <v>0</v>
      </c>
      <c r="AG34" s="63">
        <f>'All data '!V34</f>
        <v>1.6402</v>
      </c>
      <c r="AH34" s="63">
        <f>'All data '!X34</f>
        <v>0.6245</v>
      </c>
      <c r="AI34" s="63">
        <f>'All data '!W34</f>
        <v>2.0701</v>
      </c>
      <c r="AJ34" s="63">
        <f>'All data '!Y34</f>
        <v>0.2795</v>
      </c>
      <c r="AK34" s="66">
        <f>'All data '!Z34</f>
        <v>0.003326</v>
      </c>
      <c r="AL34" s="66">
        <f>'All data '!AA34</f>
        <v>0.005309</v>
      </c>
      <c r="AM34" s="66">
        <f>'All data '!AB34</f>
        <v>0.012811</v>
      </c>
      <c r="AN34" s="66">
        <f>'All data '!AC34</f>
        <v>0.002078</v>
      </c>
      <c r="AO34" s="17">
        <f>'All data '!AD34</f>
        <v>-21489</v>
      </c>
      <c r="AP34" s="17">
        <f>'All data '!AE34</f>
        <v>20230</v>
      </c>
      <c r="AQ34" s="17">
        <f>'All data '!AF34</f>
        <v>112</v>
      </c>
      <c r="AR34" s="4"/>
    </row>
    <row r="35" spans="1:44" ht="12.75">
      <c r="A35" s="4"/>
      <c r="B35" s="4"/>
      <c r="C35" s="4"/>
      <c r="D35" s="11">
        <f>'All data '!D35</f>
        <v>0</v>
      </c>
      <c r="E35" s="2">
        <f>'All data '!E35</f>
        <v>0</v>
      </c>
      <c r="F35" s="2">
        <f>'All data '!F35</f>
        <v>0</v>
      </c>
      <c r="G35" s="90">
        <f t="shared" si="0"/>
        <v>0</v>
      </c>
      <c r="H35" s="90">
        <f t="shared" si="1"/>
        <v>0</v>
      </c>
      <c r="I35" s="11">
        <f>'All data '!G35</f>
        <v>0</v>
      </c>
      <c r="J35" s="11">
        <f>'All data '!H35</f>
        <v>0</v>
      </c>
      <c r="K35" s="83">
        <f t="shared" si="11"/>
        <v>0</v>
      </c>
      <c r="L35" s="3">
        <f t="shared" si="12"/>
        <v>0</v>
      </c>
      <c r="M35" s="90">
        <f t="shared" si="15"/>
        <v>0</v>
      </c>
      <c r="N35" s="3">
        <f t="shared" si="2"/>
        <v>0</v>
      </c>
      <c r="O35" s="3">
        <f t="shared" si="3"/>
        <v>0</v>
      </c>
      <c r="P35" s="8">
        <f t="shared" si="13"/>
        <v>0</v>
      </c>
      <c r="Q35" s="15">
        <f>'All data '!O35</f>
        <v>0</v>
      </c>
      <c r="R35" s="144">
        <v>0</v>
      </c>
      <c r="S35" s="16">
        <f t="shared" si="4"/>
        <v>0</v>
      </c>
      <c r="T35" s="83">
        <f t="shared" si="16"/>
        <v>0</v>
      </c>
      <c r="U35" s="3">
        <f t="shared" si="14"/>
        <v>0</v>
      </c>
      <c r="V35" s="90">
        <f t="shared" si="17"/>
        <v>0</v>
      </c>
      <c r="W35" s="80">
        <f t="shared" si="5"/>
        <v>0</v>
      </c>
      <c r="X35" s="80">
        <f t="shared" si="6"/>
        <v>0</v>
      </c>
      <c r="Y35" s="82">
        <f t="shared" si="7"/>
        <v>0</v>
      </c>
      <c r="Z35" s="16">
        <f t="shared" si="8"/>
        <v>0</v>
      </c>
      <c r="AA35" s="146">
        <v>0</v>
      </c>
      <c r="AB35" s="16">
        <f t="shared" si="9"/>
        <v>0</v>
      </c>
      <c r="AC35" s="16">
        <f>'All data '!S35</f>
        <v>0</v>
      </c>
      <c r="AD35" s="16">
        <f t="shared" si="10"/>
        <v>0</v>
      </c>
      <c r="AE35" s="2">
        <f>'All data '!T35</f>
        <v>0</v>
      </c>
      <c r="AF35" s="2">
        <f>'All data '!U35</f>
        <v>0</v>
      </c>
      <c r="AG35" s="63">
        <f>'All data '!V35</f>
        <v>0</v>
      </c>
      <c r="AH35" s="63">
        <f>'All data '!X35</f>
        <v>0</v>
      </c>
      <c r="AI35" s="63">
        <f>'All data '!W35</f>
        <v>0</v>
      </c>
      <c r="AJ35" s="63">
        <f>'All data '!Y35</f>
        <v>0</v>
      </c>
      <c r="AK35" s="66">
        <f>'All data '!Z35</f>
        <v>0</v>
      </c>
      <c r="AL35" s="66">
        <f>'All data '!AA35</f>
        <v>0</v>
      </c>
      <c r="AM35" s="66">
        <f>'All data '!AB35</f>
        <v>0</v>
      </c>
      <c r="AN35" s="66">
        <f>'All data '!AC35</f>
        <v>0</v>
      </c>
      <c r="AO35" s="17">
        <f>'All data '!AD35</f>
        <v>0</v>
      </c>
      <c r="AP35" s="17">
        <f>'All data '!AE35</f>
        <v>0</v>
      </c>
      <c r="AQ35" s="17">
        <f>'All data '!AF35</f>
        <v>0</v>
      </c>
      <c r="AR35" s="4"/>
    </row>
    <row r="36" spans="1:44" ht="12.75">
      <c r="A36" s="4"/>
      <c r="B36" s="4"/>
      <c r="C36" s="4"/>
      <c r="D36" s="11" t="str">
        <f>'All data '!D36</f>
        <v>arr96114a-3tr-15</v>
      </c>
      <c r="E36" s="2">
        <f>'All data '!E36</f>
        <v>17974</v>
      </c>
      <c r="F36" s="2">
        <f>'All data '!F36</f>
        <v>36093</v>
      </c>
      <c r="G36" s="90">
        <f t="shared" si="0"/>
        <v>36271.9</v>
      </c>
      <c r="H36" s="90">
        <f t="shared" si="1"/>
        <v>35914.1</v>
      </c>
      <c r="I36" s="11">
        <f>'All data '!G36</f>
        <v>4872</v>
      </c>
      <c r="J36" s="11">
        <f>'All data '!H36</f>
        <v>3462</v>
      </c>
      <c r="K36" s="83">
        <f t="shared" si="11"/>
        <v>3429.6468</v>
      </c>
      <c r="L36" s="3">
        <f t="shared" si="12"/>
        <v>3429.646799835838</v>
      </c>
      <c r="M36" s="90">
        <f t="shared" si="15"/>
        <v>2325.9592671213636</v>
      </c>
      <c r="N36" s="3">
        <f t="shared" si="2"/>
        <v>1012.3595014730257</v>
      </c>
      <c r="O36" s="3">
        <f t="shared" si="3"/>
        <v>91.32803124144871</v>
      </c>
      <c r="P36" s="8">
        <f t="shared" si="13"/>
        <v>1396314292.8841434</v>
      </c>
      <c r="Q36" s="15">
        <f>'All data '!O36</f>
        <v>1400.6549312510792</v>
      </c>
      <c r="R36" s="144">
        <v>1396.3142928841435</v>
      </c>
      <c r="S36" s="16">
        <f t="shared" si="4"/>
        <v>-1.6416197468061E-07</v>
      </c>
      <c r="T36" s="83">
        <f t="shared" si="16"/>
        <v>3429.6468</v>
      </c>
      <c r="U36" s="3">
        <f t="shared" si="14"/>
        <v>3429.6467998133344</v>
      </c>
      <c r="V36" s="90">
        <f t="shared" si="17"/>
        <v>2317.880859381845</v>
      </c>
      <c r="W36" s="80">
        <f t="shared" si="5"/>
        <v>1019.3853049189684</v>
      </c>
      <c r="X36" s="80">
        <f t="shared" si="6"/>
        <v>92.38063551252132</v>
      </c>
      <c r="Y36" s="82">
        <f t="shared" si="7"/>
        <v>1405021220.8313775</v>
      </c>
      <c r="Z36" s="16">
        <f t="shared" si="8"/>
        <v>4.340638366935764</v>
      </c>
      <c r="AA36" s="146">
        <v>1405.0212208313776</v>
      </c>
      <c r="AB36" s="16">
        <f t="shared" si="9"/>
        <v>-1.8666560208657756E-07</v>
      </c>
      <c r="AC36" s="16" t="str">
        <f>'All data '!S36</f>
        <v>session 2</v>
      </c>
      <c r="AD36" s="16">
        <f t="shared" si="10"/>
        <v>-4.366289580298371</v>
      </c>
      <c r="AE36" s="2" t="str">
        <f>'All data '!T36</f>
        <v>embayed lower (~higher Th)</v>
      </c>
      <c r="AF36" s="2" t="str">
        <f>'All data '!U36</f>
        <v>relabel from 11b-4 to 114a-3</v>
      </c>
      <c r="AG36" s="63">
        <f>'All data '!V36</f>
        <v>1.7974</v>
      </c>
      <c r="AH36" s="63">
        <f>'All data '!X36</f>
        <v>0.4872</v>
      </c>
      <c r="AI36" s="63">
        <f>'All data '!W36</f>
        <v>3.6093</v>
      </c>
      <c r="AJ36" s="63">
        <f>'All data '!Y36</f>
        <v>0.3462</v>
      </c>
      <c r="AK36" s="66">
        <f>'All data '!Z36</f>
        <v>0.00356</v>
      </c>
      <c r="AL36" s="66">
        <f>'All data '!AA36</f>
        <v>0.00518</v>
      </c>
      <c r="AM36" s="66">
        <f>'All data '!AB36</f>
        <v>0.01789</v>
      </c>
      <c r="AN36" s="66">
        <f>'All data '!AC36</f>
        <v>0.002232</v>
      </c>
      <c r="AO36" s="17">
        <f>'All data '!AD36</f>
        <v>-12228</v>
      </c>
      <c r="AP36" s="17">
        <f>'All data '!AE36</f>
        <v>21340</v>
      </c>
      <c r="AQ36" s="17">
        <f>'All data '!AF36</f>
        <v>118</v>
      </c>
      <c r="AR36" s="4"/>
    </row>
    <row r="37" spans="1:44" ht="12.75">
      <c r="A37" s="4"/>
      <c r="B37" s="4"/>
      <c r="C37" s="4"/>
      <c r="D37" s="11" t="str">
        <f>'All data '!D37</f>
        <v>arr96114a-3tr-16</v>
      </c>
      <c r="E37" s="2">
        <f>'All data '!E37</f>
        <v>17717</v>
      </c>
      <c r="F37" s="2">
        <f>'All data '!F37</f>
        <v>32768</v>
      </c>
      <c r="G37" s="90">
        <f t="shared" si="0"/>
        <v>32935.74</v>
      </c>
      <c r="H37" s="90">
        <f t="shared" si="1"/>
        <v>32600.26</v>
      </c>
      <c r="I37" s="11">
        <f>'All data '!G37</f>
        <v>4546</v>
      </c>
      <c r="J37" s="11">
        <f>'All data '!H37</f>
        <v>3200</v>
      </c>
      <c r="K37" s="83">
        <f t="shared" si="11"/>
        <v>3168.1094</v>
      </c>
      <c r="L37" s="3">
        <f t="shared" si="12"/>
        <v>3168.1093994329767</v>
      </c>
      <c r="M37" s="90">
        <f t="shared" si="15"/>
        <v>2128.9262766412803</v>
      </c>
      <c r="N37" s="3">
        <f t="shared" si="2"/>
        <v>952.7473546138914</v>
      </c>
      <c r="O37" s="3">
        <f t="shared" si="3"/>
        <v>86.43576817780526</v>
      </c>
      <c r="P37" s="8">
        <f t="shared" si="13"/>
        <v>1407107523.3637505</v>
      </c>
      <c r="Q37" s="15">
        <f>'All data '!O37</f>
        <v>1411.576517360521</v>
      </c>
      <c r="R37" s="144">
        <v>1407.1075233637505</v>
      </c>
      <c r="S37" s="16">
        <f t="shared" si="4"/>
        <v>-5.670231075782795E-07</v>
      </c>
      <c r="T37" s="83">
        <f t="shared" si="16"/>
        <v>3168.1094</v>
      </c>
      <c r="U37" s="3">
        <f t="shared" si="14"/>
        <v>3168.109399817824</v>
      </c>
      <c r="V37" s="90">
        <f t="shared" si="17"/>
        <v>2121.1426807342355</v>
      </c>
      <c r="W37" s="80">
        <f t="shared" si="5"/>
        <v>959.5087396706177</v>
      </c>
      <c r="X37" s="80">
        <f t="shared" si="6"/>
        <v>87.45797941297069</v>
      </c>
      <c r="Y37" s="82">
        <f t="shared" si="7"/>
        <v>1416072447.950992</v>
      </c>
      <c r="Z37" s="16">
        <f t="shared" si="8"/>
        <v>4.46899399677045</v>
      </c>
      <c r="AA37" s="146">
        <v>1416.072447950992</v>
      </c>
      <c r="AB37" s="16">
        <f t="shared" si="9"/>
        <v>-1.821758814912755E-07</v>
      </c>
      <c r="AC37" s="16" t="str">
        <f>'All data '!S37</f>
        <v>session 2</v>
      </c>
      <c r="AD37" s="16">
        <f t="shared" si="10"/>
        <v>-4.495930590471062</v>
      </c>
      <c r="AE37" s="2" t="str">
        <f>'All data '!T37</f>
        <v>embayed lower (~higher Th)</v>
      </c>
      <c r="AF37" s="2" t="str">
        <f>'All data '!U37</f>
        <v>relabel from 11b-4 to 114a-3</v>
      </c>
      <c r="AG37" s="63">
        <f>'All data '!V37</f>
        <v>1.7717</v>
      </c>
      <c r="AH37" s="63">
        <f>'All data '!X37</f>
        <v>0.4546</v>
      </c>
      <c r="AI37" s="63">
        <f>'All data '!W37</f>
        <v>3.2768</v>
      </c>
      <c r="AJ37" s="63">
        <f>'All data '!Y37</f>
        <v>0.32</v>
      </c>
      <c r="AK37" s="66">
        <f>'All data '!Z37</f>
        <v>0.003522</v>
      </c>
      <c r="AL37" s="66">
        <f>'All data '!AA37</f>
        <v>0.005109</v>
      </c>
      <c r="AM37" s="66">
        <f>'All data '!AB37</f>
        <v>0.016774</v>
      </c>
      <c r="AN37" s="66">
        <f>'All data '!AC37</f>
        <v>0.002178</v>
      </c>
      <c r="AO37" s="17">
        <f>'All data '!AD37</f>
        <v>-12213</v>
      </c>
      <c r="AP37" s="17">
        <f>'All data '!AE37</f>
        <v>21342</v>
      </c>
      <c r="AQ37" s="17">
        <f>'All data '!AF37</f>
        <v>118</v>
      </c>
      <c r="AR37" s="4"/>
    </row>
    <row r="38" spans="1:44" ht="12.75">
      <c r="A38" s="4"/>
      <c r="B38" s="4"/>
      <c r="C38" s="4"/>
      <c r="D38" s="11" t="str">
        <f>'All data '!D38</f>
        <v>arr96114a-3tr-5</v>
      </c>
      <c r="E38" s="2">
        <f>'All data '!E38</f>
        <v>17717</v>
      </c>
      <c r="F38" s="2">
        <f>'All data '!F38</f>
        <v>26474.000000000004</v>
      </c>
      <c r="G38" s="90">
        <f t="shared" si="0"/>
        <v>26620.510000000002</v>
      </c>
      <c r="H38" s="90">
        <f t="shared" si="1"/>
        <v>26327.490000000005</v>
      </c>
      <c r="I38" s="11">
        <f>'All data '!G38</f>
        <v>3708</v>
      </c>
      <c r="J38" s="11">
        <f>'All data '!H38</f>
        <v>2632</v>
      </c>
      <c r="K38" s="83">
        <f t="shared" si="11"/>
        <v>2600.1094</v>
      </c>
      <c r="L38" s="3">
        <f t="shared" si="12"/>
        <v>2600.1093999848695</v>
      </c>
      <c r="M38" s="90">
        <f t="shared" si="15"/>
        <v>1741.0863078855186</v>
      </c>
      <c r="N38" s="3">
        <f t="shared" si="2"/>
        <v>787.0196033696056</v>
      </c>
      <c r="O38" s="3">
        <f t="shared" si="3"/>
        <v>72.00348872974536</v>
      </c>
      <c r="P38" s="8">
        <f t="shared" si="13"/>
        <v>1423191068.4037673</v>
      </c>
      <c r="Q38" s="15">
        <f>'All data '!O38</f>
        <v>1428.0528833719761</v>
      </c>
      <c r="R38" s="144">
        <v>1423.1910684037673</v>
      </c>
      <c r="S38" s="16">
        <f t="shared" si="4"/>
        <v>-1.5130353858694434E-08</v>
      </c>
      <c r="T38" s="83">
        <f t="shared" si="16"/>
        <v>2600.1094</v>
      </c>
      <c r="U38" s="3">
        <f t="shared" si="14"/>
        <v>2600.1093999842747</v>
      </c>
      <c r="V38" s="90">
        <f t="shared" si="17"/>
        <v>1734.1477252028837</v>
      </c>
      <c r="W38" s="80">
        <f t="shared" si="5"/>
        <v>793.0360715495209</v>
      </c>
      <c r="X38" s="80">
        <f t="shared" si="6"/>
        <v>72.92560323186993</v>
      </c>
      <c r="Y38" s="82">
        <f t="shared" si="7"/>
        <v>1432946177.4875863</v>
      </c>
      <c r="Z38" s="16">
        <f t="shared" si="8"/>
        <v>4.861814968208819</v>
      </c>
      <c r="AA38" s="146">
        <v>1432.9461774875863</v>
      </c>
      <c r="AB38" s="16">
        <f t="shared" si="9"/>
        <v>-1.572516339365393E-08</v>
      </c>
      <c r="AC38" s="16" t="str">
        <f>'All data '!S38</f>
        <v>session 1</v>
      </c>
      <c r="AD38" s="16">
        <f t="shared" si="10"/>
        <v>-4.893294115610161</v>
      </c>
      <c r="AE38" s="2" t="str">
        <f>'All data '!T38</f>
        <v>embayed lower (~low Th)</v>
      </c>
      <c r="AF38" s="2">
        <f>'All data '!U38</f>
        <v>0</v>
      </c>
      <c r="AG38" s="63">
        <f>'All data '!V38</f>
        <v>1.7717</v>
      </c>
      <c r="AH38" s="63">
        <f>'All data '!X38</f>
        <v>0.3708</v>
      </c>
      <c r="AI38" s="63">
        <f>'All data '!W38</f>
        <v>2.6474</v>
      </c>
      <c r="AJ38" s="63">
        <f>'All data '!Y38</f>
        <v>0.2632</v>
      </c>
      <c r="AK38" s="67">
        <f>'All data '!Z38</f>
        <v>0.003533</v>
      </c>
      <c r="AL38" s="67">
        <f>'All data '!AA38</f>
        <v>0.004901</v>
      </c>
      <c r="AM38" s="67">
        <f>'All data '!AB38</f>
        <v>0.014651</v>
      </c>
      <c r="AN38" s="67">
        <f>'All data '!AC38</f>
        <v>0.002031</v>
      </c>
      <c r="AO38" s="17">
        <f>'All data '!AD38</f>
        <v>-12180</v>
      </c>
      <c r="AP38" s="17">
        <f>'All data '!AE38</f>
        <v>21338</v>
      </c>
      <c r="AQ38" s="17">
        <f>'All data '!AF38</f>
        <v>106</v>
      </c>
      <c r="AR38" s="4"/>
    </row>
    <row r="39" spans="1:44" ht="12.75">
      <c r="A39" s="4"/>
      <c r="B39" s="4"/>
      <c r="C39" s="4"/>
      <c r="D39" s="11" t="str">
        <f>'All data '!D39</f>
        <v>arr96114a-3tr-6</v>
      </c>
      <c r="E39" s="2">
        <f>'All data '!E39</f>
        <v>17532</v>
      </c>
      <c r="F39" s="2">
        <f>'All data '!F39</f>
        <v>26050</v>
      </c>
      <c r="G39" s="90">
        <f t="shared" si="0"/>
        <v>26195.1</v>
      </c>
      <c r="H39" s="90">
        <f t="shared" si="1"/>
        <v>25904.9</v>
      </c>
      <c r="I39" s="11">
        <f>'All data '!G39</f>
        <v>4403</v>
      </c>
      <c r="J39" s="11">
        <f>'All data '!H39</f>
        <v>2713.9999999999995</v>
      </c>
      <c r="K39" s="83">
        <f t="shared" si="11"/>
        <v>2682.4423999999995</v>
      </c>
      <c r="L39" s="3">
        <f t="shared" si="12"/>
        <v>2682.442399984974</v>
      </c>
      <c r="M39" s="90">
        <f t="shared" si="15"/>
        <v>1682.8999069400063</v>
      </c>
      <c r="N39" s="3">
        <f t="shared" si="2"/>
        <v>916.7329857188071</v>
      </c>
      <c r="O39" s="3">
        <f t="shared" si="3"/>
        <v>82.8095073261607</v>
      </c>
      <c r="P39" s="8">
        <f t="shared" si="13"/>
        <v>1398821701.3159692</v>
      </c>
      <c r="Q39" s="15">
        <f>'All data '!O39</f>
        <v>1403.3098246218353</v>
      </c>
      <c r="R39" s="144">
        <v>1398.8217013159692</v>
      </c>
      <c r="S39" s="16">
        <f t="shared" si="4"/>
        <v>-1.502530722063966E-08</v>
      </c>
      <c r="T39" s="83">
        <f t="shared" si="16"/>
        <v>2682.4423999999995</v>
      </c>
      <c r="U39" s="3">
        <f t="shared" si="14"/>
        <v>2682.4423999844066</v>
      </c>
      <c r="V39" s="90">
        <f t="shared" si="17"/>
        <v>1675.3452984572089</v>
      </c>
      <c r="W39" s="80">
        <f t="shared" si="5"/>
        <v>923.3013521003899</v>
      </c>
      <c r="X39" s="80">
        <f t="shared" si="6"/>
        <v>83.795749426808</v>
      </c>
      <c r="Y39" s="82">
        <f t="shared" si="7"/>
        <v>1407825090.1370635</v>
      </c>
      <c r="Z39" s="16">
        <f t="shared" si="8"/>
        <v>4.488123305866111</v>
      </c>
      <c r="AA39" s="146">
        <v>1407.8250901370634</v>
      </c>
      <c r="AB39" s="16">
        <f t="shared" si="9"/>
        <v>-1.5592831914545968E-08</v>
      </c>
      <c r="AC39" s="16" t="str">
        <f>'All data '!S39</f>
        <v>session 1</v>
      </c>
      <c r="AD39" s="16">
        <f t="shared" si="10"/>
        <v>-4.515265515228066</v>
      </c>
      <c r="AE39" s="2" t="str">
        <f>'All data '!T39</f>
        <v>embayed lower (~low Th)</v>
      </c>
      <c r="AF39" s="2">
        <f>'All data '!U39</f>
        <v>0</v>
      </c>
      <c r="AG39" s="63">
        <f>'All data '!V39</f>
        <v>1.7532</v>
      </c>
      <c r="AH39" s="63">
        <f>'All data '!X39</f>
        <v>0.4403</v>
      </c>
      <c r="AI39" s="63">
        <f>'All data '!W39</f>
        <v>2.605</v>
      </c>
      <c r="AJ39" s="63">
        <f>'All data '!Y39</f>
        <v>0.2714</v>
      </c>
      <c r="AK39" s="66">
        <f>'All data '!Z39</f>
        <v>0.003507</v>
      </c>
      <c r="AL39" s="66">
        <f>'All data '!AA39</f>
        <v>0.005005</v>
      </c>
      <c r="AM39" s="66">
        <f>'All data '!AB39</f>
        <v>0.01451</v>
      </c>
      <c r="AN39" s="66">
        <f>'All data '!AC39</f>
        <v>0.002039</v>
      </c>
      <c r="AO39" s="17">
        <f>'All data '!AD39</f>
        <v>-12249</v>
      </c>
      <c r="AP39" s="17">
        <f>'All data '!AE39</f>
        <v>21343</v>
      </c>
      <c r="AQ39" s="17">
        <f>'All data '!AF39</f>
        <v>106</v>
      </c>
      <c r="AR39" s="4"/>
    </row>
    <row r="40" spans="1:44" ht="12.75">
      <c r="A40" s="4"/>
      <c r="B40" s="4"/>
      <c r="C40" s="4"/>
      <c r="D40" s="11" t="str">
        <f>'All data '!D40</f>
        <v>arr96114a-3tr-17</v>
      </c>
      <c r="E40" s="2">
        <f>'All data '!E40</f>
        <v>17459</v>
      </c>
      <c r="F40" s="2">
        <f>'All data '!F40</f>
        <v>25913</v>
      </c>
      <c r="G40" s="90">
        <f t="shared" si="0"/>
        <v>26058.03</v>
      </c>
      <c r="H40" s="90">
        <f t="shared" si="1"/>
        <v>25767.97</v>
      </c>
      <c r="I40" s="11">
        <f>'All data '!G40</f>
        <v>3690</v>
      </c>
      <c r="J40" s="11">
        <f>'All data '!H40</f>
        <v>2542</v>
      </c>
      <c r="K40" s="83">
        <f t="shared" si="11"/>
        <v>2510.5738</v>
      </c>
      <c r="L40" s="3">
        <f t="shared" si="12"/>
        <v>2510.5738000258307</v>
      </c>
      <c r="M40" s="90">
        <f t="shared" si="15"/>
        <v>1673.327048952768</v>
      </c>
      <c r="N40" s="3">
        <f t="shared" si="2"/>
        <v>767.903568481103</v>
      </c>
      <c r="O40" s="3">
        <f t="shared" si="3"/>
        <v>69.34318259195969</v>
      </c>
      <c r="P40" s="8">
        <f t="shared" si="13"/>
        <v>1398202630.5491307</v>
      </c>
      <c r="Q40" s="15">
        <f>'All data '!O40</f>
        <v>1403.0166307125728</v>
      </c>
      <c r="R40" s="144">
        <v>1398.2026305491306</v>
      </c>
      <c r="S40" s="16">
        <f t="shared" si="4"/>
        <v>2.5830559025052935E-08</v>
      </c>
      <c r="T40" s="83">
        <f t="shared" si="16"/>
        <v>2510.5738</v>
      </c>
      <c r="U40" s="3">
        <f t="shared" si="14"/>
        <v>2510.573800027892</v>
      </c>
      <c r="V40" s="90">
        <f t="shared" si="17"/>
        <v>1666.534968154645</v>
      </c>
      <c r="W40" s="80">
        <f t="shared" si="5"/>
        <v>773.8091397343474</v>
      </c>
      <c r="X40" s="80">
        <f t="shared" si="6"/>
        <v>70.22969213889967</v>
      </c>
      <c r="Y40" s="82">
        <f t="shared" si="7"/>
        <v>1407862082.1664677</v>
      </c>
      <c r="Z40" s="16">
        <f t="shared" si="8"/>
        <v>4.814000163442188</v>
      </c>
      <c r="AA40" s="146">
        <v>1407.8620821664676</v>
      </c>
      <c r="AB40" s="16">
        <f t="shared" si="9"/>
        <v>2.7891928766621277E-08</v>
      </c>
      <c r="AC40" s="16" t="str">
        <f>'All data '!S40</f>
        <v>session 2</v>
      </c>
      <c r="AD40" s="16">
        <f t="shared" si="10"/>
        <v>-4.845451453894839</v>
      </c>
      <c r="AE40" s="2" t="str">
        <f>'All data '!T40</f>
        <v>embayed lower (~low Th)</v>
      </c>
      <c r="AF40" s="2" t="str">
        <f>'All data '!U40</f>
        <v>relabel from 11b-4 to 114a-3</v>
      </c>
      <c r="AG40" s="63">
        <f>'All data '!V40</f>
        <v>1.7459</v>
      </c>
      <c r="AH40" s="63">
        <f>'All data '!X40</f>
        <v>0.369</v>
      </c>
      <c r="AI40" s="63">
        <f>'All data '!W40</f>
        <v>2.5913</v>
      </c>
      <c r="AJ40" s="63">
        <f>'All data '!Y40</f>
        <v>0.2542</v>
      </c>
      <c r="AK40" s="66">
        <f>'All data '!Z40</f>
        <v>0.00348</v>
      </c>
      <c r="AL40" s="66">
        <f>'All data '!AA40</f>
        <v>0.004923</v>
      </c>
      <c r="AM40" s="66">
        <f>'All data '!AB40</f>
        <v>0.014503</v>
      </c>
      <c r="AN40" s="66">
        <f>'All data '!AC40</f>
        <v>0.002047</v>
      </c>
      <c r="AO40" s="17">
        <f>'All data '!AD40</f>
        <v>-12181</v>
      </c>
      <c r="AP40" s="17">
        <f>'All data '!AE40</f>
        <v>21332</v>
      </c>
      <c r="AQ40" s="17">
        <f>'All data '!AF40</f>
        <v>118</v>
      </c>
      <c r="AR40" s="4"/>
    </row>
    <row r="41" spans="1:44" ht="12.75">
      <c r="A41" s="4"/>
      <c r="B41" s="4"/>
      <c r="C41" s="4"/>
      <c r="D41" s="11" t="str">
        <f>'All data '!D41</f>
        <v>arr96114a-3tr-1</v>
      </c>
      <c r="E41" s="2">
        <f>'All data '!E41</f>
        <v>17626</v>
      </c>
      <c r="F41" s="2">
        <f>'All data '!F41</f>
        <v>38279</v>
      </c>
      <c r="G41" s="90">
        <f t="shared" si="0"/>
        <v>38464.5</v>
      </c>
      <c r="H41" s="90">
        <f t="shared" si="1"/>
        <v>38093.5</v>
      </c>
      <c r="I41" s="11">
        <f>'All data '!G41</f>
        <v>5812.000000000001</v>
      </c>
      <c r="J41" s="11">
        <f>'All data '!H41</f>
        <v>3793.0000000000005</v>
      </c>
      <c r="K41" s="83">
        <f t="shared" si="11"/>
        <v>3761.2732000000005</v>
      </c>
      <c r="L41" s="3">
        <f t="shared" si="12"/>
        <v>3761.273200023475</v>
      </c>
      <c r="M41" s="90">
        <f t="shared" si="15"/>
        <v>2452.897322681389</v>
      </c>
      <c r="N41" s="3">
        <f t="shared" si="2"/>
        <v>1200.4966010684955</v>
      </c>
      <c r="O41" s="3">
        <f t="shared" si="3"/>
        <v>107.8792762735908</v>
      </c>
      <c r="P41" s="8">
        <f t="shared" si="13"/>
        <v>1388838969.889569</v>
      </c>
      <c r="Q41" s="15">
        <f>'All data '!O41</f>
        <v>1392.8861640630294</v>
      </c>
      <c r="R41" s="144">
        <v>1388.838969889569</v>
      </c>
      <c r="S41" s="16">
        <f t="shared" si="4"/>
        <v>2.3474513000110164E-08</v>
      </c>
      <c r="T41" s="83">
        <f t="shared" si="16"/>
        <v>3761.2732000000005</v>
      </c>
      <c r="U41" s="3">
        <f t="shared" si="14"/>
        <v>3761.2732000234714</v>
      </c>
      <c r="V41" s="90">
        <f t="shared" si="17"/>
        <v>2443.9318666193294</v>
      </c>
      <c r="W41" s="80">
        <f t="shared" si="5"/>
        <v>1208.3004069002523</v>
      </c>
      <c r="X41" s="80">
        <f t="shared" si="6"/>
        <v>109.04092650388996</v>
      </c>
      <c r="Y41" s="82">
        <f t="shared" si="7"/>
        <v>1396955690.2029867</v>
      </c>
      <c r="Z41" s="16">
        <f t="shared" si="8"/>
        <v>4.0471941734604115</v>
      </c>
      <c r="AA41" s="146">
        <v>1396.9556902029867</v>
      </c>
      <c r="AB41" s="16">
        <f t="shared" si="9"/>
        <v>2.3470875021303073E-08</v>
      </c>
      <c r="AC41" s="16" t="str">
        <f>'All data '!S41</f>
        <v>session 1</v>
      </c>
      <c r="AD41" s="16">
        <f t="shared" si="10"/>
        <v>-4.069526139957361</v>
      </c>
      <c r="AE41" s="2" t="str">
        <f>'All data '!T41</f>
        <v>high Th core</v>
      </c>
      <c r="AF41" s="2">
        <f>'All data '!U41</f>
        <v>0</v>
      </c>
      <c r="AG41" s="63">
        <f>'All data '!V41</f>
        <v>1.7626</v>
      </c>
      <c r="AH41" s="63">
        <f>'All data '!X41</f>
        <v>0.5812</v>
      </c>
      <c r="AI41" s="63">
        <f>'All data '!W41</f>
        <v>3.8279</v>
      </c>
      <c r="AJ41" s="63">
        <f>'All data '!Y41</f>
        <v>0.3793</v>
      </c>
      <c r="AK41" s="66">
        <f>'All data '!Z41</f>
        <v>0.003524</v>
      </c>
      <c r="AL41" s="66">
        <f>'All data '!AA41</f>
        <v>0.005312</v>
      </c>
      <c r="AM41" s="66">
        <f>'All data '!AB41</f>
        <v>0.01855</v>
      </c>
      <c r="AN41" s="66">
        <f>'All data '!AC41</f>
        <v>0.00222</v>
      </c>
      <c r="AO41" s="17">
        <f>'All data '!AD41</f>
        <v>-12182</v>
      </c>
      <c r="AP41" s="17">
        <f>'All data '!AE41</f>
        <v>21378</v>
      </c>
      <c r="AQ41" s="17">
        <f>'All data '!AF41</f>
        <v>106</v>
      </c>
      <c r="AR41" s="4"/>
    </row>
    <row r="42" spans="1:44" ht="12.75">
      <c r="A42" s="4"/>
      <c r="B42" s="4"/>
      <c r="C42" s="4"/>
      <c r="D42" s="11" t="str">
        <f>'All data '!D42</f>
        <v>arr96114a-3tr-2</v>
      </c>
      <c r="E42" s="10">
        <f>'All data '!E42</f>
        <v>17859</v>
      </c>
      <c r="F42" s="10">
        <f>'All data '!F42</f>
        <v>38274</v>
      </c>
      <c r="G42" s="90">
        <f aca="true" t="shared" si="18" ref="G42:G73">+F42+(AM42*10^4)</f>
        <v>38459.84</v>
      </c>
      <c r="H42" s="90">
        <f aca="true" t="shared" si="19" ref="H42:H73">+F42-(AM42*10^4)</f>
        <v>38088.16</v>
      </c>
      <c r="I42" s="11">
        <f>'All data '!G42</f>
        <v>5598.999999999999</v>
      </c>
      <c r="J42" s="11">
        <f>'All data '!H42</f>
        <v>3725</v>
      </c>
      <c r="K42" s="83">
        <f t="shared" si="11"/>
        <v>3692.8538</v>
      </c>
      <c r="L42" s="3">
        <f t="shared" si="12"/>
        <v>3692.8537999154573</v>
      </c>
      <c r="M42" s="90">
        <f t="shared" si="15"/>
        <v>2439.843063042791</v>
      </c>
      <c r="N42" s="3">
        <f t="shared" si="2"/>
        <v>1150.040633310236</v>
      </c>
      <c r="O42" s="3">
        <f t="shared" si="3"/>
        <v>102.97010356243044</v>
      </c>
      <c r="P42" s="8">
        <f t="shared" si="13"/>
        <v>1381856382.2293537</v>
      </c>
      <c r="Q42" s="15">
        <f>'All data '!O42</f>
        <v>1385.9505016332294</v>
      </c>
      <c r="R42" s="144">
        <v>1381.8563822293536</v>
      </c>
      <c r="S42" s="16">
        <f t="shared" si="4"/>
        <v>-8.454253475065343E-08</v>
      </c>
      <c r="T42" s="83">
        <f t="shared" si="16"/>
        <v>3692.8538</v>
      </c>
      <c r="U42" s="3">
        <f t="shared" si="14"/>
        <v>3692.853799910813</v>
      </c>
      <c r="V42" s="90">
        <f t="shared" si="17"/>
        <v>2431.1214711956713</v>
      </c>
      <c r="W42" s="80">
        <f t="shared" si="5"/>
        <v>1157.6378204125606</v>
      </c>
      <c r="X42" s="80">
        <f t="shared" si="6"/>
        <v>104.09450830258082</v>
      </c>
      <c r="Y42" s="82">
        <f t="shared" si="7"/>
        <v>1390067633.0469697</v>
      </c>
      <c r="Z42" s="16">
        <f t="shared" si="8"/>
        <v>4.094119403875766</v>
      </c>
      <c r="AA42" s="146">
        <v>1390.0676330469696</v>
      </c>
      <c r="AB42" s="16">
        <f t="shared" si="9"/>
        <v>-8.918686944525689E-08</v>
      </c>
      <c r="AC42" s="16" t="str">
        <f>'All data '!S42</f>
        <v>session 1</v>
      </c>
      <c r="AD42" s="16">
        <f t="shared" si="10"/>
        <v>-4.117131413740253</v>
      </c>
      <c r="AE42" s="2" t="str">
        <f>'All data '!T42</f>
        <v>high Th core</v>
      </c>
      <c r="AF42" s="10">
        <f>'All data '!U42</f>
        <v>0</v>
      </c>
      <c r="AG42" s="63">
        <f>'All data '!V42</f>
        <v>1.7859</v>
      </c>
      <c r="AH42" s="63">
        <f>'All data '!X42</f>
        <v>0.5599</v>
      </c>
      <c r="AI42" s="63">
        <f>'All data '!W42</f>
        <v>3.8274</v>
      </c>
      <c r="AJ42" s="63">
        <f>'All data '!Y42</f>
        <v>0.3725</v>
      </c>
      <c r="AK42" s="66">
        <f>'All data '!Z42</f>
        <v>0.003563</v>
      </c>
      <c r="AL42" s="66">
        <f>'All data '!AA42</f>
        <v>0.005288</v>
      </c>
      <c r="AM42" s="66">
        <f>'All data '!AB42</f>
        <v>0.018584</v>
      </c>
      <c r="AN42" s="66">
        <f>'All data '!AC42</f>
        <v>0.002214</v>
      </c>
      <c r="AO42" s="30">
        <f>'All data '!AD42</f>
        <v>-12178</v>
      </c>
      <c r="AP42" s="30">
        <f>'All data '!AE42</f>
        <v>21393</v>
      </c>
      <c r="AQ42" s="30">
        <f>'All data '!AF42</f>
        <v>106</v>
      </c>
      <c r="AR42" s="4"/>
    </row>
    <row r="43" spans="1:44" ht="12.75">
      <c r="A43" s="4"/>
      <c r="B43" s="4"/>
      <c r="C43" s="4"/>
      <c r="D43" s="11" t="str">
        <f>'All data '!D43</f>
        <v>arr96114a-3tr-9</v>
      </c>
      <c r="E43" s="2">
        <f>'All data '!E43</f>
        <v>17139</v>
      </c>
      <c r="F43" s="2">
        <f>'All data '!F43</f>
        <v>38696</v>
      </c>
      <c r="G43" s="90">
        <f t="shared" si="18"/>
        <v>38883.57</v>
      </c>
      <c r="H43" s="90">
        <f t="shared" si="19"/>
        <v>38508.43</v>
      </c>
      <c r="I43" s="11">
        <f>'All data '!G43</f>
        <v>5729</v>
      </c>
      <c r="J43" s="11">
        <f>'All data '!H43</f>
        <v>3757</v>
      </c>
      <c r="K43" s="83">
        <f t="shared" si="11"/>
        <v>3726.1498</v>
      </c>
      <c r="L43" s="3">
        <f t="shared" si="12"/>
        <v>3726.1497999956377</v>
      </c>
      <c r="M43" s="90">
        <f t="shared" si="15"/>
        <v>2452.4375411198566</v>
      </c>
      <c r="N43" s="3">
        <f t="shared" si="2"/>
        <v>1169.426969535472</v>
      </c>
      <c r="O43" s="3">
        <f t="shared" si="3"/>
        <v>104.28528934030912</v>
      </c>
      <c r="P43" s="8">
        <f t="shared" si="13"/>
        <v>1374119118.0988102</v>
      </c>
      <c r="Q43" s="15">
        <f>'All data '!O43</f>
        <v>1378.1686563016362</v>
      </c>
      <c r="R43" s="144">
        <v>1374.11911809881</v>
      </c>
      <c r="S43" s="16">
        <f t="shared" si="4"/>
        <v>-4.36239133705385E-09</v>
      </c>
      <c r="T43" s="83">
        <f t="shared" si="16"/>
        <v>3726.1498</v>
      </c>
      <c r="U43" s="3">
        <f t="shared" si="14"/>
        <v>3726.14979999482</v>
      </c>
      <c r="V43" s="90">
        <f t="shared" si="17"/>
        <v>2443.6287165634717</v>
      </c>
      <c r="W43" s="80">
        <f t="shared" si="5"/>
        <v>1177.1065153770264</v>
      </c>
      <c r="X43" s="80">
        <f t="shared" si="6"/>
        <v>105.41456805432203</v>
      </c>
      <c r="Y43" s="82">
        <f t="shared" si="7"/>
        <v>1382240836.992224</v>
      </c>
      <c r="Z43" s="16">
        <f t="shared" si="8"/>
        <v>4.04953820282617</v>
      </c>
      <c r="AA43" s="146">
        <v>1382.2408369922239</v>
      </c>
      <c r="AB43" s="16">
        <f t="shared" si="9"/>
        <v>-5.180027073947713E-09</v>
      </c>
      <c r="AC43" s="16" t="str">
        <f>'All data '!S43</f>
        <v>session 2</v>
      </c>
      <c r="AD43" s="16">
        <f t="shared" si="10"/>
        <v>-4.072180690587629</v>
      </c>
      <c r="AE43" s="2" t="str">
        <f>'All data '!T43</f>
        <v>high Th core</v>
      </c>
      <c r="AF43" s="10" t="str">
        <f>'All data '!U43</f>
        <v>relabel from 11b-4 to 114a-3</v>
      </c>
      <c r="AG43" s="63">
        <f>'All data '!V43</f>
        <v>1.7139</v>
      </c>
      <c r="AH43" s="63">
        <f>'All data '!X43</f>
        <v>0.5729</v>
      </c>
      <c r="AI43" s="63">
        <f>'All data '!W43</f>
        <v>3.8696</v>
      </c>
      <c r="AJ43" s="63">
        <f>'All data '!Y43</f>
        <v>0.3757</v>
      </c>
      <c r="AK43" s="66">
        <f>'All data '!Z43</f>
        <v>0.003454</v>
      </c>
      <c r="AL43" s="66">
        <f>'All data '!AA43</f>
        <v>0.005323</v>
      </c>
      <c r="AM43" s="66">
        <f>'All data '!AB43</f>
        <v>0.018757</v>
      </c>
      <c r="AN43" s="66">
        <f>'All data '!AC43</f>
        <v>0.002289</v>
      </c>
      <c r="AO43" s="17">
        <f>'All data '!AD43</f>
        <v>-12195</v>
      </c>
      <c r="AP43" s="17">
        <f>'All data '!AE43</f>
        <v>21380</v>
      </c>
      <c r="AQ43" s="17">
        <f>'All data '!AF43</f>
        <v>118</v>
      </c>
      <c r="AR43" s="4"/>
    </row>
    <row r="44" spans="1:44" ht="12.75">
      <c r="A44" s="4"/>
      <c r="B44" s="4"/>
      <c r="C44" s="4"/>
      <c r="D44" s="11" t="str">
        <f>'All data '!D44</f>
        <v>arr96114a-3tr-10</v>
      </c>
      <c r="E44" s="2">
        <f>'All data '!E44</f>
        <v>17204</v>
      </c>
      <c r="F44" s="2">
        <f>'All data '!F44</f>
        <v>38328</v>
      </c>
      <c r="G44" s="90">
        <f t="shared" si="18"/>
        <v>38514.25</v>
      </c>
      <c r="H44" s="90">
        <f t="shared" si="19"/>
        <v>38141.75</v>
      </c>
      <c r="I44" s="9">
        <f>'All data '!G44</f>
        <v>5469.000000000001</v>
      </c>
      <c r="J44" s="9">
        <f>'All data '!H44</f>
        <v>3684</v>
      </c>
      <c r="K44" s="83">
        <f t="shared" si="11"/>
        <v>3653.0328</v>
      </c>
      <c r="L44" s="3">
        <f t="shared" si="12"/>
        <v>3653.03279999487</v>
      </c>
      <c r="M44" s="90">
        <f t="shared" si="15"/>
        <v>2434.2414950783646</v>
      </c>
      <c r="N44" s="3">
        <f t="shared" si="2"/>
        <v>1118.8697845338052</v>
      </c>
      <c r="O44" s="3">
        <f t="shared" si="3"/>
        <v>99.92152038270024</v>
      </c>
      <c r="P44" s="8">
        <f t="shared" si="13"/>
        <v>1376906618.9252012</v>
      </c>
      <c r="Q44" s="15">
        <f>'All data '!O44</f>
        <v>1381.0287315826229</v>
      </c>
      <c r="R44" s="144">
        <v>1376.9066189252012</v>
      </c>
      <c r="S44" s="16">
        <f t="shared" si="4"/>
        <v>-5.130004865350202E-09</v>
      </c>
      <c r="T44" s="83">
        <f t="shared" si="16"/>
        <v>3653.0328</v>
      </c>
      <c r="U44" s="3">
        <f t="shared" si="14"/>
        <v>3653.0327999955957</v>
      </c>
      <c r="V44" s="90">
        <f t="shared" si="17"/>
        <v>2425.67492315877</v>
      </c>
      <c r="W44" s="80">
        <f t="shared" si="5"/>
        <v>1126.335859709646</v>
      </c>
      <c r="X44" s="80">
        <f t="shared" si="6"/>
        <v>101.02201712717977</v>
      </c>
      <c r="Y44" s="82">
        <f t="shared" si="7"/>
        <v>1385174285.6751847</v>
      </c>
      <c r="Z44" s="16">
        <f t="shared" si="8"/>
        <v>4.122112657421667</v>
      </c>
      <c r="AA44" s="146">
        <v>1385.1742856751848</v>
      </c>
      <c r="AB44" s="16">
        <f t="shared" si="9"/>
        <v>-4.404228093335405E-09</v>
      </c>
      <c r="AC44" s="16" t="str">
        <f>'All data '!S44</f>
        <v>session 2</v>
      </c>
      <c r="AD44" s="16">
        <f t="shared" si="10"/>
        <v>-4.145554092561952</v>
      </c>
      <c r="AE44" s="2" t="str">
        <f>'All data '!T44</f>
        <v>high Th core</v>
      </c>
      <c r="AF44" s="10" t="str">
        <f>'All data '!U44</f>
        <v>relabel from 11b-4 to 114a-3</v>
      </c>
      <c r="AG44" s="63">
        <f>'All data '!V44</f>
        <v>1.7204</v>
      </c>
      <c r="AH44" s="63">
        <f>'All data '!X44</f>
        <v>0.5469</v>
      </c>
      <c r="AI44" s="63">
        <f>'All data '!W44</f>
        <v>3.8328</v>
      </c>
      <c r="AJ44" s="63">
        <f>'All data '!Y44</f>
        <v>0.3684</v>
      </c>
      <c r="AK44" s="66">
        <f>'All data '!Z44</f>
        <v>0.003462</v>
      </c>
      <c r="AL44" s="66">
        <f>'All data '!AA44</f>
        <v>0.005292</v>
      </c>
      <c r="AM44" s="66">
        <f>'All data '!AB44</f>
        <v>0.018625</v>
      </c>
      <c r="AN44" s="66">
        <f>'All data '!AC44</f>
        <v>0.002272</v>
      </c>
      <c r="AO44" s="17">
        <f>'All data '!AD44</f>
        <v>-12190</v>
      </c>
      <c r="AP44" s="17">
        <f>'All data '!AE44</f>
        <v>21384</v>
      </c>
      <c r="AQ44" s="17">
        <f>'All data '!AF44</f>
        <v>118</v>
      </c>
      <c r="AR44" s="4"/>
    </row>
    <row r="45" spans="1:44" ht="12.75">
      <c r="A45" s="4"/>
      <c r="B45" s="4"/>
      <c r="C45" s="4"/>
      <c r="D45" s="11" t="str">
        <f>'All data '!D45</f>
        <v>arr96114a-3tr-11</v>
      </c>
      <c r="E45" s="2">
        <f>'All data '!E45</f>
        <v>17944</v>
      </c>
      <c r="F45" s="2">
        <f>'All data '!F45</f>
        <v>38434</v>
      </c>
      <c r="G45" s="90">
        <f t="shared" si="18"/>
        <v>38620.71</v>
      </c>
      <c r="H45" s="90">
        <f t="shared" si="19"/>
        <v>38247.29</v>
      </c>
      <c r="I45" s="9">
        <f>'All data '!G45</f>
        <v>5824</v>
      </c>
      <c r="J45" s="9">
        <f>'All data '!H45</f>
        <v>3780</v>
      </c>
      <c r="K45" s="83">
        <f t="shared" si="11"/>
        <v>3747.7008</v>
      </c>
      <c r="L45" s="3">
        <f t="shared" si="12"/>
        <v>3747.700799720755</v>
      </c>
      <c r="M45" s="90">
        <f t="shared" si="15"/>
        <v>2446.482166824862</v>
      </c>
      <c r="N45" s="3">
        <f t="shared" si="2"/>
        <v>1194.3861580413845</v>
      </c>
      <c r="O45" s="3">
        <f t="shared" si="3"/>
        <v>106.83247485450873</v>
      </c>
      <c r="P45" s="8">
        <f t="shared" si="13"/>
        <v>1379912080.0692167</v>
      </c>
      <c r="Q45" s="15">
        <f>'All data '!O45</f>
        <v>1383.949951376761</v>
      </c>
      <c r="R45" s="144">
        <v>1379.9120800692167</v>
      </c>
      <c r="S45" s="16">
        <f t="shared" si="4"/>
        <v>-2.792448867694475E-07</v>
      </c>
      <c r="T45" s="83">
        <f t="shared" si="16"/>
        <v>3747.7008</v>
      </c>
      <c r="U45" s="3">
        <f t="shared" si="14"/>
        <v>3747.700799722886</v>
      </c>
      <c r="V45" s="90">
        <f t="shared" si="17"/>
        <v>2437.539758813999</v>
      </c>
      <c r="W45" s="80">
        <f t="shared" si="5"/>
        <v>1202.1773595139023</v>
      </c>
      <c r="X45" s="80">
        <f t="shared" si="6"/>
        <v>107.98368139498449</v>
      </c>
      <c r="Y45" s="82">
        <f t="shared" si="7"/>
        <v>1388010211.6804922</v>
      </c>
      <c r="Z45" s="16">
        <f t="shared" si="8"/>
        <v>4.037871307544265</v>
      </c>
      <c r="AA45" s="146">
        <v>1388.0102116804921</v>
      </c>
      <c r="AB45" s="16">
        <f t="shared" si="9"/>
        <v>-2.771139406831935E-07</v>
      </c>
      <c r="AC45" s="16" t="str">
        <f>'All data '!S45</f>
        <v>session 2</v>
      </c>
      <c r="AD45" s="16">
        <f t="shared" si="10"/>
        <v>-4.060260303731184</v>
      </c>
      <c r="AE45" s="2" t="str">
        <f>'All data '!T45</f>
        <v>high Th core</v>
      </c>
      <c r="AF45" s="10" t="str">
        <f>'All data '!U45</f>
        <v>relabel from 11b-4 to 114a-3</v>
      </c>
      <c r="AG45" s="63">
        <f>'All data '!V45</f>
        <v>1.7944</v>
      </c>
      <c r="AH45" s="63">
        <f>'All data '!X45</f>
        <v>0.5824</v>
      </c>
      <c r="AI45" s="63">
        <f>'All data '!W45</f>
        <v>3.8434</v>
      </c>
      <c r="AJ45" s="63">
        <f>'All data '!Y45</f>
        <v>0.378</v>
      </c>
      <c r="AK45" s="66">
        <f>'All data '!Z45</f>
        <v>0.003562</v>
      </c>
      <c r="AL45" s="66">
        <f>'All data '!AA45</f>
        <v>0.005365</v>
      </c>
      <c r="AM45" s="66">
        <f>'All data '!AB45</f>
        <v>0.018671</v>
      </c>
      <c r="AN45" s="66">
        <f>'All data '!AC45</f>
        <v>0.002292</v>
      </c>
      <c r="AO45" s="17">
        <f>'All data '!AD45</f>
        <v>-12172</v>
      </c>
      <c r="AP45" s="17">
        <f>'All data '!AE45</f>
        <v>21377</v>
      </c>
      <c r="AQ45" s="17">
        <f>'All data '!AF45</f>
        <v>118</v>
      </c>
      <c r="AR45" s="4"/>
    </row>
    <row r="46" spans="1:44" ht="12.75">
      <c r="A46" s="4"/>
      <c r="B46" s="4"/>
      <c r="C46" s="4"/>
      <c r="D46" s="11" t="str">
        <f>'All data '!D46</f>
        <v>arr96114a-3tr-7</v>
      </c>
      <c r="E46" s="2">
        <f>'All data '!E46</f>
        <v>17919</v>
      </c>
      <c r="F46" s="2">
        <f>'All data '!F46</f>
        <v>100927</v>
      </c>
      <c r="G46" s="90">
        <f t="shared" si="18"/>
        <v>101323.12</v>
      </c>
      <c r="H46" s="90">
        <f t="shared" si="19"/>
        <v>100530.88</v>
      </c>
      <c r="I46" s="9">
        <f>'All data '!G46</f>
        <v>5112</v>
      </c>
      <c r="J46" s="9">
        <f>'All data '!H46</f>
        <v>7419</v>
      </c>
      <c r="K46" s="83">
        <f t="shared" si="11"/>
        <v>7386.7458</v>
      </c>
      <c r="L46" s="3">
        <f t="shared" si="12"/>
        <v>7386.745799993343</v>
      </c>
      <c r="M46" s="90">
        <f t="shared" si="15"/>
        <v>6273.648853176765</v>
      </c>
      <c r="N46" s="3">
        <f t="shared" si="2"/>
        <v>1023.0128157260142</v>
      </c>
      <c r="O46" s="3">
        <f t="shared" si="3"/>
        <v>90.08413109056303</v>
      </c>
      <c r="P46" s="8">
        <f t="shared" si="13"/>
        <v>1349796963.0268745</v>
      </c>
      <c r="Q46" s="15">
        <f>'All data '!O46</f>
        <v>1354.0641865978262</v>
      </c>
      <c r="R46" s="144">
        <v>1349.7969630268744</v>
      </c>
      <c r="S46" s="16">
        <f t="shared" si="4"/>
        <v>-6.656591722276062E-09</v>
      </c>
      <c r="T46" s="83">
        <f t="shared" si="16"/>
        <v>7386.7458</v>
      </c>
      <c r="U46" s="3">
        <f t="shared" si="14"/>
        <v>7386.745799568152</v>
      </c>
      <c r="V46" s="90">
        <f t="shared" si="17"/>
        <v>6265.415577310514</v>
      </c>
      <c r="W46" s="80">
        <f t="shared" si="5"/>
        <v>1030.2088625965723</v>
      </c>
      <c r="X46" s="80">
        <f t="shared" si="6"/>
        <v>91.12135966106544</v>
      </c>
      <c r="Y46" s="82">
        <f t="shared" si="7"/>
        <v>1358357838.1650457</v>
      </c>
      <c r="Z46" s="16">
        <f t="shared" si="8"/>
        <v>4.267223570951728</v>
      </c>
      <c r="AA46" s="146">
        <v>1358.3578381650457</v>
      </c>
      <c r="AB46" s="16">
        <f t="shared" si="9"/>
        <v>-4.3184809328522533E-07</v>
      </c>
      <c r="AC46" s="16" t="str">
        <f>'All data '!S46</f>
        <v>session 1</v>
      </c>
      <c r="AD46" s="16">
        <f t="shared" si="10"/>
        <v>-4.293651567219513</v>
      </c>
      <c r="AE46" s="2" t="str">
        <f>'All data '!T46</f>
        <v>high Th band</v>
      </c>
      <c r="AF46" s="10">
        <f>'All data '!U46</f>
        <v>0</v>
      </c>
      <c r="AG46" s="63">
        <f>'All data '!V46</f>
        <v>1.7919</v>
      </c>
      <c r="AH46" s="63">
        <f>'All data '!X46</f>
        <v>0.5112</v>
      </c>
      <c r="AI46" s="63">
        <f>'All data '!W46</f>
        <v>10.0927</v>
      </c>
      <c r="AJ46" s="63">
        <f>'All data '!Y46</f>
        <v>0.7419</v>
      </c>
      <c r="AK46" s="66">
        <f>'All data '!Z46</f>
        <v>0.00361</v>
      </c>
      <c r="AL46" s="66">
        <f>'All data '!AA46</f>
        <v>0.005581</v>
      </c>
      <c r="AM46" s="66">
        <f>'All data '!AB46</f>
        <v>0.039612</v>
      </c>
      <c r="AN46" s="66">
        <f>'All data '!AC46</f>
        <v>0.002915</v>
      </c>
      <c r="AO46" s="17">
        <f>'All data '!AD46</f>
        <v>-12243</v>
      </c>
      <c r="AP46" s="17">
        <f>'All data '!AE46</f>
        <v>21360</v>
      </c>
      <c r="AQ46" s="17">
        <f>'All data '!AF46</f>
        <v>106</v>
      </c>
      <c r="AR46" s="4"/>
    </row>
    <row r="47" spans="1:44" ht="12.75">
      <c r="A47" s="4"/>
      <c r="B47" s="4"/>
      <c r="C47" s="4"/>
      <c r="D47" s="11" t="str">
        <f>'All data '!D47</f>
        <v>arr96114a-3tr-8</v>
      </c>
      <c r="E47" s="2">
        <f>'All data '!E47</f>
        <v>18248</v>
      </c>
      <c r="F47" s="2">
        <f>'All data '!F47</f>
        <v>121015</v>
      </c>
      <c r="G47" s="90">
        <f t="shared" si="18"/>
        <v>121478.92</v>
      </c>
      <c r="H47" s="90">
        <f t="shared" si="19"/>
        <v>120551.08</v>
      </c>
      <c r="I47" s="9">
        <f>'All data '!G47</f>
        <v>5313</v>
      </c>
      <c r="J47" s="9">
        <f>'All data '!H47</f>
        <v>8725</v>
      </c>
      <c r="K47" s="83">
        <f t="shared" si="11"/>
        <v>8692.1536</v>
      </c>
      <c r="L47" s="3">
        <f t="shared" si="12"/>
        <v>8692.153599994364</v>
      </c>
      <c r="M47" s="90">
        <f t="shared" si="15"/>
        <v>7533.273782202341</v>
      </c>
      <c r="N47" s="3">
        <f t="shared" si="2"/>
        <v>1065.0001805390768</v>
      </c>
      <c r="O47" s="3">
        <f t="shared" si="3"/>
        <v>93.87963725294725</v>
      </c>
      <c r="P47" s="8">
        <f t="shared" si="13"/>
        <v>1351816325.3552</v>
      </c>
      <c r="Q47" s="15">
        <f>'All data '!O47</f>
        <v>1356.0852058134672</v>
      </c>
      <c r="R47" s="144">
        <v>1351.8163253552</v>
      </c>
      <c r="S47" s="16">
        <f t="shared" si="4"/>
        <v>-5.635229172185063E-09</v>
      </c>
      <c r="T47" s="83">
        <f t="shared" si="16"/>
        <v>8692.1536</v>
      </c>
      <c r="U47" s="3">
        <f t="shared" si="14"/>
        <v>8692.153599211402</v>
      </c>
      <c r="V47" s="90">
        <f t="shared" si="17"/>
        <v>7524.708919849563</v>
      </c>
      <c r="W47" s="80">
        <f t="shared" si="5"/>
        <v>1072.4844578582522</v>
      </c>
      <c r="X47" s="80">
        <f t="shared" si="6"/>
        <v>94.9602215035873</v>
      </c>
      <c r="Y47" s="82">
        <f t="shared" si="7"/>
        <v>1360380567.1887333</v>
      </c>
      <c r="Z47" s="16">
        <f t="shared" si="8"/>
        <v>4.268880458267176</v>
      </c>
      <c r="AA47" s="146">
        <v>1360.3805671887333</v>
      </c>
      <c r="AB47" s="16">
        <f t="shared" si="9"/>
        <v>-7.885973900556564E-07</v>
      </c>
      <c r="AC47" s="16" t="str">
        <f>'All data '!S47</f>
        <v>session 1</v>
      </c>
      <c r="AD47" s="16">
        <f t="shared" si="10"/>
        <v>-4.295361375266111</v>
      </c>
      <c r="AE47" s="2" t="str">
        <f>'All data '!T47</f>
        <v>high Th band</v>
      </c>
      <c r="AF47" s="10">
        <f>'All data '!U47</f>
        <v>0</v>
      </c>
      <c r="AG47" s="63">
        <f>'All data '!V47</f>
        <v>1.8248</v>
      </c>
      <c r="AH47" s="63">
        <f>'All data '!X47</f>
        <v>0.5313</v>
      </c>
      <c r="AI47" s="63">
        <f>'All data '!W47</f>
        <v>12.1015</v>
      </c>
      <c r="AJ47" s="63">
        <f>'All data '!Y47</f>
        <v>0.8725</v>
      </c>
      <c r="AK47" s="66">
        <f>'All data '!Z47</f>
        <v>0.003675</v>
      </c>
      <c r="AL47" s="66">
        <f>'All data '!AA47</f>
        <v>0.005766</v>
      </c>
      <c r="AM47" s="66">
        <f>'All data '!AB47</f>
        <v>0.046392</v>
      </c>
      <c r="AN47" s="66">
        <f>'All data '!AC47</f>
        <v>0.003168</v>
      </c>
      <c r="AO47" s="17">
        <f>'All data '!AD47</f>
        <v>-12173</v>
      </c>
      <c r="AP47" s="17">
        <f>'All data '!AE47</f>
        <v>21368</v>
      </c>
      <c r="AQ47" s="17">
        <f>'All data '!AF47</f>
        <v>106</v>
      </c>
      <c r="AR47" s="4"/>
    </row>
    <row r="48" spans="1:44" ht="12.75">
      <c r="A48" s="4"/>
      <c r="B48" s="4"/>
      <c r="C48" s="4"/>
      <c r="D48" s="11" t="str">
        <f>'All data '!D48</f>
        <v>arr96114a-3tr-3</v>
      </c>
      <c r="E48" s="2">
        <f>'All data '!E48</f>
        <v>18143</v>
      </c>
      <c r="F48" s="2">
        <f>'All data '!F48</f>
        <v>25644.999999999996</v>
      </c>
      <c r="G48" s="90">
        <f t="shared" si="18"/>
        <v>25788.699999999997</v>
      </c>
      <c r="H48" s="90">
        <f t="shared" si="19"/>
        <v>25501.299999999996</v>
      </c>
      <c r="I48" s="9">
        <f>'All data '!G48</f>
        <v>4333</v>
      </c>
      <c r="J48" s="9">
        <f>'All data '!H48</f>
        <v>2688.9999999999995</v>
      </c>
      <c r="K48" s="83">
        <f t="shared" si="11"/>
        <v>2656.3425999999995</v>
      </c>
      <c r="L48" s="3">
        <f t="shared" si="12"/>
        <v>2656.342599835079</v>
      </c>
      <c r="M48" s="90">
        <f t="shared" si="15"/>
        <v>1666.2928398738695</v>
      </c>
      <c r="N48" s="3">
        <f t="shared" si="2"/>
        <v>907.7218765926141</v>
      </c>
      <c r="O48" s="3">
        <f t="shared" si="3"/>
        <v>82.32788336859518</v>
      </c>
      <c r="P48" s="8">
        <f t="shared" si="13"/>
        <v>1406571432.568526</v>
      </c>
      <c r="Q48" s="15">
        <f>'All data '!O48</f>
        <v>1411.1081984907646</v>
      </c>
      <c r="R48" s="144">
        <v>1406.571432568526</v>
      </c>
      <c r="S48" s="16">
        <f t="shared" si="4"/>
        <v>-1.6492049326188862E-07</v>
      </c>
      <c r="T48" s="83">
        <f t="shared" si="16"/>
        <v>2656.3425999999995</v>
      </c>
      <c r="U48" s="3">
        <f t="shared" si="14"/>
        <v>2656.3425998122225</v>
      </c>
      <c r="V48" s="90">
        <f t="shared" si="17"/>
        <v>1658.762180110304</v>
      </c>
      <c r="W48" s="80">
        <f t="shared" si="5"/>
        <v>914.263876454436</v>
      </c>
      <c r="X48" s="80">
        <f t="shared" si="6"/>
        <v>83.3165432474827</v>
      </c>
      <c r="Y48" s="82">
        <f t="shared" si="7"/>
        <v>1415672530.1842515</v>
      </c>
      <c r="Z48" s="16">
        <f t="shared" si="8"/>
        <v>4.536765922238601</v>
      </c>
      <c r="AA48" s="146">
        <v>1415.6725301842516</v>
      </c>
      <c r="AB48" s="16">
        <f t="shared" si="9"/>
        <v>-1.8777700461214408E-07</v>
      </c>
      <c r="AC48" s="16" t="str">
        <f>'All data '!S48</f>
        <v>session 1</v>
      </c>
      <c r="AD48" s="16">
        <f t="shared" si="10"/>
        <v>-4.56433169348702</v>
      </c>
      <c r="AE48" s="2" t="str">
        <f>'All data '!T48</f>
        <v>low Th edge</v>
      </c>
      <c r="AF48" s="10">
        <f>'All data '!U48</f>
        <v>0</v>
      </c>
      <c r="AG48" s="63">
        <f>'All data '!V48</f>
        <v>1.8143</v>
      </c>
      <c r="AH48" s="63">
        <f>'All data '!X48</f>
        <v>0.4333</v>
      </c>
      <c r="AI48" s="63">
        <f>'All data '!W48</f>
        <v>2.5645</v>
      </c>
      <c r="AJ48" s="63">
        <f>'All data '!Y48</f>
        <v>0.2689</v>
      </c>
      <c r="AK48" s="66">
        <f>'All data '!Z48</f>
        <v>0.0036</v>
      </c>
      <c r="AL48" s="66">
        <f>'All data '!AA48</f>
        <v>0.004995</v>
      </c>
      <c r="AM48" s="66">
        <f>'All data '!AB48</f>
        <v>0.01437</v>
      </c>
      <c r="AN48" s="66">
        <f>'All data '!AC48</f>
        <v>0.002033</v>
      </c>
      <c r="AO48" s="17">
        <f>'All data '!AD48</f>
        <v>-12236</v>
      </c>
      <c r="AP48" s="17">
        <f>'All data '!AE48</f>
        <v>21369</v>
      </c>
      <c r="AQ48" s="17">
        <f>'All data '!AF48</f>
        <v>106</v>
      </c>
      <c r="AR48" s="4"/>
    </row>
    <row r="49" spans="1:44" ht="12.75">
      <c r="A49" s="4"/>
      <c r="B49" s="4"/>
      <c r="C49" s="4"/>
      <c r="D49" s="11" t="str">
        <f>'All data '!D49</f>
        <v>arr96114a-3tr-13</v>
      </c>
      <c r="E49" s="2">
        <f>'All data '!E49</f>
        <v>17475</v>
      </c>
      <c r="F49" s="2">
        <f>'All data '!F49</f>
        <v>26118</v>
      </c>
      <c r="G49" s="90">
        <f t="shared" si="18"/>
        <v>26263.7</v>
      </c>
      <c r="H49" s="90">
        <f t="shared" si="19"/>
        <v>25972.3</v>
      </c>
      <c r="I49" s="9">
        <f>'All data '!G49</f>
        <v>6057</v>
      </c>
      <c r="J49" s="9">
        <f>'All data '!H49</f>
        <v>3151</v>
      </c>
      <c r="K49" s="83">
        <f t="shared" si="11"/>
        <v>3119.545</v>
      </c>
      <c r="L49" s="3">
        <f t="shared" si="12"/>
        <v>3119.54499911667</v>
      </c>
      <c r="M49" s="90">
        <f t="shared" si="15"/>
        <v>1717.0159237648913</v>
      </c>
      <c r="N49" s="3">
        <f t="shared" si="2"/>
        <v>1285.0018889777843</v>
      </c>
      <c r="O49" s="3">
        <f t="shared" si="3"/>
        <v>117.52718637399462</v>
      </c>
      <c r="P49" s="8">
        <f t="shared" si="13"/>
        <v>1422604159.2947576</v>
      </c>
      <c r="Q49" s="15">
        <f>'All data '!O49</f>
        <v>1426.5665778572982</v>
      </c>
      <c r="R49" s="144">
        <v>1422.6041592947577</v>
      </c>
      <c r="S49" s="16">
        <f t="shared" si="4"/>
        <v>-8.833299034449738E-07</v>
      </c>
      <c r="T49" s="83">
        <f t="shared" si="16"/>
        <v>3119.545</v>
      </c>
      <c r="U49" s="3">
        <f t="shared" si="14"/>
        <v>3119.544999249244</v>
      </c>
      <c r="V49" s="90">
        <f t="shared" si="17"/>
        <v>1707.788164930855</v>
      </c>
      <c r="W49" s="80">
        <f t="shared" si="5"/>
        <v>1293.004626503182</v>
      </c>
      <c r="X49" s="80">
        <f t="shared" si="6"/>
        <v>118.75220781520673</v>
      </c>
      <c r="Y49" s="82">
        <f t="shared" si="7"/>
        <v>1430549485.7732563</v>
      </c>
      <c r="Z49" s="16">
        <f t="shared" si="8"/>
        <v>3.962418562540506</v>
      </c>
      <c r="AA49" s="146">
        <v>1430.5494857732563</v>
      </c>
      <c r="AB49" s="16">
        <f t="shared" si="9"/>
        <v>-7.507560439989902E-07</v>
      </c>
      <c r="AC49" s="16" t="str">
        <f>'All data '!S49</f>
        <v>session 2</v>
      </c>
      <c r="AD49" s="16">
        <f t="shared" si="10"/>
        <v>-3.9829079159580942</v>
      </c>
      <c r="AE49" s="2" t="str">
        <f>'All data '!T49</f>
        <v>low Th edge</v>
      </c>
      <c r="AF49" s="10" t="str">
        <f>'All data '!U49</f>
        <v>relabel from 11b-4 to 114a-3</v>
      </c>
      <c r="AG49" s="63">
        <f>'All data '!V49</f>
        <v>1.7475</v>
      </c>
      <c r="AH49" s="63">
        <f>'All data '!X49</f>
        <v>0.6057</v>
      </c>
      <c r="AI49" s="63">
        <f>'All data '!W49</f>
        <v>2.6118</v>
      </c>
      <c r="AJ49" s="63">
        <f>'All data '!Y49</f>
        <v>0.3151</v>
      </c>
      <c r="AK49" s="66">
        <f>'All data '!Z49</f>
        <v>0.003482</v>
      </c>
      <c r="AL49" s="66">
        <f>'All data '!AA49</f>
        <v>0.005316</v>
      </c>
      <c r="AM49" s="66">
        <f>'All data '!AB49</f>
        <v>0.01457</v>
      </c>
      <c r="AN49" s="66">
        <f>'All data '!AC49</f>
        <v>0.00216</v>
      </c>
      <c r="AO49" s="17">
        <f>'All data '!AD49</f>
        <v>-12229</v>
      </c>
      <c r="AP49" s="17">
        <f>'All data '!AE49</f>
        <v>21370</v>
      </c>
      <c r="AQ49" s="17">
        <f>'All data '!AF49</f>
        <v>118</v>
      </c>
      <c r="AR49" s="4"/>
    </row>
    <row r="50" spans="1:44" ht="12.75">
      <c r="A50" s="4"/>
      <c r="B50" s="4"/>
      <c r="C50" s="4"/>
      <c r="D50" s="11" t="str">
        <f>'All data '!D50</f>
        <v>arr96114a-3tr-14</v>
      </c>
      <c r="E50" s="2">
        <f>'All data '!E50</f>
        <v>18364</v>
      </c>
      <c r="F50" s="2">
        <f>'All data '!F50</f>
        <v>28764</v>
      </c>
      <c r="G50" s="90">
        <f t="shared" si="18"/>
        <v>28918.59</v>
      </c>
      <c r="H50" s="90">
        <f t="shared" si="19"/>
        <v>28609.41</v>
      </c>
      <c r="I50" s="9">
        <f>'All data '!G50</f>
        <v>4031</v>
      </c>
      <c r="J50" s="9">
        <f>'All data '!H50</f>
        <v>2854</v>
      </c>
      <c r="K50" s="83">
        <f t="shared" si="11"/>
        <v>2820.9448</v>
      </c>
      <c r="L50" s="3">
        <f t="shared" si="12"/>
        <v>2820.944800003624</v>
      </c>
      <c r="M50" s="90">
        <f t="shared" si="15"/>
        <v>1888.637216684821</v>
      </c>
      <c r="N50" s="3">
        <f t="shared" si="2"/>
        <v>854.2362864550756</v>
      </c>
      <c r="O50" s="3">
        <f t="shared" si="3"/>
        <v>78.07129686372784</v>
      </c>
      <c r="P50" s="8">
        <f t="shared" si="13"/>
        <v>1421191003.7681909</v>
      </c>
      <c r="Q50" s="15">
        <f>'All data '!O50</f>
        <v>1425.9059541984007</v>
      </c>
      <c r="R50" s="144">
        <v>1421.191003768191</v>
      </c>
      <c r="S50" s="16">
        <f t="shared" si="4"/>
        <v>3.6238816392142326E-09</v>
      </c>
      <c r="T50" s="83">
        <f t="shared" si="16"/>
        <v>2820.9448</v>
      </c>
      <c r="U50" s="3">
        <f t="shared" si="14"/>
        <v>2820.9448000036364</v>
      </c>
      <c r="V50" s="90">
        <f t="shared" si="17"/>
        <v>1881.3269248269332</v>
      </c>
      <c r="W50" s="80">
        <f t="shared" si="5"/>
        <v>860.5765653694243</v>
      </c>
      <c r="X50" s="80">
        <f t="shared" si="6"/>
        <v>79.04130980727867</v>
      </c>
      <c r="Y50" s="82">
        <f t="shared" si="7"/>
        <v>1430650554.249639</v>
      </c>
      <c r="Z50" s="16">
        <f t="shared" si="8"/>
        <v>4.714950430209683</v>
      </c>
      <c r="AA50" s="146">
        <v>1430.650554249639</v>
      </c>
      <c r="AB50" s="16">
        <f t="shared" si="9"/>
        <v>3.636159817688167E-09</v>
      </c>
      <c r="AC50" s="16" t="str">
        <f>'All data '!S50</f>
        <v>session 2</v>
      </c>
      <c r="AD50" s="16">
        <f t="shared" si="10"/>
        <v>-4.744600051238422</v>
      </c>
      <c r="AE50" s="2" t="str">
        <f>'All data '!T50</f>
        <v>low Th edge</v>
      </c>
      <c r="AF50" s="10" t="str">
        <f>'All data '!U50</f>
        <v>relabel from 11b-4 to 114a-3</v>
      </c>
      <c r="AG50" s="63">
        <f>'All data '!V50</f>
        <v>1.8364</v>
      </c>
      <c r="AH50" s="63">
        <f>'All data '!X50</f>
        <v>0.4031</v>
      </c>
      <c r="AI50" s="63">
        <f>'All data '!W50</f>
        <v>2.8764</v>
      </c>
      <c r="AJ50" s="63">
        <f>'All data '!Y50</f>
        <v>0.2854</v>
      </c>
      <c r="AK50" s="66">
        <f>'All data '!Z50</f>
        <v>0.003602</v>
      </c>
      <c r="AL50" s="66">
        <f>'All data '!AA50</f>
        <v>0.005</v>
      </c>
      <c r="AM50" s="66">
        <f>'All data '!AB50</f>
        <v>0.015459</v>
      </c>
      <c r="AN50" s="66">
        <f>'All data '!AC50</f>
        <v>0.002105</v>
      </c>
      <c r="AO50" s="17">
        <f>'All data '!AD50</f>
        <v>-12247</v>
      </c>
      <c r="AP50" s="17">
        <f>'All data '!AE50</f>
        <v>21364</v>
      </c>
      <c r="AQ50" s="17">
        <f>'All data '!AF50</f>
        <v>118</v>
      </c>
      <c r="AR50" s="4"/>
    </row>
    <row r="51" spans="1:44" ht="12.75">
      <c r="A51" s="4"/>
      <c r="B51" s="4"/>
      <c r="C51" s="4"/>
      <c r="D51" s="9" t="str">
        <f>'All data '!D51</f>
        <v>arr96114a-3tr-4</v>
      </c>
      <c r="E51" s="2">
        <f>'All data '!E51</f>
        <v>18861</v>
      </c>
      <c r="F51" s="2">
        <f>'All data '!F51</f>
        <v>33445</v>
      </c>
      <c r="G51" s="90">
        <f t="shared" si="18"/>
        <v>33614.95</v>
      </c>
      <c r="H51" s="90">
        <f t="shared" si="19"/>
        <v>33275.05</v>
      </c>
      <c r="I51" s="9">
        <f>'All data '!G51</f>
        <v>4972</v>
      </c>
      <c r="J51" s="9">
        <f>'All data '!H51</f>
        <v>3345</v>
      </c>
      <c r="K51" s="83">
        <f t="shared" si="11"/>
        <v>3311.0502</v>
      </c>
      <c r="L51" s="3">
        <f t="shared" si="12"/>
        <v>3311.050199968521</v>
      </c>
      <c r="M51" s="90">
        <f t="shared" si="15"/>
        <v>2173.869481065239</v>
      </c>
      <c r="N51" s="3">
        <f t="shared" si="2"/>
        <v>1042.5643701001304</v>
      </c>
      <c r="O51" s="3">
        <f t="shared" si="3"/>
        <v>94.61634880315152</v>
      </c>
      <c r="P51" s="8">
        <f t="shared" si="13"/>
        <v>1407758033.9192028</v>
      </c>
      <c r="Q51" s="15">
        <f>'All data '!O51</f>
        <v>1412.0852796504234</v>
      </c>
      <c r="R51" s="144">
        <v>1407.7580339192027</v>
      </c>
      <c r="S51" s="16">
        <f t="shared" si="4"/>
        <v>-3.1478975870413706E-08</v>
      </c>
      <c r="T51" s="83">
        <f t="shared" si="16"/>
        <v>3311.0502</v>
      </c>
      <c r="U51" s="3">
        <f t="shared" si="14"/>
        <v>3311.0501999668</v>
      </c>
      <c r="V51" s="90">
        <f t="shared" si="17"/>
        <v>2165.626266072846</v>
      </c>
      <c r="W51" s="80">
        <f t="shared" si="5"/>
        <v>1049.7246164707183</v>
      </c>
      <c r="X51" s="80">
        <f t="shared" si="6"/>
        <v>95.69931742323519</v>
      </c>
      <c r="Y51" s="82">
        <f t="shared" si="7"/>
        <v>1416437700.3421068</v>
      </c>
      <c r="Z51" s="16">
        <f t="shared" si="8"/>
        <v>4.327245731220728</v>
      </c>
      <c r="AA51" s="146">
        <v>1416.4377003421068</v>
      </c>
      <c r="AB51" s="16">
        <f t="shared" si="9"/>
        <v>-3.320019459351897E-08</v>
      </c>
      <c r="AC51" s="16" t="str">
        <f>'All data '!S51</f>
        <v>session 1</v>
      </c>
      <c r="AD51" s="16">
        <f t="shared" si="10"/>
        <v>-4.352420691683392</v>
      </c>
      <c r="AE51" s="2" t="str">
        <f>'All data '!T51</f>
        <v>low Th edge(right)</v>
      </c>
      <c r="AF51" s="2">
        <f>'All data '!U51</f>
        <v>0</v>
      </c>
      <c r="AG51" s="63">
        <f>'All data '!V51</f>
        <v>1.8861</v>
      </c>
      <c r="AH51" s="63">
        <f>'All data '!X51</f>
        <v>0.4972</v>
      </c>
      <c r="AI51" s="63">
        <f>'All data '!W51</f>
        <v>3.3445</v>
      </c>
      <c r="AJ51" s="63">
        <f>'All data '!Y51</f>
        <v>0.3345</v>
      </c>
      <c r="AK51" s="66">
        <f>'All data '!Z51</f>
        <v>0.00372</v>
      </c>
      <c r="AL51" s="66">
        <f>'All data '!AA51</f>
        <v>0.005164</v>
      </c>
      <c r="AM51" s="66">
        <f>'All data '!AB51</f>
        <v>0.016995</v>
      </c>
      <c r="AN51" s="66">
        <f>'All data '!AC51</f>
        <v>0.00215</v>
      </c>
      <c r="AO51" s="17">
        <f>'All data '!AD51</f>
        <v>-12146</v>
      </c>
      <c r="AP51" s="17">
        <f>'All data '!AE51</f>
        <v>21381</v>
      </c>
      <c r="AQ51" s="17">
        <f>'All data '!AF51</f>
        <v>106</v>
      </c>
      <c r="AR51" s="4"/>
    </row>
    <row r="52" spans="1:44" ht="12.75">
      <c r="A52" s="4"/>
      <c r="B52" s="4"/>
      <c r="C52" s="4"/>
      <c r="D52" s="9" t="str">
        <f>'All data '!D52</f>
        <v>arr96114a-3tr-12</v>
      </c>
      <c r="E52" s="2">
        <f>'All data '!E52</f>
        <v>19019</v>
      </c>
      <c r="F52" s="2">
        <f>'All data '!F52</f>
        <v>49582</v>
      </c>
      <c r="G52" s="90">
        <f t="shared" si="18"/>
        <v>49805.94</v>
      </c>
      <c r="H52" s="90">
        <f t="shared" si="19"/>
        <v>49358.06</v>
      </c>
      <c r="I52" s="9">
        <f>'All data '!G52</f>
        <v>5714</v>
      </c>
      <c r="J52" s="9">
        <f>'All data '!H52</f>
        <v>4426</v>
      </c>
      <c r="K52" s="83">
        <f t="shared" si="11"/>
        <v>4391.7658</v>
      </c>
      <c r="L52" s="3">
        <f t="shared" si="12"/>
        <v>4391.765799996893</v>
      </c>
      <c r="M52" s="90">
        <f t="shared" si="15"/>
        <v>3127.639164638347</v>
      </c>
      <c r="N52" s="3">
        <f t="shared" si="2"/>
        <v>1160.9117008446779</v>
      </c>
      <c r="O52" s="3">
        <f t="shared" si="3"/>
        <v>103.21493451386874</v>
      </c>
      <c r="P52" s="8">
        <f t="shared" si="13"/>
        <v>1368330331.7886887</v>
      </c>
      <c r="Q52" s="15">
        <f>'All data '!O52</f>
        <v>1372.4264738417457</v>
      </c>
      <c r="R52" s="144">
        <v>1368.3303317886887</v>
      </c>
      <c r="S52" s="16">
        <f t="shared" si="4"/>
        <v>-3.106833901256323E-09</v>
      </c>
      <c r="T52" s="83">
        <f t="shared" si="16"/>
        <v>4391.7658</v>
      </c>
      <c r="U52" s="3">
        <f t="shared" si="14"/>
        <v>4391.765799996227</v>
      </c>
      <c r="V52" s="90">
        <f t="shared" si="17"/>
        <v>3118.7649950753043</v>
      </c>
      <c r="W52" s="80">
        <f t="shared" si="5"/>
        <v>1168.6529312013104</v>
      </c>
      <c r="X52" s="80">
        <f t="shared" si="6"/>
        <v>104.34787371961153</v>
      </c>
      <c r="Y52" s="82">
        <f t="shared" si="7"/>
        <v>1376546093.1378028</v>
      </c>
      <c r="Z52" s="16">
        <f t="shared" si="8"/>
        <v>4.096142053057065</v>
      </c>
      <c r="AA52" s="146">
        <v>1376.546093137803</v>
      </c>
      <c r="AB52" s="16">
        <f t="shared" si="9"/>
        <v>-3.773493517655879E-09</v>
      </c>
      <c r="AC52" s="16" t="str">
        <f>'All data '!S52</f>
        <v>session 2</v>
      </c>
      <c r="AD52" s="16">
        <f t="shared" si="10"/>
        <v>-4.119619296057181</v>
      </c>
      <c r="AE52" s="2" t="str">
        <f>'All data '!T52</f>
        <v>low Th edge(right)</v>
      </c>
      <c r="AF52" s="2" t="str">
        <f>'All data '!U52</f>
        <v>relabel from 11b-4 to 114a-3</v>
      </c>
      <c r="AG52" s="63">
        <f>'All data '!V52</f>
        <v>1.9019</v>
      </c>
      <c r="AH52" s="63">
        <f>'All data '!X52</f>
        <v>0.5714</v>
      </c>
      <c r="AI52" s="63">
        <f>'All data '!W52</f>
        <v>4.9582</v>
      </c>
      <c r="AJ52" s="63">
        <f>'All data '!Y52</f>
        <v>0.4426</v>
      </c>
      <c r="AK52" s="66">
        <f>'All data '!Z52</f>
        <v>0.00372</v>
      </c>
      <c r="AL52" s="66">
        <f>'All data '!AA52</f>
        <v>0.005402</v>
      </c>
      <c r="AM52" s="66">
        <f>'All data '!AB52</f>
        <v>0.022394</v>
      </c>
      <c r="AN52" s="66">
        <f>'All data '!AC52</f>
        <v>0.002423</v>
      </c>
      <c r="AO52" s="17">
        <f>'All data '!AD52</f>
        <v>-12146</v>
      </c>
      <c r="AP52" s="17">
        <f>'All data '!AE52</f>
        <v>21377</v>
      </c>
      <c r="AQ52" s="17">
        <f>'All data '!AF52</f>
        <v>118</v>
      </c>
      <c r="AR52" s="4"/>
    </row>
    <row r="53" spans="1:44" ht="12.75">
      <c r="A53" s="4"/>
      <c r="B53" s="4"/>
      <c r="C53" s="4"/>
      <c r="D53" s="9">
        <f>'All data '!D53</f>
        <v>0</v>
      </c>
      <c r="E53" s="2">
        <f>'All data '!E53</f>
        <v>0</v>
      </c>
      <c r="F53" s="2">
        <f>'All data '!F53</f>
        <v>0</v>
      </c>
      <c r="G53" s="90">
        <f t="shared" si="18"/>
        <v>0</v>
      </c>
      <c r="H53" s="90">
        <f t="shared" si="19"/>
        <v>0</v>
      </c>
      <c r="I53" s="9">
        <f>'All data '!G53</f>
        <v>0</v>
      </c>
      <c r="J53" s="9">
        <f>'All data '!H53</f>
        <v>0</v>
      </c>
      <c r="K53" s="83">
        <f t="shared" si="11"/>
        <v>0</v>
      </c>
      <c r="L53" s="3">
        <f t="shared" si="12"/>
        <v>0</v>
      </c>
      <c r="M53" s="90">
        <f t="shared" si="15"/>
        <v>0</v>
      </c>
      <c r="N53" s="3">
        <f t="shared" si="2"/>
        <v>0</v>
      </c>
      <c r="O53" s="3">
        <f t="shared" si="3"/>
        <v>0</v>
      </c>
      <c r="P53" s="8">
        <f t="shared" si="13"/>
        <v>0</v>
      </c>
      <c r="Q53" s="15">
        <f>'All data '!O53</f>
        <v>0</v>
      </c>
      <c r="R53" s="144">
        <v>0</v>
      </c>
      <c r="S53" s="16">
        <f t="shared" si="4"/>
        <v>0</v>
      </c>
      <c r="T53" s="83">
        <f t="shared" si="16"/>
        <v>0</v>
      </c>
      <c r="U53" s="3">
        <f t="shared" si="14"/>
        <v>0</v>
      </c>
      <c r="V53" s="90">
        <f t="shared" si="17"/>
        <v>0</v>
      </c>
      <c r="W53" s="80">
        <f t="shared" si="5"/>
        <v>0</v>
      </c>
      <c r="X53" s="80">
        <f t="shared" si="6"/>
        <v>0</v>
      </c>
      <c r="Y53" s="82">
        <f t="shared" si="7"/>
        <v>0</v>
      </c>
      <c r="Z53" s="16">
        <f t="shared" si="8"/>
        <v>0</v>
      </c>
      <c r="AA53" s="146">
        <v>0</v>
      </c>
      <c r="AB53" s="16">
        <f t="shared" si="9"/>
        <v>0</v>
      </c>
      <c r="AC53" s="16">
        <f>'All data '!S53</f>
        <v>0</v>
      </c>
      <c r="AD53" s="16">
        <f t="shared" si="10"/>
        <v>0</v>
      </c>
      <c r="AE53" s="2">
        <f>'All data '!T53</f>
        <v>0</v>
      </c>
      <c r="AF53" s="2">
        <f>'All data '!U53</f>
        <v>0</v>
      </c>
      <c r="AG53" s="63">
        <f>'All data '!V53</f>
        <v>0</v>
      </c>
      <c r="AH53" s="63">
        <f>'All data '!X53</f>
        <v>0</v>
      </c>
      <c r="AI53" s="63">
        <f>'All data '!W53</f>
        <v>0</v>
      </c>
      <c r="AJ53" s="63">
        <f>'All data '!Y53</f>
        <v>0</v>
      </c>
      <c r="AK53" s="66">
        <f>'All data '!Z53</f>
        <v>0</v>
      </c>
      <c r="AL53" s="66">
        <f>'All data '!AA53</f>
        <v>0</v>
      </c>
      <c r="AM53" s="66">
        <f>'All data '!AB53</f>
        <v>0</v>
      </c>
      <c r="AN53" s="66">
        <f>'All data '!AC53</f>
        <v>0</v>
      </c>
      <c r="AO53" s="17">
        <f>'All data '!AD53</f>
        <v>0</v>
      </c>
      <c r="AP53" s="17">
        <f>'All data '!AE53</f>
        <v>0</v>
      </c>
      <c r="AQ53" s="17">
        <f>'All data '!AF53</f>
        <v>0</v>
      </c>
      <c r="AR53" s="4"/>
    </row>
    <row r="54" spans="1:44" ht="12.75">
      <c r="A54" s="4"/>
      <c r="B54" s="4"/>
      <c r="C54" s="4"/>
      <c r="D54" s="9" t="str">
        <f>'All data '!D54</f>
        <v>arr96114a-4-10</v>
      </c>
      <c r="E54" s="2">
        <f>'All data '!E54</f>
        <v>17338</v>
      </c>
      <c r="F54" s="2">
        <f>'All data '!F54</f>
        <v>13890</v>
      </c>
      <c r="G54" s="90">
        <f t="shared" si="18"/>
        <v>13995.89</v>
      </c>
      <c r="H54" s="90">
        <f t="shared" si="19"/>
        <v>13784.11</v>
      </c>
      <c r="I54" s="9">
        <f>'All data '!G54</f>
        <v>5625</v>
      </c>
      <c r="J54" s="9">
        <f>'All data '!H54</f>
        <v>2305</v>
      </c>
      <c r="K54" s="83">
        <f t="shared" si="11"/>
        <v>2273.7916</v>
      </c>
      <c r="L54" s="3">
        <f t="shared" si="12"/>
        <v>2273.791600125276</v>
      </c>
      <c r="M54" s="90">
        <f t="shared" si="15"/>
        <v>936.4572075416808</v>
      </c>
      <c r="N54" s="3">
        <f t="shared" si="2"/>
        <v>1223.5241133886768</v>
      </c>
      <c r="O54" s="3">
        <f t="shared" si="3"/>
        <v>113.81027919491885</v>
      </c>
      <c r="P54" s="8">
        <f t="shared" si="13"/>
        <v>1454799319.1951778</v>
      </c>
      <c r="Q54" s="15">
        <f>'All data '!O54</f>
        <v>1458.8491507674207</v>
      </c>
      <c r="R54" s="144">
        <v>1454.7993191951778</v>
      </c>
      <c r="S54" s="16">
        <f t="shared" si="4"/>
        <v>1.2527607395895757E-07</v>
      </c>
      <c r="T54" s="83">
        <f t="shared" si="16"/>
        <v>2273.7916</v>
      </c>
      <c r="U54" s="3">
        <f t="shared" si="14"/>
        <v>2273.791600141531</v>
      </c>
      <c r="V54" s="90">
        <f t="shared" si="17"/>
        <v>927.6234695935351</v>
      </c>
      <c r="W54" s="80">
        <f t="shared" si="5"/>
        <v>1231.157626864395</v>
      </c>
      <c r="X54" s="80">
        <f t="shared" si="6"/>
        <v>115.01050368360096</v>
      </c>
      <c r="Y54" s="82">
        <f t="shared" si="7"/>
        <v>1462919352.7854066</v>
      </c>
      <c r="Z54" s="16">
        <f t="shared" si="8"/>
        <v>4.049831572242965</v>
      </c>
      <c r="AA54" s="146">
        <v>1462.9193527854065</v>
      </c>
      <c r="AB54" s="16">
        <f t="shared" si="9"/>
        <v>1.4153101801639423E-07</v>
      </c>
      <c r="AC54" s="16" t="str">
        <f>'All data '!S54</f>
        <v>session 2</v>
      </c>
      <c r="AD54" s="16">
        <f t="shared" si="10"/>
        <v>-4.070202017985821</v>
      </c>
      <c r="AE54" s="2" t="str">
        <f>'All data '!T54</f>
        <v>cluster-low</v>
      </c>
      <c r="AF54" s="2">
        <f>'All data '!U54</f>
        <v>0</v>
      </c>
      <c r="AG54" s="63">
        <f>'All data '!V54</f>
        <v>1.7338</v>
      </c>
      <c r="AH54" s="63">
        <f>'All data '!X54</f>
        <v>0.5625</v>
      </c>
      <c r="AI54" s="63">
        <f>'All data '!W54</f>
        <v>1.389</v>
      </c>
      <c r="AJ54" s="63">
        <f>'All data '!Y54</f>
        <v>0.2305</v>
      </c>
      <c r="AK54" s="66">
        <f>'All data '!Z54</f>
        <v>0.003446</v>
      </c>
      <c r="AL54" s="66">
        <f>'All data '!AA54</f>
        <v>0.005167</v>
      </c>
      <c r="AM54" s="66">
        <f>'All data '!AB54</f>
        <v>0.010589</v>
      </c>
      <c r="AN54" s="66">
        <f>'All data '!AC54</f>
        <v>0.001996</v>
      </c>
      <c r="AO54" s="17">
        <f>'All data '!AD54</f>
        <v>-13545</v>
      </c>
      <c r="AP54" s="17">
        <f>'All data '!AE54</f>
        <v>24139</v>
      </c>
      <c r="AQ54" s="17">
        <f>'All data '!AF54</f>
        <v>116</v>
      </c>
      <c r="AR54" s="4"/>
    </row>
    <row r="55" spans="1:44" ht="12.75">
      <c r="A55" s="4"/>
      <c r="B55" s="4"/>
      <c r="C55" s="4"/>
      <c r="D55" s="9" t="str">
        <f>'All data '!D55</f>
        <v>arr96114a-4-11</v>
      </c>
      <c r="E55" s="2">
        <f>'All data '!E55</f>
        <v>17812</v>
      </c>
      <c r="F55" s="2">
        <f>'All data '!F55</f>
        <v>17175</v>
      </c>
      <c r="G55" s="90">
        <f t="shared" si="18"/>
        <v>17291.47</v>
      </c>
      <c r="H55" s="90">
        <f t="shared" si="19"/>
        <v>17058.53</v>
      </c>
      <c r="I55" s="9">
        <f>'All data '!G55</f>
        <v>7106</v>
      </c>
      <c r="J55" s="9">
        <f>'All data '!H55</f>
        <v>2838</v>
      </c>
      <c r="K55" s="83">
        <f t="shared" si="11"/>
        <v>2805.9384</v>
      </c>
      <c r="L55" s="3">
        <f t="shared" si="12"/>
        <v>2805.938399726442</v>
      </c>
      <c r="M55" s="90">
        <f t="shared" si="15"/>
        <v>1141.7634416576166</v>
      </c>
      <c r="N55" s="3">
        <f t="shared" si="2"/>
        <v>1523.7998375857665</v>
      </c>
      <c r="O55" s="3">
        <f t="shared" si="3"/>
        <v>140.37512048305928</v>
      </c>
      <c r="P55" s="8">
        <f t="shared" si="13"/>
        <v>1436350581.1761186</v>
      </c>
      <c r="Q55" s="15">
        <f>'All data '!O55</f>
        <v>1439.8707095372667</v>
      </c>
      <c r="R55" s="144">
        <v>1436.3505811761186</v>
      </c>
      <c r="S55" s="16">
        <f t="shared" si="4"/>
        <v>-2.7355781639926136E-07</v>
      </c>
      <c r="T55" s="83">
        <f t="shared" si="16"/>
        <v>2805.9384</v>
      </c>
      <c r="U55" s="3">
        <f t="shared" si="14"/>
        <v>2805.938399994685</v>
      </c>
      <c r="V55" s="90">
        <f t="shared" si="17"/>
        <v>1132.1154319474383</v>
      </c>
      <c r="W55" s="80">
        <f t="shared" si="5"/>
        <v>1532.15472758341</v>
      </c>
      <c r="X55" s="80">
        <f t="shared" si="6"/>
        <v>141.66824046383664</v>
      </c>
      <c r="Y55" s="82">
        <f t="shared" si="7"/>
        <v>1443406444.3893316</v>
      </c>
      <c r="Z55" s="16">
        <f t="shared" si="8"/>
        <v>3.5201283611481813</v>
      </c>
      <c r="AA55" s="146">
        <v>1443.4064443893317</v>
      </c>
      <c r="AB55" s="16">
        <f t="shared" si="9"/>
        <v>-5.315087037160993E-09</v>
      </c>
      <c r="AC55" s="16" t="str">
        <f>'All data '!S55</f>
        <v>session 2</v>
      </c>
      <c r="AD55" s="16">
        <f t="shared" si="10"/>
        <v>-3.535734852064934</v>
      </c>
      <c r="AE55" s="2" t="str">
        <f>'All data '!T55</f>
        <v>cluster-low</v>
      </c>
      <c r="AF55" s="2">
        <f>'All data '!U55</f>
        <v>0</v>
      </c>
      <c r="AG55" s="63">
        <f>'All data '!V55</f>
        <v>1.7812</v>
      </c>
      <c r="AH55" s="63">
        <f>'All data '!X55</f>
        <v>0.7106</v>
      </c>
      <c r="AI55" s="63">
        <f>'All data '!W55</f>
        <v>1.7175</v>
      </c>
      <c r="AJ55" s="63">
        <f>'All data '!Y55</f>
        <v>0.2838</v>
      </c>
      <c r="AK55" s="66">
        <f>'All data '!Z55</f>
        <v>0.003518</v>
      </c>
      <c r="AL55" s="66">
        <f>'All data '!AA55</f>
        <v>0.005448</v>
      </c>
      <c r="AM55" s="66">
        <f>'All data '!AB55</f>
        <v>0.011647</v>
      </c>
      <c r="AN55" s="66">
        <f>'All data '!AC55</f>
        <v>0.002096</v>
      </c>
      <c r="AO55" s="17">
        <f>'All data '!AD55</f>
        <v>-13539</v>
      </c>
      <c r="AP55" s="17">
        <f>'All data '!AE55</f>
        <v>24140</v>
      </c>
      <c r="AQ55" s="17">
        <f>'All data '!AF55</f>
        <v>116</v>
      </c>
      <c r="AR55" s="4"/>
    </row>
    <row r="56" spans="1:44" ht="12.75">
      <c r="A56" s="4"/>
      <c r="B56" s="4"/>
      <c r="C56" s="4"/>
      <c r="D56" s="9" t="str">
        <f>'All data '!D56</f>
        <v>arr96114a-4-12</v>
      </c>
      <c r="E56" s="2">
        <f>'All data '!E56</f>
        <v>17931</v>
      </c>
      <c r="F56" s="2">
        <f>'All data '!F56</f>
        <v>15829</v>
      </c>
      <c r="G56" s="90">
        <f t="shared" si="18"/>
        <v>15941.09</v>
      </c>
      <c r="H56" s="90">
        <f t="shared" si="19"/>
        <v>15716.91</v>
      </c>
      <c r="I56" s="9">
        <f>'All data '!G56</f>
        <v>6542</v>
      </c>
      <c r="J56" s="9">
        <f>'All data '!H56</f>
        <v>2620</v>
      </c>
      <c r="K56" s="83">
        <f t="shared" si="11"/>
        <v>2587.7242</v>
      </c>
      <c r="L56" s="3">
        <f t="shared" si="12"/>
        <v>2587.724200022488</v>
      </c>
      <c r="M56" s="90">
        <f t="shared" si="15"/>
        <v>1053.7402417714484</v>
      </c>
      <c r="N56" s="3">
        <f t="shared" si="2"/>
        <v>1404.4970264491044</v>
      </c>
      <c r="O56" s="3">
        <f t="shared" si="3"/>
        <v>129.48693180193507</v>
      </c>
      <c r="P56" s="8">
        <f t="shared" si="13"/>
        <v>1437856096.0250118</v>
      </c>
      <c r="Q56" s="15">
        <f>'All data '!O56</f>
        <v>1441.5373285883536</v>
      </c>
      <c r="R56" s="144">
        <v>1437.8560960250118</v>
      </c>
      <c r="S56" s="16">
        <f t="shared" si="4"/>
        <v>2.2487711248686537E-08</v>
      </c>
      <c r="T56" s="83">
        <f t="shared" si="16"/>
        <v>2587.7242</v>
      </c>
      <c r="U56" s="3">
        <f t="shared" si="14"/>
        <v>2587.724200021072</v>
      </c>
      <c r="V56" s="90">
        <f t="shared" si="17"/>
        <v>1044.4464359499545</v>
      </c>
      <c r="W56" s="80">
        <f t="shared" si="5"/>
        <v>1412.5436929148805</v>
      </c>
      <c r="X56" s="80">
        <f t="shared" si="6"/>
        <v>130.734071156237</v>
      </c>
      <c r="Y56" s="82">
        <f t="shared" si="7"/>
        <v>1445235609.8304355</v>
      </c>
      <c r="Z56" s="16">
        <f t="shared" si="8"/>
        <v>3.681232563341837</v>
      </c>
      <c r="AA56" s="146">
        <v>1445.2356098304356</v>
      </c>
      <c r="AB56" s="16">
        <f t="shared" si="9"/>
        <v>2.1072082745376974E-08</v>
      </c>
      <c r="AC56" s="16" t="str">
        <f>'All data '!S56</f>
        <v>session 2</v>
      </c>
      <c r="AD56" s="16">
        <f t="shared" si="10"/>
        <v>-3.6982812420819755</v>
      </c>
      <c r="AE56" s="2" t="str">
        <f>'All data '!T56</f>
        <v>cluster-low</v>
      </c>
      <c r="AF56" s="2">
        <f>'All data '!U56</f>
        <v>0</v>
      </c>
      <c r="AG56" s="63">
        <f>'All data '!V56</f>
        <v>1.7931</v>
      </c>
      <c r="AH56" s="63">
        <f>'All data '!X56</f>
        <v>0.6542</v>
      </c>
      <c r="AI56" s="63">
        <f>'All data '!W56</f>
        <v>1.5829</v>
      </c>
      <c r="AJ56" s="63">
        <f>'All data '!Y56</f>
        <v>0.262</v>
      </c>
      <c r="AK56" s="66">
        <f>'All data '!Z56</f>
        <v>0.003529</v>
      </c>
      <c r="AL56" s="66">
        <f>'All data '!AA56</f>
        <v>0.005329</v>
      </c>
      <c r="AM56" s="66">
        <f>'All data '!AB56</f>
        <v>0.011209</v>
      </c>
      <c r="AN56" s="66">
        <f>'All data '!AC56</f>
        <v>0.002055</v>
      </c>
      <c r="AO56" s="17">
        <f>'All data '!AD56</f>
        <v>-13540</v>
      </c>
      <c r="AP56" s="17">
        <f>'All data '!AE56</f>
        <v>24137</v>
      </c>
      <c r="AQ56" s="17">
        <f>'All data '!AF56</f>
        <v>116</v>
      </c>
      <c r="AR56" s="4"/>
    </row>
    <row r="57" spans="1:44" ht="12.75">
      <c r="A57" s="4"/>
      <c r="B57" s="4"/>
      <c r="C57" s="4"/>
      <c r="D57" s="9" t="str">
        <f>'All data '!D57</f>
        <v>arr96114a-4-13</v>
      </c>
      <c r="E57" s="2">
        <f>'All data '!E57</f>
        <v>17429</v>
      </c>
      <c r="F57" s="2">
        <f>'All data '!F57</f>
        <v>14468</v>
      </c>
      <c r="G57" s="90">
        <f t="shared" si="18"/>
        <v>14575.46</v>
      </c>
      <c r="H57" s="90">
        <f t="shared" si="19"/>
        <v>14360.54</v>
      </c>
      <c r="I57" s="9">
        <f>'All data '!G57</f>
        <v>5848</v>
      </c>
      <c r="J57" s="9">
        <f>'All data '!H57</f>
        <v>2391</v>
      </c>
      <c r="K57" s="83">
        <f t="shared" si="11"/>
        <v>2359.6278</v>
      </c>
      <c r="L57" s="3">
        <f t="shared" si="12"/>
        <v>2359.627799738277</v>
      </c>
      <c r="M57" s="90">
        <f t="shared" si="15"/>
        <v>972.9657728553871</v>
      </c>
      <c r="N57" s="3">
        <f t="shared" si="2"/>
        <v>1268.8391451623047</v>
      </c>
      <c r="O57" s="3">
        <f t="shared" si="3"/>
        <v>117.82288172058526</v>
      </c>
      <c r="P57" s="8">
        <f t="shared" si="13"/>
        <v>1451531593.4937766</v>
      </c>
      <c r="Q57" s="15">
        <f>'All data '!O57</f>
        <v>1455.4751448257516</v>
      </c>
      <c r="R57" s="144">
        <v>1451.5315934937767</v>
      </c>
      <c r="S57" s="16">
        <f t="shared" si="4"/>
        <v>-2.6172301659244113E-07</v>
      </c>
      <c r="T57" s="83">
        <f t="shared" si="16"/>
        <v>2359.6278</v>
      </c>
      <c r="U57" s="3">
        <f t="shared" si="14"/>
        <v>2359.6277996955223</v>
      </c>
      <c r="V57" s="90">
        <f t="shared" si="17"/>
        <v>964.0314473923528</v>
      </c>
      <c r="W57" s="80">
        <f t="shared" si="5"/>
        <v>1276.5625136029776</v>
      </c>
      <c r="X57" s="80">
        <f t="shared" si="6"/>
        <v>119.0338387001921</v>
      </c>
      <c r="Y57" s="82">
        <f t="shared" si="7"/>
        <v>1459438063.1235745</v>
      </c>
      <c r="Z57" s="16">
        <f t="shared" si="8"/>
        <v>3.943551331974959</v>
      </c>
      <c r="AA57" s="146">
        <v>1459.4380631235745</v>
      </c>
      <c r="AB57" s="16">
        <f t="shared" si="9"/>
        <v>-3.044779077754356E-07</v>
      </c>
      <c r="AC57" s="16" t="str">
        <f>'All data '!S57</f>
        <v>session 2</v>
      </c>
      <c r="AD57" s="16">
        <f t="shared" si="10"/>
        <v>-3.9629182978228528</v>
      </c>
      <c r="AE57" s="2" t="str">
        <f>'All data '!T57</f>
        <v>cluster-low2</v>
      </c>
      <c r="AF57" s="2">
        <f>'All data '!U57</f>
        <v>0</v>
      </c>
      <c r="AG57" s="63">
        <f>'All data '!V57</f>
        <v>1.7429</v>
      </c>
      <c r="AH57" s="63">
        <f>'All data '!X57</f>
        <v>0.5848</v>
      </c>
      <c r="AI57" s="63">
        <f>'All data '!W57</f>
        <v>1.4468</v>
      </c>
      <c r="AJ57" s="63">
        <f>'All data '!Y57</f>
        <v>0.2391</v>
      </c>
      <c r="AK57" s="66">
        <f>'All data '!Z57</f>
        <v>0.00346</v>
      </c>
      <c r="AL57" s="66">
        <f>'All data '!AA57</f>
        <v>0.005206</v>
      </c>
      <c r="AM57" s="66">
        <f>'All data '!AB57</f>
        <v>0.010746</v>
      </c>
      <c r="AN57" s="66">
        <f>'All data '!AC57</f>
        <v>0.002008</v>
      </c>
      <c r="AO57" s="17">
        <f>'All data '!AD57</f>
        <v>-13529</v>
      </c>
      <c r="AP57" s="17">
        <f>'All data '!AE57</f>
        <v>24148</v>
      </c>
      <c r="AQ57" s="17">
        <f>'All data '!AF57</f>
        <v>116</v>
      </c>
      <c r="AR57" s="4"/>
    </row>
    <row r="58" spans="1:44" ht="12.75">
      <c r="A58" s="4"/>
      <c r="B58" s="4"/>
      <c r="C58" s="4"/>
      <c r="D58" s="9" t="str">
        <f>'All data '!D58</f>
        <v>arr96114a-4-14</v>
      </c>
      <c r="E58" s="2">
        <f>'All data '!E58</f>
        <v>17857</v>
      </c>
      <c r="F58" s="2">
        <f>'All data '!F58</f>
        <v>14282</v>
      </c>
      <c r="G58" s="90">
        <f t="shared" si="18"/>
        <v>14389.09</v>
      </c>
      <c r="H58" s="90">
        <f t="shared" si="19"/>
        <v>14174.91</v>
      </c>
      <c r="I58" s="9">
        <f>'All data '!G58</f>
        <v>6001</v>
      </c>
      <c r="J58" s="9">
        <f>'All data '!H58</f>
        <v>2370</v>
      </c>
      <c r="K58" s="83">
        <f t="shared" si="11"/>
        <v>2337.8574</v>
      </c>
      <c r="L58" s="3">
        <f t="shared" si="12"/>
        <v>2337.85739997018</v>
      </c>
      <c r="M58" s="90">
        <f t="shared" si="15"/>
        <v>943.5356739769014</v>
      </c>
      <c r="N58" s="3">
        <f t="shared" si="2"/>
        <v>1277.2501296862786</v>
      </c>
      <c r="O58" s="3">
        <f t="shared" si="3"/>
        <v>117.07159630699981</v>
      </c>
      <c r="P58" s="8">
        <f t="shared" si="13"/>
        <v>1426742741.0999076</v>
      </c>
      <c r="Q58" s="15">
        <f>'All data '!O58</f>
        <v>1430.5774818283776</v>
      </c>
      <c r="R58" s="144">
        <v>1426.7427410999076</v>
      </c>
      <c r="S58" s="16">
        <f t="shared" si="4"/>
        <v>-2.9820057534379885E-08</v>
      </c>
      <c r="T58" s="83">
        <f t="shared" si="16"/>
        <v>2337.8574</v>
      </c>
      <c r="U58" s="3">
        <f t="shared" si="14"/>
        <v>2337.8573999676023</v>
      </c>
      <c r="V58" s="90">
        <f t="shared" si="17"/>
        <v>934.6797455281005</v>
      </c>
      <c r="W58" s="80">
        <f t="shared" si="5"/>
        <v>1284.9270023217232</v>
      </c>
      <c r="X58" s="80">
        <f t="shared" si="6"/>
        <v>118.25065211777903</v>
      </c>
      <c r="Y58" s="82">
        <f t="shared" si="7"/>
        <v>1434430881.497866</v>
      </c>
      <c r="Z58" s="16">
        <f t="shared" si="8"/>
        <v>3.834740728470024</v>
      </c>
      <c r="AA58" s="146">
        <v>1434.4308814978658</v>
      </c>
      <c r="AB58" s="16">
        <f t="shared" si="9"/>
        <v>-3.239756551920436E-08</v>
      </c>
      <c r="AC58" s="16" t="str">
        <f>'All data '!S58</f>
        <v>session 2</v>
      </c>
      <c r="AD58" s="16">
        <f t="shared" si="10"/>
        <v>-3.853399669488226</v>
      </c>
      <c r="AE58" s="2" t="str">
        <f>'All data '!T58</f>
        <v>cluster-low2</v>
      </c>
      <c r="AF58" s="2">
        <f>'All data '!U58</f>
        <v>0</v>
      </c>
      <c r="AG58" s="63">
        <f>'All data '!V58</f>
        <v>1.7857</v>
      </c>
      <c r="AH58" s="63">
        <f>'All data '!X58</f>
        <v>0.6001</v>
      </c>
      <c r="AI58" s="63">
        <f>'All data '!W58</f>
        <v>1.4282</v>
      </c>
      <c r="AJ58" s="63">
        <f>'All data '!Y58</f>
        <v>0.237</v>
      </c>
      <c r="AK58" s="66">
        <f>'All data '!Z58</f>
        <v>0.00352</v>
      </c>
      <c r="AL58" s="66">
        <f>'All data '!AA58</f>
        <v>0.005227</v>
      </c>
      <c r="AM58" s="66">
        <f>'All data '!AB58</f>
        <v>0.010709</v>
      </c>
      <c r="AN58" s="66">
        <f>'All data '!AC58</f>
        <v>0.00201</v>
      </c>
      <c r="AO58" s="17">
        <f>'All data '!AD58</f>
        <v>-13523</v>
      </c>
      <c r="AP58" s="17">
        <f>'All data '!AE58</f>
        <v>24148</v>
      </c>
      <c r="AQ58" s="17">
        <f>'All data '!AF58</f>
        <v>116</v>
      </c>
      <c r="AR58" s="4"/>
    </row>
    <row r="59" spans="1:44" ht="12.75">
      <c r="A59" s="4"/>
      <c r="B59" s="4"/>
      <c r="C59" s="4"/>
      <c r="D59" s="9" t="str">
        <f>'All data '!D59</f>
        <v>arr96114a-4-15</v>
      </c>
      <c r="E59" s="2">
        <f>'All data '!E59</f>
        <v>17728</v>
      </c>
      <c r="F59" s="2">
        <f>'All data '!F59</f>
        <v>14694</v>
      </c>
      <c r="G59" s="90">
        <f t="shared" si="18"/>
        <v>14802.09</v>
      </c>
      <c r="H59" s="90">
        <f t="shared" si="19"/>
        <v>14585.91</v>
      </c>
      <c r="I59" s="9">
        <f>'All data '!G59</f>
        <v>6047</v>
      </c>
      <c r="J59" s="9">
        <f>'All data '!H59</f>
        <v>2398</v>
      </c>
      <c r="K59" s="83">
        <f t="shared" si="11"/>
        <v>2366.0896</v>
      </c>
      <c r="L59" s="3">
        <f t="shared" si="12"/>
        <v>2366.0895999971617</v>
      </c>
      <c r="M59" s="90">
        <f t="shared" si="15"/>
        <v>967.0111631990194</v>
      </c>
      <c r="N59" s="3">
        <f t="shared" si="2"/>
        <v>1281.8954895650759</v>
      </c>
      <c r="O59" s="3">
        <f t="shared" si="3"/>
        <v>117.18294723306624</v>
      </c>
      <c r="P59" s="8">
        <f t="shared" si="13"/>
        <v>1421624045.4157066</v>
      </c>
      <c r="Q59" s="15">
        <f>'All data '!O59</f>
        <v>1425.4248346238694</v>
      </c>
      <c r="R59" s="144">
        <v>1421.6240454157066</v>
      </c>
      <c r="S59" s="16">
        <f t="shared" si="4"/>
        <v>-2.8380782168824226E-09</v>
      </c>
      <c r="T59" s="83">
        <f t="shared" si="16"/>
        <v>2366.0896</v>
      </c>
      <c r="U59" s="3">
        <f t="shared" si="14"/>
        <v>2366.0895990372182</v>
      </c>
      <c r="V59" s="90">
        <f t="shared" si="17"/>
        <v>958.1785278322254</v>
      </c>
      <c r="W59" s="80">
        <f t="shared" si="5"/>
        <v>1289.5565209621996</v>
      </c>
      <c r="X59" s="80">
        <f t="shared" si="6"/>
        <v>118.35455024279314</v>
      </c>
      <c r="Y59" s="82">
        <f t="shared" si="7"/>
        <v>1429244046.1381528</v>
      </c>
      <c r="Z59" s="16">
        <f t="shared" si="8"/>
        <v>3.8007892081627688</v>
      </c>
      <c r="AA59" s="146">
        <v>1429.2440461381527</v>
      </c>
      <c r="AB59" s="16">
        <f t="shared" si="9"/>
        <v>-9.627815416024532E-07</v>
      </c>
      <c r="AC59" s="16" t="str">
        <f>'All data '!S59</f>
        <v>session 2</v>
      </c>
      <c r="AD59" s="16">
        <f t="shared" si="10"/>
        <v>-3.8192115142833245</v>
      </c>
      <c r="AE59" s="2" t="str">
        <f>'All data '!T59</f>
        <v>cluster-low2</v>
      </c>
      <c r="AF59" s="2">
        <f>'All data '!U59</f>
        <v>0</v>
      </c>
      <c r="AG59" s="63">
        <f>'All data '!V59</f>
        <v>1.7728</v>
      </c>
      <c r="AH59" s="63">
        <f>'All data '!X59</f>
        <v>0.6047</v>
      </c>
      <c r="AI59" s="63">
        <f>'All data '!W59</f>
        <v>1.4694</v>
      </c>
      <c r="AJ59" s="63">
        <f>'All data '!Y59</f>
        <v>0.2398</v>
      </c>
      <c r="AK59" s="66">
        <f>'All data '!Z59</f>
        <v>0.003502</v>
      </c>
      <c r="AL59" s="66">
        <f>'All data '!AA59</f>
        <v>0.005248</v>
      </c>
      <c r="AM59" s="66">
        <f>'All data '!AB59</f>
        <v>0.010809</v>
      </c>
      <c r="AN59" s="66">
        <f>'All data '!AC59</f>
        <v>0.002013</v>
      </c>
      <c r="AO59" s="17">
        <f>'All data '!AD59</f>
        <v>-13525</v>
      </c>
      <c r="AP59" s="17">
        <f>'All data '!AE59</f>
        <v>24146</v>
      </c>
      <c r="AQ59" s="17">
        <f>'All data '!AF59</f>
        <v>116</v>
      </c>
      <c r="AR59" s="4"/>
    </row>
    <row r="60" spans="1:44" ht="12.75">
      <c r="A60" s="4"/>
      <c r="B60" s="4"/>
      <c r="C60" s="4"/>
      <c r="D60" s="9" t="str">
        <f>'All data '!D60</f>
        <v>arr96114a-4-16</v>
      </c>
      <c r="E60" s="2">
        <f>'All data '!E60</f>
        <v>17810</v>
      </c>
      <c r="F60" s="2">
        <f>'All data '!F60</f>
        <v>13937</v>
      </c>
      <c r="G60" s="90">
        <f t="shared" si="18"/>
        <v>14042.9</v>
      </c>
      <c r="H60" s="90">
        <f t="shared" si="19"/>
        <v>13831.1</v>
      </c>
      <c r="I60" s="9">
        <f>'All data '!G60</f>
        <v>5780.999999999999</v>
      </c>
      <c r="J60" s="9">
        <f>'All data '!H60</f>
        <v>2353</v>
      </c>
      <c r="K60" s="83">
        <f t="shared" si="11"/>
        <v>2320.942</v>
      </c>
      <c r="L60" s="3">
        <f t="shared" si="12"/>
        <v>2320.9420000102205</v>
      </c>
      <c r="M60" s="90">
        <f t="shared" si="15"/>
        <v>942.1937769946493</v>
      </c>
      <c r="N60" s="3">
        <f t="shared" si="2"/>
        <v>1261.194858690164</v>
      </c>
      <c r="O60" s="3">
        <f t="shared" si="3"/>
        <v>117.55336432540709</v>
      </c>
      <c r="P60" s="8">
        <f t="shared" si="13"/>
        <v>1458669892.026936</v>
      </c>
      <c r="Q60" s="15">
        <f>'All data '!O60</f>
        <v>1462.6545853009743</v>
      </c>
      <c r="R60" s="144">
        <v>1458.669892026936</v>
      </c>
      <c r="S60" s="16">
        <f t="shared" si="4"/>
        <v>1.0220446711173281E-08</v>
      </c>
      <c r="T60" s="83">
        <f t="shared" si="16"/>
        <v>2320.942</v>
      </c>
      <c r="U60" s="3">
        <f t="shared" si="14"/>
        <v>2320.9420000116797</v>
      </c>
      <c r="V60" s="90">
        <f t="shared" si="17"/>
        <v>933.2524131267849</v>
      </c>
      <c r="W60" s="80">
        <f t="shared" si="5"/>
        <v>1268.9180570537324</v>
      </c>
      <c r="X60" s="80">
        <f t="shared" si="6"/>
        <v>118.77152983116241</v>
      </c>
      <c r="Y60" s="82">
        <f t="shared" si="7"/>
        <v>1466658916.467497</v>
      </c>
      <c r="Z60" s="16">
        <f t="shared" si="8"/>
        <v>3.9846932740383636</v>
      </c>
      <c r="AA60" s="146">
        <v>1466.6589164674972</v>
      </c>
      <c r="AB60" s="16">
        <f t="shared" si="9"/>
        <v>1.1679730960167944E-08</v>
      </c>
      <c r="AC60" s="16" t="str">
        <f>'All data '!S60</f>
        <v>session 2</v>
      </c>
      <c r="AD60" s="16">
        <f t="shared" si="10"/>
        <v>-4.0043311665228885</v>
      </c>
      <c r="AE60" s="2" t="str">
        <f>'All data '!T60</f>
        <v>cluster-lower Th</v>
      </c>
      <c r="AF60" s="2">
        <f>'All data '!U60</f>
        <v>0</v>
      </c>
      <c r="AG60" s="63">
        <f>'All data '!V60</f>
        <v>1.781</v>
      </c>
      <c r="AH60" s="63">
        <f>'All data '!X60</f>
        <v>0.5781</v>
      </c>
      <c r="AI60" s="63">
        <f>'All data '!W60</f>
        <v>1.3937</v>
      </c>
      <c r="AJ60" s="63">
        <f>'All data '!Y60</f>
        <v>0.2353</v>
      </c>
      <c r="AK60" s="66">
        <f>'All data '!Z60</f>
        <v>0.003512</v>
      </c>
      <c r="AL60" s="66">
        <f>'All data '!AA60</f>
        <v>0.005198</v>
      </c>
      <c r="AM60" s="66">
        <f>'All data '!AB60</f>
        <v>0.01059</v>
      </c>
      <c r="AN60" s="66">
        <f>'All data '!AC60</f>
        <v>0.001999</v>
      </c>
      <c r="AO60" s="17">
        <f>'All data '!AD60</f>
        <v>-13542</v>
      </c>
      <c r="AP60" s="17">
        <f>'All data '!AE60</f>
        <v>24125</v>
      </c>
      <c r="AQ60" s="17">
        <f>'All data '!AF60</f>
        <v>116</v>
      </c>
      <c r="AR60" s="4"/>
    </row>
    <row r="61" spans="1:44" ht="12.75">
      <c r="A61" s="4"/>
      <c r="B61" s="4"/>
      <c r="C61" s="4"/>
      <c r="D61" s="9" t="str">
        <f>'All data '!D61</f>
        <v>arr96114a-4-17</v>
      </c>
      <c r="E61" s="2">
        <f>'All data '!E61</f>
        <v>17489</v>
      </c>
      <c r="F61" s="2">
        <f>'All data '!F61</f>
        <v>14512</v>
      </c>
      <c r="G61" s="90">
        <f t="shared" si="18"/>
        <v>14619.46</v>
      </c>
      <c r="H61" s="90">
        <f t="shared" si="19"/>
        <v>14404.54</v>
      </c>
      <c r="I61" s="9">
        <f>'All data '!G61</f>
        <v>5940</v>
      </c>
      <c r="J61" s="9">
        <f>'All data '!H61</f>
        <v>2420</v>
      </c>
      <c r="K61" s="83">
        <f t="shared" si="11"/>
        <v>2388.5198</v>
      </c>
      <c r="L61" s="3">
        <f t="shared" si="12"/>
        <v>2388.5197999953393</v>
      </c>
      <c r="M61" s="90">
        <f t="shared" si="15"/>
        <v>977.4675912949197</v>
      </c>
      <c r="N61" s="3">
        <f t="shared" si="2"/>
        <v>1291.027393147426</v>
      </c>
      <c r="O61" s="3">
        <f t="shared" si="3"/>
        <v>120.0248155529937</v>
      </c>
      <c r="P61" s="8">
        <f t="shared" si="13"/>
        <v>1453777096.3000238</v>
      </c>
      <c r="Q61" s="15">
        <f>'All data '!O61</f>
        <v>1457.6826870990485</v>
      </c>
      <c r="R61" s="144">
        <v>1453.7770963000237</v>
      </c>
      <c r="S61" s="16">
        <f t="shared" si="4"/>
        <v>-4.660705599235371E-09</v>
      </c>
      <c r="T61" s="83">
        <f t="shared" si="16"/>
        <v>2388.5198</v>
      </c>
      <c r="U61" s="3">
        <f t="shared" si="14"/>
        <v>2388.519799995701</v>
      </c>
      <c r="V61" s="90">
        <f t="shared" si="17"/>
        <v>968.4750180363201</v>
      </c>
      <c r="W61" s="80">
        <f t="shared" si="5"/>
        <v>1298.7991835483726</v>
      </c>
      <c r="X61" s="80">
        <f t="shared" si="6"/>
        <v>121.2455984110084</v>
      </c>
      <c r="Y61" s="82">
        <f t="shared" si="7"/>
        <v>1461607229.4079483</v>
      </c>
      <c r="Z61" s="16">
        <f t="shared" si="8"/>
        <v>3.9055907990248215</v>
      </c>
      <c r="AA61" s="146">
        <v>1461.6072294079484</v>
      </c>
      <c r="AB61" s="16">
        <f t="shared" si="9"/>
        <v>-4.299181455280632E-09</v>
      </c>
      <c r="AC61" s="16" t="str">
        <f>'All data '!S61</f>
        <v>session 2</v>
      </c>
      <c r="AD61" s="16">
        <f t="shared" si="10"/>
        <v>-3.924542308899845</v>
      </c>
      <c r="AE61" s="2" t="str">
        <f>'All data '!T61</f>
        <v>cluster-lower Th</v>
      </c>
      <c r="AF61" s="31">
        <f>'All data '!U61</f>
        <v>0</v>
      </c>
      <c r="AG61" s="63">
        <f>'All data '!V61</f>
        <v>1.7489</v>
      </c>
      <c r="AH61" s="63">
        <f>'All data '!X61</f>
        <v>0.594</v>
      </c>
      <c r="AI61" s="63">
        <f>'All data '!W61</f>
        <v>1.4512</v>
      </c>
      <c r="AJ61" s="63">
        <f>'All data '!Y61</f>
        <v>0.242</v>
      </c>
      <c r="AK61" s="66">
        <f>'All data '!Z61</f>
        <v>0.003468</v>
      </c>
      <c r="AL61" s="66">
        <f>'All data '!AA61</f>
        <v>0.005221</v>
      </c>
      <c r="AM61" s="66">
        <f>'All data '!AB61</f>
        <v>0.010746</v>
      </c>
      <c r="AN61" s="66">
        <f>'All data '!AC61</f>
        <v>0.00201</v>
      </c>
      <c r="AO61" s="17">
        <f>'All data '!AD61</f>
        <v>-13540</v>
      </c>
      <c r="AP61" s="17">
        <f>'All data '!AE61</f>
        <v>24125</v>
      </c>
      <c r="AQ61" s="17">
        <f>'All data '!AF61</f>
        <v>116</v>
      </c>
      <c r="AR61" s="4"/>
    </row>
    <row r="62" spans="1:44" ht="12.75">
      <c r="A62" s="4"/>
      <c r="B62" s="4"/>
      <c r="C62" s="4"/>
      <c r="D62" s="9" t="str">
        <f>'All data '!D62</f>
        <v>arr96114a-4-18</v>
      </c>
      <c r="E62" s="2">
        <f>'All data '!E62</f>
        <v>18146</v>
      </c>
      <c r="F62" s="2">
        <f>'All data '!F62</f>
        <v>13937</v>
      </c>
      <c r="G62" s="90">
        <f t="shared" si="18"/>
        <v>14042.87</v>
      </c>
      <c r="H62" s="90">
        <f t="shared" si="19"/>
        <v>13831.13</v>
      </c>
      <c r="I62" s="9">
        <f>'All data '!G62</f>
        <v>6091</v>
      </c>
      <c r="J62" s="9">
        <f>'All data '!H62</f>
        <v>2407</v>
      </c>
      <c r="K62" s="83">
        <f t="shared" si="11"/>
        <v>2374.3372</v>
      </c>
      <c r="L62" s="3">
        <f t="shared" si="12"/>
        <v>2374.337200010845</v>
      </c>
      <c r="M62" s="90">
        <f t="shared" si="15"/>
        <v>934.7436315139792</v>
      </c>
      <c r="N62" s="3">
        <f t="shared" si="2"/>
        <v>1317.50753074259</v>
      </c>
      <c r="O62" s="3">
        <f t="shared" si="3"/>
        <v>122.08603775427622</v>
      </c>
      <c r="P62" s="8">
        <f t="shared" si="13"/>
        <v>1447542128.4916704</v>
      </c>
      <c r="Q62" s="15">
        <f>'All data '!O62</f>
        <v>1451.3736822280175</v>
      </c>
      <c r="R62" s="144">
        <v>1447.5421284916704</v>
      </c>
      <c r="S62" s="16">
        <f t="shared" si="4"/>
        <v>1.0845269571291283E-08</v>
      </c>
      <c r="T62" s="83">
        <f t="shared" si="16"/>
        <v>2374.3372</v>
      </c>
      <c r="U62" s="3">
        <f t="shared" si="14"/>
        <v>2374.3372000111613</v>
      </c>
      <c r="V62" s="90">
        <f t="shared" si="17"/>
        <v>925.7128818170092</v>
      </c>
      <c r="W62" s="80">
        <f t="shared" si="5"/>
        <v>1325.317851166686</v>
      </c>
      <c r="X62" s="80">
        <f t="shared" si="6"/>
        <v>123.30646702746596</v>
      </c>
      <c r="Y62" s="82">
        <f t="shared" si="7"/>
        <v>1455223518.6228209</v>
      </c>
      <c r="Z62" s="16">
        <f t="shared" si="8"/>
        <v>3.831553736347132</v>
      </c>
      <c r="AA62" s="146">
        <v>1455.2235186228208</v>
      </c>
      <c r="AB62" s="16">
        <f t="shared" si="9"/>
        <v>1.1161318980157375E-08</v>
      </c>
      <c r="AC62" s="16" t="str">
        <f>'All data '!S62</f>
        <v>session 2</v>
      </c>
      <c r="AD62" s="16">
        <f t="shared" si="10"/>
        <v>-3.849836394803333</v>
      </c>
      <c r="AE62" s="2" t="str">
        <f>'All data '!T62</f>
        <v>cluster-lower Th</v>
      </c>
      <c r="AF62" s="31">
        <f>'All data '!U62</f>
        <v>0</v>
      </c>
      <c r="AG62" s="63">
        <f>'All data '!V62</f>
        <v>1.8146</v>
      </c>
      <c r="AH62" s="63">
        <f>'All data '!X62</f>
        <v>0.6091</v>
      </c>
      <c r="AI62" s="63">
        <f>'All data '!W62</f>
        <v>1.3937</v>
      </c>
      <c r="AJ62" s="63">
        <f>'All data '!Y62</f>
        <v>0.2407</v>
      </c>
      <c r="AK62" s="66">
        <f>'All data '!Z62</f>
        <v>0.003559</v>
      </c>
      <c r="AL62" s="66">
        <f>'All data '!AA62</f>
        <v>0.005254</v>
      </c>
      <c r="AM62" s="66">
        <f>'All data '!AB62</f>
        <v>0.010587</v>
      </c>
      <c r="AN62" s="66">
        <f>'All data '!AC62</f>
        <v>0.002017</v>
      </c>
      <c r="AO62" s="17">
        <f>'All data '!AD62</f>
        <v>-13542</v>
      </c>
      <c r="AP62" s="17">
        <f>'All data '!AE62</f>
        <v>24122</v>
      </c>
      <c r="AQ62" s="17">
        <f>'All data '!AF62</f>
        <v>116</v>
      </c>
      <c r="AR62" s="4"/>
    </row>
    <row r="63" spans="1:44" ht="12.75">
      <c r="A63" s="4"/>
      <c r="B63" s="4"/>
      <c r="C63" s="4"/>
      <c r="D63" s="9" t="str">
        <f>'All data '!D63</f>
        <v>arr96114a-4-1</v>
      </c>
      <c r="E63" s="2">
        <f>'All data '!E63</f>
        <v>16502</v>
      </c>
      <c r="F63" s="2">
        <f>'All data '!F63</f>
        <v>15134</v>
      </c>
      <c r="G63" s="90">
        <f t="shared" si="18"/>
        <v>15243.54</v>
      </c>
      <c r="H63" s="90">
        <f t="shared" si="19"/>
        <v>15024.46</v>
      </c>
      <c r="I63" s="9">
        <f>'All data '!G63</f>
        <v>4739</v>
      </c>
      <c r="J63" s="9">
        <f>'All data '!H63</f>
        <v>2166</v>
      </c>
      <c r="K63" s="83">
        <f t="shared" si="11"/>
        <v>2136.2964</v>
      </c>
      <c r="L63" s="3">
        <f t="shared" si="12"/>
        <v>2136.296400015959</v>
      </c>
      <c r="M63" s="90">
        <f t="shared" si="15"/>
        <v>1015.3643589664185</v>
      </c>
      <c r="N63" s="3">
        <f t="shared" si="2"/>
        <v>1025.826349159728</v>
      </c>
      <c r="O63" s="3">
        <f t="shared" si="3"/>
        <v>95.10569188981245</v>
      </c>
      <c r="P63" s="8">
        <f t="shared" si="13"/>
        <v>1448505598.8248034</v>
      </c>
      <c r="Q63" s="15">
        <f>'All data '!O63</f>
        <v>1452.9660486081673</v>
      </c>
      <c r="R63" s="144">
        <v>1448.5055988248034</v>
      </c>
      <c r="S63" s="16">
        <f t="shared" si="4"/>
        <v>1.5958903532009572E-08</v>
      </c>
      <c r="T63" s="83">
        <f t="shared" si="16"/>
        <v>2136.2964</v>
      </c>
      <c r="U63" s="3">
        <f t="shared" si="14"/>
        <v>2136.296400019404</v>
      </c>
      <c r="V63" s="90">
        <f t="shared" si="17"/>
        <v>1007.1778832891777</v>
      </c>
      <c r="W63" s="80">
        <f t="shared" si="5"/>
        <v>1032.9052237491653</v>
      </c>
      <c r="X63" s="80">
        <f t="shared" si="6"/>
        <v>96.21329298106109</v>
      </c>
      <c r="Y63" s="82">
        <f t="shared" si="7"/>
        <v>1457451612.6272357</v>
      </c>
      <c r="Z63" s="16">
        <f t="shared" si="8"/>
        <v>4.460449783363856</v>
      </c>
      <c r="AA63" s="146">
        <v>1457.4516126272356</v>
      </c>
      <c r="AB63" s="16">
        <f t="shared" si="9"/>
        <v>1.9403614714974537E-08</v>
      </c>
      <c r="AC63" s="16" t="str">
        <f>'All data '!S63</f>
        <v>session 2</v>
      </c>
      <c r="AD63" s="16">
        <f t="shared" si="10"/>
        <v>-4.485564019068306</v>
      </c>
      <c r="AE63" s="2" t="str">
        <f>'All data '!T63</f>
        <v>edge hi/low</v>
      </c>
      <c r="AF63" s="31">
        <f>'All data '!U63</f>
        <v>0</v>
      </c>
      <c r="AG63" s="63">
        <f>'All data '!V63</f>
        <v>1.6502</v>
      </c>
      <c r="AH63" s="63">
        <f>'All data '!X63</f>
        <v>0.4739</v>
      </c>
      <c r="AI63" s="63">
        <f>'All data '!W63</f>
        <v>1.5134</v>
      </c>
      <c r="AJ63" s="63">
        <f>'All data '!Y63</f>
        <v>0.2166</v>
      </c>
      <c r="AK63" s="66">
        <f>'All data '!Z63</f>
        <v>0.003335</v>
      </c>
      <c r="AL63" s="66">
        <f>'All data '!AA63</f>
        <v>0.005018</v>
      </c>
      <c r="AM63" s="66">
        <f>'All data '!AB63</f>
        <v>0.010954</v>
      </c>
      <c r="AN63" s="66">
        <f>'All data '!AC63</f>
        <v>0.001974</v>
      </c>
      <c r="AO63" s="17">
        <f>'All data '!AD63</f>
        <v>-13551</v>
      </c>
      <c r="AP63" s="17">
        <f>'All data '!AE63</f>
        <v>24102</v>
      </c>
      <c r="AQ63" s="17">
        <f>'All data '!AF63</f>
        <v>116</v>
      </c>
      <c r="AR63" s="4"/>
    </row>
    <row r="64" spans="1:44" ht="12.75">
      <c r="A64" s="4"/>
      <c r="B64" s="4"/>
      <c r="C64" s="4"/>
      <c r="D64" s="9" t="str">
        <f>'All data '!D64</f>
        <v>arr96114a-4-2</v>
      </c>
      <c r="E64" s="2">
        <f>'All data '!E64</f>
        <v>16319.999999999998</v>
      </c>
      <c r="F64" s="2">
        <f>'All data '!F64</f>
        <v>24855.999999999996</v>
      </c>
      <c r="G64" s="90">
        <f t="shared" si="18"/>
        <v>24997.379999999997</v>
      </c>
      <c r="H64" s="90">
        <f t="shared" si="19"/>
        <v>24714.619999999995</v>
      </c>
      <c r="I64" s="9">
        <f>'All data '!G64</f>
        <v>4094.9999999999995</v>
      </c>
      <c r="J64" s="9">
        <f>'All data '!H64</f>
        <v>2547</v>
      </c>
      <c r="K64" s="83">
        <f t="shared" si="11"/>
        <v>2517.624</v>
      </c>
      <c r="L64" s="3">
        <f t="shared" si="12"/>
        <v>2517.623999971176</v>
      </c>
      <c r="M64" s="90">
        <f t="shared" si="15"/>
        <v>1595.1083713699982</v>
      </c>
      <c r="N64" s="3">
        <f t="shared" si="2"/>
        <v>846.4205369938173</v>
      </c>
      <c r="O64" s="3">
        <f t="shared" si="3"/>
        <v>76.09509160736087</v>
      </c>
      <c r="P64" s="8">
        <f t="shared" si="13"/>
        <v>1389693519.838418</v>
      </c>
      <c r="Q64" s="15">
        <f>'All data '!O64</f>
        <v>1394.2982374337446</v>
      </c>
      <c r="R64" s="144">
        <v>1389.693519838418</v>
      </c>
      <c r="S64" s="16">
        <f t="shared" si="4"/>
        <v>-2.8823706088587642E-08</v>
      </c>
      <c r="T64" s="83">
        <f t="shared" si="16"/>
        <v>2517.624</v>
      </c>
      <c r="U64" s="3">
        <f t="shared" si="14"/>
        <v>2517.6239999611703</v>
      </c>
      <c r="V64" s="90">
        <f t="shared" si="17"/>
        <v>1587.9160168287506</v>
      </c>
      <c r="W64" s="80">
        <f t="shared" si="5"/>
        <v>852.6800276843768</v>
      </c>
      <c r="X64" s="80">
        <f t="shared" si="6"/>
        <v>77.02795544804307</v>
      </c>
      <c r="Y64" s="82">
        <f t="shared" si="7"/>
        <v>1398931764.625485</v>
      </c>
      <c r="Z64" s="16">
        <f t="shared" si="8"/>
        <v>4.60471759532652</v>
      </c>
      <c r="AA64" s="146">
        <v>1398.931764625485</v>
      </c>
      <c r="AB64" s="16">
        <f t="shared" si="9"/>
        <v>-3.882951205014251E-08</v>
      </c>
      <c r="AC64" s="16" t="str">
        <f>'All data '!S64</f>
        <v>session 2</v>
      </c>
      <c r="AD64" s="16">
        <f t="shared" si="10"/>
        <v>-4.633527191740313</v>
      </c>
      <c r="AE64" s="2" t="str">
        <f>'All data '!T64</f>
        <v>high</v>
      </c>
      <c r="AF64" s="2">
        <f>'All data '!U64</f>
        <v>0</v>
      </c>
      <c r="AG64" s="63">
        <f>'All data '!V64</f>
        <v>1.632</v>
      </c>
      <c r="AH64" s="63">
        <f>'All data '!X64</f>
        <v>0.4095</v>
      </c>
      <c r="AI64" s="63">
        <f>'All data '!W64</f>
        <v>2.4856</v>
      </c>
      <c r="AJ64" s="63">
        <f>'All data '!Y64</f>
        <v>0.2547</v>
      </c>
      <c r="AK64" s="66">
        <f>'All data '!Z64</f>
        <v>0.003322</v>
      </c>
      <c r="AL64" s="66">
        <f>'All data '!AA64</f>
        <v>0.004969</v>
      </c>
      <c r="AM64" s="66">
        <f>'All data '!AB64</f>
        <v>0.014138</v>
      </c>
      <c r="AN64" s="66">
        <f>'All data '!AC64</f>
        <v>0.002048</v>
      </c>
      <c r="AO64" s="17">
        <f>'All data '!AD64</f>
        <v>-13549</v>
      </c>
      <c r="AP64" s="17">
        <f>'All data '!AE64</f>
        <v>24094</v>
      </c>
      <c r="AQ64" s="17">
        <f>'All data '!AF64</f>
        <v>116</v>
      </c>
      <c r="AR64" s="4"/>
    </row>
    <row r="65" spans="1:44" ht="12.75">
      <c r="A65" s="4"/>
      <c r="B65" s="4"/>
      <c r="C65" s="4"/>
      <c r="D65" s="9" t="str">
        <f>'All data '!D65</f>
        <v>arr96114a-4-3</v>
      </c>
      <c r="E65" s="2">
        <f>'All data '!E65</f>
        <v>16866</v>
      </c>
      <c r="F65" s="2">
        <f>'All data '!F65</f>
        <v>25038</v>
      </c>
      <c r="G65" s="90">
        <f t="shared" si="18"/>
        <v>25179.94</v>
      </c>
      <c r="H65" s="90">
        <f t="shared" si="19"/>
        <v>24896.06</v>
      </c>
      <c r="I65" s="9">
        <f>'All data '!G65</f>
        <v>3385.0000000000005</v>
      </c>
      <c r="J65" s="9">
        <f>'All data '!H65</f>
        <v>2367</v>
      </c>
      <c r="K65" s="83">
        <f t="shared" si="11"/>
        <v>2336.6412</v>
      </c>
      <c r="L65" s="3">
        <f t="shared" si="12"/>
        <v>2336.6411999310385</v>
      </c>
      <c r="M65" s="90">
        <f t="shared" si="15"/>
        <v>1585.4822152632055</v>
      </c>
      <c r="N65" s="3">
        <f t="shared" si="2"/>
        <v>689.722812242049</v>
      </c>
      <c r="O65" s="3">
        <f t="shared" si="3"/>
        <v>61.43617242578422</v>
      </c>
      <c r="P65" s="8">
        <f t="shared" si="13"/>
        <v>1371902738.5614004</v>
      </c>
      <c r="Q65" s="15">
        <f>'All data '!O65</f>
        <v>1376.7893717690451</v>
      </c>
      <c r="R65" s="144">
        <v>1371.9027385614004</v>
      </c>
      <c r="S65" s="16">
        <f t="shared" si="4"/>
        <v>-6.896152626723051E-08</v>
      </c>
      <c r="T65" s="83">
        <f t="shared" si="16"/>
        <v>2336.6412</v>
      </c>
      <c r="U65" s="3">
        <f t="shared" si="14"/>
        <v>2336.641199949243</v>
      </c>
      <c r="V65" s="90">
        <f t="shared" si="17"/>
        <v>1579.2001218312378</v>
      </c>
      <c r="W65" s="80">
        <f t="shared" si="5"/>
        <v>695.2003495711709</v>
      </c>
      <c r="X65" s="80">
        <f t="shared" si="6"/>
        <v>62.24072854683441</v>
      </c>
      <c r="Y65" s="82">
        <f t="shared" si="7"/>
        <v>1381709158.0440662</v>
      </c>
      <c r="Z65" s="16">
        <f t="shared" si="8"/>
        <v>4.886633207644763</v>
      </c>
      <c r="AA65" s="146">
        <v>1381.7091580440663</v>
      </c>
      <c r="AB65" s="16">
        <f t="shared" si="9"/>
        <v>-5.075708031654358E-08</v>
      </c>
      <c r="AC65" s="16" t="str">
        <f>'All data '!S65</f>
        <v>session 2</v>
      </c>
      <c r="AD65" s="16">
        <f t="shared" si="10"/>
        <v>-4.919786275021124</v>
      </c>
      <c r="AE65" s="2" t="str">
        <f>'All data '!T65</f>
        <v>high</v>
      </c>
      <c r="AF65" s="2">
        <f>'All data '!U65</f>
        <v>0</v>
      </c>
      <c r="AG65" s="63">
        <f>'All data '!V65</f>
        <v>1.6866</v>
      </c>
      <c r="AH65" s="63">
        <f>'All data '!X65</f>
        <v>0.3385</v>
      </c>
      <c r="AI65" s="63">
        <f>'All data '!W65</f>
        <v>2.5038</v>
      </c>
      <c r="AJ65" s="63">
        <f>'All data '!Y65</f>
        <v>0.2367</v>
      </c>
      <c r="AK65" s="66">
        <f>'All data '!Z65</f>
        <v>0.003395</v>
      </c>
      <c r="AL65" s="66">
        <f>'All data '!AA65</f>
        <v>0.004862</v>
      </c>
      <c r="AM65" s="66">
        <f>'All data '!AB65</f>
        <v>0.014194</v>
      </c>
      <c r="AN65" s="66">
        <f>'All data '!AC65</f>
        <v>0.002015</v>
      </c>
      <c r="AO65" s="17">
        <f>'All data '!AD65</f>
        <v>-13546</v>
      </c>
      <c r="AP65" s="17">
        <f>'All data '!AE65</f>
        <v>24089</v>
      </c>
      <c r="AQ65" s="17">
        <f>'All data '!AF65</f>
        <v>116</v>
      </c>
      <c r="AR65" s="4"/>
    </row>
    <row r="66" spans="1:44" ht="12.75">
      <c r="A66" s="4"/>
      <c r="B66" s="4"/>
      <c r="C66" s="4"/>
      <c r="D66" s="9" t="str">
        <f>'All data '!D66</f>
        <v>arr96114a-4-4</v>
      </c>
      <c r="E66" s="2">
        <f>'All data '!E66</f>
        <v>16912</v>
      </c>
      <c r="F66" s="2">
        <f>'All data '!F66</f>
        <v>25847.000000000004</v>
      </c>
      <c r="G66" s="90">
        <f t="shared" si="18"/>
        <v>25991.750000000004</v>
      </c>
      <c r="H66" s="90">
        <f t="shared" si="19"/>
        <v>25702.250000000004</v>
      </c>
      <c r="I66" s="9">
        <f>'All data '!G66</f>
        <v>3209</v>
      </c>
      <c r="J66" s="9">
        <f>'All data '!H66</f>
        <v>2421</v>
      </c>
      <c r="K66" s="83">
        <f t="shared" si="11"/>
        <v>2390.5584</v>
      </c>
      <c r="L66" s="3">
        <f t="shared" si="12"/>
        <v>2390.5583999702867</v>
      </c>
      <c r="M66" s="90">
        <f t="shared" si="15"/>
        <v>1664.6387148404467</v>
      </c>
      <c r="N66" s="3">
        <f t="shared" si="2"/>
        <v>665.9000263775334</v>
      </c>
      <c r="O66" s="3">
        <f t="shared" si="3"/>
        <v>60.01965875230647</v>
      </c>
      <c r="P66" s="8">
        <f t="shared" si="13"/>
        <v>1394614962.6102798</v>
      </c>
      <c r="Q66" s="15">
        <f>'All data '!O66</f>
        <v>1399.655761804325</v>
      </c>
      <c r="R66" s="144">
        <v>1394.6149626102797</v>
      </c>
      <c r="S66" s="16">
        <f t="shared" si="4"/>
        <v>-2.9713191906921566E-08</v>
      </c>
      <c r="T66" s="83">
        <f t="shared" si="16"/>
        <v>2390.5584</v>
      </c>
      <c r="U66" s="3">
        <f t="shared" si="14"/>
        <v>2390.5583999711794</v>
      </c>
      <c r="V66" s="90">
        <f t="shared" si="17"/>
        <v>1658.4580705897106</v>
      </c>
      <c r="W66" s="80">
        <f t="shared" si="5"/>
        <v>671.2759191575378</v>
      </c>
      <c r="X66" s="80">
        <f t="shared" si="6"/>
        <v>60.824410223930975</v>
      </c>
      <c r="Y66" s="82">
        <f t="shared" si="7"/>
        <v>1404731318.7793038</v>
      </c>
      <c r="Z66" s="16">
        <f t="shared" si="8"/>
        <v>5.0407991940453485</v>
      </c>
      <c r="AA66" s="146">
        <v>1404.7313187793038</v>
      </c>
      <c r="AB66" s="16">
        <f t="shared" si="9"/>
        <v>-2.8820522857131436E-08</v>
      </c>
      <c r="AC66" s="16" t="str">
        <f>'All data '!S66</f>
        <v>session 2</v>
      </c>
      <c r="AD66" s="16">
        <f t="shared" si="10"/>
        <v>-5.075556974978781</v>
      </c>
      <c r="AE66" s="2" t="str">
        <f>'All data '!T66</f>
        <v>high</v>
      </c>
      <c r="AF66" s="2">
        <f>'All data '!U66</f>
        <v>0</v>
      </c>
      <c r="AG66" s="63">
        <f>'All data '!V66</f>
        <v>1.6912</v>
      </c>
      <c r="AH66" s="63">
        <f>'All data '!X66</f>
        <v>0.3209</v>
      </c>
      <c r="AI66" s="63">
        <f>'All data '!W66</f>
        <v>2.5847</v>
      </c>
      <c r="AJ66" s="63">
        <f>'All data '!Y66</f>
        <v>0.2421</v>
      </c>
      <c r="AK66" s="66">
        <f>'All data '!Z66</f>
        <v>0.003403</v>
      </c>
      <c r="AL66" s="66">
        <f>'All data '!AA66</f>
        <v>0.004853</v>
      </c>
      <c r="AM66" s="66">
        <f>'All data '!AB66</f>
        <v>0.014475</v>
      </c>
      <c r="AN66" s="66">
        <f>'All data '!AC66</f>
        <v>0.002024</v>
      </c>
      <c r="AO66" s="17">
        <f>'All data '!AD66</f>
        <v>-13544</v>
      </c>
      <c r="AP66" s="17">
        <f>'All data '!AE66</f>
        <v>24093</v>
      </c>
      <c r="AQ66" s="17">
        <f>'All data '!AF66</f>
        <v>116</v>
      </c>
      <c r="AR66" s="4"/>
    </row>
    <row r="67" spans="1:44" ht="12.75">
      <c r="A67" s="4"/>
      <c r="B67" s="4"/>
      <c r="C67" s="4"/>
      <c r="D67" s="9" t="str">
        <f>'All data '!D67</f>
        <v>arr96114a-4-7</v>
      </c>
      <c r="E67" s="2">
        <f>'All data '!E67</f>
        <v>16410</v>
      </c>
      <c r="F67" s="2">
        <f>'All data '!F67</f>
        <v>14133</v>
      </c>
      <c r="G67" s="90">
        <f t="shared" si="18"/>
        <v>14239.36</v>
      </c>
      <c r="H67" s="90">
        <f t="shared" si="19"/>
        <v>14026.64</v>
      </c>
      <c r="I67" s="9">
        <f>'All data '!G67</f>
        <v>4683</v>
      </c>
      <c r="J67" s="9">
        <f>'All data '!H67</f>
        <v>2067</v>
      </c>
      <c r="K67" s="83">
        <f t="shared" si="11"/>
        <v>2037.462</v>
      </c>
      <c r="L67" s="3">
        <f t="shared" si="12"/>
        <v>2037.4620000269033</v>
      </c>
      <c r="M67" s="90">
        <f t="shared" si="15"/>
        <v>940.4483276151076</v>
      </c>
      <c r="N67" s="3">
        <f t="shared" si="2"/>
        <v>1004.4650522343723</v>
      </c>
      <c r="O67" s="3">
        <f t="shared" si="3"/>
        <v>92.54862017742344</v>
      </c>
      <c r="P67" s="8">
        <f t="shared" si="13"/>
        <v>1436670670.447683</v>
      </c>
      <c r="Q67" s="15">
        <f>'All data '!O67</f>
        <v>1441.1334518409612</v>
      </c>
      <c r="R67" s="144">
        <v>1436.670670447683</v>
      </c>
      <c r="S67" s="16">
        <f t="shared" si="4"/>
        <v>2.6903308025794104E-08</v>
      </c>
      <c r="T67" s="83">
        <f t="shared" si="16"/>
        <v>2037.462</v>
      </c>
      <c r="U67" s="3">
        <f t="shared" si="14"/>
        <v>2037.4620000415325</v>
      </c>
      <c r="V67" s="90">
        <f t="shared" si="17"/>
        <v>932.3797090315688</v>
      </c>
      <c r="W67" s="80">
        <f t="shared" si="5"/>
        <v>1011.4512497590435</v>
      </c>
      <c r="X67" s="80">
        <f t="shared" si="6"/>
        <v>93.63104125092022</v>
      </c>
      <c r="Y67" s="82">
        <f t="shared" si="7"/>
        <v>1445621554.0835898</v>
      </c>
      <c r="Z67" s="16">
        <f t="shared" si="8"/>
        <v>4.462781393278192</v>
      </c>
      <c r="AA67" s="146">
        <v>1445.62155408359</v>
      </c>
      <c r="AB67" s="16">
        <f t="shared" si="9"/>
        <v>4.1532530303811654E-08</v>
      </c>
      <c r="AC67" s="16" t="str">
        <f>'All data '!S67</f>
        <v>session 2</v>
      </c>
      <c r="AD67" s="16">
        <f t="shared" si="10"/>
        <v>-4.488102242628656</v>
      </c>
      <c r="AE67" s="2" t="str">
        <f>'All data '!T67</f>
        <v>v low </v>
      </c>
      <c r="AF67" s="2">
        <f>'All data '!U67</f>
        <v>0</v>
      </c>
      <c r="AG67" s="63">
        <f>'All data '!V67</f>
        <v>1.641</v>
      </c>
      <c r="AH67" s="63">
        <f>'All data '!X67</f>
        <v>0.4683</v>
      </c>
      <c r="AI67" s="63">
        <f>'All data '!W67</f>
        <v>1.4133</v>
      </c>
      <c r="AJ67" s="63">
        <f>'All data '!Y67</f>
        <v>0.2067</v>
      </c>
      <c r="AK67" s="66">
        <f>'All data '!Z67</f>
        <v>0.00332</v>
      </c>
      <c r="AL67" s="66">
        <f>'All data '!AA67</f>
        <v>0.004999</v>
      </c>
      <c r="AM67" s="66">
        <f>'All data '!AB67</f>
        <v>0.010636</v>
      </c>
      <c r="AN67" s="66">
        <f>'All data '!AC67</f>
        <v>0.001955</v>
      </c>
      <c r="AO67" s="17">
        <f>'All data '!AD67</f>
        <v>-13560</v>
      </c>
      <c r="AP67" s="17">
        <f>'All data '!AE67</f>
        <v>24127</v>
      </c>
      <c r="AQ67" s="17">
        <f>'All data '!AF67</f>
        <v>116</v>
      </c>
      <c r="AR67" s="4"/>
    </row>
    <row r="68" spans="1:44" ht="12.75">
      <c r="A68" s="4"/>
      <c r="B68" s="4"/>
      <c r="C68" s="4"/>
      <c r="D68" s="9" t="str">
        <f>'All data '!D68</f>
        <v>arr96114a-4-8</v>
      </c>
      <c r="E68" s="2">
        <f>'All data '!E68</f>
        <v>17105</v>
      </c>
      <c r="F68" s="2">
        <f>'All data '!F68</f>
        <v>12834.000000000002</v>
      </c>
      <c r="G68" s="90">
        <f t="shared" si="18"/>
        <v>12936.060000000001</v>
      </c>
      <c r="H68" s="90">
        <f t="shared" si="19"/>
        <v>12731.940000000002</v>
      </c>
      <c r="I68" s="9">
        <f>'All data '!G68</f>
        <v>5405</v>
      </c>
      <c r="J68" s="9">
        <f>'All data '!H68</f>
        <v>2111</v>
      </c>
      <c r="K68" s="83">
        <f t="shared" si="11"/>
        <v>2080.211</v>
      </c>
      <c r="L68" s="3">
        <f t="shared" si="12"/>
        <v>2080.211000355854</v>
      </c>
      <c r="M68" s="90">
        <f t="shared" si="15"/>
        <v>839.3447180022139</v>
      </c>
      <c r="N68" s="3">
        <f t="shared" si="2"/>
        <v>1137.3998833525645</v>
      </c>
      <c r="O68" s="3">
        <f t="shared" si="3"/>
        <v>103.4663990010759</v>
      </c>
      <c r="P68" s="8">
        <f t="shared" si="13"/>
        <v>1412265565.4290037</v>
      </c>
      <c r="Q68" s="15">
        <f>'All data '!O68</f>
        <v>1416.2946789178566</v>
      </c>
      <c r="R68" s="144">
        <v>1412.2655654290038</v>
      </c>
      <c r="S68" s="16">
        <f t="shared" si="4"/>
        <v>3.5585435398388654E-07</v>
      </c>
      <c r="T68" s="83">
        <f t="shared" si="16"/>
        <v>2080.211</v>
      </c>
      <c r="U68" s="3">
        <f t="shared" si="14"/>
        <v>2080.211000330599</v>
      </c>
      <c r="V68" s="90">
        <f t="shared" si="17"/>
        <v>830.9944064033996</v>
      </c>
      <c r="W68" s="80">
        <f t="shared" si="5"/>
        <v>1144.6498259025652</v>
      </c>
      <c r="X68" s="80">
        <f t="shared" si="6"/>
        <v>104.56676802463417</v>
      </c>
      <c r="Y68" s="82">
        <f t="shared" si="7"/>
        <v>1420344640.0400298</v>
      </c>
      <c r="Z68" s="16">
        <f t="shared" si="8"/>
        <v>4.029113488852772</v>
      </c>
      <c r="AA68" s="146">
        <v>1420.3446400400298</v>
      </c>
      <c r="AB68" s="16">
        <f t="shared" si="9"/>
        <v>3.30599050357705E-07</v>
      </c>
      <c r="AC68" s="16" t="str">
        <f>'All data '!S68</f>
        <v>session 2</v>
      </c>
      <c r="AD68" s="16">
        <f t="shared" si="10"/>
        <v>-4.049961122173272</v>
      </c>
      <c r="AE68" s="2" t="str">
        <f>'All data '!T68</f>
        <v>v low </v>
      </c>
      <c r="AF68" s="2">
        <f>'All data '!U68</f>
        <v>0</v>
      </c>
      <c r="AG68" s="63">
        <f>'All data '!V68</f>
        <v>1.7105</v>
      </c>
      <c r="AH68" s="63">
        <f>'All data '!X68</f>
        <v>0.5405</v>
      </c>
      <c r="AI68" s="63">
        <f>'All data '!W68</f>
        <v>1.2834</v>
      </c>
      <c r="AJ68" s="63">
        <f>'All data '!Y68</f>
        <v>0.2111</v>
      </c>
      <c r="AK68" s="66">
        <f>'All data '!Z68</f>
        <v>0.003416</v>
      </c>
      <c r="AL68" s="66">
        <f>'All data '!AA68</f>
        <v>0.005114</v>
      </c>
      <c r="AM68" s="66">
        <f>'All data '!AB68</f>
        <v>0.010206</v>
      </c>
      <c r="AN68" s="66">
        <f>'All data '!AC68</f>
        <v>0.001971</v>
      </c>
      <c r="AO68" s="17">
        <f>'All data '!AD68</f>
        <v>-13557</v>
      </c>
      <c r="AP68" s="17">
        <f>'All data '!AE68</f>
        <v>24124</v>
      </c>
      <c r="AQ68" s="17">
        <f>'All data '!AF68</f>
        <v>116</v>
      </c>
      <c r="AR68" s="4"/>
    </row>
    <row r="69" spans="1:44" ht="12.75">
      <c r="A69" s="4"/>
      <c r="B69" s="4"/>
      <c r="C69" s="4"/>
      <c r="D69" s="9" t="str">
        <f>'All data '!D69</f>
        <v>arr96114a-4-9</v>
      </c>
      <c r="E69" s="2">
        <f>'All data '!E69</f>
        <v>16923</v>
      </c>
      <c r="F69" s="2">
        <f>'All data '!F69</f>
        <v>12358</v>
      </c>
      <c r="G69" s="90">
        <f t="shared" si="18"/>
        <v>12458.34</v>
      </c>
      <c r="H69" s="90">
        <f t="shared" si="19"/>
        <v>12257.66</v>
      </c>
      <c r="I69" s="9">
        <f>'All data '!G69</f>
        <v>5349</v>
      </c>
      <c r="J69" s="9">
        <f>'All data '!H69</f>
        <v>2145</v>
      </c>
      <c r="K69" s="83">
        <f t="shared" si="11"/>
        <v>2114.5386</v>
      </c>
      <c r="L69" s="3">
        <f t="shared" si="12"/>
        <v>2114.5385999739146</v>
      </c>
      <c r="M69" s="90">
        <f t="shared" si="15"/>
        <v>836.9521425072672</v>
      </c>
      <c r="N69" s="3">
        <f t="shared" si="2"/>
        <v>1168.563539743387</v>
      </c>
      <c r="O69" s="3">
        <f t="shared" si="3"/>
        <v>109.02291772326038</v>
      </c>
      <c r="P69" s="8">
        <f t="shared" si="13"/>
        <v>1460475919.8856828</v>
      </c>
      <c r="Q69" s="15">
        <f>'All data '!O69</f>
        <v>1464.6245522883855</v>
      </c>
      <c r="R69" s="144">
        <v>1460.4759198856827</v>
      </c>
      <c r="S69" s="16">
        <f t="shared" si="4"/>
        <v>-2.6085217541549355E-08</v>
      </c>
      <c r="T69" s="83">
        <f t="shared" si="16"/>
        <v>2114.5386</v>
      </c>
      <c r="U69" s="3">
        <f t="shared" si="14"/>
        <v>2114.53859996935</v>
      </c>
      <c r="V69" s="90">
        <f t="shared" si="17"/>
        <v>828.333209913381</v>
      </c>
      <c r="W69" s="80">
        <f t="shared" si="5"/>
        <v>1176.006574944219</v>
      </c>
      <c r="X69" s="80">
        <f t="shared" si="6"/>
        <v>110.19881511174987</v>
      </c>
      <c r="Y69" s="82">
        <f t="shared" si="7"/>
        <v>1468794404.785001</v>
      </c>
      <c r="Z69" s="16">
        <f t="shared" si="8"/>
        <v>4.148632402702788</v>
      </c>
      <c r="AA69" s="146">
        <v>1468.794404785001</v>
      </c>
      <c r="AB69" s="16">
        <f t="shared" si="9"/>
        <v>-3.064997144974768E-08</v>
      </c>
      <c r="AC69" s="16" t="str">
        <f>'All data '!S69</f>
        <v>session 2</v>
      </c>
      <c r="AD69" s="16">
        <f t="shared" si="10"/>
        <v>-4.169852496615476</v>
      </c>
      <c r="AE69" s="2" t="str">
        <f>'All data '!T69</f>
        <v>v low </v>
      </c>
      <c r="AF69" s="2">
        <f>'All data '!U69</f>
        <v>0</v>
      </c>
      <c r="AG69" s="63">
        <f>'All data '!V69</f>
        <v>1.6923</v>
      </c>
      <c r="AH69" s="63">
        <f>'All data '!X69</f>
        <v>0.5349</v>
      </c>
      <c r="AI69" s="63">
        <f>'All data '!W69</f>
        <v>1.2358</v>
      </c>
      <c r="AJ69" s="63">
        <f>'All data '!Y69</f>
        <v>0.2145</v>
      </c>
      <c r="AK69" s="66">
        <f>'All data '!Z69</f>
        <v>0.003391</v>
      </c>
      <c r="AL69" s="66">
        <f>'All data '!AA69</f>
        <v>0.005104</v>
      </c>
      <c r="AM69" s="66">
        <f>'All data '!AB69</f>
        <v>0.010034</v>
      </c>
      <c r="AN69" s="66">
        <f>'All data '!AC69</f>
        <v>0.001973</v>
      </c>
      <c r="AO69" s="17">
        <f>'All data '!AD69</f>
        <v>-13557</v>
      </c>
      <c r="AP69" s="17">
        <f>'All data '!AE69</f>
        <v>24128</v>
      </c>
      <c r="AQ69" s="17">
        <f>'All data '!AF69</f>
        <v>116</v>
      </c>
      <c r="AR69" s="4"/>
    </row>
    <row r="70" spans="1:44" ht="12.75">
      <c r="A70" s="4"/>
      <c r="B70" s="4"/>
      <c r="C70" s="4"/>
      <c r="D70" s="9">
        <f>'All data '!D70</f>
        <v>0</v>
      </c>
      <c r="E70" s="2">
        <f>'All data '!E70</f>
        <v>0</v>
      </c>
      <c r="F70" s="2">
        <f>'All data '!F70</f>
        <v>0</v>
      </c>
      <c r="G70" s="90">
        <f t="shared" si="18"/>
        <v>0</v>
      </c>
      <c r="H70" s="90">
        <f t="shared" si="19"/>
        <v>0</v>
      </c>
      <c r="I70" s="9">
        <f>'All data '!G70</f>
        <v>0</v>
      </c>
      <c r="J70" s="9">
        <f>'All data '!H70</f>
        <v>0</v>
      </c>
      <c r="K70" s="83">
        <f t="shared" si="11"/>
        <v>0</v>
      </c>
      <c r="L70" s="3">
        <f t="shared" si="12"/>
        <v>0</v>
      </c>
      <c r="M70" s="90">
        <f t="shared" si="15"/>
        <v>0</v>
      </c>
      <c r="N70" s="3">
        <f t="shared" si="2"/>
        <v>0</v>
      </c>
      <c r="O70" s="3">
        <f t="shared" si="3"/>
        <v>0</v>
      </c>
      <c r="P70" s="8">
        <f t="shared" si="13"/>
        <v>0</v>
      </c>
      <c r="Q70" s="15">
        <f>'All data '!O70</f>
        <v>0</v>
      </c>
      <c r="R70" s="144">
        <v>0</v>
      </c>
      <c r="S70" s="16">
        <f t="shared" si="4"/>
        <v>0</v>
      </c>
      <c r="T70" s="83">
        <f t="shared" si="16"/>
        <v>0</v>
      </c>
      <c r="U70" s="3">
        <f t="shared" si="14"/>
        <v>0</v>
      </c>
      <c r="V70" s="90">
        <f t="shared" si="17"/>
        <v>0</v>
      </c>
      <c r="W70" s="80">
        <f t="shared" si="5"/>
        <v>0</v>
      </c>
      <c r="X70" s="80">
        <f t="shared" si="6"/>
        <v>0</v>
      </c>
      <c r="Y70" s="82">
        <f t="shared" si="7"/>
        <v>0</v>
      </c>
      <c r="Z70" s="16">
        <f t="shared" si="8"/>
        <v>0</v>
      </c>
      <c r="AA70" s="146">
        <v>0</v>
      </c>
      <c r="AB70" s="16">
        <f t="shared" si="9"/>
        <v>0</v>
      </c>
      <c r="AC70" s="16">
        <f>'All data '!S70</f>
        <v>0</v>
      </c>
      <c r="AD70" s="16">
        <f t="shared" si="10"/>
        <v>0</v>
      </c>
      <c r="AE70" s="2">
        <f>'All data '!T70</f>
        <v>0</v>
      </c>
      <c r="AF70" s="2">
        <f>'All data '!U70</f>
        <v>0</v>
      </c>
      <c r="AG70" s="63">
        <f>'All data '!V70</f>
        <v>0</v>
      </c>
      <c r="AH70" s="63">
        <f>'All data '!X70</f>
        <v>0</v>
      </c>
      <c r="AI70" s="63">
        <f>'All data '!W70</f>
        <v>0</v>
      </c>
      <c r="AJ70" s="63">
        <f>'All data '!Y70</f>
        <v>0</v>
      </c>
      <c r="AK70" s="66">
        <f>'All data '!Z70</f>
        <v>0</v>
      </c>
      <c r="AL70" s="66">
        <f>'All data '!AA70</f>
        <v>0</v>
      </c>
      <c r="AM70" s="66">
        <f>'All data '!AB70</f>
        <v>0</v>
      </c>
      <c r="AN70" s="66">
        <f>'All data '!AC70</f>
        <v>0</v>
      </c>
      <c r="AO70" s="17">
        <f>'All data '!AD70</f>
        <v>0</v>
      </c>
      <c r="AP70" s="17">
        <f>'All data '!AE70</f>
        <v>0</v>
      </c>
      <c r="AQ70" s="17">
        <f>'All data '!AF70</f>
        <v>0</v>
      </c>
      <c r="AR70" s="4"/>
    </row>
    <row r="71" spans="1:44" ht="12.75">
      <c r="A71" s="4"/>
      <c r="B71" s="4"/>
      <c r="C71" s="4"/>
      <c r="D71" s="9" t="str">
        <f>'All data '!D71</f>
        <v>arr96114b-1-4</v>
      </c>
      <c r="E71" s="2">
        <f>'All data '!E71</f>
        <v>17627</v>
      </c>
      <c r="F71" s="2">
        <f>'All data '!F71</f>
        <v>41409</v>
      </c>
      <c r="G71" s="90">
        <f t="shared" si="18"/>
        <v>41605.49</v>
      </c>
      <c r="H71" s="90">
        <f t="shared" si="19"/>
        <v>41212.51</v>
      </c>
      <c r="I71" s="9">
        <f>'All data '!G71</f>
        <v>4588</v>
      </c>
      <c r="J71" s="9">
        <f>'All data '!H71</f>
        <v>3753</v>
      </c>
      <c r="K71" s="83">
        <f t="shared" si="11"/>
        <v>3721.2714</v>
      </c>
      <c r="L71" s="3">
        <f t="shared" si="12"/>
        <v>3721.2713998094296</v>
      </c>
      <c r="M71" s="90">
        <f t="shared" si="15"/>
        <v>2677.650051137004</v>
      </c>
      <c r="N71" s="3">
        <f t="shared" si="2"/>
        <v>957.0613924817393</v>
      </c>
      <c r="O71" s="3">
        <f t="shared" si="3"/>
        <v>86.55995619068626</v>
      </c>
      <c r="P71" s="8">
        <f t="shared" si="13"/>
        <v>1401204168.4095132</v>
      </c>
      <c r="Q71" s="15">
        <f>'All data '!O71</f>
        <v>1405.6518651700742</v>
      </c>
      <c r="R71" s="144">
        <v>1401.2041684095132</v>
      </c>
      <c r="S71" s="16">
        <f t="shared" si="4"/>
        <v>-1.9057051758863963E-07</v>
      </c>
      <c r="T71" s="83">
        <f t="shared" si="16"/>
        <v>3721.2714</v>
      </c>
      <c r="U71" s="3">
        <f t="shared" si="14"/>
        <v>3721.2713998002155</v>
      </c>
      <c r="V71" s="90">
        <f t="shared" si="17"/>
        <v>2669.84400793186</v>
      </c>
      <c r="W71" s="80">
        <f t="shared" si="5"/>
        <v>963.8466462604397</v>
      </c>
      <c r="X71" s="80">
        <f t="shared" si="6"/>
        <v>87.58074560791606</v>
      </c>
      <c r="Y71" s="82">
        <f t="shared" si="7"/>
        <v>1410126579.5188422</v>
      </c>
      <c r="Z71" s="16">
        <f t="shared" si="8"/>
        <v>4.44769676056103</v>
      </c>
      <c r="AA71" s="146">
        <v>1410.1265795188422</v>
      </c>
      <c r="AB71" s="16">
        <f t="shared" si="9"/>
        <v>-1.9978460841230117E-07</v>
      </c>
      <c r="AC71" s="16" t="str">
        <f>'All data '!S71</f>
        <v>session 2</v>
      </c>
      <c r="AD71" s="16">
        <f t="shared" si="10"/>
        <v>-4.474714348767975</v>
      </c>
      <c r="AE71" s="2" t="str">
        <f>'All data '!T71</f>
        <v>high Th band center</v>
      </c>
      <c r="AF71" s="2">
        <f>'All data '!U71</f>
        <v>0</v>
      </c>
      <c r="AG71" s="63">
        <f>'All data '!V71</f>
        <v>1.7627</v>
      </c>
      <c r="AH71" s="63">
        <f>'All data '!X71</f>
        <v>0.4588</v>
      </c>
      <c r="AI71" s="63">
        <f>'All data '!W71</f>
        <v>4.1409</v>
      </c>
      <c r="AJ71" s="63">
        <f>'All data '!Y71</f>
        <v>0.3753</v>
      </c>
      <c r="AK71" s="66">
        <f>'All data '!Z71</f>
        <v>0.003521</v>
      </c>
      <c r="AL71" s="66">
        <f>'All data '!AA71</f>
        <v>0.005142</v>
      </c>
      <c r="AM71" s="66">
        <f>'All data '!AB71</f>
        <v>0.019649</v>
      </c>
      <c r="AN71" s="66">
        <f>'All data '!AC71</f>
        <v>0.002308</v>
      </c>
      <c r="AO71" s="17">
        <f>'All data '!AD71</f>
        <v>6023</v>
      </c>
      <c r="AP71" s="17">
        <f>'All data '!AE71</f>
        <v>21343</v>
      </c>
      <c r="AQ71" s="17">
        <f>'All data '!AF71</f>
        <v>99</v>
      </c>
      <c r="AR71" s="4"/>
    </row>
    <row r="72" spans="1:44" ht="12.75">
      <c r="A72" s="4"/>
      <c r="B72" s="4"/>
      <c r="C72" s="4"/>
      <c r="D72" s="9" t="str">
        <f>'All data '!D72</f>
        <v>arr96114b-1-5</v>
      </c>
      <c r="E72" s="2">
        <f>'All data '!E72</f>
        <v>17662</v>
      </c>
      <c r="F72" s="2">
        <f>'All data '!F72</f>
        <v>40883</v>
      </c>
      <c r="G72" s="90">
        <f t="shared" si="18"/>
        <v>41077.81</v>
      </c>
      <c r="H72" s="90">
        <f t="shared" si="19"/>
        <v>40688.19</v>
      </c>
      <c r="I72" s="9">
        <f>'All data '!G72</f>
        <v>4665</v>
      </c>
      <c r="J72" s="9">
        <f>'All data '!H72</f>
        <v>3704</v>
      </c>
      <c r="K72" s="83">
        <f t="shared" si="11"/>
        <v>3672.2084</v>
      </c>
      <c r="L72" s="3">
        <f t="shared" si="12"/>
        <v>3672.2083999508527</v>
      </c>
      <c r="M72" s="90">
        <f t="shared" si="15"/>
        <v>2621.2631008029757</v>
      </c>
      <c r="N72" s="3">
        <f t="shared" si="2"/>
        <v>964.255514782581</v>
      </c>
      <c r="O72" s="3">
        <f t="shared" si="3"/>
        <v>86.68978436529608</v>
      </c>
      <c r="P72" s="8">
        <f t="shared" si="13"/>
        <v>1389717115.2999725</v>
      </c>
      <c r="Q72" s="15">
        <f>'All data '!O72</f>
        <v>1394.1112141737967</v>
      </c>
      <c r="R72" s="144">
        <v>1389.7171152999724</v>
      </c>
      <c r="S72" s="16">
        <f t="shared" si="4"/>
        <v>-4.9147274694405496E-08</v>
      </c>
      <c r="T72" s="83">
        <f t="shared" si="16"/>
        <v>3672.2084</v>
      </c>
      <c r="U72" s="3">
        <f t="shared" si="14"/>
        <v>3672.2083999498623</v>
      </c>
      <c r="V72" s="90">
        <f t="shared" si="17"/>
        <v>2613.4455763906744</v>
      </c>
      <c r="W72" s="80">
        <f t="shared" si="5"/>
        <v>971.0592274851113</v>
      </c>
      <c r="X72" s="80">
        <f t="shared" si="6"/>
        <v>87.70359607407629</v>
      </c>
      <c r="Y72" s="82">
        <f t="shared" si="7"/>
        <v>1398531893.1261327</v>
      </c>
      <c r="Z72" s="16">
        <f t="shared" si="8"/>
        <v>4.394098873824305</v>
      </c>
      <c r="AA72" s="146">
        <v>1398.5318931261327</v>
      </c>
      <c r="AB72" s="16">
        <f t="shared" si="9"/>
        <v>-5.0137714424636215E-08</v>
      </c>
      <c r="AC72" s="16" t="str">
        <f>'All data '!S72</f>
        <v>session 2</v>
      </c>
      <c r="AD72" s="16">
        <f t="shared" si="10"/>
        <v>-4.4206789523359475</v>
      </c>
      <c r="AE72" s="2" t="str">
        <f>'All data '!T72</f>
        <v>high Th band center</v>
      </c>
      <c r="AF72" s="2">
        <f>'All data '!U72</f>
        <v>0</v>
      </c>
      <c r="AG72" s="63">
        <f>'All data '!V72</f>
        <v>1.7662</v>
      </c>
      <c r="AH72" s="63">
        <f>'All data '!X72</f>
        <v>0.4665</v>
      </c>
      <c r="AI72" s="63">
        <f>'All data '!W72</f>
        <v>4.0883</v>
      </c>
      <c r="AJ72" s="63">
        <f>'All data '!Y72</f>
        <v>0.3704</v>
      </c>
      <c r="AK72" s="66">
        <f>'All data '!Z72</f>
        <v>0.003528</v>
      </c>
      <c r="AL72" s="66">
        <f>'All data '!AA72</f>
        <v>0.005153</v>
      </c>
      <c r="AM72" s="66">
        <f>'All data '!AB72</f>
        <v>0.019481</v>
      </c>
      <c r="AN72" s="66">
        <f>'All data '!AC72</f>
        <v>0.002298</v>
      </c>
      <c r="AO72" s="17">
        <f>'All data '!AD72</f>
        <v>6027</v>
      </c>
      <c r="AP72" s="17">
        <f>'All data '!AE72</f>
        <v>21344</v>
      </c>
      <c r="AQ72" s="17">
        <f>'All data '!AF72</f>
        <v>99</v>
      </c>
      <c r="AR72" s="4"/>
    </row>
    <row r="73" spans="1:44" ht="12.75">
      <c r="A73" s="4"/>
      <c r="B73" s="4"/>
      <c r="C73" s="4"/>
      <c r="D73" s="9" t="str">
        <f>'All data '!D73</f>
        <v>arr96114b-1-6</v>
      </c>
      <c r="E73" s="2">
        <f>'All data '!E73</f>
        <v>17679</v>
      </c>
      <c r="F73" s="2">
        <f>'All data '!F73</f>
        <v>40480</v>
      </c>
      <c r="G73" s="90">
        <f t="shared" si="18"/>
        <v>40673.5</v>
      </c>
      <c r="H73" s="90">
        <f t="shared" si="19"/>
        <v>40286.5</v>
      </c>
      <c r="I73" s="9">
        <f>'All data '!G73</f>
        <v>4597</v>
      </c>
      <c r="J73" s="9">
        <f>'All data '!H73</f>
        <v>3643</v>
      </c>
      <c r="K73" s="83">
        <f t="shared" si="11"/>
        <v>3611.1778</v>
      </c>
      <c r="L73" s="3">
        <f t="shared" si="12"/>
        <v>3611.1777999970177</v>
      </c>
      <c r="M73" s="90">
        <f t="shared" si="15"/>
        <v>2581.7439739584256</v>
      </c>
      <c r="N73" s="3">
        <f t="shared" si="2"/>
        <v>944.8061189274616</v>
      </c>
      <c r="O73" s="3">
        <f t="shared" si="3"/>
        <v>84.62770711113038</v>
      </c>
      <c r="P73" s="8">
        <f t="shared" si="13"/>
        <v>1382616873.4023242</v>
      </c>
      <c r="Q73" s="15">
        <f>'All data '!O73</f>
        <v>1387.0117473101964</v>
      </c>
      <c r="R73" s="144">
        <v>1382.6168734023242</v>
      </c>
      <c r="S73" s="16">
        <f t="shared" si="4"/>
        <v>-2.9822331271134317E-09</v>
      </c>
      <c r="T73" s="83">
        <f t="shared" si="16"/>
        <v>3611.1778</v>
      </c>
      <c r="U73" s="3">
        <f t="shared" si="14"/>
        <v>3611.177799988933</v>
      </c>
      <c r="V73" s="90">
        <f t="shared" si="17"/>
        <v>2574.053249224372</v>
      </c>
      <c r="W73" s="80">
        <f t="shared" si="5"/>
        <v>951.5045778846396</v>
      </c>
      <c r="X73" s="80">
        <f t="shared" si="6"/>
        <v>85.61997287992173</v>
      </c>
      <c r="Y73" s="82">
        <f t="shared" si="7"/>
        <v>1391433363.7036836</v>
      </c>
      <c r="Z73" s="16">
        <f t="shared" si="8"/>
        <v>4.394873907872125</v>
      </c>
      <c r="AA73" s="146">
        <v>1391.4333637036837</v>
      </c>
      <c r="AB73" s="16">
        <f t="shared" si="9"/>
        <v>-1.106673153117299E-08</v>
      </c>
      <c r="AC73" s="16" t="str">
        <f>'All data '!S73</f>
        <v>session 2</v>
      </c>
      <c r="AD73" s="16">
        <f t="shared" si="10"/>
        <v>-4.421616393487284</v>
      </c>
      <c r="AE73" s="2" t="str">
        <f>'All data '!T73</f>
        <v>high Th band center</v>
      </c>
      <c r="AF73" s="2">
        <f>'All data '!U73</f>
        <v>0</v>
      </c>
      <c r="AG73" s="63">
        <f>'All data '!V73</f>
        <v>1.7679</v>
      </c>
      <c r="AH73" s="63">
        <f>'All data '!X73</f>
        <v>0.4597</v>
      </c>
      <c r="AI73" s="63">
        <f>'All data '!W73</f>
        <v>4.048</v>
      </c>
      <c r="AJ73" s="63">
        <f>'All data '!Y73</f>
        <v>0.3643</v>
      </c>
      <c r="AK73" s="66">
        <f>'All data '!Z73</f>
        <v>0.003534</v>
      </c>
      <c r="AL73" s="66">
        <f>'All data '!AA73</f>
        <v>0.00514</v>
      </c>
      <c r="AM73" s="66">
        <f>'All data '!AB73</f>
        <v>0.01935</v>
      </c>
      <c r="AN73" s="66">
        <f>'All data '!AC73</f>
        <v>0.00228</v>
      </c>
      <c r="AO73" s="17">
        <f>'All data '!AD73</f>
        <v>6055</v>
      </c>
      <c r="AP73" s="17">
        <f>'All data '!AE73</f>
        <v>21359</v>
      </c>
      <c r="AQ73" s="17">
        <f>'All data '!AF73</f>
        <v>99</v>
      </c>
      <c r="AR73" s="4"/>
    </row>
    <row r="74" spans="1:44" ht="12.75">
      <c r="A74" s="4"/>
      <c r="B74" s="4"/>
      <c r="C74" s="4"/>
      <c r="D74" s="9" t="str">
        <f>'All data '!D74</f>
        <v>arr96114b-1-1</v>
      </c>
      <c r="E74" s="2">
        <f>'All data '!E74</f>
        <v>14442</v>
      </c>
      <c r="F74" s="2">
        <f>'All data '!F74</f>
        <v>30182.000000000004</v>
      </c>
      <c r="G74" s="90">
        <f aca="true" t="shared" si="20" ref="G74:G92">+F74+(AM74*10^4)</f>
        <v>30341.020000000004</v>
      </c>
      <c r="H74" s="90">
        <f aca="true" t="shared" si="21" ref="H74:H92">+F74-(AM74*10^4)</f>
        <v>30022.980000000003</v>
      </c>
      <c r="I74" s="9">
        <f>'All data '!G74</f>
        <v>3489</v>
      </c>
      <c r="J74" s="9">
        <f>'All data '!H74</f>
        <v>2707</v>
      </c>
      <c r="K74" s="83">
        <f t="shared" si="11"/>
        <v>2681.0044</v>
      </c>
      <c r="L74" s="3">
        <f t="shared" si="12"/>
        <v>2681.0043999985146</v>
      </c>
      <c r="M74" s="90">
        <f t="shared" si="15"/>
        <v>1907.9251233932732</v>
      </c>
      <c r="N74" s="3">
        <f aca="true" t="shared" si="22" ref="N74:N87">((I74/238.04*0.9928))*((EXP($F$6*$P74))-1)*206</f>
        <v>709.9032590169394</v>
      </c>
      <c r="O74" s="3">
        <f aca="true" t="shared" si="23" ref="O74:O87">((I74/235*0.0072))*((EXP($F$7*$P74))-1)*207</f>
        <v>63.1760175883018</v>
      </c>
      <c r="P74" s="8">
        <f t="shared" si="13"/>
        <v>1370146087.3874145</v>
      </c>
      <c r="Q74" s="15">
        <f>'All data '!O74</f>
        <v>1374.9250888534075</v>
      </c>
      <c r="R74" s="144">
        <v>1370.1460873874144</v>
      </c>
      <c r="S74" s="16">
        <f aca="true" t="shared" si="24" ref="S74:S87">+L74-K74</f>
        <v>-1.4852048479951918E-09</v>
      </c>
      <c r="T74" s="83">
        <f t="shared" si="16"/>
        <v>2681.0044</v>
      </c>
      <c r="U74" s="3">
        <f t="shared" si="14"/>
        <v>2681.0043999904547</v>
      </c>
      <c r="V74" s="90">
        <f t="shared" si="17"/>
        <v>1901.5960555583642</v>
      </c>
      <c r="W74" s="80">
        <f t="shared" si="5"/>
        <v>715.4228477480164</v>
      </c>
      <c r="X74" s="80">
        <f t="shared" si="6"/>
        <v>63.9854966840738</v>
      </c>
      <c r="Y74" s="82">
        <f t="shared" si="7"/>
        <v>1379736011.7914813</v>
      </c>
      <c r="Z74" s="16">
        <f t="shared" si="8"/>
        <v>4.779001465993133</v>
      </c>
      <c r="AA74" s="146">
        <v>1379.7360117914814</v>
      </c>
      <c r="AB74" s="16">
        <f t="shared" si="9"/>
        <v>-9.545146895106882E-09</v>
      </c>
      <c r="AC74" s="16" t="str">
        <f>'All data '!S74</f>
        <v>session 2</v>
      </c>
      <c r="AD74" s="16">
        <f t="shared" si="10"/>
        <v>-4.8109229380738725</v>
      </c>
      <c r="AE74" s="2" t="str">
        <f>'All data '!T74</f>
        <v>low Th edge</v>
      </c>
      <c r="AF74" s="2">
        <f>'All data '!U74</f>
        <v>0</v>
      </c>
      <c r="AG74" s="63">
        <f>'All data '!V74</f>
        <v>1.4442</v>
      </c>
      <c r="AH74" s="63">
        <f>'All data '!X74</f>
        <v>0.3489</v>
      </c>
      <c r="AI74" s="63">
        <f>'All data '!W74</f>
        <v>3.0182</v>
      </c>
      <c r="AJ74" s="63">
        <f>'All data '!Y74</f>
        <v>0.2707</v>
      </c>
      <c r="AK74" s="66">
        <f>'All data '!Z74</f>
        <v>0.003078</v>
      </c>
      <c r="AL74" s="66">
        <f>'All data '!AA74</f>
        <v>0.004895</v>
      </c>
      <c r="AM74" s="66">
        <f>'All data '!AB74</f>
        <v>0.015902</v>
      </c>
      <c r="AN74" s="66">
        <f>'All data '!AC74</f>
        <v>0.002089</v>
      </c>
      <c r="AO74" s="17">
        <f>'All data '!AD74</f>
        <v>5999</v>
      </c>
      <c r="AP74" s="17">
        <f>'All data '!AE74</f>
        <v>21376</v>
      </c>
      <c r="AQ74" s="17">
        <f>'All data '!AF74</f>
        <v>99</v>
      </c>
      <c r="AR74" s="4"/>
    </row>
    <row r="75" spans="1:44" ht="12.75">
      <c r="A75" s="4"/>
      <c r="B75" s="4"/>
      <c r="C75" s="4"/>
      <c r="D75" s="9" t="str">
        <f>'All data '!D75</f>
        <v>arr96114b-1-2</v>
      </c>
      <c r="E75" s="2">
        <f>'All data '!E75</f>
        <v>15026</v>
      </c>
      <c r="F75" s="2">
        <f>'All data '!F75</f>
        <v>30614</v>
      </c>
      <c r="G75" s="90">
        <f t="shared" si="20"/>
        <v>30774.32</v>
      </c>
      <c r="H75" s="90">
        <f t="shared" si="21"/>
        <v>30453.68</v>
      </c>
      <c r="I75" s="9">
        <f>'All data '!G75</f>
        <v>3997</v>
      </c>
      <c r="J75" s="9">
        <f>'All data '!H75</f>
        <v>2763</v>
      </c>
      <c r="K75" s="83">
        <f t="shared" si="11"/>
        <v>2735.9532</v>
      </c>
      <c r="L75" s="3">
        <f t="shared" si="12"/>
        <v>2735.953199823494</v>
      </c>
      <c r="M75" s="90">
        <f t="shared" si="15"/>
        <v>1879.1537499699323</v>
      </c>
      <c r="N75" s="3">
        <f t="shared" si="22"/>
        <v>788.0502590935047</v>
      </c>
      <c r="O75" s="3">
        <f t="shared" si="23"/>
        <v>68.74919076005683</v>
      </c>
      <c r="P75" s="8">
        <f t="shared" si="13"/>
        <v>1331761771.8617578</v>
      </c>
      <c r="Q75" s="15">
        <f>'All data '!O75</f>
        <v>1336.2142818358518</v>
      </c>
      <c r="R75" s="144">
        <v>1331.7617718617578</v>
      </c>
      <c r="S75" s="16">
        <f t="shared" si="24"/>
        <v>-1.7650609152042307E-07</v>
      </c>
      <c r="T75" s="83">
        <f t="shared" si="16"/>
        <v>2735.9532</v>
      </c>
      <c r="U75" s="3">
        <f t="shared" si="14"/>
        <v>2735.953199820709</v>
      </c>
      <c r="V75" s="90">
        <f t="shared" si="17"/>
        <v>1872.467067010805</v>
      </c>
      <c r="W75" s="80">
        <f aca="true" t="shared" si="25" ref="W75:W87">((I75/238.04*0.9928))*((EXP($F$6*$Y75))-1)*206</f>
        <v>793.9053966871165</v>
      </c>
      <c r="X75" s="80">
        <f aca="true" t="shared" si="26" ref="X75:X87">((I75/235*0.0072))*((EXP($F$7*$Y75))-1)*207</f>
        <v>69.58073612278768</v>
      </c>
      <c r="Y75" s="82">
        <f aca="true" t="shared" si="27" ref="Y75:Y87">AA75*1000000</f>
        <v>1340695247.4983158</v>
      </c>
      <c r="Z75" s="16">
        <f aca="true" t="shared" si="28" ref="Z75:Z92">+Q75-R75</f>
        <v>4.452509974094028</v>
      </c>
      <c r="AA75" s="146">
        <v>1340.695247498316</v>
      </c>
      <c r="AB75" s="16">
        <f aca="true" t="shared" si="29" ref="AB75:AB87">+U75-T75</f>
        <v>-1.7929096429725178E-07</v>
      </c>
      <c r="AC75" s="16" t="str">
        <f>'All data '!S75</f>
        <v>session 2</v>
      </c>
      <c r="AD75" s="16">
        <f aca="true" t="shared" si="30" ref="AD75:AD92">+Q75-AA75</f>
        <v>-4.480965662464087</v>
      </c>
      <c r="AE75" s="2" t="str">
        <f>'All data '!T75</f>
        <v>low Th edge</v>
      </c>
      <c r="AF75" s="2">
        <f>'All data '!U75</f>
        <v>0</v>
      </c>
      <c r="AG75" s="63">
        <f>'All data '!V75</f>
        <v>1.5026</v>
      </c>
      <c r="AH75" s="63">
        <f>'All data '!X75</f>
        <v>0.3997</v>
      </c>
      <c r="AI75" s="63">
        <f>'All data '!W75</f>
        <v>3.0614</v>
      </c>
      <c r="AJ75" s="63">
        <f>'All data '!Y75</f>
        <v>0.2763</v>
      </c>
      <c r="AK75" s="66">
        <f>'All data '!Z75</f>
        <v>0.00316</v>
      </c>
      <c r="AL75" s="66">
        <f>'All data '!AA75</f>
        <v>0.004971</v>
      </c>
      <c r="AM75" s="66">
        <f>'All data '!AB75</f>
        <v>0.016032</v>
      </c>
      <c r="AN75" s="66">
        <f>'All data '!AC75</f>
        <v>0.002104</v>
      </c>
      <c r="AO75" s="17">
        <f>'All data '!AD75</f>
        <v>6010</v>
      </c>
      <c r="AP75" s="17">
        <f>'All data '!AE75</f>
        <v>21385</v>
      </c>
      <c r="AQ75" s="17">
        <f>'All data '!AF75</f>
        <v>99</v>
      </c>
      <c r="AR75" s="4"/>
    </row>
    <row r="76" spans="1:44" ht="12.75">
      <c r="A76" s="4"/>
      <c r="B76" s="4"/>
      <c r="C76" s="4"/>
      <c r="D76" s="11" t="str">
        <f>'All data '!D76</f>
        <v>arr96114b-1-3</v>
      </c>
      <c r="E76" s="2">
        <f>'All data '!E76</f>
        <v>13624</v>
      </c>
      <c r="F76" s="2">
        <f>'All data '!F76</f>
        <v>30842</v>
      </c>
      <c r="G76" s="90">
        <f t="shared" si="20"/>
        <v>31002.83</v>
      </c>
      <c r="H76" s="90">
        <f t="shared" si="21"/>
        <v>30681.17</v>
      </c>
      <c r="I76" s="11">
        <f>'All data '!G76</f>
        <v>2429</v>
      </c>
      <c r="J76" s="11">
        <f>'All data '!H76</f>
        <v>2450</v>
      </c>
      <c r="K76" s="83">
        <f aca="true" t="shared" si="31" ref="K76:K87">J76-(E76*0.0018)</f>
        <v>2425.4768</v>
      </c>
      <c r="L76" s="3">
        <f t="shared" si="12"/>
        <v>2425.476799667822</v>
      </c>
      <c r="M76" s="90">
        <f t="shared" si="15"/>
        <v>1902.0323409207426</v>
      </c>
      <c r="N76" s="3">
        <f t="shared" si="22"/>
        <v>481.32199739548537</v>
      </c>
      <c r="O76" s="3">
        <f t="shared" si="23"/>
        <v>42.12246135159414</v>
      </c>
      <c r="P76" s="8">
        <f t="shared" si="13"/>
        <v>1337837188.970486</v>
      </c>
      <c r="Q76" s="15">
        <f>'All data '!O76</f>
        <v>1342.9837006838031</v>
      </c>
      <c r="R76" s="144">
        <v>1337.8371889704858</v>
      </c>
      <c r="S76" s="16">
        <f t="shared" si="24"/>
        <v>-3.321779331599828E-07</v>
      </c>
      <c r="T76" s="83">
        <f t="shared" si="16"/>
        <v>2425.4768</v>
      </c>
      <c r="U76" s="3">
        <f t="shared" si="14"/>
        <v>2425.4767995896464</v>
      </c>
      <c r="V76" s="90">
        <f t="shared" si="17"/>
        <v>1897.3246745567865</v>
      </c>
      <c r="W76" s="80">
        <f t="shared" si="25"/>
        <v>485.44133762007436</v>
      </c>
      <c r="X76" s="80">
        <f t="shared" si="26"/>
        <v>42.71078741278571</v>
      </c>
      <c r="Y76" s="82">
        <f t="shared" si="27"/>
        <v>1348168638.1879623</v>
      </c>
      <c r="Z76" s="16">
        <f t="shared" si="28"/>
        <v>5.146511713317295</v>
      </c>
      <c r="AA76" s="146">
        <v>1348.1686381879622</v>
      </c>
      <c r="AB76" s="16">
        <f t="shared" si="29"/>
        <v>-4.1035355025087483E-07</v>
      </c>
      <c r="AC76" s="16" t="str">
        <f>'All data '!S76</f>
        <v>session 2</v>
      </c>
      <c r="AD76" s="16">
        <f t="shared" si="30"/>
        <v>-5.184937504159052</v>
      </c>
      <c r="AE76" s="2" t="str">
        <f>'All data '!T76</f>
        <v>low Th edge</v>
      </c>
      <c r="AF76" s="2">
        <f>'All data '!U76</f>
        <v>0</v>
      </c>
      <c r="AG76" s="63">
        <f>'All data '!V76</f>
        <v>1.3624</v>
      </c>
      <c r="AH76" s="63">
        <f>'All data '!X76</f>
        <v>0.2429</v>
      </c>
      <c r="AI76" s="63">
        <f>'All data '!W76</f>
        <v>3.0842</v>
      </c>
      <c r="AJ76" s="63">
        <f>'All data '!Y76</f>
        <v>0.245</v>
      </c>
      <c r="AK76" s="66">
        <f>'All data '!Z76</f>
        <v>0.002968</v>
      </c>
      <c r="AL76" s="66">
        <f>'All data '!AA76</f>
        <v>0.004749</v>
      </c>
      <c r="AM76" s="66">
        <f>'All data '!AB76</f>
        <v>0.016083</v>
      </c>
      <c r="AN76" s="66">
        <f>'All data '!AC76</f>
        <v>0.002047</v>
      </c>
      <c r="AO76" s="17">
        <f>'All data '!AD76</f>
        <v>6003</v>
      </c>
      <c r="AP76" s="17">
        <f>'All data '!AE76</f>
        <v>21389</v>
      </c>
      <c r="AQ76" s="17">
        <f>'All data '!AF76</f>
        <v>99</v>
      </c>
      <c r="AR76" s="4"/>
    </row>
    <row r="77" spans="1:44" ht="12.75">
      <c r="A77" s="4"/>
      <c r="B77" s="4"/>
      <c r="C77" s="4"/>
      <c r="D77" s="11" t="str">
        <f>'All data '!D77</f>
        <v>arr96114b-1-7</v>
      </c>
      <c r="E77" s="2">
        <f>'All data '!E77</f>
        <v>18317</v>
      </c>
      <c r="F77" s="2">
        <f>'All data '!F77</f>
        <v>30847.000000000004</v>
      </c>
      <c r="G77" s="90">
        <f t="shared" si="20"/>
        <v>31008.670000000002</v>
      </c>
      <c r="H77" s="90">
        <f t="shared" si="21"/>
        <v>30685.330000000005</v>
      </c>
      <c r="I77" s="11">
        <f>'All data '!G77</f>
        <v>7107</v>
      </c>
      <c r="J77" s="11">
        <f>'All data '!H77</f>
        <v>3585</v>
      </c>
      <c r="K77" s="83">
        <f t="shared" si="31"/>
        <v>3552.0294</v>
      </c>
      <c r="L77" s="3">
        <f t="shared" si="12"/>
        <v>3552.029400010639</v>
      </c>
      <c r="M77" s="90">
        <f aca="true" t="shared" si="32" ref="M77:M87">(G77/232)*((EXP($F$5*$P77))-1)*208</f>
        <v>1964.2197973594743</v>
      </c>
      <c r="N77" s="3">
        <f t="shared" si="22"/>
        <v>1457.4503159451745</v>
      </c>
      <c r="O77" s="3">
        <f t="shared" si="23"/>
        <v>130.35928670599</v>
      </c>
      <c r="P77" s="8">
        <f t="shared" si="13"/>
        <v>1379866452.8672338</v>
      </c>
      <c r="Q77" s="15">
        <f>'All data '!O77</f>
        <v>1383.5085563141104</v>
      </c>
      <c r="R77" s="144">
        <v>1379.8664528672336</v>
      </c>
      <c r="S77" s="16">
        <f t="shared" si="24"/>
        <v>1.0639269021339715E-08</v>
      </c>
      <c r="T77" s="83">
        <f aca="true" t="shared" si="33" ref="T77:T87">J77-(E77*0.0018)</f>
        <v>3552.0294</v>
      </c>
      <c r="U77" s="3">
        <f t="shared" si="14"/>
        <v>3552.0294000100303</v>
      </c>
      <c r="V77" s="90">
        <f aca="true" t="shared" si="34" ref="V77:V87">(H77/232)*((EXP($F$5*$Y77))-1)*208</f>
        <v>1954.3811918987385</v>
      </c>
      <c r="W77" s="80">
        <f t="shared" si="25"/>
        <v>1466.0227489949202</v>
      </c>
      <c r="X77" s="80">
        <f t="shared" si="26"/>
        <v>131.6254591163714</v>
      </c>
      <c r="Y77" s="82">
        <f t="shared" si="27"/>
        <v>1387168580.8624067</v>
      </c>
      <c r="Z77" s="16">
        <f t="shared" si="28"/>
        <v>3.6421034468767175</v>
      </c>
      <c r="AA77" s="146">
        <v>1387.1685808624068</v>
      </c>
      <c r="AB77" s="16">
        <f t="shared" si="29"/>
        <v>1.0030362318502739E-08</v>
      </c>
      <c r="AC77" s="16" t="str">
        <f>'All data '!S77</f>
        <v>session 2</v>
      </c>
      <c r="AD77" s="16">
        <f t="shared" si="30"/>
        <v>-3.6600245482964056</v>
      </c>
      <c r="AE77" s="2" t="str">
        <f>'All data '!T77</f>
        <v>med Th edge</v>
      </c>
      <c r="AF77" s="2">
        <f>'All data '!U77</f>
        <v>0</v>
      </c>
      <c r="AG77" s="63">
        <f>'All data '!V77</f>
        <v>1.8317</v>
      </c>
      <c r="AH77" s="63">
        <f>'All data '!X77</f>
        <v>0.7107</v>
      </c>
      <c r="AI77" s="63">
        <f>'All data '!W77</f>
        <v>3.0847</v>
      </c>
      <c r="AJ77" s="63">
        <f>'All data '!Y77</f>
        <v>0.3585</v>
      </c>
      <c r="AK77" s="66">
        <f>'All data '!Z77</f>
        <v>0.003608</v>
      </c>
      <c r="AL77" s="66">
        <f>'All data '!AA77</f>
        <v>0.005519</v>
      </c>
      <c r="AM77" s="66">
        <f>'All data '!AB77</f>
        <v>0.016167</v>
      </c>
      <c r="AN77" s="66">
        <f>'All data '!AC77</f>
        <v>0.002261</v>
      </c>
      <c r="AO77" s="17">
        <f>'All data '!AD77</f>
        <v>6072</v>
      </c>
      <c r="AP77" s="17">
        <f>'All data '!AE77</f>
        <v>21349</v>
      </c>
      <c r="AQ77" s="17">
        <f>'All data '!AF77</f>
        <v>99</v>
      </c>
      <c r="AR77" s="4"/>
    </row>
    <row r="78" spans="1:44" ht="12.75">
      <c r="A78" s="4"/>
      <c r="B78" s="4"/>
      <c r="C78" s="4"/>
      <c r="D78" s="11" t="str">
        <f>'All data '!D78</f>
        <v>arr96114b-1-8</v>
      </c>
      <c r="E78" s="2">
        <f>'All data '!E78</f>
        <v>17681</v>
      </c>
      <c r="F78" s="2">
        <f>'All data '!F78</f>
        <v>30835</v>
      </c>
      <c r="G78" s="90">
        <f t="shared" si="20"/>
        <v>30996.52</v>
      </c>
      <c r="H78" s="90">
        <f t="shared" si="21"/>
        <v>30673.48</v>
      </c>
      <c r="I78" s="11">
        <f>'All data '!G78</f>
        <v>6578.000000000001</v>
      </c>
      <c r="J78" s="11">
        <f>'All data '!H78</f>
        <v>3432</v>
      </c>
      <c r="K78" s="83">
        <f t="shared" si="31"/>
        <v>3400.1742</v>
      </c>
      <c r="L78" s="3">
        <f t="shared" si="12"/>
        <v>3400.17419999043</v>
      </c>
      <c r="M78" s="90">
        <f t="shared" si="32"/>
        <v>1945.621306151778</v>
      </c>
      <c r="N78" s="3">
        <f t="shared" si="22"/>
        <v>1335.8226128421531</v>
      </c>
      <c r="O78" s="3">
        <f t="shared" si="23"/>
        <v>118.73028099649912</v>
      </c>
      <c r="P78" s="8">
        <f t="shared" si="13"/>
        <v>1367751246.7297044</v>
      </c>
      <c r="Q78" s="15">
        <f>'All data '!O78</f>
        <v>1371.497639697674</v>
      </c>
      <c r="R78" s="144">
        <v>1367.7512467297045</v>
      </c>
      <c r="S78" s="16">
        <f t="shared" si="24"/>
        <v>-9.569703252054751E-09</v>
      </c>
      <c r="T78" s="83">
        <f t="shared" si="33"/>
        <v>3400.1742</v>
      </c>
      <c r="U78" s="3">
        <f t="shared" si="14"/>
        <v>3400.1741999863657</v>
      </c>
      <c r="V78" s="90">
        <f t="shared" si="34"/>
        <v>1936.2826730279685</v>
      </c>
      <c r="W78" s="80">
        <f t="shared" si="25"/>
        <v>1343.9698136439242</v>
      </c>
      <c r="X78" s="80">
        <f t="shared" si="26"/>
        <v>119.92171331447294</v>
      </c>
      <c r="Y78" s="82">
        <f t="shared" si="27"/>
        <v>1375263242.5178213</v>
      </c>
      <c r="Z78" s="16">
        <f t="shared" si="28"/>
        <v>3.746392967969541</v>
      </c>
      <c r="AA78" s="146">
        <v>1375.2632425178213</v>
      </c>
      <c r="AB78" s="16">
        <f t="shared" si="29"/>
        <v>-1.3634235074277967E-08</v>
      </c>
      <c r="AC78" s="16" t="str">
        <f>'All data '!S78</f>
        <v>session 2</v>
      </c>
      <c r="AD78" s="16">
        <f t="shared" si="30"/>
        <v>-3.765602820147251</v>
      </c>
      <c r="AE78" s="2" t="str">
        <f>'All data '!T78</f>
        <v>med Th edge</v>
      </c>
      <c r="AF78" s="2">
        <f>'All data '!U78</f>
        <v>0</v>
      </c>
      <c r="AG78" s="63">
        <f>'All data '!V78</f>
        <v>1.7681</v>
      </c>
      <c r="AH78" s="63">
        <f>'All data '!X78</f>
        <v>0.6578</v>
      </c>
      <c r="AI78" s="63">
        <f>'All data '!W78</f>
        <v>3.0835</v>
      </c>
      <c r="AJ78" s="63">
        <f>'All data '!Y78</f>
        <v>0.3432</v>
      </c>
      <c r="AK78" s="66">
        <f>'All data '!Z78</f>
        <v>0.003522</v>
      </c>
      <c r="AL78" s="66">
        <f>'All data '!AA78</f>
        <v>0.005426</v>
      </c>
      <c r="AM78" s="66">
        <f>'All data '!AB78</f>
        <v>0.016152</v>
      </c>
      <c r="AN78" s="66">
        <f>'All data '!AC78</f>
        <v>0.002231</v>
      </c>
      <c r="AO78" s="17">
        <f>'All data '!AD78</f>
        <v>6079</v>
      </c>
      <c r="AP78" s="17">
        <f>'All data '!AE78</f>
        <v>21350</v>
      </c>
      <c r="AQ78" s="17">
        <f>'All data '!AF78</f>
        <v>99</v>
      </c>
      <c r="AR78" s="4"/>
    </row>
    <row r="79" spans="1:44" ht="12.75">
      <c r="A79" s="4"/>
      <c r="B79" s="4"/>
      <c r="C79" s="4"/>
      <c r="D79" s="11" t="str">
        <f>'All data '!D79</f>
        <v>arr96114b-1-9</v>
      </c>
      <c r="E79" s="2">
        <f>'All data '!E79</f>
        <v>15404</v>
      </c>
      <c r="F79" s="2">
        <f>'All data '!F79</f>
        <v>26999</v>
      </c>
      <c r="G79" s="90">
        <f t="shared" si="20"/>
        <v>27147.42</v>
      </c>
      <c r="H79" s="90">
        <f t="shared" si="21"/>
        <v>26850.58</v>
      </c>
      <c r="I79" s="11">
        <f>'All data '!G79</f>
        <v>4157</v>
      </c>
      <c r="J79" s="11">
        <f>'All data '!H79</f>
        <v>2601</v>
      </c>
      <c r="K79" s="83">
        <f t="shared" si="31"/>
        <v>2573.2728</v>
      </c>
      <c r="L79" s="3">
        <f t="shared" si="12"/>
        <v>2573.2727999754306</v>
      </c>
      <c r="M79" s="90">
        <f t="shared" si="32"/>
        <v>1672.9417358370522</v>
      </c>
      <c r="N79" s="3">
        <f t="shared" si="22"/>
        <v>827.6803042084655</v>
      </c>
      <c r="O79" s="3">
        <f t="shared" si="23"/>
        <v>72.65075992991285</v>
      </c>
      <c r="P79" s="8">
        <f t="shared" si="13"/>
        <v>1343619061.757457</v>
      </c>
      <c r="Q79" s="15">
        <f>'All data '!O79</f>
        <v>1348.0580451220735</v>
      </c>
      <c r="R79" s="144">
        <v>1343.619061757457</v>
      </c>
      <c r="S79" s="16">
        <f t="shared" si="24"/>
        <v>-2.456954462104477E-08</v>
      </c>
      <c r="T79" s="83">
        <f t="shared" si="33"/>
        <v>2573.2728</v>
      </c>
      <c r="U79" s="3">
        <f t="shared" si="14"/>
        <v>2573.2727999703816</v>
      </c>
      <c r="V79" s="90">
        <f t="shared" si="34"/>
        <v>1665.9876355042998</v>
      </c>
      <c r="W79" s="80">
        <f t="shared" si="25"/>
        <v>833.7621346621695</v>
      </c>
      <c r="X79" s="80">
        <f t="shared" si="26"/>
        <v>73.52302980391232</v>
      </c>
      <c r="Y79" s="82">
        <f t="shared" si="27"/>
        <v>1352524881.318289</v>
      </c>
      <c r="Z79" s="16">
        <f t="shared" si="28"/>
        <v>4.438983364616433</v>
      </c>
      <c r="AA79" s="146">
        <v>1352.524881318289</v>
      </c>
      <c r="AB79" s="16">
        <f t="shared" si="29"/>
        <v>-2.961860445793718E-08</v>
      </c>
      <c r="AC79" s="16" t="str">
        <f>'All data '!S79</f>
        <v>session 2</v>
      </c>
      <c r="AD79" s="16">
        <f t="shared" si="30"/>
        <v>-4.466836196215581</v>
      </c>
      <c r="AE79" s="2" t="str">
        <f>'All data '!T79</f>
        <v>med Th edge</v>
      </c>
      <c r="AF79" s="2">
        <f>'All data '!U79</f>
        <v>0</v>
      </c>
      <c r="AG79" s="63">
        <f>'All data '!V79</f>
        <v>1.5404</v>
      </c>
      <c r="AH79" s="63">
        <f>'All data '!X79</f>
        <v>0.4157</v>
      </c>
      <c r="AI79" s="63">
        <f>'All data '!W79</f>
        <v>2.6999</v>
      </c>
      <c r="AJ79" s="63">
        <f>'All data '!Y79</f>
        <v>0.2601</v>
      </c>
      <c r="AK79" s="66">
        <f>'All data '!Z79</f>
        <v>0.003212</v>
      </c>
      <c r="AL79" s="66">
        <f>'All data '!AA79</f>
        <v>0.004997</v>
      </c>
      <c r="AM79" s="66">
        <f>'All data '!AB79</f>
        <v>0.014842</v>
      </c>
      <c r="AN79" s="66">
        <f>'All data '!AC79</f>
        <v>0.002079</v>
      </c>
      <c r="AO79" s="17">
        <f>'All data '!AD79</f>
        <v>6079</v>
      </c>
      <c r="AP79" s="17">
        <f>'All data '!AE79</f>
        <v>21345</v>
      </c>
      <c r="AQ79" s="17">
        <f>'All data '!AF79</f>
        <v>99</v>
      </c>
      <c r="AR79" s="4"/>
    </row>
    <row r="80" spans="1:44" ht="12.75">
      <c r="A80" s="4"/>
      <c r="B80" s="4"/>
      <c r="C80" s="4"/>
      <c r="D80" s="11">
        <f>'All data '!D80</f>
        <v>0</v>
      </c>
      <c r="E80" s="2">
        <f>'All data '!E80</f>
        <v>0</v>
      </c>
      <c r="F80" s="2">
        <f>'All data '!F80</f>
        <v>0</v>
      </c>
      <c r="G80" s="90">
        <f t="shared" si="20"/>
        <v>0</v>
      </c>
      <c r="H80" s="90">
        <f t="shared" si="21"/>
        <v>0</v>
      </c>
      <c r="I80" s="11">
        <f>'All data '!G80</f>
        <v>0</v>
      </c>
      <c r="J80" s="11">
        <f>'All data '!H80</f>
        <v>0</v>
      </c>
      <c r="K80" s="83">
        <f t="shared" si="31"/>
        <v>0</v>
      </c>
      <c r="L80" s="3">
        <f t="shared" si="12"/>
        <v>0</v>
      </c>
      <c r="M80" s="90">
        <f t="shared" si="32"/>
        <v>0</v>
      </c>
      <c r="N80" s="3">
        <f t="shared" si="22"/>
        <v>0</v>
      </c>
      <c r="O80" s="3">
        <f t="shared" si="23"/>
        <v>0</v>
      </c>
      <c r="P80" s="8">
        <f t="shared" si="13"/>
        <v>0</v>
      </c>
      <c r="Q80" s="15">
        <f>'All data '!O80</f>
        <v>0</v>
      </c>
      <c r="R80" s="144">
        <v>0</v>
      </c>
      <c r="S80" s="16">
        <f t="shared" si="24"/>
        <v>0</v>
      </c>
      <c r="T80" s="83">
        <f t="shared" si="33"/>
        <v>0</v>
      </c>
      <c r="U80" s="3">
        <f t="shared" si="14"/>
        <v>0</v>
      </c>
      <c r="V80" s="90">
        <f t="shared" si="34"/>
        <v>0</v>
      </c>
      <c r="W80" s="80">
        <f t="shared" si="25"/>
        <v>0</v>
      </c>
      <c r="X80" s="80">
        <f t="shared" si="26"/>
        <v>0</v>
      </c>
      <c r="Y80" s="82">
        <f t="shared" si="27"/>
        <v>0</v>
      </c>
      <c r="Z80" s="16">
        <f t="shared" si="28"/>
        <v>0</v>
      </c>
      <c r="AA80" s="146">
        <v>0</v>
      </c>
      <c r="AB80" s="16">
        <f t="shared" si="29"/>
        <v>0</v>
      </c>
      <c r="AC80" s="16">
        <f>'All data '!S80</f>
        <v>0</v>
      </c>
      <c r="AD80" s="16">
        <f t="shared" si="30"/>
        <v>0</v>
      </c>
      <c r="AE80" s="2">
        <f>'All data '!T80</f>
        <v>0</v>
      </c>
      <c r="AF80" s="2">
        <f>'All data '!U80</f>
        <v>0</v>
      </c>
      <c r="AG80" s="63">
        <f>'All data '!V80</f>
        <v>0</v>
      </c>
      <c r="AH80" s="63">
        <f>'All data '!X80</f>
        <v>0</v>
      </c>
      <c r="AI80" s="63">
        <f>'All data '!W80</f>
        <v>0</v>
      </c>
      <c r="AJ80" s="63">
        <f>'All data '!Y80</f>
        <v>0</v>
      </c>
      <c r="AK80" s="66">
        <f>'All data '!Z80</f>
        <v>0</v>
      </c>
      <c r="AL80" s="66">
        <f>'All data '!AA80</f>
        <v>0</v>
      </c>
      <c r="AM80" s="66">
        <f>'All data '!AB80</f>
        <v>0</v>
      </c>
      <c r="AN80" s="66">
        <f>'All data '!AC80</f>
        <v>0</v>
      </c>
      <c r="AO80" s="17">
        <f>'All data '!AD80</f>
        <v>0</v>
      </c>
      <c r="AP80" s="17">
        <f>'All data '!AE80</f>
        <v>0</v>
      </c>
      <c r="AQ80" s="17">
        <f>'All data '!AF80</f>
        <v>0</v>
      </c>
      <c r="AR80" s="4"/>
    </row>
    <row r="81" spans="1:44" ht="12.75">
      <c r="A81" s="4"/>
      <c r="B81" s="4"/>
      <c r="C81" s="4"/>
      <c r="D81" s="11" t="str">
        <f>'All data '!D81</f>
        <v>arr96114b-4tr-1</v>
      </c>
      <c r="E81" s="2">
        <f>'All data '!E81</f>
        <v>17327</v>
      </c>
      <c r="F81" s="2">
        <f>'All data '!F81</f>
        <v>31610</v>
      </c>
      <c r="G81" s="90">
        <f t="shared" si="20"/>
        <v>31773.54</v>
      </c>
      <c r="H81" s="90">
        <f t="shared" si="21"/>
        <v>31446.46</v>
      </c>
      <c r="I81" s="11">
        <f>'All data '!G81</f>
        <v>4043</v>
      </c>
      <c r="J81" s="11">
        <f>'All data '!H81</f>
        <v>2807</v>
      </c>
      <c r="K81" s="83">
        <f t="shared" si="31"/>
        <v>2775.8114</v>
      </c>
      <c r="L81" s="3">
        <f t="shared" si="12"/>
        <v>2775.811399723889</v>
      </c>
      <c r="M81" s="90">
        <f t="shared" si="32"/>
        <v>1919.5130696317349</v>
      </c>
      <c r="N81" s="3">
        <f t="shared" si="22"/>
        <v>788.0359314190076</v>
      </c>
      <c r="O81" s="3">
        <f t="shared" si="23"/>
        <v>68.2623986731465</v>
      </c>
      <c r="P81" s="8">
        <f t="shared" si="13"/>
        <v>1318035893.6365108</v>
      </c>
      <c r="Q81" s="15">
        <f>'All data '!O81</f>
        <v>1322.4254477040201</v>
      </c>
      <c r="R81" s="144">
        <v>1318.0358936365108</v>
      </c>
      <c r="S81" s="16">
        <f t="shared" si="24"/>
        <v>-2.7611122277448885E-07</v>
      </c>
      <c r="T81" s="83">
        <f t="shared" si="33"/>
        <v>2775.8114</v>
      </c>
      <c r="U81" s="3">
        <f t="shared" si="14"/>
        <v>2775.811399655514</v>
      </c>
      <c r="V81" s="90">
        <f t="shared" si="34"/>
        <v>1912.8687774079785</v>
      </c>
      <c r="W81" s="80">
        <f t="shared" si="25"/>
        <v>793.8621923002371</v>
      </c>
      <c r="X81" s="80">
        <f t="shared" si="26"/>
        <v>69.08042994729834</v>
      </c>
      <c r="Y81" s="82">
        <f t="shared" si="27"/>
        <v>1326842988.1215205</v>
      </c>
      <c r="Z81" s="16">
        <f t="shared" si="28"/>
        <v>4.38955406750938</v>
      </c>
      <c r="AA81" s="146">
        <v>1326.8429881215204</v>
      </c>
      <c r="AB81" s="16">
        <f t="shared" si="29"/>
        <v>-3.444861249590758E-07</v>
      </c>
      <c r="AC81" s="16" t="str">
        <f>'All data '!S81</f>
        <v>session 1</v>
      </c>
      <c r="AD81" s="16">
        <f t="shared" si="30"/>
        <v>-4.417540417500277</v>
      </c>
      <c r="AE81" s="2" t="str">
        <f>'All data '!T81</f>
        <v>high Th core</v>
      </c>
      <c r="AF81" s="2">
        <f>'All data '!U81</f>
        <v>0</v>
      </c>
      <c r="AG81" s="63">
        <f>'All data '!V81</f>
        <v>1.7327</v>
      </c>
      <c r="AH81" s="63">
        <f>'All data '!X81</f>
        <v>0.4043</v>
      </c>
      <c r="AI81" s="63">
        <f>'All data '!W81</f>
        <v>3.161</v>
      </c>
      <c r="AJ81" s="63">
        <f>'All data '!Y81</f>
        <v>0.2807</v>
      </c>
      <c r="AK81" s="66">
        <f>'All data '!Z81</f>
        <v>0.003473</v>
      </c>
      <c r="AL81" s="66">
        <f>'All data '!AA81</f>
        <v>0.004967</v>
      </c>
      <c r="AM81" s="66">
        <f>'All data '!AB81</f>
        <v>0.016354</v>
      </c>
      <c r="AN81" s="66">
        <f>'All data '!AC81</f>
        <v>0.002081</v>
      </c>
      <c r="AO81" s="17">
        <f>'All data '!AD81</f>
        <v>18508</v>
      </c>
      <c r="AP81" s="17">
        <f>'All data '!AE81</f>
        <v>25822</v>
      </c>
      <c r="AQ81" s="17">
        <f>'All data '!AF81</f>
        <v>83</v>
      </c>
      <c r="AR81" s="4"/>
    </row>
    <row r="82" spans="1:44" ht="12.75">
      <c r="A82" s="4"/>
      <c r="B82" s="4"/>
      <c r="C82" s="4"/>
      <c r="D82" s="9" t="str">
        <f>'All data '!D82</f>
        <v>arr96114b-4tr-2</v>
      </c>
      <c r="E82" s="2">
        <f>'All data '!E82</f>
        <v>21488.999999999996</v>
      </c>
      <c r="F82" s="2">
        <f>'All data '!F82</f>
        <v>40373</v>
      </c>
      <c r="G82" s="90">
        <f t="shared" si="20"/>
        <v>40566.1</v>
      </c>
      <c r="H82" s="90">
        <f t="shared" si="21"/>
        <v>40179.9</v>
      </c>
      <c r="I82" s="9">
        <f>'All data '!G82</f>
        <v>6012.999999999999</v>
      </c>
      <c r="J82" s="9">
        <f>'All data '!H82</f>
        <v>3878</v>
      </c>
      <c r="K82" s="83">
        <f t="shared" si="31"/>
        <v>3839.3198</v>
      </c>
      <c r="L82" s="3">
        <f t="shared" si="12"/>
        <v>3839.319799971755</v>
      </c>
      <c r="M82" s="90">
        <f t="shared" si="32"/>
        <v>2523.2643028255748</v>
      </c>
      <c r="N82" s="3">
        <f t="shared" si="22"/>
        <v>1209.241390633862</v>
      </c>
      <c r="O82" s="3">
        <f t="shared" si="23"/>
        <v>106.814106512318</v>
      </c>
      <c r="P82" s="8">
        <f t="shared" si="13"/>
        <v>1355786229.147041</v>
      </c>
      <c r="Q82" s="15">
        <f>'All data '!O82</f>
        <v>1359.7274207692176</v>
      </c>
      <c r="R82" s="144">
        <v>1355.786229147041</v>
      </c>
      <c r="S82" s="16">
        <f t="shared" si="24"/>
        <v>-2.824526745826006E-08</v>
      </c>
      <c r="T82" s="83">
        <f t="shared" si="33"/>
        <v>3839.3198</v>
      </c>
      <c r="U82" s="3">
        <f t="shared" si="14"/>
        <v>3839.319799970706</v>
      </c>
      <c r="V82" s="90">
        <f t="shared" si="34"/>
        <v>2514.309655772829</v>
      </c>
      <c r="W82" s="80">
        <f t="shared" si="25"/>
        <v>1217.0632917770183</v>
      </c>
      <c r="X82" s="80">
        <f t="shared" si="26"/>
        <v>107.94685242085833</v>
      </c>
      <c r="Y82" s="82">
        <f t="shared" si="27"/>
        <v>1363690371.874578</v>
      </c>
      <c r="Z82" s="16">
        <f t="shared" si="28"/>
        <v>3.941191622176575</v>
      </c>
      <c r="AA82" s="146">
        <v>1363.690371874578</v>
      </c>
      <c r="AB82" s="16">
        <f t="shared" si="29"/>
        <v>-2.9294369596755132E-08</v>
      </c>
      <c r="AC82" s="16" t="str">
        <f>'All data '!S82</f>
        <v>session 1</v>
      </c>
      <c r="AD82" s="16">
        <f t="shared" si="30"/>
        <v>-3.962951105360389</v>
      </c>
      <c r="AE82" s="2" t="str">
        <f>'All data '!T82</f>
        <v>high Th core</v>
      </c>
      <c r="AF82" s="2">
        <f>'All data '!U82</f>
        <v>0</v>
      </c>
      <c r="AG82" s="63">
        <f>'All data '!V82</f>
        <v>2.1489</v>
      </c>
      <c r="AH82" s="63">
        <f>'All data '!X82</f>
        <v>0.6013</v>
      </c>
      <c r="AI82" s="63">
        <f>'All data '!W82</f>
        <v>4.0373</v>
      </c>
      <c r="AJ82" s="63">
        <f>'All data '!Y82</f>
        <v>0.3878</v>
      </c>
      <c r="AK82" s="66">
        <f>'All data '!Z82</f>
        <v>0.004148</v>
      </c>
      <c r="AL82" s="66">
        <f>'All data '!AA82</f>
        <v>0.005377</v>
      </c>
      <c r="AM82" s="66">
        <f>'All data '!AB82</f>
        <v>0.01931</v>
      </c>
      <c r="AN82" s="66">
        <f>'All data '!AC82</f>
        <v>0.002271</v>
      </c>
      <c r="AO82" s="17">
        <f>'All data '!AD82</f>
        <v>18497</v>
      </c>
      <c r="AP82" s="17">
        <f>'All data '!AE82</f>
        <v>25819</v>
      </c>
      <c r="AQ82" s="17">
        <f>'All data '!AF82</f>
        <v>83</v>
      </c>
      <c r="AR82" s="4"/>
    </row>
    <row r="83" spans="1:44" ht="12.75">
      <c r="A83" s="4"/>
      <c r="B83" s="4"/>
      <c r="C83" s="4"/>
      <c r="D83" s="9" t="str">
        <f>'All data '!D83</f>
        <v>arr96114b-4tr-11</v>
      </c>
      <c r="E83" s="2">
        <f>'All data '!E83</f>
        <v>20078.999999999996</v>
      </c>
      <c r="F83" s="2">
        <f>'All data '!F83</f>
        <v>38343</v>
      </c>
      <c r="G83" s="90">
        <f t="shared" si="20"/>
        <v>38529.55</v>
      </c>
      <c r="H83" s="90">
        <f t="shared" si="21"/>
        <v>38156.45</v>
      </c>
      <c r="I83" s="9">
        <f>'All data '!G83</f>
        <v>5560.000000000001</v>
      </c>
      <c r="J83" s="9">
        <f>'All data '!H83</f>
        <v>3731</v>
      </c>
      <c r="K83" s="83">
        <f t="shared" si="31"/>
        <v>3694.8578</v>
      </c>
      <c r="L83" s="3">
        <f t="shared" si="12"/>
        <v>3694.857799887171</v>
      </c>
      <c r="M83" s="90">
        <f t="shared" si="32"/>
        <v>2448.2691959520976</v>
      </c>
      <c r="N83" s="3">
        <f t="shared" si="22"/>
        <v>1144.0391269085824</v>
      </c>
      <c r="O83" s="3">
        <f t="shared" si="23"/>
        <v>102.54947702649076</v>
      </c>
      <c r="P83" s="8">
        <f t="shared" si="13"/>
        <v>1384044165.7838483</v>
      </c>
      <c r="Q83" s="15">
        <f>'All data '!O83</f>
        <v>1388.1653963997883</v>
      </c>
      <c r="R83" s="144">
        <v>1384.0441657838483</v>
      </c>
      <c r="S83" s="16">
        <f t="shared" si="24"/>
        <v>-1.1282918421784416E-07</v>
      </c>
      <c r="T83" s="83">
        <f t="shared" si="33"/>
        <v>3694.8578</v>
      </c>
      <c r="U83" s="3">
        <f t="shared" si="14"/>
        <v>3694.857799882021</v>
      </c>
      <c r="V83" s="90">
        <f t="shared" si="34"/>
        <v>2439.545810735535</v>
      </c>
      <c r="W83" s="80">
        <f t="shared" si="25"/>
        <v>1151.6360744539522</v>
      </c>
      <c r="X83" s="80">
        <f t="shared" si="26"/>
        <v>103.67591469253398</v>
      </c>
      <c r="Y83" s="82">
        <f t="shared" si="27"/>
        <v>1392309912.107179</v>
      </c>
      <c r="Z83" s="16">
        <f t="shared" si="28"/>
        <v>4.121230615940021</v>
      </c>
      <c r="AA83" s="146">
        <v>1392.309912107179</v>
      </c>
      <c r="AB83" s="16">
        <f t="shared" si="29"/>
        <v>-1.1797919796663336E-07</v>
      </c>
      <c r="AC83" s="16" t="str">
        <f>'All data '!S83</f>
        <v>session 2</v>
      </c>
      <c r="AD83" s="16">
        <f t="shared" si="30"/>
        <v>-4.14451570739061</v>
      </c>
      <c r="AE83" s="2" t="str">
        <f>'All data '!T83</f>
        <v>high Th core</v>
      </c>
      <c r="AF83" s="2">
        <f>'All data '!U83</f>
        <v>0</v>
      </c>
      <c r="AG83" s="63">
        <f>'All data '!V83</f>
        <v>2.0079</v>
      </c>
      <c r="AH83" s="63">
        <f>'All data '!X83</f>
        <v>0.556</v>
      </c>
      <c r="AI83" s="63">
        <f>'All data '!W83</f>
        <v>3.8343</v>
      </c>
      <c r="AJ83" s="63">
        <f>'All data '!Y83</f>
        <v>0.3731</v>
      </c>
      <c r="AK83" s="66">
        <f>'All data '!Z83</f>
        <v>0.003853</v>
      </c>
      <c r="AL83" s="66">
        <f>'All data '!AA83</f>
        <v>0.00531</v>
      </c>
      <c r="AM83" s="66">
        <f>'All data '!AB83</f>
        <v>0.018655</v>
      </c>
      <c r="AN83" s="66">
        <f>'All data '!AC83</f>
        <v>0.002304</v>
      </c>
      <c r="AO83" s="17">
        <f>'All data '!AD83</f>
        <v>18500</v>
      </c>
      <c r="AP83" s="17">
        <f>'All data '!AE83</f>
        <v>25808</v>
      </c>
      <c r="AQ83" s="17">
        <f>'All data '!AF83</f>
        <v>109</v>
      </c>
      <c r="AR83" s="4"/>
    </row>
    <row r="84" spans="1:44" ht="12.75">
      <c r="A84" s="4"/>
      <c r="B84" s="4"/>
      <c r="C84" s="4"/>
      <c r="D84" s="9" t="str">
        <f>'All data '!D84</f>
        <v>arr96114b-4tr-12</v>
      </c>
      <c r="E84" s="2">
        <f>'All data '!E84</f>
        <v>21163</v>
      </c>
      <c r="F84" s="2">
        <f>'All data '!F84</f>
        <v>41819</v>
      </c>
      <c r="G84" s="90">
        <f t="shared" si="20"/>
        <v>42017.28</v>
      </c>
      <c r="H84" s="90">
        <f t="shared" si="21"/>
        <v>41620.72</v>
      </c>
      <c r="I84" s="9">
        <f>'All data '!G84</f>
        <v>5951</v>
      </c>
      <c r="J84" s="9">
        <f>'All data '!H84</f>
        <v>3978</v>
      </c>
      <c r="K84" s="83">
        <f t="shared" si="31"/>
        <v>3939.9066</v>
      </c>
      <c r="L84" s="3">
        <f t="shared" si="12"/>
        <v>3939.9065999245936</v>
      </c>
      <c r="M84" s="90">
        <f t="shared" si="32"/>
        <v>2628.820640466054</v>
      </c>
      <c r="N84" s="3">
        <f t="shared" si="22"/>
        <v>1204.2853827849224</v>
      </c>
      <c r="O84" s="3">
        <f t="shared" si="23"/>
        <v>106.80057667361754</v>
      </c>
      <c r="P84" s="8">
        <f t="shared" si="13"/>
        <v>1363456918.7008862</v>
      </c>
      <c r="Q84" s="15">
        <f>'All data '!O84</f>
        <v>1367.44901671932</v>
      </c>
      <c r="R84" s="144">
        <v>1363.4569187008863</v>
      </c>
      <c r="S84" s="16">
        <f t="shared" si="24"/>
        <v>-7.540620572399348E-08</v>
      </c>
      <c r="T84" s="83">
        <f t="shared" si="33"/>
        <v>3939.9066</v>
      </c>
      <c r="U84" s="3">
        <f t="shared" si="14"/>
        <v>3939.906599954721</v>
      </c>
      <c r="V84" s="90">
        <f t="shared" si="34"/>
        <v>2619.825581371434</v>
      </c>
      <c r="W84" s="80">
        <f t="shared" si="25"/>
        <v>1212.136200586341</v>
      </c>
      <c r="X84" s="80">
        <f t="shared" si="26"/>
        <v>107.94481799694584</v>
      </c>
      <c r="Y84" s="82">
        <f t="shared" si="27"/>
        <v>1371463338.9743714</v>
      </c>
      <c r="Z84" s="16">
        <f t="shared" si="28"/>
        <v>3.9920980184338077</v>
      </c>
      <c r="AA84" s="146">
        <v>1371.4633389743715</v>
      </c>
      <c r="AB84" s="16">
        <f t="shared" si="29"/>
        <v>-4.5278738980414346E-08</v>
      </c>
      <c r="AC84" s="16" t="str">
        <f>'All data '!S84</f>
        <v>session 2</v>
      </c>
      <c r="AD84" s="16">
        <f t="shared" si="30"/>
        <v>-4.014322255051411</v>
      </c>
      <c r="AE84" s="2" t="str">
        <f>'All data '!T84</f>
        <v>high Th core</v>
      </c>
      <c r="AF84" s="2">
        <f>'All data '!U84</f>
        <v>0</v>
      </c>
      <c r="AG84" s="63">
        <f>'All data '!V84</f>
        <v>2.1163</v>
      </c>
      <c r="AH84" s="63">
        <f>'All data '!X84</f>
        <v>0.5951</v>
      </c>
      <c r="AI84" s="63">
        <f>'All data '!W84</f>
        <v>4.1819</v>
      </c>
      <c r="AJ84" s="63">
        <f>'All data '!Y84</f>
        <v>0.3978</v>
      </c>
      <c r="AK84" s="66">
        <f>'All data '!Z84</f>
        <v>0.004007</v>
      </c>
      <c r="AL84" s="66">
        <f>'All data '!AA84</f>
        <v>0.005399</v>
      </c>
      <c r="AM84" s="66">
        <f>'All data '!AB84</f>
        <v>0.019828</v>
      </c>
      <c r="AN84" s="66">
        <f>'All data '!AC84</f>
        <v>0.002354</v>
      </c>
      <c r="AO84" s="17">
        <f>'All data '!AD84</f>
        <v>18503</v>
      </c>
      <c r="AP84" s="17">
        <f>'All data '!AE84</f>
        <v>25813</v>
      </c>
      <c r="AQ84" s="17">
        <f>'All data '!AF84</f>
        <v>109</v>
      </c>
      <c r="AR84" s="4"/>
    </row>
    <row r="85" spans="1:44" ht="12.75">
      <c r="A85" s="4"/>
      <c r="B85" s="4"/>
      <c r="C85" s="4"/>
      <c r="D85" s="9" t="str">
        <f>'All data '!D85</f>
        <v>arr96114b-4tr-3</v>
      </c>
      <c r="E85" s="2">
        <f>'All data '!E85</f>
        <v>15708</v>
      </c>
      <c r="F85" s="2">
        <f>'All data '!F85</f>
        <v>23323.999999999996</v>
      </c>
      <c r="G85" s="90">
        <f t="shared" si="20"/>
        <v>23460.009999999995</v>
      </c>
      <c r="H85" s="90">
        <f t="shared" si="21"/>
        <v>23187.989999999998</v>
      </c>
      <c r="I85" s="9">
        <f>'All data '!G85</f>
        <v>3453</v>
      </c>
      <c r="J85" s="9">
        <f>'All data '!H85</f>
        <v>2307</v>
      </c>
      <c r="K85" s="83">
        <f t="shared" si="31"/>
        <v>2278.7256</v>
      </c>
      <c r="L85" s="3">
        <f t="shared" si="12"/>
        <v>2278.7255999834247</v>
      </c>
      <c r="M85" s="90">
        <f t="shared" si="32"/>
        <v>1499.4194936390686</v>
      </c>
      <c r="N85" s="3">
        <f t="shared" si="22"/>
        <v>714.9573249122489</v>
      </c>
      <c r="O85" s="3">
        <f t="shared" si="23"/>
        <v>64.34878143210764</v>
      </c>
      <c r="P85" s="8">
        <f t="shared" si="13"/>
        <v>1391857503.636012</v>
      </c>
      <c r="Q85" s="15">
        <f>'All data '!O85</f>
        <v>1396.7827997135068</v>
      </c>
      <c r="R85" s="144">
        <v>1391.857503636012</v>
      </c>
      <c r="S85" s="16">
        <f t="shared" si="24"/>
        <v>-1.6575540939811617E-08</v>
      </c>
      <c r="T85" s="83">
        <f t="shared" si="33"/>
        <v>2278.7256</v>
      </c>
      <c r="U85" s="3">
        <f t="shared" si="14"/>
        <v>2278.7255999922377</v>
      </c>
      <c r="V85" s="90">
        <f t="shared" si="34"/>
        <v>1492.926800961867</v>
      </c>
      <c r="W85" s="80">
        <f t="shared" si="25"/>
        <v>720.606387743869</v>
      </c>
      <c r="X85" s="80">
        <f t="shared" si="26"/>
        <v>65.19241128650165</v>
      </c>
      <c r="Y85" s="82">
        <f t="shared" si="27"/>
        <v>1401741137.937838</v>
      </c>
      <c r="Z85" s="16">
        <f t="shared" si="28"/>
        <v>4.92529607749475</v>
      </c>
      <c r="AA85" s="146">
        <v>1401.7411379378382</v>
      </c>
      <c r="AB85" s="16">
        <f t="shared" si="29"/>
        <v>-7.762537279631943E-09</v>
      </c>
      <c r="AC85" s="16" t="str">
        <f>'All data '!S85</f>
        <v>session 1</v>
      </c>
      <c r="AD85" s="16">
        <f t="shared" si="30"/>
        <v>-4.958338224331328</v>
      </c>
      <c r="AE85" s="2" t="str">
        <f>'All data '!T85</f>
        <v>low Th rim</v>
      </c>
      <c r="AF85" s="2">
        <f>'All data '!U85</f>
        <v>0</v>
      </c>
      <c r="AG85" s="63">
        <f>'All data '!V85</f>
        <v>1.5708</v>
      </c>
      <c r="AH85" s="63">
        <f>'All data '!X85</f>
        <v>0.3453</v>
      </c>
      <c r="AI85" s="63">
        <f>'All data '!W85</f>
        <v>2.3324</v>
      </c>
      <c r="AJ85" s="63">
        <f>'All data '!Y85</f>
        <v>0.2307</v>
      </c>
      <c r="AK85" s="66">
        <f>'All data '!Z85</f>
        <v>0.00321</v>
      </c>
      <c r="AL85" s="66">
        <f>'All data '!AA85</f>
        <v>0.004828</v>
      </c>
      <c r="AM85" s="66">
        <f>'All data '!AB85</f>
        <v>0.013601</v>
      </c>
      <c r="AN85" s="66">
        <f>'All data '!AC85</f>
        <v>0.001992</v>
      </c>
      <c r="AO85" s="17">
        <f>'All data '!AD85</f>
        <v>18516</v>
      </c>
      <c r="AP85" s="17">
        <f>'All data '!AE85</f>
        <v>25829</v>
      </c>
      <c r="AQ85" s="17">
        <f>'All data '!AF85</f>
        <v>83</v>
      </c>
      <c r="AR85" s="4"/>
    </row>
    <row r="86" spans="1:44" ht="12.75">
      <c r="A86" s="4"/>
      <c r="B86" s="4"/>
      <c r="C86" s="4"/>
      <c r="D86" s="9" t="str">
        <f>'All data '!D86</f>
        <v>arr96114b-4tr-4</v>
      </c>
      <c r="E86" s="2">
        <f>'All data '!E86</f>
        <v>16440</v>
      </c>
      <c r="F86" s="2">
        <f>'All data '!F86</f>
        <v>23419</v>
      </c>
      <c r="G86" s="90">
        <f t="shared" si="20"/>
        <v>23555.39</v>
      </c>
      <c r="H86" s="90">
        <f t="shared" si="21"/>
        <v>23282.61</v>
      </c>
      <c r="I86" s="9">
        <f>'All data '!G86</f>
        <v>3847.9999999999995</v>
      </c>
      <c r="J86" s="9">
        <f>'All data '!H86</f>
        <v>2325</v>
      </c>
      <c r="K86" s="83">
        <f t="shared" si="31"/>
        <v>2295.408</v>
      </c>
      <c r="L86" s="3">
        <f t="shared" si="12"/>
        <v>2295.40799998584</v>
      </c>
      <c r="M86" s="90">
        <f t="shared" si="32"/>
        <v>1457.9094504342681</v>
      </c>
      <c r="N86" s="3">
        <f t="shared" si="22"/>
        <v>769.7355212341251</v>
      </c>
      <c r="O86" s="3">
        <f t="shared" si="23"/>
        <v>67.7630283174465</v>
      </c>
      <c r="P86" s="8">
        <f t="shared" si="13"/>
        <v>1349281739.9857085</v>
      </c>
      <c r="Q86" s="15">
        <f>'All data '!O86</f>
        <v>1353.8843088187132</v>
      </c>
      <c r="R86" s="144">
        <v>1349.2817399857086</v>
      </c>
      <c r="S86" s="16">
        <f t="shared" si="24"/>
        <v>-1.415992301190272E-08</v>
      </c>
      <c r="T86" s="83">
        <f t="shared" si="33"/>
        <v>2295.408</v>
      </c>
      <c r="U86" s="3">
        <f t="shared" si="14"/>
        <v>2295.407999986548</v>
      </c>
      <c r="V86" s="90">
        <f t="shared" si="34"/>
        <v>1451.2243222711966</v>
      </c>
      <c r="W86" s="80">
        <f t="shared" si="25"/>
        <v>775.5785650173295</v>
      </c>
      <c r="X86" s="80">
        <f t="shared" si="26"/>
        <v>68.60511269802178</v>
      </c>
      <c r="Y86" s="82">
        <f t="shared" si="27"/>
        <v>1358516616.7302015</v>
      </c>
      <c r="Z86" s="16">
        <f t="shared" si="28"/>
        <v>4.602568833004625</v>
      </c>
      <c r="AA86" s="146">
        <v>1358.5166167302016</v>
      </c>
      <c r="AB86" s="16">
        <f t="shared" si="29"/>
        <v>-1.3451881386572495E-08</v>
      </c>
      <c r="AC86" s="16" t="str">
        <f>'All data '!S86</f>
        <v>session 2</v>
      </c>
      <c r="AD86" s="16">
        <f t="shared" si="30"/>
        <v>-4.632307911488397</v>
      </c>
      <c r="AE86" s="2" t="str">
        <f>'All data '!T86</f>
        <v>low Th rim</v>
      </c>
      <c r="AF86" s="2">
        <f>'All data '!U86</f>
        <v>0</v>
      </c>
      <c r="AG86" s="63">
        <f>'All data '!V86</f>
        <v>1.644</v>
      </c>
      <c r="AH86" s="63">
        <f>'All data '!X86</f>
        <v>0.3848</v>
      </c>
      <c r="AI86" s="63">
        <f>'All data '!W86</f>
        <v>2.3419</v>
      </c>
      <c r="AJ86" s="63">
        <f>'All data '!Y86</f>
        <v>0.2325</v>
      </c>
      <c r="AK86" s="66">
        <f>'All data '!Z86</f>
        <v>0.003337</v>
      </c>
      <c r="AL86" s="66">
        <f>'All data '!AA86</f>
        <v>0.004916</v>
      </c>
      <c r="AM86" s="66">
        <f>'All data '!AB86</f>
        <v>0.013639</v>
      </c>
      <c r="AN86" s="66">
        <f>'All data '!AC86</f>
        <v>0.002029</v>
      </c>
      <c r="AO86" s="17">
        <f>'All data '!AD86</f>
        <v>18512</v>
      </c>
      <c r="AP86" s="17">
        <f>'All data '!AE86</f>
        <v>25820</v>
      </c>
      <c r="AQ86" s="17">
        <f>'All data '!AF86</f>
        <v>108</v>
      </c>
      <c r="AR86" s="4"/>
    </row>
    <row r="87" spans="1:44" ht="12.75">
      <c r="A87" s="4"/>
      <c r="B87" s="4"/>
      <c r="C87" s="4"/>
      <c r="D87" s="9" t="str">
        <f>'All data '!D87</f>
        <v>arr96114b-4tr-9</v>
      </c>
      <c r="E87" s="2">
        <f>'All data '!E87</f>
        <v>16439</v>
      </c>
      <c r="F87" s="2">
        <f>'All data '!F87</f>
        <v>24038</v>
      </c>
      <c r="G87" s="90">
        <f t="shared" si="20"/>
        <v>24176.7</v>
      </c>
      <c r="H87" s="90">
        <f t="shared" si="21"/>
        <v>23899.3</v>
      </c>
      <c r="I87" s="9">
        <f>'All data '!G87</f>
        <v>3884.0000000000005</v>
      </c>
      <c r="J87" s="9">
        <f>'All data '!H87</f>
        <v>2384</v>
      </c>
      <c r="K87" s="83">
        <f t="shared" si="31"/>
        <v>2354.4098</v>
      </c>
      <c r="L87" s="3">
        <f t="shared" si="12"/>
        <v>2354.4097999475675</v>
      </c>
      <c r="M87" s="90">
        <f t="shared" si="32"/>
        <v>1504.1293174796758</v>
      </c>
      <c r="N87" s="3">
        <f t="shared" si="22"/>
        <v>781.2609473147822</v>
      </c>
      <c r="O87" s="3">
        <f t="shared" si="23"/>
        <v>69.01953515310964</v>
      </c>
      <c r="P87" s="8">
        <f t="shared" si="13"/>
        <v>1356053980.1527433</v>
      </c>
      <c r="Q87" s="15">
        <f>'All data '!O87</f>
        <v>1360.6638029787819</v>
      </c>
      <c r="R87" s="144">
        <v>1356.0539801527434</v>
      </c>
      <c r="S87" s="16">
        <f t="shared" si="24"/>
        <v>-5.243236955720931E-08</v>
      </c>
      <c r="T87" s="83">
        <f t="shared" si="33"/>
        <v>2354.4098</v>
      </c>
      <c r="U87" s="3">
        <f t="shared" si="14"/>
        <v>2354.4097999684923</v>
      </c>
      <c r="V87" s="90">
        <f t="shared" si="34"/>
        <v>1497.359166092148</v>
      </c>
      <c r="W87" s="80">
        <f t="shared" si="25"/>
        <v>787.1741028585446</v>
      </c>
      <c r="X87" s="80">
        <f t="shared" si="26"/>
        <v>69.87653101779944</v>
      </c>
      <c r="Y87" s="82">
        <f t="shared" si="27"/>
        <v>1365303312.305489</v>
      </c>
      <c r="Z87" s="16">
        <f t="shared" si="28"/>
        <v>4.609822826038453</v>
      </c>
      <c r="AA87" s="146">
        <v>1365.303312305489</v>
      </c>
      <c r="AB87" s="16">
        <f t="shared" si="29"/>
        <v>-3.150762495351955E-08</v>
      </c>
      <c r="AC87" s="16" t="str">
        <f>'All data '!S87</f>
        <v>session 2</v>
      </c>
      <c r="AD87" s="16">
        <f t="shared" si="30"/>
        <v>-4.639509326707184</v>
      </c>
      <c r="AE87" s="2" t="str">
        <f>'All data '!T87</f>
        <v>low Th rim</v>
      </c>
      <c r="AF87" s="2">
        <f>'All data '!U87</f>
        <v>0</v>
      </c>
      <c r="AG87" s="63">
        <f>'All data '!V87</f>
        <v>1.6439</v>
      </c>
      <c r="AH87" s="63">
        <f>'All data '!X87</f>
        <v>0.3884</v>
      </c>
      <c r="AI87" s="63">
        <f>'All data '!W87</f>
        <v>2.4038</v>
      </c>
      <c r="AJ87" s="63">
        <f>'All data '!Y87</f>
        <v>0.2384</v>
      </c>
      <c r="AK87" s="66">
        <f>'All data '!Z87</f>
        <v>0.003345</v>
      </c>
      <c r="AL87" s="66">
        <f>'All data '!AA87</f>
        <v>0.004945</v>
      </c>
      <c r="AM87" s="66">
        <f>'All data '!AB87</f>
        <v>0.01387</v>
      </c>
      <c r="AN87" s="66">
        <f>'All data '!AC87</f>
        <v>0.002034</v>
      </c>
      <c r="AO87" s="17">
        <f>'All data '!AD87</f>
        <v>18514</v>
      </c>
      <c r="AP87" s="17">
        <f>'All data '!AE87</f>
        <v>25812</v>
      </c>
      <c r="AQ87" s="17">
        <f>'All data '!AF87</f>
        <v>109</v>
      </c>
      <c r="AR87" s="4"/>
    </row>
    <row r="88" spans="1:44" ht="12.75">
      <c r="A88" s="4"/>
      <c r="B88" s="4"/>
      <c r="C88" s="4"/>
      <c r="D88" s="2" t="str">
        <f>'All data '!D88</f>
        <v>arr96114b-4tr-10</v>
      </c>
      <c r="E88" s="2">
        <f>'All data '!E88</f>
        <v>13351</v>
      </c>
      <c r="F88" s="2">
        <f>'All data '!F88</f>
        <v>26006.999999999996</v>
      </c>
      <c r="G88" s="90">
        <f t="shared" si="20"/>
        <v>26151.959999999995</v>
      </c>
      <c r="H88" s="90">
        <f t="shared" si="21"/>
        <v>25862.039999999997</v>
      </c>
      <c r="I88" s="2">
        <f>'All data '!G88</f>
        <v>2287</v>
      </c>
      <c r="J88" s="2">
        <f>'All data '!H88</f>
        <v>2203</v>
      </c>
      <c r="K88" s="83">
        <f>J88-(E88*0.0018)</f>
        <v>2178.9682</v>
      </c>
      <c r="L88" s="3">
        <f>M88+N88+O88</f>
        <v>2178.9682001628466</v>
      </c>
      <c r="M88" s="90">
        <f>(G88/232)*((EXP($F$5*$P88))-1)*208</f>
        <v>1665.0578042480215</v>
      </c>
      <c r="N88" s="3">
        <f>((I88/238.04*0.9928))*((EXP($F$6*$P88))-1)*206</f>
        <v>471.5804349198344</v>
      </c>
      <c r="O88" s="3">
        <f>((I88/235*0.0072))*((EXP($F$7*$P88))-1)*207</f>
        <v>42.32996099499094</v>
      </c>
      <c r="P88" s="8">
        <f>R88*1000000</f>
        <v>1386695109.2571461</v>
      </c>
      <c r="Q88" s="15">
        <f>'All data '!O88</f>
        <v>1392.2219205808478</v>
      </c>
      <c r="R88" s="144">
        <v>1386.6951092571462</v>
      </c>
      <c r="S88" s="16">
        <f>+L88-K88</f>
        <v>1.6284684534184635E-07</v>
      </c>
      <c r="T88" s="83">
        <f>J88-(E88*0.0018)</f>
        <v>2178.9682</v>
      </c>
      <c r="U88" s="3">
        <f>V88+W88+X88</f>
        <v>2178.9682001796727</v>
      </c>
      <c r="V88" s="90">
        <f>(H88/232)*((EXP($F$5*$Y88))-1)*208</f>
        <v>1660.2357697483696</v>
      </c>
      <c r="W88" s="80">
        <f>((I88/238.04*0.9928))*((EXP($F$6*$Y88))-1)*206</f>
        <v>475.77797441428993</v>
      </c>
      <c r="X88" s="80">
        <f>((I88/235*0.0072))*((EXP($F$7*$Y88))-1)*207</f>
        <v>42.954456017013406</v>
      </c>
      <c r="Y88" s="82">
        <f>AA88*1000000</f>
        <v>1397791261.4051483</v>
      </c>
      <c r="Z88" s="16">
        <f t="shared" si="28"/>
        <v>5.526811323701622</v>
      </c>
      <c r="AA88" s="146">
        <v>1397.7912614051484</v>
      </c>
      <c r="AB88" s="16">
        <f>+U88-T88</f>
        <v>1.796729520719964E-07</v>
      </c>
      <c r="AC88" s="16" t="str">
        <f>'All data '!S88</f>
        <v>session 2</v>
      </c>
      <c r="AD88" s="16">
        <f t="shared" si="30"/>
        <v>-5.569340824300525</v>
      </c>
      <c r="AE88" s="2" t="str">
        <f>'All data '!T88</f>
        <v>low Th rim</v>
      </c>
      <c r="AF88" s="2">
        <f>'All data '!U88</f>
        <v>0</v>
      </c>
      <c r="AG88" s="106">
        <f>'All data '!V88</f>
        <v>1.3351</v>
      </c>
      <c r="AH88" s="106">
        <f>'All data '!X88</f>
        <v>0.2287</v>
      </c>
      <c r="AI88" s="106">
        <f>'All data '!W88</f>
        <v>2.6007</v>
      </c>
      <c r="AJ88" s="106">
        <f>'All data '!Y88</f>
        <v>0.2203</v>
      </c>
      <c r="AK88" s="107">
        <f>'All data '!Z88</f>
        <v>0.002924</v>
      </c>
      <c r="AL88" s="107">
        <f>'All data '!AA88</f>
        <v>0.004682</v>
      </c>
      <c r="AM88" s="107">
        <f>'All data '!AB88</f>
        <v>0.014496</v>
      </c>
      <c r="AN88" s="107">
        <f>'All data '!AC88</f>
        <v>0.002001</v>
      </c>
      <c r="AO88" s="105">
        <f>'All data '!AD88</f>
        <v>18511</v>
      </c>
      <c r="AP88" s="105">
        <f>'All data '!AE88</f>
        <v>25833</v>
      </c>
      <c r="AQ88" s="105">
        <f>'All data '!AF88</f>
        <v>109</v>
      </c>
      <c r="AR88" s="4"/>
    </row>
    <row r="89" spans="1:44" ht="12.75">
      <c r="A89" s="4"/>
      <c r="B89" s="4"/>
      <c r="C89" s="4"/>
      <c r="D89" s="2" t="str">
        <f>'All data '!D89</f>
        <v>arr96114b-4tr-5</v>
      </c>
      <c r="E89" s="2">
        <f>'All data '!E89</f>
        <v>16888</v>
      </c>
      <c r="F89" s="2">
        <f>'All data '!F89</f>
        <v>28929.999999999996</v>
      </c>
      <c r="G89" s="90">
        <f t="shared" si="20"/>
        <v>29084.769999999997</v>
      </c>
      <c r="H89" s="90">
        <f t="shared" si="21"/>
        <v>28775.229999999996</v>
      </c>
      <c r="I89" s="9">
        <f>'All data '!G89</f>
        <v>5002</v>
      </c>
      <c r="J89" s="9">
        <f>'All data '!H89</f>
        <v>3010</v>
      </c>
      <c r="K89" s="83">
        <f>J89-(E89*0.0018)</f>
        <v>2979.6016</v>
      </c>
      <c r="L89" s="3">
        <f>M89+N89+O89</f>
        <v>2979.601599459783</v>
      </c>
      <c r="M89" s="90">
        <f>(G89/232)*((EXP($F$5*$P89))-1)*208</f>
        <v>1854.049734598116</v>
      </c>
      <c r="N89" s="3">
        <f>((I89/238.04*0.9928))*((EXP($F$6*$P89))-1)*206</f>
        <v>1032.7693573575136</v>
      </c>
      <c r="O89" s="3">
        <f>((I89/235*0.0072))*((EXP($F$7*$P89))-1)*207</f>
        <v>92.78250750415334</v>
      </c>
      <c r="P89" s="8">
        <f>R89*1000000</f>
        <v>1388333659.9274685</v>
      </c>
      <c r="Q89" s="15">
        <f>'All data '!O89</f>
        <v>1392.5777586837626</v>
      </c>
      <c r="R89" s="144">
        <v>1388.3336599274685</v>
      </c>
      <c r="S89" s="16">
        <f>+L89-K89</f>
        <v>-5.40217115485575E-07</v>
      </c>
      <c r="T89" s="83">
        <f>J89-(E89*0.0018)</f>
        <v>2979.6016</v>
      </c>
      <c r="U89" s="3">
        <f>V89+W89+X89</f>
        <v>2979.601599428957</v>
      </c>
      <c r="V89" s="90">
        <f>(H89/232)*((EXP($F$5*$Y89))-1)*208</f>
        <v>1845.958040038138</v>
      </c>
      <c r="W89" s="80">
        <f>((I89/238.04*0.9928))*((EXP($F$6*$Y89))-1)*206</f>
        <v>1039.8128470211066</v>
      </c>
      <c r="X89" s="80">
        <f>((I89/235*0.0072))*((EXP($F$7*$Y89))-1)*207</f>
        <v>93.83071236971212</v>
      </c>
      <c r="Y89" s="82">
        <f>AA89*1000000</f>
        <v>1396846307.0159588</v>
      </c>
      <c r="Z89" s="16">
        <f t="shared" si="28"/>
        <v>4.244098756294079</v>
      </c>
      <c r="AA89" s="146">
        <v>1396.8463070159587</v>
      </c>
      <c r="AB89" s="16">
        <f>+U89-T89</f>
        <v>-5.710430741601158E-07</v>
      </c>
      <c r="AC89" s="16" t="str">
        <f>'All data '!S89</f>
        <v>session 2</v>
      </c>
      <c r="AD89" s="16">
        <f t="shared" si="30"/>
        <v>-4.268548332196133</v>
      </c>
      <c r="AE89" s="2" t="str">
        <f>'All data '!T89</f>
        <v>med Th rim</v>
      </c>
      <c r="AF89" s="2">
        <f>'All data '!U89</f>
        <v>0</v>
      </c>
      <c r="AG89" s="63">
        <f>'All data '!V89</f>
        <v>1.6888</v>
      </c>
      <c r="AH89" s="63">
        <f>'All data '!X89</f>
        <v>0.5002</v>
      </c>
      <c r="AI89" s="63">
        <f>'All data '!W89</f>
        <v>2.893</v>
      </c>
      <c r="AJ89" s="63">
        <f>'All data '!Y89</f>
        <v>0.301</v>
      </c>
      <c r="AK89" s="66">
        <f>'All data '!Z89</f>
        <v>0.003403</v>
      </c>
      <c r="AL89" s="66">
        <f>'All data '!AA89</f>
        <v>0.005143</v>
      </c>
      <c r="AM89" s="66">
        <f>'All data '!AB89</f>
        <v>0.015477</v>
      </c>
      <c r="AN89" s="66">
        <f>'All data '!AC89</f>
        <v>0.002147</v>
      </c>
      <c r="AO89" s="17">
        <f>'All data '!AD89</f>
        <v>18514</v>
      </c>
      <c r="AP89" s="17">
        <f>'All data '!AE89</f>
        <v>25798</v>
      </c>
      <c r="AQ89" s="17">
        <f>'All data '!AF89</f>
        <v>104</v>
      </c>
      <c r="AR89" s="4"/>
    </row>
    <row r="90" spans="1:44" ht="12.75">
      <c r="A90" s="4"/>
      <c r="B90" s="4"/>
      <c r="C90" s="4"/>
      <c r="D90" s="11" t="str">
        <f>'All data '!D90</f>
        <v>arr96114b-4tr-6</v>
      </c>
      <c r="E90" s="2">
        <f>'All data '!E90</f>
        <v>13862.000000000002</v>
      </c>
      <c r="F90" s="2">
        <f>'All data '!F90</f>
        <v>27592</v>
      </c>
      <c r="G90" s="90">
        <f t="shared" si="20"/>
        <v>27741.95</v>
      </c>
      <c r="H90" s="90">
        <f t="shared" si="21"/>
        <v>27442.05</v>
      </c>
      <c r="I90" s="9">
        <f>'All data '!G90</f>
        <v>2969</v>
      </c>
      <c r="J90" s="9">
        <f>'All data '!H90</f>
        <v>2356</v>
      </c>
      <c r="K90" s="83">
        <f>J90-(E90*0.0018)</f>
        <v>2331.0484</v>
      </c>
      <c r="L90" s="3">
        <f>M90+N90+O90</f>
        <v>2331.048400269718</v>
      </c>
      <c r="M90" s="90">
        <f>(G90/232)*((EXP($F$5*$P90))-1)*208</f>
        <v>1694.4270127893205</v>
      </c>
      <c r="N90" s="3">
        <f>((I90/238.04*0.9928))*((EXP($F$6*$P90))-1)*206</f>
        <v>585.531106761526</v>
      </c>
      <c r="O90" s="3">
        <f>((I90/235*0.0072))*((EXP($F$7*$P90))-1)*207</f>
        <v>51.090280718871675</v>
      </c>
      <c r="P90" s="8">
        <f>R90*1000000</f>
        <v>1332094284.637389</v>
      </c>
      <c r="Q90" s="15">
        <f>'All data '!O90</f>
        <v>1337.0098920308233</v>
      </c>
      <c r="R90" s="144">
        <v>1332.094284637389</v>
      </c>
      <c r="S90" s="16">
        <f>+L90-K90</f>
        <v>2.6971792976837605E-07</v>
      </c>
      <c r="T90" s="83">
        <f>J90-(E90*0.0018)</f>
        <v>2331.0484</v>
      </c>
      <c r="U90" s="3">
        <f>V90+W90+X90</f>
        <v>2331.048400299375</v>
      </c>
      <c r="V90" s="90">
        <f>(H90/232)*((EXP($F$5*$Y90))-1)*208</f>
        <v>1688.9404280779513</v>
      </c>
      <c r="W90" s="80">
        <f>((I90/238.04*0.9928))*((EXP($F$6*$Y90))-1)*206</f>
        <v>590.3349919543076</v>
      </c>
      <c r="X90" s="80">
        <f>((I90/235*0.0072))*((EXP($F$7*$Y90))-1)*207</f>
        <v>51.77298026711626</v>
      </c>
      <c r="Y90" s="82">
        <f>AA90*1000000</f>
        <v>1341960397.916546</v>
      </c>
      <c r="Z90" s="16">
        <f t="shared" si="28"/>
        <v>4.915607393434357</v>
      </c>
      <c r="AA90" s="146">
        <v>1341.960397916546</v>
      </c>
      <c r="AB90" s="16">
        <f>+U90-T90</f>
        <v>2.993747330037877E-07</v>
      </c>
      <c r="AC90" s="16" t="str">
        <f>'All data '!S90</f>
        <v>session 2</v>
      </c>
      <c r="AD90" s="16">
        <f t="shared" si="30"/>
        <v>-4.950505885722805</v>
      </c>
      <c r="AE90" s="2" t="str">
        <f>'All data '!T90</f>
        <v>med Th rim</v>
      </c>
      <c r="AF90" s="2">
        <f>'All data '!U90</f>
        <v>0</v>
      </c>
      <c r="AG90" s="63">
        <f>'All data '!V90</f>
        <v>1.3862</v>
      </c>
      <c r="AH90" s="63">
        <f>'All data '!X90</f>
        <v>0.2969</v>
      </c>
      <c r="AI90" s="63">
        <f>'All data '!W90</f>
        <v>2.7592</v>
      </c>
      <c r="AJ90" s="63">
        <f>'All data '!Y90</f>
        <v>0.2356</v>
      </c>
      <c r="AK90" s="66">
        <f>'All data '!Z90</f>
        <v>0.002996</v>
      </c>
      <c r="AL90" s="66">
        <f>'All data '!AA90</f>
        <v>0.004777</v>
      </c>
      <c r="AM90" s="66">
        <f>'All data '!AB90</f>
        <v>0.014995</v>
      </c>
      <c r="AN90" s="66">
        <f>'All data '!AC90</f>
        <v>0.002032</v>
      </c>
      <c r="AO90" s="17">
        <f>'All data '!AD90</f>
        <v>18517</v>
      </c>
      <c r="AP90" s="17">
        <f>'All data '!AE90</f>
        <v>25789</v>
      </c>
      <c r="AQ90" s="17">
        <f>'All data '!AF90</f>
        <v>109</v>
      </c>
      <c r="AR90" s="4"/>
    </row>
    <row r="91" spans="1:44" ht="12.75">
      <c r="A91" s="4"/>
      <c r="B91" s="4"/>
      <c r="C91" s="4"/>
      <c r="D91" s="11" t="str">
        <f>'All data '!D91</f>
        <v>arr96114b-4tr-7</v>
      </c>
      <c r="E91" s="2">
        <f>'All data '!E91</f>
        <v>17380</v>
      </c>
      <c r="F91" s="2">
        <f>'All data '!F91</f>
        <v>29739</v>
      </c>
      <c r="G91" s="90">
        <f t="shared" si="20"/>
        <v>29896.81</v>
      </c>
      <c r="H91" s="90">
        <f t="shared" si="21"/>
        <v>29581.19</v>
      </c>
      <c r="I91" s="9">
        <f>'All data '!G91</f>
        <v>5943.000000000001</v>
      </c>
      <c r="J91" s="9">
        <f>'All data '!H91</f>
        <v>3290</v>
      </c>
      <c r="K91" s="83">
        <f>J91-(E91*0.0018)</f>
        <v>3258.716</v>
      </c>
      <c r="L91" s="3">
        <f>M91+N91+O91</f>
        <v>3258.7159991135886</v>
      </c>
      <c r="M91" s="90">
        <f>(G91/232)*((EXP($F$5*$P91))-1)*208</f>
        <v>1914.5096214258535</v>
      </c>
      <c r="N91" s="3">
        <f>((I91/238.04*0.9928))*((EXP($F$6*$P91))-1)*206</f>
        <v>1233.074785729039</v>
      </c>
      <c r="O91" s="3">
        <f>((I91/235*0.0072))*((EXP($F$7*$P91))-1)*207</f>
        <v>111.13159195869589</v>
      </c>
      <c r="P91" s="8">
        <f>R91*1000000</f>
        <v>1394454338.7557027</v>
      </c>
      <c r="Q91" s="15">
        <f>'All data '!O91</f>
        <v>1398.4267073471956</v>
      </c>
      <c r="R91" s="144">
        <v>1394.4543387557028</v>
      </c>
      <c r="S91" s="16">
        <f>+L91-K91</f>
        <v>-8.864112714945804E-07</v>
      </c>
      <c r="T91" s="83">
        <f>J91-(E91*0.0018)</f>
        <v>3258.716</v>
      </c>
      <c r="U91" s="3">
        <f>V91+W91+X91</f>
        <v>3258.7159990735213</v>
      </c>
      <c r="V91" s="90">
        <f>(H91/232)*((EXP($F$5*$Y91))-1)*208</f>
        <v>1905.4992914472577</v>
      </c>
      <c r="W91" s="80">
        <f>((I91/238.04*0.9928))*((EXP($F$6*$Y91))-1)*206</f>
        <v>1240.9129721829736</v>
      </c>
      <c r="X91" s="80">
        <f>((I91/235*0.0072))*((EXP($F$7*$Y91))-1)*207</f>
        <v>112.30373544328982</v>
      </c>
      <c r="Y91" s="82">
        <f>AA91*1000000</f>
        <v>1402420266.5454075</v>
      </c>
      <c r="Z91" s="16">
        <f t="shared" si="28"/>
        <v>3.9723685914927955</v>
      </c>
      <c r="AA91" s="146">
        <v>1402.4202665454075</v>
      </c>
      <c r="AB91" s="16">
        <f>+U91-T91</f>
        <v>-9.264786058338359E-07</v>
      </c>
      <c r="AC91" s="16" t="str">
        <f>'All data '!S91</f>
        <v>session 2</v>
      </c>
      <c r="AD91" s="16">
        <f t="shared" si="30"/>
        <v>-3.9935591982118694</v>
      </c>
      <c r="AE91" s="2" t="str">
        <f>'All data '!T91</f>
        <v>med Th rim</v>
      </c>
      <c r="AF91" s="2">
        <f>'All data '!U91</f>
        <v>0</v>
      </c>
      <c r="AG91" s="63">
        <f>'All data '!V91</f>
        <v>1.738</v>
      </c>
      <c r="AH91" s="63">
        <f>'All data '!X91</f>
        <v>0.5943</v>
      </c>
      <c r="AI91" s="63">
        <f>'All data '!W91</f>
        <v>2.9739</v>
      </c>
      <c r="AJ91" s="63">
        <f>'All data '!Y91</f>
        <v>0.329</v>
      </c>
      <c r="AK91" s="66">
        <f>'All data '!Z91</f>
        <v>0.003474</v>
      </c>
      <c r="AL91" s="66">
        <f>'All data '!AA91</f>
        <v>0.005313</v>
      </c>
      <c r="AM91" s="66">
        <f>'All data '!AB91</f>
        <v>0.015781</v>
      </c>
      <c r="AN91" s="66">
        <f>'All data '!AC91</f>
        <v>0.002207</v>
      </c>
      <c r="AO91" s="17">
        <f>'All data '!AD91</f>
        <v>18511</v>
      </c>
      <c r="AP91" s="17">
        <f>'All data '!AE91</f>
        <v>25784</v>
      </c>
      <c r="AQ91" s="17">
        <f>'All data '!AF91</f>
        <v>109</v>
      </c>
      <c r="AR91" s="4"/>
    </row>
    <row r="92" spans="1:44" ht="12.75">
      <c r="A92" s="4"/>
      <c r="B92" s="4"/>
      <c r="C92" s="4"/>
      <c r="D92" s="11" t="str">
        <f>'All data '!D92</f>
        <v>arr96114b-4tr-8</v>
      </c>
      <c r="E92" s="2">
        <f>'All data '!E92</f>
        <v>16710</v>
      </c>
      <c r="F92" s="2">
        <f>'All data '!F92</f>
        <v>28247</v>
      </c>
      <c r="G92" s="90">
        <f t="shared" si="20"/>
        <v>28399.83</v>
      </c>
      <c r="H92" s="90">
        <f t="shared" si="21"/>
        <v>28094.17</v>
      </c>
      <c r="I92" s="2">
        <f>'All data '!G92</f>
        <v>5304</v>
      </c>
      <c r="J92" s="2">
        <f>'All data '!H92</f>
        <v>3044</v>
      </c>
      <c r="K92" s="83">
        <f>J92-(E92*0.0018)</f>
        <v>3013.922</v>
      </c>
      <c r="L92" s="3">
        <f>M92+N92+O92</f>
        <v>3013.92199930853</v>
      </c>
      <c r="M92" s="90">
        <f>(G92/232)*((EXP($F$5*$P92))-1)*208</f>
        <v>1816.1282530449084</v>
      </c>
      <c r="N92" s="3">
        <f>((I92/238.04*0.9928))*((EXP($F$6*$P92))-1)*206</f>
        <v>1098.855093038961</v>
      </c>
      <c r="O92" s="3">
        <f>((I92/235*0.0072))*((EXP($F$7*$P92))-1)*207</f>
        <v>98.93865322466054</v>
      </c>
      <c r="P92" s="8">
        <f>R92*1000000</f>
        <v>1392588009.2683516</v>
      </c>
      <c r="Q92" s="15">
        <f>'All data '!O92</f>
        <v>1396.7451687524265</v>
      </c>
      <c r="R92" s="144">
        <v>1392.5880092683515</v>
      </c>
      <c r="S92" s="16">
        <f>+L92-K92</f>
        <v>-6.91470177116571E-07</v>
      </c>
      <c r="T92" s="83">
        <f>J92-(E92*0.0018)</f>
        <v>3013.922</v>
      </c>
      <c r="U92" s="3">
        <f>V92+W92+X92</f>
        <v>3013.9219992741637</v>
      </c>
      <c r="V92" s="90">
        <f>(H92/232)*((EXP($F$5*$Y92))-1)*208</f>
        <v>1807.7152243983994</v>
      </c>
      <c r="W92" s="80">
        <f>((I92/238.04*0.9928))*((EXP($F$6*$Y92))-1)*206</f>
        <v>1106.1750070021985</v>
      </c>
      <c r="X92" s="80">
        <f>((I92/235*0.0072))*((EXP($F$7*$Y92))-1)*207</f>
        <v>100.03176787356567</v>
      </c>
      <c r="Y92" s="82">
        <f>AA92*1000000</f>
        <v>1400925630.8070598</v>
      </c>
      <c r="Z92" s="16">
        <f t="shared" si="28"/>
        <v>4.1571594840750095</v>
      </c>
      <c r="AA92" s="146">
        <v>1400.9256308070599</v>
      </c>
      <c r="AB92" s="16">
        <f>+U92-T92</f>
        <v>-7.258363439177629E-07</v>
      </c>
      <c r="AC92" s="16" t="str">
        <f>'All data '!S92</f>
        <v>session 2</v>
      </c>
      <c r="AD92" s="16">
        <f t="shared" si="30"/>
        <v>-4.180462054633381</v>
      </c>
      <c r="AE92" s="2" t="str">
        <f>'All data '!T92</f>
        <v>med Th rim</v>
      </c>
      <c r="AF92" s="2">
        <f>'All data '!U92</f>
        <v>0</v>
      </c>
      <c r="AG92" s="63">
        <f>'All data '!V92</f>
        <v>1.671</v>
      </c>
      <c r="AH92" s="63">
        <f>'All data '!X92</f>
        <v>0.5304</v>
      </c>
      <c r="AI92" s="63">
        <f>'All data '!W92</f>
        <v>2.8247</v>
      </c>
      <c r="AJ92" s="63">
        <f>'All data '!Y92</f>
        <v>0.3044</v>
      </c>
      <c r="AK92" s="66">
        <f>'All data '!Z92</f>
        <v>0.003382</v>
      </c>
      <c r="AL92" s="66">
        <f>'All data '!AA92</f>
        <v>0.005186</v>
      </c>
      <c r="AM92" s="66">
        <f>'All data '!AB92</f>
        <v>0.015283</v>
      </c>
      <c r="AN92" s="66">
        <f>'All data '!AC92</f>
        <v>0.00216</v>
      </c>
      <c r="AO92" s="17">
        <f>'All data '!AD92</f>
        <v>18514</v>
      </c>
      <c r="AP92" s="17">
        <f>'All data '!AE92</f>
        <v>25791</v>
      </c>
      <c r="AQ92" s="17">
        <f>'All data '!AF92</f>
        <v>109</v>
      </c>
      <c r="AR92" s="4"/>
    </row>
  </sheetData>
  <conditionalFormatting sqref="AB10:AB92 S10:S92">
    <cfRule type="cellIs" priority="1" dxfId="0" operator="lessThan" stopIfTrue="1">
      <formula>-1</formula>
    </cfRule>
    <cfRule type="cellIs" priority="2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R92"/>
  <sheetViews>
    <sheetView workbookViewId="0" topLeftCell="A1">
      <pane xSplit="4" ySplit="9" topLeftCell="E2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E90" sqref="AE90"/>
    </sheetView>
  </sheetViews>
  <sheetFormatPr defaultColWidth="9.140625" defaultRowHeight="12.75"/>
  <cols>
    <col min="1" max="3" width="1.7109375" style="0" customWidth="1"/>
    <col min="4" max="4" width="18.00390625" style="0" customWidth="1"/>
    <col min="8" max="9" width="9.140625" style="89" customWidth="1"/>
    <col min="11" max="16" width="0" style="0" hidden="1" customWidth="1"/>
    <col min="17" max="17" width="11.140625" style="56" customWidth="1"/>
    <col min="18" max="18" width="9.140625" style="56" customWidth="1"/>
    <col min="20" max="25" width="0" style="0" hidden="1" customWidth="1"/>
    <col min="26" max="26" width="10.57421875" style="0" customWidth="1"/>
    <col min="27" max="27" width="9.140625" style="56" customWidth="1"/>
    <col min="29" max="29" width="9.140625" style="0" hidden="1" customWidth="1"/>
    <col min="31" max="31" width="50.7109375" style="0" customWidth="1"/>
    <col min="32" max="36" width="9.140625" style="0" hidden="1" customWidth="1"/>
    <col min="37" max="37" width="9.57421875" style="0" customWidth="1"/>
    <col min="38" max="38" width="9.421875" style="0" customWidth="1"/>
    <col min="39" max="39" width="10.140625" style="0" customWidth="1"/>
    <col min="40" max="40" width="10.28125" style="0" customWidth="1"/>
  </cols>
  <sheetData>
    <row r="1" spans="1:44" ht="12.75">
      <c r="A1" s="4"/>
      <c r="B1" s="4"/>
      <c r="C1" s="4"/>
      <c r="D1" s="69" t="s">
        <v>173</v>
      </c>
      <c r="E1" s="2" t="s">
        <v>191</v>
      </c>
      <c r="F1" s="2"/>
      <c r="G1" s="2"/>
      <c r="H1" s="3"/>
      <c r="I1" s="3"/>
      <c r="J1" s="2"/>
      <c r="K1" s="70"/>
      <c r="L1" s="2"/>
      <c r="M1" s="2"/>
      <c r="N1" s="2"/>
      <c r="O1" s="2"/>
      <c r="P1" s="2"/>
      <c r="Q1" s="84"/>
      <c r="R1" s="153"/>
      <c r="S1" s="12"/>
      <c r="T1" s="12"/>
      <c r="U1" s="12"/>
      <c r="V1" s="12"/>
      <c r="W1" s="12"/>
      <c r="X1" s="12"/>
      <c r="Y1" s="12"/>
      <c r="Z1" s="12"/>
      <c r="AA1" s="153"/>
      <c r="AB1" s="12"/>
      <c r="AC1" s="12"/>
      <c r="AD1" s="12"/>
      <c r="AE1" s="2"/>
      <c r="AF1" s="2"/>
      <c r="AG1" s="60"/>
      <c r="AH1" s="60"/>
      <c r="AI1" s="60"/>
      <c r="AJ1" s="60"/>
      <c r="AK1" s="64"/>
      <c r="AL1" s="64"/>
      <c r="AM1" s="64"/>
      <c r="AN1" s="64"/>
      <c r="AO1" s="4"/>
      <c r="AP1" s="4"/>
      <c r="AQ1" s="4"/>
      <c r="AR1" s="4"/>
    </row>
    <row r="2" spans="1:44" ht="12.75">
      <c r="A2" s="4"/>
      <c r="B2" s="4"/>
      <c r="C2" s="4"/>
      <c r="D2" s="181" t="s">
        <v>190</v>
      </c>
      <c r="E2" s="2"/>
      <c r="F2" s="2"/>
      <c r="G2" s="2"/>
      <c r="H2" s="3"/>
      <c r="I2" s="3"/>
      <c r="J2" s="2"/>
      <c r="K2" s="70"/>
      <c r="L2" s="2"/>
      <c r="M2" s="2"/>
      <c r="N2" s="2"/>
      <c r="O2" s="2"/>
      <c r="P2" s="2"/>
      <c r="Q2" s="84"/>
      <c r="R2" s="153"/>
      <c r="S2" s="12"/>
      <c r="T2" s="12"/>
      <c r="U2" s="12"/>
      <c r="V2" s="12"/>
      <c r="W2" s="12"/>
      <c r="X2" s="12"/>
      <c r="Y2" s="12"/>
      <c r="Z2" s="12"/>
      <c r="AA2" s="153"/>
      <c r="AB2" s="12"/>
      <c r="AC2" s="12"/>
      <c r="AD2" s="12"/>
      <c r="AE2" s="2"/>
      <c r="AF2" s="2"/>
      <c r="AG2" s="60"/>
      <c r="AH2" s="60"/>
      <c r="AI2" s="60"/>
      <c r="AJ2" s="60"/>
      <c r="AK2" s="64"/>
      <c r="AL2" s="64"/>
      <c r="AM2" s="64"/>
      <c r="AN2" s="64"/>
      <c r="AO2" s="4"/>
      <c r="AP2" s="4"/>
      <c r="AQ2" s="4"/>
      <c r="AR2" s="4"/>
    </row>
    <row r="3" spans="1:44" ht="12.75">
      <c r="A3" s="4"/>
      <c r="B3" s="4"/>
      <c r="C3" s="4"/>
      <c r="D3" s="2"/>
      <c r="E3" s="2"/>
      <c r="F3" s="2"/>
      <c r="G3" s="2"/>
      <c r="H3" s="3"/>
      <c r="I3" s="3"/>
      <c r="J3" s="2"/>
      <c r="K3" s="70"/>
      <c r="L3" s="2"/>
      <c r="M3" s="2"/>
      <c r="N3" s="2"/>
      <c r="O3" s="2"/>
      <c r="P3" s="2"/>
      <c r="Q3" s="84"/>
      <c r="R3" s="153"/>
      <c r="S3" s="12"/>
      <c r="T3" s="12"/>
      <c r="U3" s="12"/>
      <c r="V3" s="12"/>
      <c r="W3" s="12"/>
      <c r="X3" s="12"/>
      <c r="Y3" s="12"/>
      <c r="Z3" s="12"/>
      <c r="AA3" s="153"/>
      <c r="AB3" s="12"/>
      <c r="AC3" s="12"/>
      <c r="AD3" s="12"/>
      <c r="AE3" s="2"/>
      <c r="AF3" s="2"/>
      <c r="AG3" s="60"/>
      <c r="AH3" s="60"/>
      <c r="AI3" s="60"/>
      <c r="AJ3" s="60"/>
      <c r="AK3" s="64"/>
      <c r="AL3" s="64"/>
      <c r="AM3" s="64"/>
      <c r="AN3" s="64"/>
      <c r="AO3" s="4"/>
      <c r="AP3" s="4"/>
      <c r="AQ3" s="4"/>
      <c r="AR3" s="4"/>
    </row>
    <row r="4" spans="1:44" ht="12.75">
      <c r="A4" s="33"/>
      <c r="B4" s="4"/>
      <c r="C4" s="4"/>
      <c r="D4" s="2"/>
      <c r="E4" s="5" t="s">
        <v>0</v>
      </c>
      <c r="F4" s="2"/>
      <c r="G4" s="2"/>
      <c r="H4" s="3"/>
      <c r="I4" s="3"/>
      <c r="J4" s="15" t="s">
        <v>2</v>
      </c>
      <c r="K4" s="70"/>
      <c r="L4" s="2"/>
      <c r="M4" s="2"/>
      <c r="N4" s="2"/>
      <c r="O4" s="2"/>
      <c r="P4" s="12"/>
      <c r="Q4" s="153"/>
      <c r="R4" s="153"/>
      <c r="S4" s="12"/>
      <c r="T4" s="12"/>
      <c r="U4" s="12"/>
      <c r="V4" s="12"/>
      <c r="W4" s="12"/>
      <c r="X4" s="12"/>
      <c r="Y4" s="12"/>
      <c r="Z4" s="12"/>
      <c r="AA4" s="153"/>
      <c r="AB4" s="12"/>
      <c r="AC4" s="12"/>
      <c r="AD4" s="12"/>
      <c r="AE4" s="2"/>
      <c r="AF4" s="2"/>
      <c r="AG4" s="60"/>
      <c r="AH4" s="60"/>
      <c r="AI4" s="60"/>
      <c r="AJ4" s="60"/>
      <c r="AK4" s="64"/>
      <c r="AL4" s="64"/>
      <c r="AM4" s="64"/>
      <c r="AN4" s="64"/>
      <c r="AO4" s="4"/>
      <c r="AP4" s="4"/>
      <c r="AQ4" s="4"/>
      <c r="AR4" s="4"/>
    </row>
    <row r="5" spans="1:44" ht="12.75">
      <c r="A5" s="34"/>
      <c r="B5" s="4"/>
      <c r="C5" s="4"/>
      <c r="D5" s="2"/>
      <c r="E5" s="2" t="s">
        <v>1</v>
      </c>
      <c r="F5" s="6">
        <f>'All data '!F5</f>
        <v>4.9475E-11</v>
      </c>
      <c r="G5" s="2"/>
      <c r="H5" s="3"/>
      <c r="I5" s="3"/>
      <c r="J5" s="3" t="s">
        <v>4</v>
      </c>
      <c r="K5" s="70"/>
      <c r="L5" s="2"/>
      <c r="M5" s="2"/>
      <c r="N5" s="2"/>
      <c r="O5" s="2"/>
      <c r="P5" s="12" t="s">
        <v>18</v>
      </c>
      <c r="Q5" s="153"/>
      <c r="R5" s="84" t="s">
        <v>136</v>
      </c>
      <c r="S5" s="12"/>
      <c r="T5" s="12"/>
      <c r="U5" s="12"/>
      <c r="V5" s="12"/>
      <c r="W5" s="12"/>
      <c r="X5" s="12"/>
      <c r="Y5" s="12"/>
      <c r="Z5" s="12"/>
      <c r="AA5" s="153"/>
      <c r="AB5" s="12"/>
      <c r="AC5" s="12"/>
      <c r="AD5" s="12"/>
      <c r="AE5" s="2"/>
      <c r="AF5" s="2"/>
      <c r="AG5" s="60"/>
      <c r="AH5" s="60"/>
      <c r="AI5" s="60"/>
      <c r="AJ5" s="60"/>
      <c r="AK5" s="64"/>
      <c r="AL5" s="64"/>
      <c r="AM5" s="64"/>
      <c r="AN5" s="64"/>
      <c r="AO5" s="4"/>
      <c r="AP5" s="4"/>
      <c r="AQ5" s="4"/>
      <c r="AR5" s="4"/>
    </row>
    <row r="6" spans="1:44" ht="12.75">
      <c r="A6" s="34"/>
      <c r="B6" s="4"/>
      <c r="C6" s="4"/>
      <c r="D6" s="2"/>
      <c r="E6" s="2" t="s">
        <v>3</v>
      </c>
      <c r="F6" s="6">
        <f>'All data '!F6</f>
        <v>1.55125E-10</v>
      </c>
      <c r="G6" s="2"/>
      <c r="H6" s="3"/>
      <c r="I6" s="3"/>
      <c r="J6" s="3" t="s">
        <v>135</v>
      </c>
      <c r="K6" s="70"/>
      <c r="L6" s="2"/>
      <c r="M6" s="2"/>
      <c r="N6" s="2"/>
      <c r="O6" s="2"/>
      <c r="P6" s="12" t="s">
        <v>6</v>
      </c>
      <c r="Q6" s="153"/>
      <c r="R6" s="84" t="s">
        <v>134</v>
      </c>
      <c r="S6" s="12"/>
      <c r="T6" s="12"/>
      <c r="U6" s="12"/>
      <c r="V6" s="12"/>
      <c r="W6" s="12"/>
      <c r="X6" s="12"/>
      <c r="Y6" s="12"/>
      <c r="Z6" s="12"/>
      <c r="AA6" s="153"/>
      <c r="AB6" s="12"/>
      <c r="AC6" s="12"/>
      <c r="AD6" s="12"/>
      <c r="AE6" s="2"/>
      <c r="AF6" s="2"/>
      <c r="AG6" s="60"/>
      <c r="AH6" s="60"/>
      <c r="AI6" s="60"/>
      <c r="AJ6" s="60"/>
      <c r="AK6" s="64"/>
      <c r="AL6" s="64"/>
      <c r="AM6" s="64"/>
      <c r="AN6" s="64"/>
      <c r="AO6" s="4"/>
      <c r="AP6" s="4"/>
      <c r="AQ6" s="4"/>
      <c r="AR6" s="4"/>
    </row>
    <row r="7" spans="1:44" ht="12.75">
      <c r="A7" s="34"/>
      <c r="B7" s="4"/>
      <c r="C7" s="4"/>
      <c r="D7" s="2"/>
      <c r="E7" s="2" t="s">
        <v>5</v>
      </c>
      <c r="F7" s="6">
        <f>'All data '!F7</f>
        <v>9.8485E-10</v>
      </c>
      <c r="G7" s="2"/>
      <c r="H7" s="3"/>
      <c r="I7" s="3"/>
      <c r="J7" s="3" t="s">
        <v>132</v>
      </c>
      <c r="K7" s="70"/>
      <c r="L7" s="2"/>
      <c r="M7" s="2"/>
      <c r="N7" s="2"/>
      <c r="O7" s="2"/>
      <c r="P7" s="12" t="s">
        <v>6</v>
      </c>
      <c r="Q7" s="153"/>
      <c r="R7" s="84" t="s">
        <v>133</v>
      </c>
      <c r="S7" s="12"/>
      <c r="T7" s="12"/>
      <c r="U7" s="12"/>
      <c r="V7" s="12"/>
      <c r="W7" s="12"/>
      <c r="X7" s="12"/>
      <c r="Y7" s="12"/>
      <c r="Z7" s="12"/>
      <c r="AA7" s="153"/>
      <c r="AB7" s="12"/>
      <c r="AC7" s="12"/>
      <c r="AD7" s="12"/>
      <c r="AE7" s="2"/>
      <c r="AF7" s="2"/>
      <c r="AG7" s="60"/>
      <c r="AH7" s="60"/>
      <c r="AI7" s="60"/>
      <c r="AJ7" s="60"/>
      <c r="AK7" s="64"/>
      <c r="AL7" s="64"/>
      <c r="AM7" s="64"/>
      <c r="AN7" s="64"/>
      <c r="AO7" s="4"/>
      <c r="AP7" s="4"/>
      <c r="AQ7" s="4"/>
      <c r="AR7" s="4"/>
    </row>
    <row r="8" spans="1:44" ht="12.75">
      <c r="A8" s="4"/>
      <c r="B8" s="4"/>
      <c r="C8" s="4"/>
      <c r="D8" s="1" t="s">
        <v>6</v>
      </c>
      <c r="E8" s="20"/>
      <c r="F8" s="28" t="str">
        <f>'All data '!F8</f>
        <v>Analysis (PPM)</v>
      </c>
      <c r="G8" s="29"/>
      <c r="H8" s="95"/>
      <c r="I8" s="95"/>
      <c r="J8" s="21"/>
      <c r="L8" s="68"/>
      <c r="M8" s="21" t="s">
        <v>9</v>
      </c>
      <c r="N8" s="94" t="s">
        <v>171</v>
      </c>
      <c r="O8" s="94" t="s">
        <v>171</v>
      </c>
      <c r="P8" s="1" t="s">
        <v>10</v>
      </c>
      <c r="Q8" s="158" t="str">
        <f>'All data '!O8</f>
        <v>Calculated</v>
      </c>
      <c r="R8" s="154" t="s">
        <v>162</v>
      </c>
      <c r="S8" s="75"/>
      <c r="T8" s="71" t="s">
        <v>161</v>
      </c>
      <c r="U8" s="68"/>
      <c r="V8" s="21" t="s">
        <v>9</v>
      </c>
      <c r="W8" s="94" t="s">
        <v>172</v>
      </c>
      <c r="X8" s="94" t="s">
        <v>172</v>
      </c>
      <c r="Y8" s="1" t="s">
        <v>10</v>
      </c>
      <c r="Z8" s="75"/>
      <c r="AA8" s="161" t="s">
        <v>165</v>
      </c>
      <c r="AB8" s="78"/>
      <c r="AC8" s="12"/>
      <c r="AD8" s="78"/>
      <c r="AE8" s="1"/>
      <c r="AF8" s="1" t="str">
        <f>'All data '!U8</f>
        <v>comments2</v>
      </c>
      <c r="AG8" s="61">
        <f>'All data '!V8</f>
        <v>0</v>
      </c>
      <c r="AH8" s="61"/>
      <c r="AI8" s="61"/>
      <c r="AJ8" s="61"/>
      <c r="AK8" s="97"/>
      <c r="AL8" s="100"/>
      <c r="AM8" s="98"/>
      <c r="AN8" s="98"/>
      <c r="AO8" s="18" t="str">
        <f>'All data '!AD8</f>
        <v>Stage coordinates (microns)</v>
      </c>
      <c r="AP8" s="18"/>
      <c r="AQ8" s="18"/>
      <c r="AR8" s="4"/>
    </row>
    <row r="9" spans="1:44" ht="13.5" thickBot="1">
      <c r="A9" s="4"/>
      <c r="B9" s="4"/>
      <c r="C9" s="4"/>
      <c r="D9" s="22" t="s">
        <v>99</v>
      </c>
      <c r="E9" s="23" t="str">
        <f>'All data '!E9</f>
        <v>Y</v>
      </c>
      <c r="F9" s="23" t="str">
        <f>'All data '!F9</f>
        <v>Th</v>
      </c>
      <c r="G9" s="23" t="str">
        <f>'All data '!G9</f>
        <v>U</v>
      </c>
      <c r="H9" s="88" t="s">
        <v>174</v>
      </c>
      <c r="I9" s="88" t="s">
        <v>175</v>
      </c>
      <c r="J9" s="23" t="str">
        <f>'All data '!H9</f>
        <v>Pb</v>
      </c>
      <c r="K9" s="72" t="s">
        <v>15</v>
      </c>
      <c r="L9" s="25" t="s">
        <v>164</v>
      </c>
      <c r="M9" s="73" t="s">
        <v>157</v>
      </c>
      <c r="N9" s="96" t="s">
        <v>158</v>
      </c>
      <c r="O9" s="96" t="s">
        <v>159</v>
      </c>
      <c r="P9" s="26"/>
      <c r="Q9" s="159" t="str">
        <f>'All data '!O9</f>
        <v>Age (Ma)</v>
      </c>
      <c r="R9" s="155" t="s">
        <v>16</v>
      </c>
      <c r="S9" s="76" t="s">
        <v>88</v>
      </c>
      <c r="T9" s="72" t="s">
        <v>15</v>
      </c>
      <c r="U9" s="25" t="s">
        <v>164</v>
      </c>
      <c r="V9" s="73" t="s">
        <v>157</v>
      </c>
      <c r="W9" s="96" t="s">
        <v>158</v>
      </c>
      <c r="X9" s="96" t="s">
        <v>159</v>
      </c>
      <c r="Y9" s="26"/>
      <c r="Z9" s="76" t="s">
        <v>183</v>
      </c>
      <c r="AA9" s="162" t="s">
        <v>16</v>
      </c>
      <c r="AB9" s="79" t="s">
        <v>88</v>
      </c>
      <c r="AC9" s="27" t="str">
        <f>'All data '!S9</f>
        <v>session</v>
      </c>
      <c r="AD9" s="79" t="s">
        <v>183</v>
      </c>
      <c r="AE9" s="25" t="str">
        <f>'All data '!T9</f>
        <v>comments</v>
      </c>
      <c r="AF9" s="32"/>
      <c r="AG9" s="62" t="str">
        <f>'All data '!V9</f>
        <v>Y</v>
      </c>
      <c r="AH9" s="62" t="str">
        <f>'All data '!W9</f>
        <v>Th</v>
      </c>
      <c r="AI9" s="62" t="str">
        <f>'All data '!X9</f>
        <v>U</v>
      </c>
      <c r="AJ9" s="62" t="str">
        <f>'All data '!Y9</f>
        <v>Pb</v>
      </c>
      <c r="AK9" s="99" t="str">
        <f>'All data '!Z9</f>
        <v>Y(1sigma)</v>
      </c>
      <c r="AL9" s="99" t="str">
        <f>'All data '!AA9</f>
        <v>U(1sigma)</v>
      </c>
      <c r="AM9" s="99" t="str">
        <f>'All data '!AB9</f>
        <v>Th(1sigma)</v>
      </c>
      <c r="AN9" s="99" t="str">
        <f>'All data '!AC9</f>
        <v>Pb(1sigma)</v>
      </c>
      <c r="AO9" s="19" t="str">
        <f>'All data '!AD9</f>
        <v>x</v>
      </c>
      <c r="AP9" s="19" t="str">
        <f>'All data '!AE9</f>
        <v>y</v>
      </c>
      <c r="AQ9" s="19" t="str">
        <f>'All data '!AF9</f>
        <v>z</v>
      </c>
      <c r="AR9" s="4"/>
    </row>
    <row r="10" spans="1:44" s="101" customFormat="1" ht="13.5" thickTop="1">
      <c r="A10" s="41"/>
      <c r="B10" s="41"/>
      <c r="C10" s="41"/>
      <c r="D10" s="40" t="str">
        <f>'All data '!D10</f>
        <v>JB54-test</v>
      </c>
      <c r="E10" s="40">
        <f>'All data '!E10</f>
        <v>5080</v>
      </c>
      <c r="F10" s="40">
        <f>'All data '!F10</f>
        <v>34425</v>
      </c>
      <c r="G10" s="40">
        <f>'All data '!G10</f>
        <v>4401</v>
      </c>
      <c r="H10" s="125">
        <f>+G10+(AL10*10^4)</f>
        <v>4451.2</v>
      </c>
      <c r="I10" s="125">
        <f>+G10-(AL10*10^4)</f>
        <v>4350.8</v>
      </c>
      <c r="J10" s="40">
        <f>'All data '!H10</f>
        <v>3254</v>
      </c>
      <c r="K10" s="133">
        <f aca="true" t="shared" si="0" ref="K10:K41">J10-(E10*0.0018)</f>
        <v>3244.856</v>
      </c>
      <c r="L10" s="127">
        <f>M10+N10+O10</f>
        <v>3244.8560002560853</v>
      </c>
      <c r="M10" s="127">
        <f aca="true" t="shared" si="1" ref="M10:M41">(F10/232)*((EXP($F$5*$P10))-1)*208</f>
        <v>2226.6080320076853</v>
      </c>
      <c r="N10" s="125">
        <f>((H10/238.04*0.9928))*((EXP($F$6*$P10))-1)*206</f>
        <v>933.5183843569887</v>
      </c>
      <c r="O10" s="125">
        <f>((H10/235*0.0072))*((EXP($F$7*$P10))-1)*207</f>
        <v>84.72958389141152</v>
      </c>
      <c r="P10" s="128">
        <f>R10*1000000</f>
        <v>1407973557.7295883</v>
      </c>
      <c r="Q10" s="160">
        <f>'All data '!O10</f>
        <v>1412.6085842138848</v>
      </c>
      <c r="R10" s="156">
        <v>1407.9735577295883</v>
      </c>
      <c r="S10" s="39">
        <f aca="true" t="shared" si="2" ref="S10:S73">+L10-K10</f>
        <v>2.5608505893615074E-07</v>
      </c>
      <c r="T10" s="133">
        <f aca="true" t="shared" si="3" ref="T10:T41">J10-(E10*0.0018)</f>
        <v>3244.856</v>
      </c>
      <c r="U10" s="127">
        <f>V10+W10+X10</f>
        <v>3244.8560001985484</v>
      </c>
      <c r="V10" s="127">
        <f aca="true" t="shared" si="4" ref="V10:V41">(F10/232)*((EXP($F$5*$Y10))-1)*208</f>
        <v>2241.8425894912993</v>
      </c>
      <c r="W10" s="125">
        <f>((I10/238.04*0.9928))*((EXP($F$6*$Y10))-1)*206</f>
        <v>919.178670819442</v>
      </c>
      <c r="X10" s="125">
        <f>((I10/235*0.0072))*((EXP($F$7*$Y10))-1)*207</f>
        <v>83.83473988780737</v>
      </c>
      <c r="Y10" s="128">
        <f>AA10*1000000</f>
        <v>1417276965.4740367</v>
      </c>
      <c r="Z10" s="39">
        <f>+Q10-R10</f>
        <v>4.635026484296532</v>
      </c>
      <c r="AA10" s="163">
        <v>1417.2769654740366</v>
      </c>
      <c r="AB10" s="39">
        <f>+U10-T10</f>
        <v>1.9854815036524087E-07</v>
      </c>
      <c r="AC10" s="39" t="str">
        <f>'All data '!S10</f>
        <v>session 2</v>
      </c>
      <c r="AD10" s="39">
        <f>+Q10-AA10</f>
        <v>-4.668381260151818</v>
      </c>
      <c r="AE10" s="40" t="str">
        <f>'All data '!T10</f>
        <v>Tusas sample standard 1.41 Ga (range 1.4-1.45) @ Umass</v>
      </c>
      <c r="AF10" s="40">
        <f>'All data '!U10</f>
        <v>0</v>
      </c>
      <c r="AG10" s="129">
        <f>'All data '!V10</f>
        <v>0.508</v>
      </c>
      <c r="AH10" s="129">
        <f>'All data '!X10</f>
        <v>0.4401</v>
      </c>
      <c r="AI10" s="129">
        <f>'All data '!W10</f>
        <v>3.4425</v>
      </c>
      <c r="AJ10" s="129">
        <f>'All data '!Y10</f>
        <v>0.3254</v>
      </c>
      <c r="AK10" s="130">
        <f>'All data '!Z10</f>
        <v>0.001648</v>
      </c>
      <c r="AL10" s="130">
        <f>'All data '!AA10</f>
        <v>0.00502</v>
      </c>
      <c r="AM10" s="130">
        <f>'All data '!AB10</f>
        <v>0.019453</v>
      </c>
      <c r="AN10" s="130">
        <f>'All data '!AC10</f>
        <v>0.002148</v>
      </c>
      <c r="AO10" s="41">
        <f>'All data '!AD10</f>
        <v>-11381</v>
      </c>
      <c r="AP10" s="41">
        <f>'All data '!AE10</f>
        <v>16355</v>
      </c>
      <c r="AQ10" s="41">
        <f>'All data '!AF10</f>
        <v>116</v>
      </c>
      <c r="AR10" s="57"/>
    </row>
    <row r="11" spans="1:44" s="101" customFormat="1" ht="12.75">
      <c r="A11" s="41"/>
      <c r="B11" s="41"/>
      <c r="C11" s="41"/>
      <c r="D11" s="40" t="str">
        <f>'All data '!D11</f>
        <v>JB54-test2</v>
      </c>
      <c r="E11" s="40">
        <f>'All data '!E11</f>
        <v>5415</v>
      </c>
      <c r="F11" s="40">
        <f>'All data '!F11</f>
        <v>33787</v>
      </c>
      <c r="G11" s="40">
        <f>'All data '!G11</f>
        <v>5096.000000000001</v>
      </c>
      <c r="H11" s="125">
        <f aca="true" t="shared" si="5" ref="H11:H74">+G11+(AL11*10^4)</f>
        <v>5147.340000000001</v>
      </c>
      <c r="I11" s="125">
        <f aca="true" t="shared" si="6" ref="I11:I74">+G11-(AL11*10^4)</f>
        <v>5044.660000000001</v>
      </c>
      <c r="J11" s="40">
        <f>'All data '!H11</f>
        <v>3461</v>
      </c>
      <c r="K11" s="133">
        <f t="shared" si="0"/>
        <v>3451.253</v>
      </c>
      <c r="L11" s="127">
        <f>M11+N11+O11</f>
        <v>3451.2530001028276</v>
      </c>
      <c r="M11" s="127">
        <f t="shared" si="1"/>
        <v>2240.1399088139133</v>
      </c>
      <c r="N11" s="125">
        <f>((H11/238.04*0.9928))*((EXP($F$6*$P11))-1)*206</f>
        <v>1108.6743340232686</v>
      </c>
      <c r="O11" s="125">
        <f aca="true" t="shared" si="7" ref="O11:O74">((H11/235*0.0072))*((EXP($F$7*$P11))-1)*207</f>
        <v>102.43875726564575</v>
      </c>
      <c r="P11" s="128">
        <f>R11*1000000</f>
        <v>1442048307.484632</v>
      </c>
      <c r="Q11" s="160">
        <f>'All data '!O11</f>
        <v>1446.709638240852</v>
      </c>
      <c r="R11" s="156">
        <v>1442.048307484632</v>
      </c>
      <c r="S11" s="39">
        <f t="shared" si="2"/>
        <v>1.0282747098244727E-07</v>
      </c>
      <c r="T11" s="133">
        <f t="shared" si="3"/>
        <v>3451.253</v>
      </c>
      <c r="U11" s="127">
        <f>V11+W11+X11</f>
        <v>3451.25300025874</v>
      </c>
      <c r="V11" s="127">
        <f t="shared" si="4"/>
        <v>2255.2012262760677</v>
      </c>
      <c r="W11" s="125">
        <f aca="true" t="shared" si="8" ref="W11:W74">((I11/238.04*0.9928))*((EXP($F$6*$Y11))-1)*206</f>
        <v>1094.431043463606</v>
      </c>
      <c r="X11" s="125">
        <f aca="true" t="shared" si="9" ref="X11:X74">((I11/235*0.0072))*((EXP($F$7*$Y11))-1)*207</f>
        <v>101.62073051906648</v>
      </c>
      <c r="Y11" s="128">
        <f aca="true" t="shared" si="10" ref="Y11:Y74">AA11*1000000</f>
        <v>1451403802.6161938</v>
      </c>
      <c r="Z11" s="39">
        <f aca="true" t="shared" si="11" ref="Z11:Z74">+Q11-R11</f>
        <v>4.661330756219968</v>
      </c>
      <c r="AA11" s="163">
        <v>1451.4038026161938</v>
      </c>
      <c r="AB11" s="39">
        <f aca="true" t="shared" si="12" ref="AB11:AB74">+U11-T11</f>
        <v>2.587398739706259E-07</v>
      </c>
      <c r="AC11" s="39" t="str">
        <f>'All data '!S11</f>
        <v>session 2</v>
      </c>
      <c r="AD11" s="39">
        <f aca="true" t="shared" si="13" ref="AD11:AD74">+Q11-AA11</f>
        <v>-4.69416437534187</v>
      </c>
      <c r="AE11" s="40" t="str">
        <f>'All data '!T11</f>
        <v>Tusas sample standard 1.41 Ga (range 1.4-1.45) @ Umass</v>
      </c>
      <c r="AF11" s="40">
        <f>'All data '!U11</f>
        <v>0</v>
      </c>
      <c r="AG11" s="131">
        <f>'All data '!V11</f>
        <v>0.5415</v>
      </c>
      <c r="AH11" s="131">
        <f>'All data '!X11</f>
        <v>0.5096</v>
      </c>
      <c r="AI11" s="131">
        <f>'All data '!W11</f>
        <v>3.3787</v>
      </c>
      <c r="AJ11" s="131">
        <f>'All data '!Y11</f>
        <v>0.3461</v>
      </c>
      <c r="AK11" s="132">
        <f>'All data '!Z11</f>
        <v>0.001691</v>
      </c>
      <c r="AL11" s="132">
        <f>'All data '!AA11</f>
        <v>0.005134</v>
      </c>
      <c r="AM11" s="132">
        <f>'All data '!AB11</f>
        <v>0.019203</v>
      </c>
      <c r="AN11" s="132">
        <f>'All data '!AC11</f>
        <v>0.002175</v>
      </c>
      <c r="AO11" s="40">
        <f>'All data '!AD11</f>
        <v>-11370</v>
      </c>
      <c r="AP11" s="40">
        <f>'All data '!AE11</f>
        <v>16355</v>
      </c>
      <c r="AQ11" s="41">
        <f>'All data '!AF11</f>
        <v>116</v>
      </c>
      <c r="AR11" s="57"/>
    </row>
    <row r="12" spans="1:44" ht="12.75">
      <c r="A12" s="4"/>
      <c r="B12" s="4"/>
      <c r="C12" s="4"/>
      <c r="D12" s="11">
        <f>'All data '!D12</f>
        <v>0</v>
      </c>
      <c r="E12" s="2">
        <f>'All data '!E12</f>
        <v>0</v>
      </c>
      <c r="F12" s="2">
        <f>'All data '!F12</f>
        <v>0</v>
      </c>
      <c r="G12" s="11">
        <f>'All data '!G12</f>
        <v>0</v>
      </c>
      <c r="H12" s="90">
        <f t="shared" si="5"/>
        <v>0</v>
      </c>
      <c r="I12" s="90">
        <f t="shared" si="6"/>
        <v>0</v>
      </c>
      <c r="J12" s="11">
        <f>'All data '!H12</f>
        <v>0</v>
      </c>
      <c r="K12" s="83">
        <f t="shared" si="0"/>
        <v>0</v>
      </c>
      <c r="L12" s="3">
        <f aca="true" t="shared" si="14" ref="L12:L87">M12+N12+O12</f>
        <v>0</v>
      </c>
      <c r="M12" s="80">
        <f t="shared" si="1"/>
        <v>0</v>
      </c>
      <c r="N12" s="90">
        <f aca="true" t="shared" si="15" ref="N12:N75">((H12/238.04*0.9928))*((EXP($F$6*$P12))-1)*206</f>
        <v>0</v>
      </c>
      <c r="O12" s="90">
        <f t="shared" si="7"/>
        <v>0</v>
      </c>
      <c r="P12" s="8">
        <f aca="true" t="shared" si="16" ref="P12:P87">R12*1000000</f>
        <v>0</v>
      </c>
      <c r="Q12" s="153">
        <f>'All data '!O12</f>
        <v>0</v>
      </c>
      <c r="R12" s="157">
        <v>0</v>
      </c>
      <c r="S12" s="16">
        <f t="shared" si="2"/>
        <v>0</v>
      </c>
      <c r="T12" s="83">
        <f t="shared" si="3"/>
        <v>0</v>
      </c>
      <c r="U12" s="3">
        <f aca="true" t="shared" si="17" ref="U12:U87">V12+W12+X12</f>
        <v>0</v>
      </c>
      <c r="V12" s="80">
        <f t="shared" si="4"/>
        <v>0</v>
      </c>
      <c r="W12" s="90">
        <f t="shared" si="8"/>
        <v>0</v>
      </c>
      <c r="X12" s="90">
        <f t="shared" si="9"/>
        <v>0</v>
      </c>
      <c r="Y12" s="82">
        <f t="shared" si="10"/>
        <v>0</v>
      </c>
      <c r="Z12" s="16">
        <f t="shared" si="11"/>
        <v>0</v>
      </c>
      <c r="AA12" s="164">
        <v>0</v>
      </c>
      <c r="AB12" s="16">
        <f t="shared" si="12"/>
        <v>0</v>
      </c>
      <c r="AC12" s="16">
        <f>'All data '!S12</f>
        <v>0</v>
      </c>
      <c r="AD12" s="16">
        <f t="shared" si="13"/>
        <v>0</v>
      </c>
      <c r="AE12" s="2">
        <f>'All data '!T12</f>
        <v>0</v>
      </c>
      <c r="AF12" s="2">
        <f>'All data '!U12</f>
        <v>0</v>
      </c>
      <c r="AG12" s="63">
        <f>'All data '!V12</f>
        <v>0</v>
      </c>
      <c r="AH12" s="63">
        <f>'All data '!X12</f>
        <v>0</v>
      </c>
      <c r="AI12" s="63">
        <f>'All data '!W12</f>
        <v>0</v>
      </c>
      <c r="AJ12" s="63">
        <f>'All data '!Y12</f>
        <v>0</v>
      </c>
      <c r="AK12" s="66">
        <f>'All data '!Z12</f>
        <v>0</v>
      </c>
      <c r="AL12" s="66">
        <f>'All data '!AA12</f>
        <v>0</v>
      </c>
      <c r="AM12" s="66">
        <f>'All data '!AB12</f>
        <v>0</v>
      </c>
      <c r="AN12" s="66">
        <f>'All data '!AC12</f>
        <v>0</v>
      </c>
      <c r="AO12" s="17">
        <f>'All data '!AD12</f>
        <v>0</v>
      </c>
      <c r="AP12" s="17">
        <f>'All data '!AE12</f>
        <v>0</v>
      </c>
      <c r="AQ12" s="17">
        <f>'All data '!AF12</f>
        <v>0</v>
      </c>
      <c r="AR12" s="4"/>
    </row>
    <row r="13" spans="1:44" ht="12.75">
      <c r="A13" s="4"/>
      <c r="B13" s="4"/>
      <c r="C13" s="4"/>
      <c r="D13" s="11" t="str">
        <f>'All data '!D13</f>
        <v>arr96114a-1tr-1</v>
      </c>
      <c r="E13" s="2">
        <f>'All data '!E13</f>
        <v>16766</v>
      </c>
      <c r="F13" s="2">
        <f>'All data '!F13</f>
        <v>23235</v>
      </c>
      <c r="G13" s="11">
        <f>'All data '!G13</f>
        <v>5590.000000000001</v>
      </c>
      <c r="H13" s="90">
        <f t="shared" si="5"/>
        <v>5642.250000000001</v>
      </c>
      <c r="I13" s="90">
        <f t="shared" si="6"/>
        <v>5537.750000000001</v>
      </c>
      <c r="J13" s="11">
        <f>'All data '!H13</f>
        <v>2900</v>
      </c>
      <c r="K13" s="83">
        <f t="shared" si="0"/>
        <v>2869.8212</v>
      </c>
      <c r="L13" s="3">
        <f t="shared" si="14"/>
        <v>2869.8212000551584</v>
      </c>
      <c r="M13" s="80">
        <f t="shared" si="1"/>
        <v>1541.4001783266744</v>
      </c>
      <c r="N13" s="90">
        <f t="shared" si="15"/>
        <v>1216.0173007545648</v>
      </c>
      <c r="O13" s="90">
        <f t="shared" si="7"/>
        <v>112.40372097391918</v>
      </c>
      <c r="P13" s="8">
        <f t="shared" si="16"/>
        <v>1442840786.9533522</v>
      </c>
      <c r="Q13" s="153">
        <f>'All data '!O13</f>
        <v>1448.4725557783593</v>
      </c>
      <c r="R13" s="157">
        <v>1442.840786953352</v>
      </c>
      <c r="S13" s="16">
        <f t="shared" si="2"/>
        <v>5.5158579925773665E-08</v>
      </c>
      <c r="T13" s="83">
        <f t="shared" si="3"/>
        <v>2869.8212</v>
      </c>
      <c r="U13" s="3">
        <f t="shared" si="17"/>
        <v>2869.8212000566923</v>
      </c>
      <c r="V13" s="80">
        <f t="shared" si="4"/>
        <v>1553.9233979312937</v>
      </c>
      <c r="W13" s="90">
        <f t="shared" si="8"/>
        <v>1203.946714250807</v>
      </c>
      <c r="X13" s="90">
        <f t="shared" si="9"/>
        <v>111.9510878745918</v>
      </c>
      <c r="Y13" s="82">
        <f t="shared" si="10"/>
        <v>1454151467.353854</v>
      </c>
      <c r="Z13" s="16">
        <f t="shared" si="11"/>
        <v>5.631768825007157</v>
      </c>
      <c r="AA13" s="164">
        <v>1454.151467353854</v>
      </c>
      <c r="AB13" s="16">
        <f t="shared" si="12"/>
        <v>5.669244274031371E-08</v>
      </c>
      <c r="AC13" s="16" t="str">
        <f>'All data '!S13</f>
        <v>session 2</v>
      </c>
      <c r="AD13" s="16">
        <f t="shared" si="13"/>
        <v>-5.678911575494794</v>
      </c>
      <c r="AE13" s="2" t="str">
        <f>'All data '!T13</f>
        <v>high Th core</v>
      </c>
      <c r="AF13" s="2">
        <f>'All data '!U13</f>
        <v>0</v>
      </c>
      <c r="AG13" s="63">
        <f>'All data '!V13</f>
        <v>1.6766</v>
      </c>
      <c r="AH13" s="63">
        <f>'All data '!X13</f>
        <v>0.559</v>
      </c>
      <c r="AI13" s="63">
        <f>'All data '!W13</f>
        <v>2.3235</v>
      </c>
      <c r="AJ13" s="63">
        <f>'All data '!Y13</f>
        <v>0.29</v>
      </c>
      <c r="AK13" s="66">
        <f>'All data '!Z13</f>
        <v>0.003381</v>
      </c>
      <c r="AL13" s="66">
        <f>'All data '!AA13</f>
        <v>0.005225</v>
      </c>
      <c r="AM13" s="66">
        <f>'All data '!AB13</f>
        <v>0.013615</v>
      </c>
      <c r="AN13" s="66">
        <f>'All data '!AC13</f>
        <v>0.002118</v>
      </c>
      <c r="AO13" s="17">
        <f>'All data '!AD13</f>
        <v>-21510</v>
      </c>
      <c r="AP13" s="17">
        <f>'All data '!AE13</f>
        <v>20199</v>
      </c>
      <c r="AQ13" s="17">
        <f>'All data '!AF13</f>
        <v>112</v>
      </c>
      <c r="AR13" s="4"/>
    </row>
    <row r="14" spans="1:44" ht="12.75">
      <c r="A14" s="4"/>
      <c r="B14" s="4"/>
      <c r="C14" s="4"/>
      <c r="D14" s="11" t="str">
        <f>'All data '!D14</f>
        <v>arr96114a-1tr-2</v>
      </c>
      <c r="E14" s="2">
        <f>'All data '!E14</f>
        <v>16608</v>
      </c>
      <c r="F14" s="2">
        <f>'All data '!F14</f>
        <v>23661</v>
      </c>
      <c r="G14" s="11">
        <f>'All data '!G14</f>
        <v>5661.000000000001</v>
      </c>
      <c r="H14" s="90">
        <f t="shared" si="5"/>
        <v>5713.410000000001</v>
      </c>
      <c r="I14" s="90">
        <f t="shared" si="6"/>
        <v>5608.590000000001</v>
      </c>
      <c r="J14" s="11">
        <f>'All data '!H14</f>
        <v>2853</v>
      </c>
      <c r="K14" s="83">
        <f t="shared" si="0"/>
        <v>2823.1056</v>
      </c>
      <c r="L14" s="3">
        <f t="shared" si="14"/>
        <v>2823.105599981368</v>
      </c>
      <c r="M14" s="80">
        <f t="shared" si="1"/>
        <v>1523.1393057568116</v>
      </c>
      <c r="N14" s="90">
        <f t="shared" si="15"/>
        <v>1192.1279689153323</v>
      </c>
      <c r="O14" s="90">
        <f t="shared" si="7"/>
        <v>107.83832530922419</v>
      </c>
      <c r="P14" s="8">
        <f t="shared" si="16"/>
        <v>1401526368.2980063</v>
      </c>
      <c r="Q14" s="153">
        <f>'All data '!O14</f>
        <v>1406.9366024610756</v>
      </c>
      <c r="R14" s="157">
        <v>1401.5263682980062</v>
      </c>
      <c r="S14" s="16">
        <f t="shared" si="2"/>
        <v>-1.8631908460520208E-08</v>
      </c>
      <c r="T14" s="83">
        <f t="shared" si="3"/>
        <v>2823.1056</v>
      </c>
      <c r="U14" s="3">
        <f t="shared" si="17"/>
        <v>2823.1055999803752</v>
      </c>
      <c r="V14" s="80">
        <f t="shared" si="4"/>
        <v>1535.3646706845407</v>
      </c>
      <c r="W14" s="90">
        <f t="shared" si="8"/>
        <v>1180.3595294805737</v>
      </c>
      <c r="X14" s="90">
        <f t="shared" si="9"/>
        <v>107.38139981526079</v>
      </c>
      <c r="Y14" s="82">
        <f t="shared" si="10"/>
        <v>1412391541.2939975</v>
      </c>
      <c r="Z14" s="16">
        <f t="shared" si="11"/>
        <v>5.41023416306939</v>
      </c>
      <c r="AA14" s="164">
        <v>1412.3915412939975</v>
      </c>
      <c r="AB14" s="16">
        <f t="shared" si="12"/>
        <v>-1.962462192750536E-08</v>
      </c>
      <c r="AC14" s="16" t="str">
        <f>'All data '!S14</f>
        <v>session 2</v>
      </c>
      <c r="AD14" s="16">
        <f t="shared" si="13"/>
        <v>-5.4549388329219255</v>
      </c>
      <c r="AE14" s="2" t="str">
        <f>'All data '!T14</f>
        <v>high Th core</v>
      </c>
      <c r="AF14" s="2">
        <f>'All data '!U14</f>
        <v>0</v>
      </c>
      <c r="AG14" s="63">
        <f>'All data '!V14</f>
        <v>1.6608</v>
      </c>
      <c r="AH14" s="63">
        <f>'All data '!X14</f>
        <v>0.5661</v>
      </c>
      <c r="AI14" s="63">
        <f>'All data '!W14</f>
        <v>2.3661</v>
      </c>
      <c r="AJ14" s="63">
        <f>'All data '!Y14</f>
        <v>0.2853</v>
      </c>
      <c r="AK14" s="66">
        <f>'All data '!Z14</f>
        <v>0.003362</v>
      </c>
      <c r="AL14" s="66">
        <f>'All data '!AA14</f>
        <v>0.005241</v>
      </c>
      <c r="AM14" s="66">
        <f>'All data '!AB14</f>
        <v>0.013749</v>
      </c>
      <c r="AN14" s="66">
        <f>'All data '!AC14</f>
        <v>0.002108</v>
      </c>
      <c r="AO14" s="17">
        <f>'All data '!AD14</f>
        <v>-21512</v>
      </c>
      <c r="AP14" s="17">
        <f>'All data '!AE14</f>
        <v>20182</v>
      </c>
      <c r="AQ14" s="17">
        <f>'All data '!AF14</f>
        <v>112</v>
      </c>
      <c r="AR14" s="4"/>
    </row>
    <row r="15" spans="1:44" ht="12.75">
      <c r="A15" s="4"/>
      <c r="B15" s="4"/>
      <c r="C15" s="4"/>
      <c r="D15" s="11" t="str">
        <f>'All data '!D15</f>
        <v>arr96114a-1tr-10</v>
      </c>
      <c r="E15" s="2">
        <f>'All data '!E15</f>
        <v>16768</v>
      </c>
      <c r="F15" s="2">
        <f>'All data '!F15</f>
        <v>23123.999999999996</v>
      </c>
      <c r="G15" s="11">
        <f>'All data '!G15</f>
        <v>5535</v>
      </c>
      <c r="H15" s="90">
        <f t="shared" si="5"/>
        <v>5587</v>
      </c>
      <c r="I15" s="90">
        <f t="shared" si="6"/>
        <v>5483</v>
      </c>
      <c r="J15" s="11">
        <f>'All data '!H15</f>
        <v>2914</v>
      </c>
      <c r="K15" s="83">
        <f t="shared" si="0"/>
        <v>2883.8176</v>
      </c>
      <c r="L15" s="3">
        <f t="shared" si="14"/>
        <v>2883.8176000448925</v>
      </c>
      <c r="M15" s="80">
        <f t="shared" si="1"/>
        <v>1551.4084984708195</v>
      </c>
      <c r="N15" s="90">
        <f t="shared" si="15"/>
        <v>1218.810235666682</v>
      </c>
      <c r="O15" s="90">
        <f t="shared" si="7"/>
        <v>113.59886590739112</v>
      </c>
      <c r="P15" s="8">
        <f t="shared" si="16"/>
        <v>1458604363.8454046</v>
      </c>
      <c r="Q15" s="153">
        <f>'All data '!O15</f>
        <v>1464.309053160363</v>
      </c>
      <c r="R15" s="157">
        <v>1458.6043638454046</v>
      </c>
      <c r="S15" s="16">
        <f t="shared" si="2"/>
        <v>4.489265847951174E-08</v>
      </c>
      <c r="T15" s="83">
        <f t="shared" si="3"/>
        <v>2883.8176</v>
      </c>
      <c r="U15" s="3">
        <f t="shared" si="17"/>
        <v>2883.817600038571</v>
      </c>
      <c r="V15" s="80">
        <f t="shared" si="4"/>
        <v>1564.0433208748204</v>
      </c>
      <c r="W15" s="90">
        <f t="shared" si="8"/>
        <v>1206.6303367493772</v>
      </c>
      <c r="X15" s="90">
        <f t="shared" si="9"/>
        <v>113.14394241437363</v>
      </c>
      <c r="Y15" s="82">
        <f t="shared" si="10"/>
        <v>1470061638.124451</v>
      </c>
      <c r="Z15" s="16">
        <f t="shared" si="11"/>
        <v>5.704689314958387</v>
      </c>
      <c r="AA15" s="164">
        <v>1470.0616381244508</v>
      </c>
      <c r="AB15" s="16">
        <f t="shared" si="12"/>
        <v>3.8571215554839E-08</v>
      </c>
      <c r="AC15" s="16" t="str">
        <f>'All data '!S15</f>
        <v>session 2</v>
      </c>
      <c r="AD15" s="16">
        <f t="shared" si="13"/>
        <v>-5.752584964087873</v>
      </c>
      <c r="AE15" s="2" t="str">
        <f>'All data '!T15</f>
        <v>high Th core</v>
      </c>
      <c r="AF15" s="2">
        <f>'All data '!U15</f>
        <v>0</v>
      </c>
      <c r="AG15" s="63">
        <f>'All data '!V15</f>
        <v>1.6768</v>
      </c>
      <c r="AH15" s="63">
        <f>'All data '!X15</f>
        <v>0.5535</v>
      </c>
      <c r="AI15" s="63">
        <f>'All data '!W15</f>
        <v>2.3124</v>
      </c>
      <c r="AJ15" s="63">
        <f>'All data '!Y15</f>
        <v>0.2914</v>
      </c>
      <c r="AK15" s="66">
        <f>'All data '!Z15</f>
        <v>0.003383</v>
      </c>
      <c r="AL15" s="66">
        <f>'All data '!AA15</f>
        <v>0.0052</v>
      </c>
      <c r="AM15" s="66">
        <f>'All data '!AB15</f>
        <v>0.013567</v>
      </c>
      <c r="AN15" s="66">
        <f>'All data '!AC15</f>
        <v>0.002122</v>
      </c>
      <c r="AO15" s="17">
        <f>'All data '!AD15</f>
        <v>-21511</v>
      </c>
      <c r="AP15" s="17">
        <f>'All data '!AE15</f>
        <v>20198</v>
      </c>
      <c r="AQ15" s="17">
        <f>'All data '!AF15</f>
        <v>112</v>
      </c>
      <c r="AR15" s="4"/>
    </row>
    <row r="16" spans="1:44" ht="12.75">
      <c r="A16" s="4"/>
      <c r="B16" s="4"/>
      <c r="C16" s="4"/>
      <c r="D16" s="11" t="str">
        <f>'All data '!D16</f>
        <v>arr96114a-1tr-11</v>
      </c>
      <c r="E16" s="2">
        <f>'All data '!E16</f>
        <v>16630</v>
      </c>
      <c r="F16" s="2">
        <f>'All data '!F16</f>
        <v>23120</v>
      </c>
      <c r="G16" s="11">
        <f>'All data '!G16</f>
        <v>5503</v>
      </c>
      <c r="H16" s="90">
        <f t="shared" si="5"/>
        <v>5555.1</v>
      </c>
      <c r="I16" s="90">
        <f t="shared" si="6"/>
        <v>5450.9</v>
      </c>
      <c r="J16" s="11">
        <f>'All data '!H16</f>
        <v>2801</v>
      </c>
      <c r="K16" s="83">
        <f t="shared" si="0"/>
        <v>2771.066</v>
      </c>
      <c r="L16" s="3">
        <f t="shared" si="14"/>
        <v>2771.065999999473</v>
      </c>
      <c r="M16" s="80">
        <f t="shared" si="1"/>
        <v>1497.8909904217826</v>
      </c>
      <c r="N16" s="90">
        <f t="shared" si="15"/>
        <v>1167.1176879347288</v>
      </c>
      <c r="O16" s="90">
        <f t="shared" si="7"/>
        <v>106.05732164296222</v>
      </c>
      <c r="P16" s="8">
        <f t="shared" si="16"/>
        <v>1410238099.6861246</v>
      </c>
      <c r="Q16" s="153">
        <f>'All data '!O16</f>
        <v>1415.7888995257658</v>
      </c>
      <c r="R16" s="157">
        <v>1410.2380996861245</v>
      </c>
      <c r="S16" s="16">
        <f t="shared" si="2"/>
        <v>-5.265974323265254E-10</v>
      </c>
      <c r="T16" s="83">
        <f t="shared" si="3"/>
        <v>2771.066</v>
      </c>
      <c r="U16" s="3">
        <f t="shared" si="17"/>
        <v>2771.0659999953687</v>
      </c>
      <c r="V16" s="80">
        <f t="shared" si="4"/>
        <v>1510.153594195775</v>
      </c>
      <c r="W16" s="90">
        <f t="shared" si="8"/>
        <v>1155.3138924302575</v>
      </c>
      <c r="X16" s="90">
        <f t="shared" si="9"/>
        <v>105.59851336933623</v>
      </c>
      <c r="Y16" s="82">
        <f t="shared" si="10"/>
        <v>1421386499.7659962</v>
      </c>
      <c r="Z16" s="16">
        <f t="shared" si="11"/>
        <v>5.550799839641286</v>
      </c>
      <c r="AA16" s="164">
        <v>1421.3864997659962</v>
      </c>
      <c r="AB16" s="16">
        <f t="shared" si="12"/>
        <v>-4.631147021427751E-09</v>
      </c>
      <c r="AC16" s="16" t="str">
        <f>'All data '!S16</f>
        <v>session 2</v>
      </c>
      <c r="AD16" s="16">
        <f t="shared" si="13"/>
        <v>-5.597600240230349</v>
      </c>
      <c r="AE16" s="2" t="str">
        <f>'All data '!T16</f>
        <v>high Th core</v>
      </c>
      <c r="AF16" s="2">
        <f>'All data '!U16</f>
        <v>0</v>
      </c>
      <c r="AG16" s="63">
        <f>'All data '!V16</f>
        <v>1.663</v>
      </c>
      <c r="AH16" s="63">
        <f>'All data '!X16</f>
        <v>0.5503</v>
      </c>
      <c r="AI16" s="63">
        <f>'All data '!W16</f>
        <v>2.312</v>
      </c>
      <c r="AJ16" s="63">
        <f>'All data '!Y16</f>
        <v>0.2801</v>
      </c>
      <c r="AK16" s="66">
        <f>'All data '!Z16</f>
        <v>0.003365</v>
      </c>
      <c r="AL16" s="66">
        <f>'All data '!AA16</f>
        <v>0.00521</v>
      </c>
      <c r="AM16" s="66">
        <f>'All data '!AB16</f>
        <v>0.013566</v>
      </c>
      <c r="AN16" s="66">
        <f>'All data '!AC16</f>
        <v>0.002098</v>
      </c>
      <c r="AO16" s="17">
        <f>'All data '!AD16</f>
        <v>-21511</v>
      </c>
      <c r="AP16" s="17">
        <f>'All data '!AE16</f>
        <v>20191</v>
      </c>
      <c r="AQ16" s="17">
        <f>'All data '!AF16</f>
        <v>112</v>
      </c>
      <c r="AR16" s="4"/>
    </row>
    <row r="17" spans="1:44" ht="12.75">
      <c r="A17" s="4"/>
      <c r="B17" s="4"/>
      <c r="C17" s="4"/>
      <c r="D17" s="11" t="str">
        <f>'All data '!D17</f>
        <v>arr96114a-1tr-12</v>
      </c>
      <c r="E17" s="7">
        <f>'All data '!E17</f>
        <v>17052</v>
      </c>
      <c r="F17" s="2">
        <f>'All data '!F17</f>
        <v>23542</v>
      </c>
      <c r="G17" s="11">
        <f>'All data '!G17</f>
        <v>5792.000000000001</v>
      </c>
      <c r="H17" s="90">
        <f t="shared" si="5"/>
        <v>5844.650000000001</v>
      </c>
      <c r="I17" s="90">
        <f t="shared" si="6"/>
        <v>5739.350000000001</v>
      </c>
      <c r="J17" s="11">
        <f>'All data '!H17</f>
        <v>2899</v>
      </c>
      <c r="K17" s="83">
        <f t="shared" si="0"/>
        <v>2868.3064</v>
      </c>
      <c r="L17" s="3">
        <f t="shared" si="14"/>
        <v>2868.3063997158183</v>
      </c>
      <c r="M17" s="80">
        <f t="shared" si="1"/>
        <v>1527.0032656869196</v>
      </c>
      <c r="N17" s="90">
        <f t="shared" si="15"/>
        <v>1229.485915237207</v>
      </c>
      <c r="O17" s="90">
        <f t="shared" si="7"/>
        <v>111.81721879169169</v>
      </c>
      <c r="P17" s="8">
        <f t="shared" si="16"/>
        <v>1411820479.6567829</v>
      </c>
      <c r="Q17" s="153">
        <f>'All data '!O17</f>
        <v>1417.2460482396066</v>
      </c>
      <c r="R17" s="157">
        <v>1411.820479656783</v>
      </c>
      <c r="S17" s="16">
        <f t="shared" si="2"/>
        <v>-2.8418162401067093E-07</v>
      </c>
      <c r="T17" s="83">
        <f t="shared" si="3"/>
        <v>2868.3064</v>
      </c>
      <c r="U17" s="3">
        <f t="shared" si="17"/>
        <v>2868.306399737144</v>
      </c>
      <c r="V17" s="80">
        <f t="shared" si="4"/>
        <v>1539.2075938586054</v>
      </c>
      <c r="W17" s="90">
        <f t="shared" si="8"/>
        <v>1217.7188419512472</v>
      </c>
      <c r="X17" s="90">
        <f t="shared" si="9"/>
        <v>111.37996392729173</v>
      </c>
      <c r="Y17" s="82">
        <f t="shared" si="10"/>
        <v>1422716224.292772</v>
      </c>
      <c r="Z17" s="16">
        <f t="shared" si="11"/>
        <v>5.425568582823644</v>
      </c>
      <c r="AA17" s="164">
        <v>1422.716224292772</v>
      </c>
      <c r="AB17" s="16">
        <f t="shared" si="12"/>
        <v>-2.628557922434993E-07</v>
      </c>
      <c r="AC17" s="16" t="str">
        <f>'All data '!S17</f>
        <v>session 2</v>
      </c>
      <c r="AD17" s="16">
        <f t="shared" si="13"/>
        <v>-5.47017605316546</v>
      </c>
      <c r="AE17" s="2" t="str">
        <f>'All data '!T17</f>
        <v>high Th core</v>
      </c>
      <c r="AF17" s="2">
        <f>'All data '!U17</f>
        <v>0</v>
      </c>
      <c r="AG17" s="63">
        <f>'All data '!V17</f>
        <v>1.7052</v>
      </c>
      <c r="AH17" s="63">
        <f>'All data '!X17</f>
        <v>0.5792</v>
      </c>
      <c r="AI17" s="63">
        <f>'All data '!W17</f>
        <v>2.3542</v>
      </c>
      <c r="AJ17" s="63">
        <f>'All data '!Y17</f>
        <v>0.2899</v>
      </c>
      <c r="AK17" s="66">
        <f>'All data '!Z17</f>
        <v>0.003423</v>
      </c>
      <c r="AL17" s="66">
        <f>'All data '!AA17</f>
        <v>0.005265</v>
      </c>
      <c r="AM17" s="66">
        <f>'All data '!AB17</f>
        <v>0.013746</v>
      </c>
      <c r="AN17" s="66">
        <f>'All data '!AC17</f>
        <v>0.002106</v>
      </c>
      <c r="AO17" s="17">
        <f>'All data '!AD17</f>
        <v>-21505</v>
      </c>
      <c r="AP17" s="17">
        <f>'All data '!AE17</f>
        <v>20191</v>
      </c>
      <c r="AQ17" s="17">
        <f>'All data '!AF17</f>
        <v>112</v>
      </c>
      <c r="AR17" s="4"/>
    </row>
    <row r="18" spans="1:44" ht="12.75">
      <c r="A18" s="4"/>
      <c r="B18" s="4"/>
      <c r="C18" s="4"/>
      <c r="D18" s="9" t="str">
        <f>'All data '!D18</f>
        <v>arr96114a-1tr-13</v>
      </c>
      <c r="E18" s="2">
        <f>'All data '!E18</f>
        <v>17476</v>
      </c>
      <c r="F18" s="2">
        <f>'All data '!F18</f>
        <v>23863</v>
      </c>
      <c r="G18" s="9">
        <f>'All data '!G18</f>
        <v>5722</v>
      </c>
      <c r="H18" s="90">
        <f t="shared" si="5"/>
        <v>5774.55</v>
      </c>
      <c r="I18" s="90">
        <f t="shared" si="6"/>
        <v>5669.45</v>
      </c>
      <c r="J18" s="9">
        <f>'All data '!H18</f>
        <v>2901.0000000000005</v>
      </c>
      <c r="K18" s="83">
        <f t="shared" si="0"/>
        <v>2869.5432000000005</v>
      </c>
      <c r="L18" s="3">
        <f t="shared" si="14"/>
        <v>2869.543199979475</v>
      </c>
      <c r="M18" s="80">
        <f t="shared" si="1"/>
        <v>1546.0506263185327</v>
      </c>
      <c r="N18" s="90">
        <f t="shared" si="15"/>
        <v>1213.2426840699366</v>
      </c>
      <c r="O18" s="90">
        <f t="shared" si="7"/>
        <v>110.24988959100583</v>
      </c>
      <c r="P18" s="8">
        <f t="shared" si="16"/>
        <v>1410257831.4691513</v>
      </c>
      <c r="Q18" s="153">
        <f>'All data '!O18</f>
        <v>1415.6627811893673</v>
      </c>
      <c r="R18" s="157">
        <v>1410.2578314691514</v>
      </c>
      <c r="S18" s="16">
        <f t="shared" si="2"/>
        <v>-2.0525476429611444E-08</v>
      </c>
      <c r="T18" s="83">
        <f t="shared" si="3"/>
        <v>2869.5432000000005</v>
      </c>
      <c r="U18" s="3">
        <f t="shared" si="17"/>
        <v>2869.543199974172</v>
      </c>
      <c r="V18" s="80">
        <f t="shared" si="4"/>
        <v>1558.3732911936231</v>
      </c>
      <c r="W18" s="90">
        <f t="shared" si="8"/>
        <v>1201.3768923104262</v>
      </c>
      <c r="X18" s="90">
        <f t="shared" si="9"/>
        <v>109.79301647012245</v>
      </c>
      <c r="Y18" s="82">
        <f t="shared" si="10"/>
        <v>1421112086.2780528</v>
      </c>
      <c r="Z18" s="16">
        <f t="shared" si="11"/>
        <v>5.404949720215882</v>
      </c>
      <c r="AA18" s="164">
        <v>1421.1120862780529</v>
      </c>
      <c r="AB18" s="16">
        <f t="shared" si="12"/>
        <v>-2.582874003564939E-08</v>
      </c>
      <c r="AC18" s="16" t="str">
        <f>'All data '!S18</f>
        <v>session 2</v>
      </c>
      <c r="AD18" s="16">
        <f t="shared" si="13"/>
        <v>-5.449305088685605</v>
      </c>
      <c r="AE18" s="2" t="str">
        <f>'All data '!T18</f>
        <v>high Th core</v>
      </c>
      <c r="AF18" s="2">
        <f>'All data '!U18</f>
        <v>0</v>
      </c>
      <c r="AG18" s="63">
        <f>'All data '!V18</f>
        <v>1.7476</v>
      </c>
      <c r="AH18" s="63">
        <f>'All data '!X18</f>
        <v>0.5722</v>
      </c>
      <c r="AI18" s="63">
        <f>'All data '!W18</f>
        <v>2.3863</v>
      </c>
      <c r="AJ18" s="63">
        <f>'All data '!Y18</f>
        <v>0.2901</v>
      </c>
      <c r="AK18" s="66">
        <f>'All data '!Z18</f>
        <v>0.003481</v>
      </c>
      <c r="AL18" s="66">
        <f>'All data '!AA18</f>
        <v>0.005255</v>
      </c>
      <c r="AM18" s="66">
        <f>'All data '!AB18</f>
        <v>0.013821</v>
      </c>
      <c r="AN18" s="66">
        <f>'All data '!AC18</f>
        <v>0.002116</v>
      </c>
      <c r="AO18" s="17">
        <f>'All data '!AD18</f>
        <v>-21501</v>
      </c>
      <c r="AP18" s="17">
        <f>'All data '!AE18</f>
        <v>20196</v>
      </c>
      <c r="AQ18" s="17">
        <f>'All data '!AF18</f>
        <v>112</v>
      </c>
      <c r="AR18" s="4"/>
    </row>
    <row r="19" spans="1:44" ht="12.75">
      <c r="A19" s="4"/>
      <c r="B19" s="4"/>
      <c r="C19" s="4"/>
      <c r="D19" s="9" t="str">
        <f>'All data '!D19</f>
        <v>arr96114a-1tr-3</v>
      </c>
      <c r="E19" s="2">
        <f>'All data '!E19</f>
        <v>16731</v>
      </c>
      <c r="F19" s="2">
        <f>'All data '!F19</f>
        <v>22296</v>
      </c>
      <c r="G19" s="9">
        <f>'All data '!G19</f>
        <v>5689.999999999999</v>
      </c>
      <c r="H19" s="90">
        <f t="shared" si="5"/>
        <v>5742.329999999999</v>
      </c>
      <c r="I19" s="90">
        <f t="shared" si="6"/>
        <v>5637.669999999999</v>
      </c>
      <c r="J19" s="9">
        <f>'All data '!H19</f>
        <v>2834</v>
      </c>
      <c r="K19" s="83">
        <f t="shared" si="0"/>
        <v>2803.8842</v>
      </c>
      <c r="L19" s="3">
        <f t="shared" si="14"/>
        <v>2803.88419952011</v>
      </c>
      <c r="M19" s="80">
        <f t="shared" si="1"/>
        <v>1465.7685793006558</v>
      </c>
      <c r="N19" s="90">
        <f t="shared" si="15"/>
        <v>1225.5724841597698</v>
      </c>
      <c r="O19" s="90">
        <f t="shared" si="7"/>
        <v>112.54313605968423</v>
      </c>
      <c r="P19" s="8">
        <f t="shared" si="16"/>
        <v>1430278767.219649</v>
      </c>
      <c r="Q19" s="153">
        <f>'All data '!O19</f>
        <v>1435.9384728438743</v>
      </c>
      <c r="R19" s="157">
        <v>1430.2787672196491</v>
      </c>
      <c r="S19" s="16">
        <f t="shared" si="2"/>
        <v>-4.798898771696258E-07</v>
      </c>
      <c r="T19" s="83">
        <f t="shared" si="3"/>
        <v>2803.8842</v>
      </c>
      <c r="U19" s="3">
        <f t="shared" si="17"/>
        <v>2803.8841996645842</v>
      </c>
      <c r="V19" s="80">
        <f t="shared" si="4"/>
        <v>1477.8383755364005</v>
      </c>
      <c r="W19" s="90">
        <f t="shared" si="8"/>
        <v>1213.90745995787</v>
      </c>
      <c r="X19" s="90">
        <f t="shared" si="9"/>
        <v>112.13836417031389</v>
      </c>
      <c r="Y19" s="82">
        <f t="shared" si="10"/>
        <v>1441646077.1752186</v>
      </c>
      <c r="Z19" s="16">
        <f t="shared" si="11"/>
        <v>5.659705624225126</v>
      </c>
      <c r="AA19" s="164">
        <v>1441.6460771752186</v>
      </c>
      <c r="AB19" s="16">
        <f t="shared" si="12"/>
        <v>-3.354157342982944E-07</v>
      </c>
      <c r="AC19" s="16" t="str">
        <f>'All data '!S19</f>
        <v>session 2</v>
      </c>
      <c r="AD19" s="16">
        <f t="shared" si="13"/>
        <v>-5.707604331344328</v>
      </c>
      <c r="AE19" s="2" t="str">
        <f>'All data '!T19</f>
        <v>high Th core suspect near edge</v>
      </c>
      <c r="AF19" s="2">
        <f>'All data '!U19</f>
        <v>0</v>
      </c>
      <c r="AG19" s="63">
        <f>'All data '!V19</f>
        <v>1.6731</v>
      </c>
      <c r="AH19" s="63">
        <f>'All data '!X19</f>
        <v>0.569</v>
      </c>
      <c r="AI19" s="63">
        <f>'All data '!W19</f>
        <v>2.2296</v>
      </c>
      <c r="AJ19" s="63">
        <f>'All data '!Y19</f>
        <v>0.2834</v>
      </c>
      <c r="AK19" s="66">
        <f>'All data '!Z19</f>
        <v>0.00338</v>
      </c>
      <c r="AL19" s="66">
        <f>'All data '!AA19</f>
        <v>0.005233</v>
      </c>
      <c r="AM19" s="66">
        <f>'All data '!AB19</f>
        <v>0.013308</v>
      </c>
      <c r="AN19" s="66">
        <f>'All data '!AC19</f>
        <v>0.002106</v>
      </c>
      <c r="AO19" s="17">
        <f>'All data '!AD19</f>
        <v>-21529</v>
      </c>
      <c r="AP19" s="17">
        <f>'All data '!AE19</f>
        <v>20185</v>
      </c>
      <c r="AQ19" s="17">
        <f>'All data '!AF19</f>
        <v>112</v>
      </c>
      <c r="AR19" s="4"/>
    </row>
    <row r="20" spans="1:44" ht="12.75">
      <c r="A20" s="4"/>
      <c r="B20" s="4"/>
      <c r="C20" s="4"/>
      <c r="D20" s="9" t="str">
        <f>'All data '!D20</f>
        <v>arr96114a-1tr-21</v>
      </c>
      <c r="E20" s="2">
        <f>'All data '!E20</f>
        <v>17944</v>
      </c>
      <c r="F20" s="2">
        <f>'All data '!F20</f>
        <v>33102</v>
      </c>
      <c r="G20" s="9">
        <f>'All data '!G20</f>
        <v>5050</v>
      </c>
      <c r="H20" s="90">
        <f t="shared" si="5"/>
        <v>5102.18</v>
      </c>
      <c r="I20" s="90">
        <f t="shared" si="6"/>
        <v>4997.82</v>
      </c>
      <c r="J20" s="9">
        <f>'All data '!H20</f>
        <v>3149</v>
      </c>
      <c r="K20" s="83">
        <f t="shared" si="0"/>
        <v>3116.7008</v>
      </c>
      <c r="L20" s="3">
        <f t="shared" si="14"/>
        <v>3116.7007997041587</v>
      </c>
      <c r="M20" s="80">
        <f t="shared" si="1"/>
        <v>2022.348533689963</v>
      </c>
      <c r="N20" s="90">
        <f t="shared" si="15"/>
        <v>1006.5136991869463</v>
      </c>
      <c r="O20" s="90">
        <f t="shared" si="7"/>
        <v>87.83856682724956</v>
      </c>
      <c r="P20" s="8">
        <f t="shared" si="16"/>
        <v>1332438327.2695649</v>
      </c>
      <c r="Q20" s="153">
        <f>'All data '!O20</f>
        <v>1336.8904652808103</v>
      </c>
      <c r="R20" s="157">
        <v>1332.4383272695648</v>
      </c>
      <c r="S20" s="16">
        <f t="shared" si="2"/>
        <v>-2.9584134608739987E-07</v>
      </c>
      <c r="T20" s="83">
        <f t="shared" si="3"/>
        <v>3116.7008</v>
      </c>
      <c r="U20" s="3">
        <f t="shared" si="17"/>
        <v>3116.700799639304</v>
      </c>
      <c r="V20" s="80">
        <f t="shared" si="4"/>
        <v>2036.3671859500341</v>
      </c>
      <c r="W20" s="90">
        <f t="shared" si="8"/>
        <v>993.2508975309694</v>
      </c>
      <c r="X20" s="90">
        <f t="shared" si="9"/>
        <v>87.08271615830049</v>
      </c>
      <c r="Y20" s="82">
        <f t="shared" si="10"/>
        <v>1341374779.4558027</v>
      </c>
      <c r="Z20" s="16">
        <f t="shared" si="11"/>
        <v>4.452138011245552</v>
      </c>
      <c r="AA20" s="164">
        <v>1341.3747794558026</v>
      </c>
      <c r="AB20" s="16">
        <f t="shared" si="12"/>
        <v>-3.606960490287747E-07</v>
      </c>
      <c r="AC20" s="16" t="str">
        <f>'All data '!S20</f>
        <v>session 2</v>
      </c>
      <c r="AD20" s="16">
        <f t="shared" si="13"/>
        <v>-4.484314174992278</v>
      </c>
      <c r="AE20" s="2" t="str">
        <f>'All data '!T20</f>
        <v>high Th outer rim suspect?</v>
      </c>
      <c r="AF20" s="2">
        <f>'All data '!U20</f>
        <v>0</v>
      </c>
      <c r="AG20" s="63">
        <f>'All data '!V20</f>
        <v>1.7944</v>
      </c>
      <c r="AH20" s="63">
        <f>'All data '!X20</f>
        <v>0.505</v>
      </c>
      <c r="AI20" s="63">
        <f>'All data '!W20</f>
        <v>3.3102</v>
      </c>
      <c r="AJ20" s="63">
        <f>'All data '!Y20</f>
        <v>0.3149</v>
      </c>
      <c r="AK20" s="66">
        <f>'All data '!Z20</f>
        <v>0.003558</v>
      </c>
      <c r="AL20" s="66">
        <f>'All data '!AA20</f>
        <v>0.005218</v>
      </c>
      <c r="AM20" s="66">
        <f>'All data '!AB20</f>
        <v>0.016938</v>
      </c>
      <c r="AN20" s="66">
        <f>'All data '!AC20</f>
        <v>0.00216</v>
      </c>
      <c r="AO20" s="17">
        <f>'All data '!AD20</f>
        <v>-21492</v>
      </c>
      <c r="AP20" s="17">
        <f>'All data '!AE20</f>
        <v>20171</v>
      </c>
      <c r="AQ20" s="17">
        <f>'All data '!AF20</f>
        <v>112</v>
      </c>
      <c r="AR20" s="4"/>
    </row>
    <row r="21" spans="1:44" ht="12.75">
      <c r="A21" s="4"/>
      <c r="B21" s="4"/>
      <c r="C21" s="4"/>
      <c r="D21" s="9" t="str">
        <f>'All data '!D21</f>
        <v>arr96114a-1tr-22</v>
      </c>
      <c r="E21" s="2">
        <f>'All data '!E21</f>
        <v>14980</v>
      </c>
      <c r="F21" s="2">
        <f>'All data '!F21</f>
        <v>36305</v>
      </c>
      <c r="G21" s="9">
        <f>'All data '!G21</f>
        <v>3902</v>
      </c>
      <c r="H21" s="90">
        <f t="shared" si="5"/>
        <v>3952.02</v>
      </c>
      <c r="I21" s="90">
        <f t="shared" si="6"/>
        <v>3851.98</v>
      </c>
      <c r="J21" s="9">
        <f>'All data '!H21</f>
        <v>2884</v>
      </c>
      <c r="K21" s="83">
        <f t="shared" si="0"/>
        <v>2857.036</v>
      </c>
      <c r="L21" s="3">
        <f t="shared" si="14"/>
        <v>2857.035999782911</v>
      </c>
      <c r="M21" s="80">
        <f t="shared" si="1"/>
        <v>2071.7187109141973</v>
      </c>
      <c r="N21" s="90">
        <f t="shared" si="15"/>
        <v>724.7765179097884</v>
      </c>
      <c r="O21" s="90">
        <f t="shared" si="7"/>
        <v>60.540770958925435</v>
      </c>
      <c r="P21" s="8">
        <f t="shared" si="16"/>
        <v>1247197428.0511258</v>
      </c>
      <c r="Q21" s="153">
        <f>'All data '!O21</f>
        <v>1251.291647727577</v>
      </c>
      <c r="R21" s="157">
        <v>1247.1974280511258</v>
      </c>
      <c r="S21" s="16">
        <f t="shared" si="2"/>
        <v>-2.170891093555838E-07</v>
      </c>
      <c r="T21" s="83">
        <f t="shared" si="3"/>
        <v>2857.036</v>
      </c>
      <c r="U21" s="3">
        <f t="shared" si="17"/>
        <v>2857.0359997747482</v>
      </c>
      <c r="V21" s="80">
        <f t="shared" si="4"/>
        <v>2085.7973255098045</v>
      </c>
      <c r="W21" s="90">
        <f t="shared" si="8"/>
        <v>711.5523966905762</v>
      </c>
      <c r="X21" s="90">
        <f t="shared" si="9"/>
        <v>59.686277574367544</v>
      </c>
      <c r="Y21" s="82">
        <f t="shared" si="10"/>
        <v>1255415044.3118086</v>
      </c>
      <c r="Z21" s="16">
        <f t="shared" si="11"/>
        <v>4.094219676451075</v>
      </c>
      <c r="AA21" s="164">
        <v>1255.4150443118085</v>
      </c>
      <c r="AB21" s="16">
        <f t="shared" si="12"/>
        <v>-2.2525182430399582E-07</v>
      </c>
      <c r="AC21" s="16" t="str">
        <f>'All data '!S21</f>
        <v>session 2</v>
      </c>
      <c r="AD21" s="16">
        <f t="shared" si="13"/>
        <v>-4.123396584231614</v>
      </c>
      <c r="AE21" s="2" t="str">
        <f>'All data '!T21</f>
        <v>high Th outer rim suspect?</v>
      </c>
      <c r="AF21" s="2">
        <f>'All data '!U21</f>
        <v>0</v>
      </c>
      <c r="AG21" s="63">
        <f>'All data '!V21</f>
        <v>1.498</v>
      </c>
      <c r="AH21" s="63">
        <f>'All data '!X21</f>
        <v>0.3902</v>
      </c>
      <c r="AI21" s="63">
        <f>'All data '!W21</f>
        <v>3.6305</v>
      </c>
      <c r="AJ21" s="63">
        <f>'All data '!Y21</f>
        <v>0.2884</v>
      </c>
      <c r="AK21" s="66">
        <f>'All data '!Z21</f>
        <v>0.003169</v>
      </c>
      <c r="AL21" s="66">
        <f>'All data '!AA21</f>
        <v>0.005002</v>
      </c>
      <c r="AM21" s="66">
        <f>'All data '!AB21</f>
        <v>0.017939</v>
      </c>
      <c r="AN21" s="66">
        <f>'All data '!AC21</f>
        <v>0.002084</v>
      </c>
      <c r="AO21" s="17">
        <f>'All data '!AD21</f>
        <v>-21474</v>
      </c>
      <c r="AP21" s="17">
        <f>'All data '!AE21</f>
        <v>20190</v>
      </c>
      <c r="AQ21" s="17">
        <f>'All data '!AF21</f>
        <v>112</v>
      </c>
      <c r="AR21" s="4"/>
    </row>
    <row r="22" spans="1:44" ht="12.75">
      <c r="A22" s="4"/>
      <c r="B22" s="4"/>
      <c r="C22" s="4"/>
      <c r="D22" s="9" t="str">
        <f>'All data '!D22</f>
        <v>arr96114a-1tr-4</v>
      </c>
      <c r="E22" s="2">
        <f>'All data '!E22</f>
        <v>17954</v>
      </c>
      <c r="F22" s="2">
        <f>'All data '!F22</f>
        <v>12290.000000000002</v>
      </c>
      <c r="G22" s="9">
        <f>'All data '!G22</f>
        <v>6637.999999999999</v>
      </c>
      <c r="H22" s="90">
        <f t="shared" si="5"/>
        <v>6691.449999999999</v>
      </c>
      <c r="I22" s="90">
        <f t="shared" si="6"/>
        <v>6584.549999999999</v>
      </c>
      <c r="J22" s="9">
        <f>'All data '!H22</f>
        <v>2382</v>
      </c>
      <c r="K22" s="83">
        <f t="shared" si="0"/>
        <v>2349.6828</v>
      </c>
      <c r="L22" s="3">
        <f t="shared" si="14"/>
        <v>2349.6827994838286</v>
      </c>
      <c r="M22" s="80">
        <f t="shared" si="1"/>
        <v>802.4596884274296</v>
      </c>
      <c r="N22" s="90">
        <f t="shared" si="15"/>
        <v>1417.6785247893554</v>
      </c>
      <c r="O22" s="90">
        <f t="shared" si="7"/>
        <v>129.54458626704377</v>
      </c>
      <c r="P22" s="8">
        <f t="shared" si="16"/>
        <v>1420874759.6382422</v>
      </c>
      <c r="Q22" s="153">
        <f>'All data '!O22</f>
        <v>1427.5302357186977</v>
      </c>
      <c r="R22" s="157">
        <v>1420.8747596382423</v>
      </c>
      <c r="S22" s="16">
        <f t="shared" si="2"/>
        <v>-5.161714398127515E-07</v>
      </c>
      <c r="T22" s="83">
        <f t="shared" si="3"/>
        <v>2349.6828</v>
      </c>
      <c r="U22" s="3">
        <f t="shared" si="17"/>
        <v>2349.682799118699</v>
      </c>
      <c r="V22" s="80">
        <f t="shared" si="4"/>
        <v>810.2851552474983</v>
      </c>
      <c r="W22" s="90">
        <f t="shared" si="8"/>
        <v>1409.6784828070574</v>
      </c>
      <c r="X22" s="90">
        <f t="shared" si="9"/>
        <v>129.71916106414344</v>
      </c>
      <c r="Y22" s="82">
        <f t="shared" si="10"/>
        <v>1434250676.8139036</v>
      </c>
      <c r="Z22" s="16">
        <f t="shared" si="11"/>
        <v>6.655476080455401</v>
      </c>
      <c r="AA22" s="164">
        <v>1434.2506768139035</v>
      </c>
      <c r="AB22" s="16">
        <f t="shared" si="12"/>
        <v>-8.813008207653183E-07</v>
      </c>
      <c r="AC22" s="16" t="str">
        <f>'All data '!S22</f>
        <v>session 2</v>
      </c>
      <c r="AD22" s="16">
        <f t="shared" si="13"/>
        <v>-6.720441095205842</v>
      </c>
      <c r="AE22" s="2" t="str">
        <f>'All data '!T22</f>
        <v>low Th outer core</v>
      </c>
      <c r="AF22" s="2">
        <f>'All data '!U22</f>
        <v>0</v>
      </c>
      <c r="AG22" s="63">
        <f>'All data '!V22</f>
        <v>1.7954</v>
      </c>
      <c r="AH22" s="63">
        <f>'All data '!X22</f>
        <v>0.6638</v>
      </c>
      <c r="AI22" s="63">
        <f>'All data '!W22</f>
        <v>1.229</v>
      </c>
      <c r="AJ22" s="63">
        <f>'All data '!Y22</f>
        <v>0.2382</v>
      </c>
      <c r="AK22" s="66">
        <f>'All data '!Z22</f>
        <v>0.003532</v>
      </c>
      <c r="AL22" s="66">
        <f>'All data '!AA22</f>
        <v>0.005345</v>
      </c>
      <c r="AM22" s="66">
        <f>'All data '!AB22</f>
        <v>0.010076</v>
      </c>
      <c r="AN22" s="66">
        <f>'All data '!AC22</f>
        <v>0.002015</v>
      </c>
      <c r="AO22" s="17">
        <f>'All data '!AD22</f>
        <v>-21497</v>
      </c>
      <c r="AP22" s="17">
        <f>'All data '!AE22</f>
        <v>20210</v>
      </c>
      <c r="AQ22" s="17">
        <f>'All data '!AF22</f>
        <v>112</v>
      </c>
      <c r="AR22" s="4"/>
    </row>
    <row r="23" spans="1:44" ht="12.75">
      <c r="A23" s="4"/>
      <c r="B23" s="4"/>
      <c r="C23" s="4"/>
      <c r="D23" s="9" t="str">
        <f>'All data '!D23</f>
        <v>arr96114a-1tr-7</v>
      </c>
      <c r="E23" s="2">
        <f>'All data '!E23</f>
        <v>16470</v>
      </c>
      <c r="F23" s="2">
        <f>'All data '!F23</f>
        <v>10328</v>
      </c>
      <c r="G23" s="9">
        <f>'All data '!G23</f>
        <v>5335</v>
      </c>
      <c r="H23" s="90">
        <f t="shared" si="5"/>
        <v>5386</v>
      </c>
      <c r="I23" s="90">
        <f t="shared" si="6"/>
        <v>5284</v>
      </c>
      <c r="J23" s="9">
        <f>'All data '!H23</f>
        <v>2100</v>
      </c>
      <c r="K23" s="83">
        <f t="shared" si="0"/>
        <v>2070.354</v>
      </c>
      <c r="L23" s="3">
        <f t="shared" si="14"/>
        <v>2070.3539999588515</v>
      </c>
      <c r="M23" s="80">
        <f t="shared" si="1"/>
        <v>722.6210777572954</v>
      </c>
      <c r="N23" s="90">
        <f t="shared" si="15"/>
        <v>1229.4392592376146</v>
      </c>
      <c r="O23" s="90">
        <f t="shared" si="7"/>
        <v>118.2936629639417</v>
      </c>
      <c r="P23" s="8">
        <f t="shared" si="16"/>
        <v>1518845378.4004993</v>
      </c>
      <c r="Q23" s="153">
        <f>'All data '!O23</f>
        <v>1527.1116278678098</v>
      </c>
      <c r="R23" s="157">
        <v>1518.8453784004994</v>
      </c>
      <c r="S23" s="16">
        <f t="shared" si="2"/>
        <v>-4.114826879231259E-08</v>
      </c>
      <c r="T23" s="83">
        <f t="shared" si="3"/>
        <v>2070.354</v>
      </c>
      <c r="U23" s="3">
        <f t="shared" si="17"/>
        <v>2070.353999950321</v>
      </c>
      <c r="V23" s="80">
        <f t="shared" si="4"/>
        <v>730.835863488472</v>
      </c>
      <c r="W23" s="90">
        <f t="shared" si="8"/>
        <v>1220.9954591532214</v>
      </c>
      <c r="X23" s="90">
        <f t="shared" si="9"/>
        <v>118.52267730862759</v>
      </c>
      <c r="Y23" s="82">
        <f t="shared" si="10"/>
        <v>1535472046.0116587</v>
      </c>
      <c r="Z23" s="16">
        <f t="shared" si="11"/>
        <v>8.266249467310445</v>
      </c>
      <c r="AA23" s="164">
        <v>1535.4720460116587</v>
      </c>
      <c r="AB23" s="16">
        <f t="shared" si="12"/>
        <v>-4.967887434759177E-08</v>
      </c>
      <c r="AC23" s="16" t="str">
        <f>'All data '!S23</f>
        <v>session 2</v>
      </c>
      <c r="AD23" s="16">
        <f t="shared" si="13"/>
        <v>-8.360418143848847</v>
      </c>
      <c r="AE23" s="2" t="str">
        <f>'All data '!T23</f>
        <v>low Th outer core</v>
      </c>
      <c r="AF23" s="2">
        <f>'All data '!U23</f>
        <v>0</v>
      </c>
      <c r="AG23" s="63">
        <f>'All data '!V23</f>
        <v>1.647</v>
      </c>
      <c r="AH23" s="63">
        <f>'All data '!X23</f>
        <v>0.5335</v>
      </c>
      <c r="AI23" s="63">
        <f>'All data '!W23</f>
        <v>1.0328</v>
      </c>
      <c r="AJ23" s="63">
        <f>'All data '!Y23</f>
        <v>0.21</v>
      </c>
      <c r="AK23" s="66">
        <f>'All data '!Z23</f>
        <v>0.003328</v>
      </c>
      <c r="AL23" s="66">
        <f>'All data '!AA23</f>
        <v>0.0051</v>
      </c>
      <c r="AM23" s="66">
        <f>'All data '!AB23</f>
        <v>0.009394</v>
      </c>
      <c r="AN23" s="66">
        <f>'All data '!AC23</f>
        <v>0.001959</v>
      </c>
      <c r="AO23" s="17">
        <f>'All data '!AD23</f>
        <v>-21500</v>
      </c>
      <c r="AP23" s="17">
        <f>'All data '!AE23</f>
        <v>20212</v>
      </c>
      <c r="AQ23" s="17">
        <f>'All data '!AF23</f>
        <v>112</v>
      </c>
      <c r="AR23" s="4"/>
    </row>
    <row r="24" spans="1:44" ht="12.75">
      <c r="A24" s="4"/>
      <c r="B24" s="4"/>
      <c r="C24" s="4"/>
      <c r="D24" s="9" t="str">
        <f>'All data '!D24</f>
        <v>arr96114a-1tr-8</v>
      </c>
      <c r="E24" s="2">
        <f>'All data '!E24</f>
        <v>18338</v>
      </c>
      <c r="F24" s="2">
        <f>'All data '!F24</f>
        <v>12947</v>
      </c>
      <c r="G24" s="9">
        <f>'All data '!G24</f>
        <v>6958</v>
      </c>
      <c r="H24" s="90">
        <f t="shared" si="5"/>
        <v>7011.92</v>
      </c>
      <c r="I24" s="90">
        <f t="shared" si="6"/>
        <v>6904.08</v>
      </c>
      <c r="J24" s="9">
        <f>'All data '!H24</f>
        <v>2494</v>
      </c>
      <c r="K24" s="83">
        <f t="shared" si="0"/>
        <v>2460.9916</v>
      </c>
      <c r="L24" s="3">
        <f t="shared" si="14"/>
        <v>2460.99159978488</v>
      </c>
      <c r="M24" s="80">
        <f t="shared" si="1"/>
        <v>843.5675334518911</v>
      </c>
      <c r="N24" s="90">
        <f t="shared" si="15"/>
        <v>1482.1902670104794</v>
      </c>
      <c r="O24" s="90">
        <f t="shared" si="7"/>
        <v>135.2337993225091</v>
      </c>
      <c r="P24" s="8">
        <f t="shared" si="16"/>
        <v>1417969040.5954676</v>
      </c>
      <c r="Q24" s="153">
        <f>'All data '!O24</f>
        <v>1424.3526106534482</v>
      </c>
      <c r="R24" s="157">
        <v>1417.9690405954675</v>
      </c>
      <c r="S24" s="16">
        <f t="shared" si="2"/>
        <v>-2.151200533262454E-07</v>
      </c>
      <c r="T24" s="83">
        <f t="shared" si="3"/>
        <v>2460.9916</v>
      </c>
      <c r="U24" s="3">
        <f t="shared" si="17"/>
        <v>2460.991599586528</v>
      </c>
      <c r="V24" s="80">
        <f t="shared" si="4"/>
        <v>851.4717978701723</v>
      </c>
      <c r="W24" s="90">
        <f t="shared" si="8"/>
        <v>1474.1164205749437</v>
      </c>
      <c r="X24" s="90">
        <f t="shared" si="9"/>
        <v>135.40338114141215</v>
      </c>
      <c r="Y24" s="82">
        <f t="shared" si="10"/>
        <v>1430796062.711241</v>
      </c>
      <c r="Z24" s="16">
        <f t="shared" si="11"/>
        <v>6.383570057980705</v>
      </c>
      <c r="AA24" s="164">
        <v>1430.7960627112411</v>
      </c>
      <c r="AB24" s="16">
        <f t="shared" si="12"/>
        <v>-4.134717528359033E-07</v>
      </c>
      <c r="AC24" s="16" t="str">
        <f>'All data '!S24</f>
        <v>session 2</v>
      </c>
      <c r="AD24" s="16">
        <f t="shared" si="13"/>
        <v>-6.443452057792911</v>
      </c>
      <c r="AE24" s="2" t="str">
        <f>'All data '!T24</f>
        <v>low Th outer core</v>
      </c>
      <c r="AF24" s="2">
        <f>'All data '!U24</f>
        <v>0</v>
      </c>
      <c r="AG24" s="63">
        <f>'All data '!V24</f>
        <v>1.8338</v>
      </c>
      <c r="AH24" s="63">
        <f>'All data '!X24</f>
        <v>0.6958</v>
      </c>
      <c r="AI24" s="63">
        <f>'All data '!W24</f>
        <v>1.2947</v>
      </c>
      <c r="AJ24" s="63">
        <f>'All data '!Y24</f>
        <v>0.2494</v>
      </c>
      <c r="AK24" s="66">
        <f>'All data '!Z24</f>
        <v>0.00359</v>
      </c>
      <c r="AL24" s="66">
        <f>'All data '!AA24</f>
        <v>0.005392</v>
      </c>
      <c r="AM24" s="66">
        <f>'All data '!AB24</f>
        <v>0.010266</v>
      </c>
      <c r="AN24" s="66">
        <f>'All data '!AC24</f>
        <v>0.002034</v>
      </c>
      <c r="AO24" s="17">
        <f>'All data '!AD24</f>
        <v>-21495</v>
      </c>
      <c r="AP24" s="17">
        <f>'All data '!AE24</f>
        <v>20214</v>
      </c>
      <c r="AQ24" s="17">
        <f>'All data '!AF24</f>
        <v>112</v>
      </c>
      <c r="AR24" s="4"/>
    </row>
    <row r="25" spans="1:44" ht="12.75">
      <c r="A25" s="4"/>
      <c r="B25" s="4"/>
      <c r="C25" s="4"/>
      <c r="D25" s="9" t="str">
        <f>'All data '!D25</f>
        <v>arr96114a-1tr-9</v>
      </c>
      <c r="E25" s="2">
        <f>'All data '!E25</f>
        <v>16897</v>
      </c>
      <c r="F25" s="2">
        <f>'All data '!F25</f>
        <v>13595</v>
      </c>
      <c r="G25" s="9">
        <f>'All data '!G25</f>
        <v>6555</v>
      </c>
      <c r="H25" s="90">
        <f t="shared" si="5"/>
        <v>6608.39</v>
      </c>
      <c r="I25" s="90">
        <f t="shared" si="6"/>
        <v>6501.61</v>
      </c>
      <c r="J25" s="9">
        <f>'All data '!H25</f>
        <v>2454</v>
      </c>
      <c r="K25" s="83">
        <f t="shared" si="0"/>
        <v>2423.5854</v>
      </c>
      <c r="L25" s="3">
        <f t="shared" si="14"/>
        <v>2423.5853998252715</v>
      </c>
      <c r="M25" s="80">
        <f t="shared" si="1"/>
        <v>890.3399413362735</v>
      </c>
      <c r="N25" s="90">
        <f t="shared" si="15"/>
        <v>1404.6166942919067</v>
      </c>
      <c r="O25" s="90">
        <f t="shared" si="7"/>
        <v>128.6287641970912</v>
      </c>
      <c r="P25" s="8">
        <f t="shared" si="16"/>
        <v>1425004432.3370218</v>
      </c>
      <c r="Q25" s="153">
        <f>'All data '!O25</f>
        <v>1431.5081617542671</v>
      </c>
      <c r="R25" s="157">
        <v>1425.0044323370219</v>
      </c>
      <c r="S25" s="16">
        <f t="shared" si="2"/>
        <v>-1.7472848412580788E-07</v>
      </c>
      <c r="T25" s="83">
        <f t="shared" si="3"/>
        <v>2423.5854</v>
      </c>
      <c r="U25" s="3">
        <f t="shared" si="17"/>
        <v>2423.5853998071866</v>
      </c>
      <c r="V25" s="80">
        <f t="shared" si="4"/>
        <v>898.7997384407809</v>
      </c>
      <c r="W25" s="90">
        <f t="shared" si="8"/>
        <v>1396.0617099158258</v>
      </c>
      <c r="X25" s="90">
        <f t="shared" si="9"/>
        <v>128.72395145058016</v>
      </c>
      <c r="Y25" s="82">
        <f t="shared" si="10"/>
        <v>1438073978.0911894</v>
      </c>
      <c r="Z25" s="16">
        <f t="shared" si="11"/>
        <v>6.5037294172452675</v>
      </c>
      <c r="AA25" s="164">
        <v>1438.0739780911895</v>
      </c>
      <c r="AB25" s="16">
        <f t="shared" si="12"/>
        <v>-1.9281333152321167E-07</v>
      </c>
      <c r="AC25" s="16" t="str">
        <f>'All data '!S25</f>
        <v>session 2</v>
      </c>
      <c r="AD25" s="16">
        <f t="shared" si="13"/>
        <v>-6.565816336922353</v>
      </c>
      <c r="AE25" s="2" t="str">
        <f>'All data '!T25</f>
        <v>low Th outer core</v>
      </c>
      <c r="AF25" s="2">
        <f>'All data '!U25</f>
        <v>0</v>
      </c>
      <c r="AG25" s="63">
        <f>'All data '!V25</f>
        <v>1.6897</v>
      </c>
      <c r="AH25" s="63">
        <f>'All data '!X25</f>
        <v>0.6555</v>
      </c>
      <c r="AI25" s="63">
        <f>'All data '!W25</f>
        <v>1.3595</v>
      </c>
      <c r="AJ25" s="63">
        <f>'All data '!Y25</f>
        <v>0.2454</v>
      </c>
      <c r="AK25" s="66">
        <f>'All data '!Z25</f>
        <v>0.003392</v>
      </c>
      <c r="AL25" s="66">
        <f>'All data '!AA25</f>
        <v>0.005339</v>
      </c>
      <c r="AM25" s="66">
        <f>'All data '!AB25</f>
        <v>0.010479</v>
      </c>
      <c r="AN25" s="66">
        <f>'All data '!AC25</f>
        <v>0.002023</v>
      </c>
      <c r="AO25" s="17">
        <f>'All data '!AD25</f>
        <v>-21494</v>
      </c>
      <c r="AP25" s="17">
        <f>'All data '!AE25</f>
        <v>20211</v>
      </c>
      <c r="AQ25" s="17">
        <f>'All data '!AF25</f>
        <v>112</v>
      </c>
      <c r="AR25" s="4"/>
    </row>
    <row r="26" spans="1:44" ht="12.75">
      <c r="A26" s="4"/>
      <c r="B26" s="4"/>
      <c r="C26" s="4"/>
      <c r="D26" s="9" t="str">
        <f>'All data '!D26</f>
        <v>arr96114a-1tr-14</v>
      </c>
      <c r="E26" s="2">
        <f>'All data '!E26</f>
        <v>16955</v>
      </c>
      <c r="F26" s="2">
        <f>'All data '!F26</f>
        <v>11027</v>
      </c>
      <c r="G26" s="9">
        <f>'All data '!G26</f>
        <v>6124.000000000001</v>
      </c>
      <c r="H26" s="90">
        <f t="shared" si="5"/>
        <v>6176.410000000001</v>
      </c>
      <c r="I26" s="90">
        <f t="shared" si="6"/>
        <v>6071.590000000001</v>
      </c>
      <c r="J26" s="9">
        <f>'All data '!H26</f>
        <v>2267</v>
      </c>
      <c r="K26" s="83">
        <f t="shared" si="0"/>
        <v>2236.481</v>
      </c>
      <c r="L26" s="3">
        <f t="shared" si="14"/>
        <v>2236.4809998748947</v>
      </c>
      <c r="M26" s="80">
        <f t="shared" si="1"/>
        <v>747.045257209631</v>
      </c>
      <c r="N26" s="90">
        <f t="shared" si="15"/>
        <v>1361.6052718702817</v>
      </c>
      <c r="O26" s="90">
        <f t="shared" si="7"/>
        <v>127.83047079498174</v>
      </c>
      <c r="P26" s="8">
        <f t="shared" si="16"/>
        <v>1472360862.1181364</v>
      </c>
      <c r="Q26" s="153">
        <f>'All data '!O26</f>
        <v>1479.7257688104066</v>
      </c>
      <c r="R26" s="157">
        <v>1472.3608621181363</v>
      </c>
      <c r="S26" s="16">
        <f t="shared" si="2"/>
        <v>-1.2510554370237514E-07</v>
      </c>
      <c r="T26" s="83">
        <f t="shared" si="3"/>
        <v>2236.481</v>
      </c>
      <c r="U26" s="3">
        <f t="shared" si="17"/>
        <v>2236.4809998971295</v>
      </c>
      <c r="V26" s="80">
        <f t="shared" si="4"/>
        <v>754.8376310611777</v>
      </c>
      <c r="W26" s="90">
        <f t="shared" si="8"/>
        <v>1353.5708271478056</v>
      </c>
      <c r="X26" s="90">
        <f t="shared" si="9"/>
        <v>128.07254168814606</v>
      </c>
      <c r="Y26" s="82">
        <f t="shared" si="10"/>
        <v>1487167483.3012037</v>
      </c>
      <c r="Z26" s="16">
        <f t="shared" si="11"/>
        <v>7.364906692270324</v>
      </c>
      <c r="AA26" s="164">
        <v>1487.1674833012037</v>
      </c>
      <c r="AB26" s="16">
        <f t="shared" si="12"/>
        <v>-1.0287067198078148E-07</v>
      </c>
      <c r="AC26" s="16" t="str">
        <f>'All data '!S26</f>
        <v>session 2</v>
      </c>
      <c r="AD26" s="16">
        <f t="shared" si="13"/>
        <v>-7.44171449079704</v>
      </c>
      <c r="AE26" s="2" t="str">
        <f>'All data '!T26</f>
        <v>low Th outer core</v>
      </c>
      <c r="AF26" s="2">
        <f>'All data '!U26</f>
        <v>0</v>
      </c>
      <c r="AG26" s="63">
        <f>'All data '!V26</f>
        <v>1.6955</v>
      </c>
      <c r="AH26" s="63">
        <f>'All data '!X26</f>
        <v>0.6124</v>
      </c>
      <c r="AI26" s="63">
        <f>'All data '!W26</f>
        <v>1.1027</v>
      </c>
      <c r="AJ26" s="63">
        <f>'All data '!Y26</f>
        <v>0.2267</v>
      </c>
      <c r="AK26" s="66">
        <f>'All data '!Z26</f>
        <v>0.003391</v>
      </c>
      <c r="AL26" s="66">
        <f>'All data '!AA26</f>
        <v>0.005241</v>
      </c>
      <c r="AM26" s="66">
        <f>'All data '!AB26</f>
        <v>0.009638</v>
      </c>
      <c r="AN26" s="66">
        <f>'All data '!AC26</f>
        <v>0.001992</v>
      </c>
      <c r="AO26" s="17">
        <f>'All data '!AD26</f>
        <v>-21531</v>
      </c>
      <c r="AP26" s="17">
        <f>'All data '!AE26</f>
        <v>20182</v>
      </c>
      <c r="AQ26" s="17">
        <f>'All data '!AF26</f>
        <v>112</v>
      </c>
      <c r="AR26" s="4"/>
    </row>
    <row r="27" spans="1:44" ht="12.75">
      <c r="A27" s="4"/>
      <c r="B27" s="4"/>
      <c r="C27" s="4"/>
      <c r="D27" s="9" t="str">
        <f>'All data '!D27</f>
        <v>arr96114a-1tr-15</v>
      </c>
      <c r="E27" s="2">
        <f>'All data '!E27</f>
        <v>16274</v>
      </c>
      <c r="F27" s="2">
        <f>'All data '!F27</f>
        <v>12525</v>
      </c>
      <c r="G27" s="9">
        <f>'All data '!G27</f>
        <v>6018</v>
      </c>
      <c r="H27" s="90">
        <f t="shared" si="5"/>
        <v>6070.22</v>
      </c>
      <c r="I27" s="90">
        <f t="shared" si="6"/>
        <v>5965.78</v>
      </c>
      <c r="J27" s="9">
        <f>'All data '!H27</f>
        <v>2353</v>
      </c>
      <c r="K27" s="83">
        <f t="shared" si="0"/>
        <v>2323.7068</v>
      </c>
      <c r="L27" s="3">
        <f t="shared" si="14"/>
        <v>2323.7068001867056</v>
      </c>
      <c r="M27" s="80">
        <f t="shared" si="1"/>
        <v>852.3470804235485</v>
      </c>
      <c r="N27" s="90">
        <f t="shared" si="15"/>
        <v>1344.6914017976471</v>
      </c>
      <c r="O27" s="90">
        <f t="shared" si="7"/>
        <v>126.66831796551</v>
      </c>
      <c r="P27" s="8">
        <f t="shared" si="16"/>
        <v>1478747491.9897835</v>
      </c>
      <c r="Q27" s="153">
        <f>'All data '!O27</f>
        <v>1485.9022652034344</v>
      </c>
      <c r="R27" s="157">
        <v>1478.7474919897836</v>
      </c>
      <c r="S27" s="16">
        <f t="shared" si="2"/>
        <v>1.8670561985345557E-07</v>
      </c>
      <c r="T27" s="83">
        <f t="shared" si="3"/>
        <v>2323.7068</v>
      </c>
      <c r="U27" s="3">
        <f t="shared" si="17"/>
        <v>2323.706800197984</v>
      </c>
      <c r="V27" s="80">
        <f t="shared" si="4"/>
        <v>860.9468846619702</v>
      </c>
      <c r="W27" s="90">
        <f t="shared" si="8"/>
        <v>1335.9554064967435</v>
      </c>
      <c r="X27" s="90">
        <f t="shared" si="9"/>
        <v>126.8045090392706</v>
      </c>
      <c r="Y27" s="82">
        <f t="shared" si="10"/>
        <v>1493129572.785892</v>
      </c>
      <c r="Z27" s="16">
        <f t="shared" si="11"/>
        <v>7.154773213650742</v>
      </c>
      <c r="AA27" s="164">
        <v>1493.129572785892</v>
      </c>
      <c r="AB27" s="16">
        <f t="shared" si="12"/>
        <v>1.9798426365014166E-07</v>
      </c>
      <c r="AC27" s="16" t="str">
        <f>'All data '!S27</f>
        <v>session 2</v>
      </c>
      <c r="AD27" s="16">
        <f t="shared" si="13"/>
        <v>-7.22730758245757</v>
      </c>
      <c r="AE27" s="2" t="str">
        <f>'All data '!T27</f>
        <v>low Th outer core</v>
      </c>
      <c r="AF27" s="2">
        <f>'All data '!U27</f>
        <v>0</v>
      </c>
      <c r="AG27" s="63">
        <f>'All data '!V27</f>
        <v>1.6274</v>
      </c>
      <c r="AH27" s="63">
        <f>'All data '!X27</f>
        <v>0.6018</v>
      </c>
      <c r="AI27" s="63">
        <f>'All data '!W27</f>
        <v>1.2525</v>
      </c>
      <c r="AJ27" s="63">
        <f>'All data '!Y27</f>
        <v>0.2353</v>
      </c>
      <c r="AK27" s="66">
        <f>'All data '!Z27</f>
        <v>0.003296</v>
      </c>
      <c r="AL27" s="66">
        <f>'All data '!AA27</f>
        <v>0.005222</v>
      </c>
      <c r="AM27" s="66">
        <f>'All data '!AB27</f>
        <v>0.010097</v>
      </c>
      <c r="AN27" s="66">
        <f>'All data '!AC27</f>
        <v>0.002015</v>
      </c>
      <c r="AO27" s="17">
        <f>'All data '!AD27</f>
        <v>-21537</v>
      </c>
      <c r="AP27" s="17">
        <f>'All data '!AE27</f>
        <v>20171</v>
      </c>
      <c r="AQ27" s="17">
        <f>'All data '!AF27</f>
        <v>112</v>
      </c>
      <c r="AR27" s="4"/>
    </row>
    <row r="28" spans="1:44" ht="12.75">
      <c r="A28" s="4"/>
      <c r="B28" s="4"/>
      <c r="C28" s="4"/>
      <c r="D28" s="9" t="str">
        <f>'All data '!D28</f>
        <v>arr96114a-1tr-16</v>
      </c>
      <c r="E28" s="2">
        <f>'All data '!E28</f>
        <v>16377</v>
      </c>
      <c r="F28" s="2">
        <f>'All data '!F28</f>
        <v>17037</v>
      </c>
      <c r="G28" s="9">
        <f>'All data '!G28</f>
        <v>6465.999999999999</v>
      </c>
      <c r="H28" s="90">
        <f t="shared" si="5"/>
        <v>6519.2699999999995</v>
      </c>
      <c r="I28" s="90">
        <f t="shared" si="6"/>
        <v>6412.729999999999</v>
      </c>
      <c r="J28" s="9">
        <f>'All data '!H28</f>
        <v>2658</v>
      </c>
      <c r="K28" s="83">
        <f t="shared" si="0"/>
        <v>2628.5214</v>
      </c>
      <c r="L28" s="3">
        <f t="shared" si="14"/>
        <v>2628.5213996847647</v>
      </c>
      <c r="M28" s="80">
        <f t="shared" si="1"/>
        <v>1115.8344139221276</v>
      </c>
      <c r="N28" s="90">
        <f t="shared" si="15"/>
        <v>1385.7771536753335</v>
      </c>
      <c r="O28" s="90">
        <f t="shared" si="7"/>
        <v>126.90983208730374</v>
      </c>
      <c r="P28" s="8">
        <f t="shared" si="16"/>
        <v>1425099428.9830966</v>
      </c>
      <c r="Q28" s="153">
        <f>'All data '!O28</f>
        <v>1431.1248649609556</v>
      </c>
      <c r="R28" s="157">
        <v>1425.0994289830967</v>
      </c>
      <c r="S28" s="16">
        <f t="shared" si="2"/>
        <v>-3.152354111080058E-07</v>
      </c>
      <c r="T28" s="83">
        <f t="shared" si="3"/>
        <v>2628.5214</v>
      </c>
      <c r="U28" s="3">
        <f t="shared" si="17"/>
        <v>2628.5213997022556</v>
      </c>
      <c r="V28" s="80">
        <f t="shared" si="4"/>
        <v>1125.6531337117715</v>
      </c>
      <c r="W28" s="90">
        <f t="shared" si="8"/>
        <v>1376.0475956804898</v>
      </c>
      <c r="X28" s="90">
        <f t="shared" si="9"/>
        <v>126.82067030999406</v>
      </c>
      <c r="Y28" s="82">
        <f t="shared" si="10"/>
        <v>1437204011.8448193</v>
      </c>
      <c r="Z28" s="16">
        <f t="shared" si="11"/>
        <v>6.025435977858933</v>
      </c>
      <c r="AA28" s="164">
        <v>1437.2040118448192</v>
      </c>
      <c r="AB28" s="16">
        <f t="shared" si="12"/>
        <v>-2.977444637508597E-07</v>
      </c>
      <c r="AC28" s="16" t="str">
        <f>'All data '!S28</f>
        <v>session 2</v>
      </c>
      <c r="AD28" s="16">
        <f t="shared" si="13"/>
        <v>-6.0791468838635865</v>
      </c>
      <c r="AE28" s="2" t="str">
        <f>'All data '!T28</f>
        <v>low Th outer core</v>
      </c>
      <c r="AF28" s="2">
        <f>'All data '!U28</f>
        <v>0</v>
      </c>
      <c r="AG28" s="63">
        <f>'All data '!V28</f>
        <v>1.6377</v>
      </c>
      <c r="AH28" s="63">
        <f>'All data '!X28</f>
        <v>0.6466</v>
      </c>
      <c r="AI28" s="63">
        <f>'All data '!W28</f>
        <v>1.7037</v>
      </c>
      <c r="AJ28" s="63">
        <f>'All data '!Y28</f>
        <v>0.2658</v>
      </c>
      <c r="AK28" s="66">
        <f>'All data '!Z28</f>
        <v>0.003322</v>
      </c>
      <c r="AL28" s="66">
        <f>'All data '!AA28</f>
        <v>0.005327</v>
      </c>
      <c r="AM28" s="66">
        <f>'All data '!AB28</f>
        <v>0.0116</v>
      </c>
      <c r="AN28" s="66">
        <f>'All data '!AC28</f>
        <v>0.002064</v>
      </c>
      <c r="AO28" s="17">
        <f>'All data '!AD28</f>
        <v>-21530</v>
      </c>
      <c r="AP28" s="17">
        <f>'All data '!AE28</f>
        <v>20174</v>
      </c>
      <c r="AQ28" s="17">
        <f>'All data '!AF28</f>
        <v>112</v>
      </c>
      <c r="AR28" s="4"/>
    </row>
    <row r="29" spans="1:44" ht="12.75">
      <c r="A29" s="4"/>
      <c r="B29" s="4"/>
      <c r="C29" s="4"/>
      <c r="D29" s="9" t="str">
        <f>'All data '!D29</f>
        <v>arr96114a-1tr-17</v>
      </c>
      <c r="E29" s="2">
        <f>'All data '!E29</f>
        <v>16972</v>
      </c>
      <c r="F29" s="2">
        <f>'All data '!F29</f>
        <v>15148</v>
      </c>
      <c r="G29" s="9">
        <f>'All data '!G29</f>
        <v>6810.000000000001</v>
      </c>
      <c r="H29" s="90">
        <f t="shared" si="5"/>
        <v>6863.790000000001</v>
      </c>
      <c r="I29" s="90">
        <f t="shared" si="6"/>
        <v>6756.210000000001</v>
      </c>
      <c r="J29" s="9">
        <f>'All data '!H29</f>
        <v>2596</v>
      </c>
      <c r="K29" s="83">
        <f t="shared" si="0"/>
        <v>2565.4504</v>
      </c>
      <c r="L29" s="3">
        <f t="shared" si="14"/>
        <v>2565.450399767655</v>
      </c>
      <c r="M29" s="80">
        <f t="shared" si="1"/>
        <v>985.2806471694961</v>
      </c>
      <c r="N29" s="90">
        <f t="shared" si="15"/>
        <v>1448.1995646588623</v>
      </c>
      <c r="O29" s="90">
        <f t="shared" si="7"/>
        <v>131.97018793929684</v>
      </c>
      <c r="P29" s="8">
        <f t="shared" si="16"/>
        <v>1415618544.9309409</v>
      </c>
      <c r="Q29" s="153">
        <f>'All data '!O29</f>
        <v>1421.73734079507</v>
      </c>
      <c r="R29" s="157">
        <v>1415.618544930941</v>
      </c>
      <c r="S29" s="16">
        <f t="shared" si="2"/>
        <v>-2.3234497348312289E-07</v>
      </c>
      <c r="T29" s="83">
        <f t="shared" si="3"/>
        <v>2565.4504</v>
      </c>
      <c r="U29" s="3">
        <f t="shared" si="17"/>
        <v>2565.4503996113567</v>
      </c>
      <c r="V29" s="80">
        <f t="shared" si="4"/>
        <v>994.1424875391582</v>
      </c>
      <c r="W29" s="90">
        <f t="shared" si="8"/>
        <v>1439.3020032853306</v>
      </c>
      <c r="X29" s="90">
        <f t="shared" si="9"/>
        <v>132.00590878686805</v>
      </c>
      <c r="Y29" s="82">
        <f t="shared" si="10"/>
        <v>1427911559.5974007</v>
      </c>
      <c r="Z29" s="16">
        <f t="shared" si="11"/>
        <v>6.11879586412897</v>
      </c>
      <c r="AA29" s="164">
        <v>1427.9115595974006</v>
      </c>
      <c r="AB29" s="16">
        <f t="shared" si="12"/>
        <v>-3.8864345697220415E-07</v>
      </c>
      <c r="AC29" s="16" t="str">
        <f>'All data '!S29</f>
        <v>session 2</v>
      </c>
      <c r="AD29" s="16">
        <f t="shared" si="13"/>
        <v>-6.174218802330643</v>
      </c>
      <c r="AE29" s="2" t="str">
        <f>'All data '!T29</f>
        <v>low Th outer core2</v>
      </c>
      <c r="AF29" s="2">
        <f>'All data '!U29</f>
        <v>0</v>
      </c>
      <c r="AG29" s="63">
        <f>'All data '!V29</f>
        <v>1.6972</v>
      </c>
      <c r="AH29" s="63">
        <f>'All data '!X29</f>
        <v>0.681</v>
      </c>
      <c r="AI29" s="63">
        <f>'All data '!W29</f>
        <v>1.5148</v>
      </c>
      <c r="AJ29" s="63">
        <f>'All data '!Y29</f>
        <v>0.2596</v>
      </c>
      <c r="AK29" s="66">
        <f>'All data '!Z29</f>
        <v>0.003403</v>
      </c>
      <c r="AL29" s="66">
        <f>'All data '!AA29</f>
        <v>0.005379</v>
      </c>
      <c r="AM29" s="66">
        <f>'All data '!AB29</f>
        <v>0.010997</v>
      </c>
      <c r="AN29" s="66">
        <f>'All data '!AC29</f>
        <v>0.002047</v>
      </c>
      <c r="AO29" s="17">
        <f>'All data '!AD29</f>
        <v>-21507</v>
      </c>
      <c r="AP29" s="17">
        <f>'All data '!AE29</f>
        <v>20173</v>
      </c>
      <c r="AQ29" s="17">
        <f>'All data '!AF29</f>
        <v>112</v>
      </c>
      <c r="AR29" s="4"/>
    </row>
    <row r="30" spans="1:44" ht="12.75">
      <c r="A30" s="4"/>
      <c r="B30" s="4"/>
      <c r="C30" s="4"/>
      <c r="D30" s="9" t="str">
        <f>'All data '!D30</f>
        <v>arr96114a-1tr-18</v>
      </c>
      <c r="E30" s="2">
        <f>'All data '!E30</f>
        <v>17011</v>
      </c>
      <c r="F30" s="2">
        <f>'All data '!F30</f>
        <v>24067</v>
      </c>
      <c r="G30" s="9">
        <f>'All data '!G30</f>
        <v>5888</v>
      </c>
      <c r="H30" s="90">
        <f t="shared" si="5"/>
        <v>5940.74</v>
      </c>
      <c r="I30" s="90">
        <f t="shared" si="6"/>
        <v>5835.26</v>
      </c>
      <c r="J30" s="9">
        <f>'All data '!H30</f>
        <v>2945</v>
      </c>
      <c r="K30" s="83">
        <f t="shared" si="0"/>
        <v>2914.3802</v>
      </c>
      <c r="L30" s="3">
        <f t="shared" si="14"/>
        <v>2914.3801999478824</v>
      </c>
      <c r="M30" s="80">
        <f t="shared" si="1"/>
        <v>1556.0173204467055</v>
      </c>
      <c r="N30" s="90">
        <f t="shared" si="15"/>
        <v>1245.3619962676146</v>
      </c>
      <c r="O30" s="90">
        <f t="shared" si="7"/>
        <v>113.00088323356195</v>
      </c>
      <c r="P30" s="8">
        <f t="shared" si="16"/>
        <v>1407418256.5413322</v>
      </c>
      <c r="Q30" s="153">
        <f>'All data '!O30</f>
        <v>1412.7335574859808</v>
      </c>
      <c r="R30" s="157">
        <v>1407.4182565413323</v>
      </c>
      <c r="S30" s="16">
        <f t="shared" si="2"/>
        <v>-5.211768439039588E-08</v>
      </c>
      <c r="T30" s="83">
        <f t="shared" si="3"/>
        <v>2914.3802</v>
      </c>
      <c r="U30" s="3">
        <f t="shared" si="17"/>
        <v>2914.380199913575</v>
      </c>
      <c r="V30" s="80">
        <f t="shared" si="4"/>
        <v>1568.2366466009576</v>
      </c>
      <c r="W30" s="90">
        <f t="shared" si="8"/>
        <v>1233.5850576951034</v>
      </c>
      <c r="X30" s="90">
        <f t="shared" si="9"/>
        <v>112.55849561751405</v>
      </c>
      <c r="Y30" s="82">
        <f t="shared" si="10"/>
        <v>1418091801.1628547</v>
      </c>
      <c r="Z30" s="16">
        <f t="shared" si="11"/>
        <v>5.31530094464847</v>
      </c>
      <c r="AA30" s="164">
        <v>1418.0918011628546</v>
      </c>
      <c r="AB30" s="16">
        <f t="shared" si="12"/>
        <v>-8.642518878332339E-08</v>
      </c>
      <c r="AC30" s="16" t="str">
        <f>'All data '!S30</f>
        <v>session 2</v>
      </c>
      <c r="AD30" s="16">
        <f t="shared" si="13"/>
        <v>-5.358243676873826</v>
      </c>
      <c r="AE30" s="2" t="str">
        <f>'All data '!T30</f>
        <v>low Th outer core2</v>
      </c>
      <c r="AF30" s="2">
        <f>'All data '!U30</f>
        <v>0</v>
      </c>
      <c r="AG30" s="63">
        <f>'All data '!V30</f>
        <v>1.7011</v>
      </c>
      <c r="AH30" s="63">
        <f>'All data '!X30</f>
        <v>0.5888</v>
      </c>
      <c r="AI30" s="63">
        <f>'All data '!W30</f>
        <v>2.4067</v>
      </c>
      <c r="AJ30" s="63">
        <f>'All data '!Y30</f>
        <v>0.2945</v>
      </c>
      <c r="AK30" s="66">
        <f>'All data '!Z30</f>
        <v>0.003415</v>
      </c>
      <c r="AL30" s="66">
        <f>'All data '!AA30</f>
        <v>0.005274</v>
      </c>
      <c r="AM30" s="66">
        <f>'All data '!AB30</f>
        <v>0.013907</v>
      </c>
      <c r="AN30" s="66">
        <f>'All data '!AC30</f>
        <v>0.002116</v>
      </c>
      <c r="AO30" s="17">
        <f>'All data '!AD30</f>
        <v>-21515</v>
      </c>
      <c r="AP30" s="17">
        <f>'All data '!AE30</f>
        <v>20170</v>
      </c>
      <c r="AQ30" s="17">
        <f>'All data '!AF30</f>
        <v>112</v>
      </c>
      <c r="AR30" s="4"/>
    </row>
    <row r="31" spans="1:44" ht="12.75">
      <c r="A31" s="4"/>
      <c r="B31" s="4"/>
      <c r="C31" s="4"/>
      <c r="D31" s="9" t="str">
        <f>'All data '!D31</f>
        <v>arr96114a-1tr-19</v>
      </c>
      <c r="E31" s="2">
        <f>'All data '!E31</f>
        <v>16940</v>
      </c>
      <c r="F31" s="2">
        <f>'All data '!F31</f>
        <v>17436</v>
      </c>
      <c r="G31" s="9">
        <f>'All data '!G31</f>
        <v>6695</v>
      </c>
      <c r="H31" s="90">
        <f t="shared" si="5"/>
        <v>6748.82</v>
      </c>
      <c r="I31" s="90">
        <f t="shared" si="6"/>
        <v>6641.18</v>
      </c>
      <c r="J31" s="9">
        <f>'All data '!H31</f>
        <v>2713</v>
      </c>
      <c r="K31" s="83">
        <f t="shared" si="0"/>
        <v>2682.508</v>
      </c>
      <c r="L31" s="3">
        <f t="shared" si="14"/>
        <v>2682.507999980183</v>
      </c>
      <c r="M31" s="80">
        <f t="shared" si="1"/>
        <v>1132.028484899114</v>
      </c>
      <c r="N31" s="90">
        <f t="shared" si="15"/>
        <v>1421.143851991778</v>
      </c>
      <c r="O31" s="90">
        <f t="shared" si="7"/>
        <v>129.335663089291</v>
      </c>
      <c r="P31" s="8">
        <f t="shared" si="16"/>
        <v>1413120612.04572</v>
      </c>
      <c r="Q31" s="153">
        <f>'All data '!O31</f>
        <v>1418.9814657074069</v>
      </c>
      <c r="R31" s="157">
        <v>1413.12061204572</v>
      </c>
      <c r="S31" s="16">
        <f t="shared" si="2"/>
        <v>-1.9816980056930333E-08</v>
      </c>
      <c r="T31" s="83">
        <f t="shared" si="3"/>
        <v>2682.508</v>
      </c>
      <c r="U31" s="3">
        <f t="shared" si="17"/>
        <v>2682.507999993141</v>
      </c>
      <c r="V31" s="80">
        <f t="shared" si="4"/>
        <v>1141.7959450267015</v>
      </c>
      <c r="W31" s="90">
        <f t="shared" si="8"/>
        <v>1411.4637705284863</v>
      </c>
      <c r="X31" s="90">
        <f t="shared" si="9"/>
        <v>129.24828443795346</v>
      </c>
      <c r="Y31" s="82">
        <f t="shared" si="10"/>
        <v>1424893521.9590392</v>
      </c>
      <c r="Z31" s="16">
        <f t="shared" si="11"/>
        <v>5.8608536616868605</v>
      </c>
      <c r="AA31" s="164">
        <v>1424.8935219590392</v>
      </c>
      <c r="AB31" s="16">
        <f t="shared" si="12"/>
        <v>-6.858954293420538E-09</v>
      </c>
      <c r="AC31" s="16" t="str">
        <f>'All data '!S31</f>
        <v>session 2</v>
      </c>
      <c r="AD31" s="16">
        <f t="shared" si="13"/>
        <v>-5.912056251632293</v>
      </c>
      <c r="AE31" s="2" t="str">
        <f>'All data '!T31</f>
        <v>low Th outer core2</v>
      </c>
      <c r="AF31" s="2">
        <f>'All data '!U31</f>
        <v>0</v>
      </c>
      <c r="AG31" s="63">
        <f>'All data '!V31</f>
        <v>1.694</v>
      </c>
      <c r="AH31" s="63">
        <f>'All data '!X31</f>
        <v>0.6695</v>
      </c>
      <c r="AI31" s="63">
        <f>'All data '!W31</f>
        <v>1.7436</v>
      </c>
      <c r="AJ31" s="63">
        <f>'All data '!Y31</f>
        <v>0.2713</v>
      </c>
      <c r="AK31" s="66">
        <f>'All data '!Z31</f>
        <v>0.003404</v>
      </c>
      <c r="AL31" s="66">
        <f>'All data '!AA31</f>
        <v>0.005382</v>
      </c>
      <c r="AM31" s="66">
        <f>'All data '!AB31</f>
        <v>0.011699</v>
      </c>
      <c r="AN31" s="66">
        <f>'All data '!AC31</f>
        <v>0.002071</v>
      </c>
      <c r="AO31" s="17">
        <f>'All data '!AD31</f>
        <v>-21505</v>
      </c>
      <c r="AP31" s="17">
        <f>'All data '!AE31</f>
        <v>20178</v>
      </c>
      <c r="AQ31" s="17">
        <f>'All data '!AF31</f>
        <v>112</v>
      </c>
      <c r="AR31" s="4"/>
    </row>
    <row r="32" spans="1:44" ht="12.75">
      <c r="A32" s="4"/>
      <c r="B32" s="4"/>
      <c r="C32" s="4"/>
      <c r="D32" s="9" t="str">
        <f>'All data '!D32</f>
        <v>arr96114a-1tr-20</v>
      </c>
      <c r="E32" s="2">
        <f>'All data '!E32</f>
        <v>17269</v>
      </c>
      <c r="F32" s="2">
        <f>'All data '!F32</f>
        <v>16444</v>
      </c>
      <c r="G32" s="9">
        <f>'All data '!G32</f>
        <v>5620.000000000001</v>
      </c>
      <c r="H32" s="90">
        <f t="shared" si="5"/>
        <v>5671.880000000001</v>
      </c>
      <c r="I32" s="90">
        <f t="shared" si="6"/>
        <v>5568.120000000001</v>
      </c>
      <c r="J32" s="9">
        <f>'All data '!H32</f>
        <v>2395</v>
      </c>
      <c r="K32" s="83">
        <f t="shared" si="0"/>
        <v>2363.9158</v>
      </c>
      <c r="L32" s="3">
        <f t="shared" si="14"/>
        <v>2363.915800225889</v>
      </c>
      <c r="M32" s="80">
        <f t="shared" si="1"/>
        <v>1064.78447447615</v>
      </c>
      <c r="N32" s="90">
        <f t="shared" si="15"/>
        <v>1190.9505046105699</v>
      </c>
      <c r="O32" s="90">
        <f t="shared" si="7"/>
        <v>108.18082113916877</v>
      </c>
      <c r="P32" s="8">
        <f t="shared" si="16"/>
        <v>1409491374.0844834</v>
      </c>
      <c r="Q32" s="153">
        <f>'All data '!O32</f>
        <v>1415.894301460054</v>
      </c>
      <c r="R32" s="157">
        <v>1409.4913740844834</v>
      </c>
      <c r="S32" s="16">
        <f t="shared" si="2"/>
        <v>2.2588892534258775E-07</v>
      </c>
      <c r="T32" s="83">
        <f t="shared" si="3"/>
        <v>2363.9158</v>
      </c>
      <c r="U32" s="3">
        <f t="shared" si="17"/>
        <v>2363.9158003258344</v>
      </c>
      <c r="V32" s="80">
        <f t="shared" si="4"/>
        <v>1074.8510769970535</v>
      </c>
      <c r="W32" s="90">
        <f t="shared" si="8"/>
        <v>1181.0581755679561</v>
      </c>
      <c r="X32" s="90">
        <f t="shared" si="9"/>
        <v>108.00654776082482</v>
      </c>
      <c r="Y32" s="82">
        <f t="shared" si="10"/>
        <v>1422358771.294376</v>
      </c>
      <c r="Z32" s="16">
        <f t="shared" si="11"/>
        <v>6.402927375570698</v>
      </c>
      <c r="AA32" s="164">
        <v>1422.3587712943759</v>
      </c>
      <c r="AB32" s="16">
        <f t="shared" si="12"/>
        <v>3.258342076151166E-07</v>
      </c>
      <c r="AC32" s="16" t="str">
        <f>'All data '!S32</f>
        <v>session 2</v>
      </c>
      <c r="AD32" s="16">
        <f t="shared" si="13"/>
        <v>-6.46446983432179</v>
      </c>
      <c r="AE32" s="2" t="str">
        <f>'All data '!T32</f>
        <v>low Th outer core2</v>
      </c>
      <c r="AF32" s="2">
        <f>'All data '!U32</f>
        <v>0</v>
      </c>
      <c r="AG32" s="63">
        <f>'All data '!V32</f>
        <v>1.7269</v>
      </c>
      <c r="AH32" s="63">
        <f>'All data '!X32</f>
        <v>0.562</v>
      </c>
      <c r="AI32" s="63">
        <f>'All data '!W32</f>
        <v>1.6444</v>
      </c>
      <c r="AJ32" s="63">
        <f>'All data '!Y32</f>
        <v>0.2395</v>
      </c>
      <c r="AK32" s="66">
        <f>'All data '!Z32</f>
        <v>0.003443</v>
      </c>
      <c r="AL32" s="66">
        <f>'All data '!AA32</f>
        <v>0.005188</v>
      </c>
      <c r="AM32" s="66">
        <f>'All data '!AB32</f>
        <v>0.01139</v>
      </c>
      <c r="AN32" s="66">
        <f>'All data '!AC32</f>
        <v>0.002015</v>
      </c>
      <c r="AO32" s="17">
        <f>'All data '!AD32</f>
        <v>-21504</v>
      </c>
      <c r="AP32" s="17">
        <f>'All data '!AE32</f>
        <v>20173</v>
      </c>
      <c r="AQ32" s="17">
        <f>'All data '!AF32</f>
        <v>112</v>
      </c>
      <c r="AR32" s="4"/>
    </row>
    <row r="33" spans="1:44" ht="12.75">
      <c r="A33" s="4"/>
      <c r="B33" s="4"/>
      <c r="C33" s="4"/>
      <c r="D33" s="9" t="str">
        <f>'All data '!D33</f>
        <v>arr96114a-1tr-5</v>
      </c>
      <c r="E33" s="2">
        <f>'All data '!E33</f>
        <v>17239</v>
      </c>
      <c r="F33" s="2">
        <f>'All data '!F33</f>
        <v>11162</v>
      </c>
      <c r="G33" s="9">
        <f>'All data '!G33</f>
        <v>5528</v>
      </c>
      <c r="H33" s="90">
        <f t="shared" si="5"/>
        <v>5579.59</v>
      </c>
      <c r="I33" s="90">
        <f t="shared" si="6"/>
        <v>5476.41</v>
      </c>
      <c r="J33" s="9">
        <f>'All data '!H33</f>
        <v>2031</v>
      </c>
      <c r="K33" s="83">
        <f t="shared" si="0"/>
        <v>1999.9698</v>
      </c>
      <c r="L33" s="3">
        <f t="shared" si="14"/>
        <v>1999.9697995474214</v>
      </c>
      <c r="M33" s="80">
        <f t="shared" si="1"/>
        <v>722.5020156931134</v>
      </c>
      <c r="N33" s="90">
        <f t="shared" si="15"/>
        <v>1171.1160220835827</v>
      </c>
      <c r="O33" s="90">
        <f t="shared" si="7"/>
        <v>106.3517617707252</v>
      </c>
      <c r="P33" s="8">
        <f t="shared" si="16"/>
        <v>1408998660.3037074</v>
      </c>
      <c r="Q33" s="153">
        <f>'All data '!O33</f>
        <v>1416.4412370619707</v>
      </c>
      <c r="R33" s="157">
        <v>1408.9986603037073</v>
      </c>
      <c r="S33" s="16">
        <f t="shared" si="2"/>
        <v>-4.5257866077008657E-07</v>
      </c>
      <c r="T33" s="83">
        <f t="shared" si="3"/>
        <v>1999.9698</v>
      </c>
      <c r="U33" s="3">
        <f t="shared" si="17"/>
        <v>1999.969799424541</v>
      </c>
      <c r="V33" s="80">
        <f t="shared" si="4"/>
        <v>730.4504844146221</v>
      </c>
      <c r="W33" s="90">
        <f t="shared" si="8"/>
        <v>1163.0683950920093</v>
      </c>
      <c r="X33" s="90">
        <f t="shared" si="9"/>
        <v>106.45091991790936</v>
      </c>
      <c r="Y33" s="82">
        <f t="shared" si="10"/>
        <v>1423966003.9467146</v>
      </c>
      <c r="Z33" s="16">
        <f t="shared" si="11"/>
        <v>7.442576758263385</v>
      </c>
      <c r="AA33" s="164">
        <v>1423.9660039467146</v>
      </c>
      <c r="AB33" s="16">
        <f t="shared" si="12"/>
        <v>-5.754591256845742E-07</v>
      </c>
      <c r="AC33" s="16" t="str">
        <f>'All data '!S33</f>
        <v>session 2</v>
      </c>
      <c r="AD33" s="16">
        <f t="shared" si="13"/>
        <v>-7.52476688474394</v>
      </c>
      <c r="AE33" s="2" t="str">
        <f>'All data '!T33</f>
        <v>low Th outer rim</v>
      </c>
      <c r="AF33" s="2">
        <f>'All data '!U33</f>
        <v>0</v>
      </c>
      <c r="AG33" s="63">
        <f>'All data '!V33</f>
        <v>1.7239</v>
      </c>
      <c r="AH33" s="63">
        <f>'All data '!X33</f>
        <v>0.5528</v>
      </c>
      <c r="AI33" s="63">
        <f>'All data '!W33</f>
        <v>1.1162</v>
      </c>
      <c r="AJ33" s="63">
        <f>'All data '!Y33</f>
        <v>0.2031</v>
      </c>
      <c r="AK33" s="66">
        <f>'All data '!Z33</f>
        <v>0.003433</v>
      </c>
      <c r="AL33" s="66">
        <f>'All data '!AA33</f>
        <v>0.005159</v>
      </c>
      <c r="AM33" s="66">
        <f>'All data '!AB33</f>
        <v>0.009702</v>
      </c>
      <c r="AN33" s="66">
        <f>'All data '!AC33</f>
        <v>0.001939</v>
      </c>
      <c r="AO33" s="17">
        <f>'All data '!AD33</f>
        <v>-21497</v>
      </c>
      <c r="AP33" s="17">
        <f>'All data '!AE33</f>
        <v>20229</v>
      </c>
      <c r="AQ33" s="17">
        <f>'All data '!AF33</f>
        <v>112</v>
      </c>
      <c r="AR33" s="4"/>
    </row>
    <row r="34" spans="1:44" ht="12.75">
      <c r="A34" s="4"/>
      <c r="B34" s="4"/>
      <c r="C34" s="4"/>
      <c r="D34" s="11" t="str">
        <f>'All data '!D34</f>
        <v>arr96114a-1tr-6</v>
      </c>
      <c r="E34" s="2">
        <f>'All data '!E34</f>
        <v>16402</v>
      </c>
      <c r="F34" s="2">
        <f>'All data '!F34</f>
        <v>20701</v>
      </c>
      <c r="G34" s="11">
        <f>'All data '!G34</f>
        <v>6245.000000000001</v>
      </c>
      <c r="H34" s="90">
        <f t="shared" si="5"/>
        <v>6298.090000000001</v>
      </c>
      <c r="I34" s="90">
        <f t="shared" si="6"/>
        <v>6191.910000000001</v>
      </c>
      <c r="J34" s="11">
        <f>'All data '!H34</f>
        <v>2795.0000000000005</v>
      </c>
      <c r="K34" s="83">
        <f t="shared" si="0"/>
        <v>2765.4764000000005</v>
      </c>
      <c r="L34" s="3">
        <f t="shared" si="14"/>
        <v>2765.476399412939</v>
      </c>
      <c r="M34" s="80">
        <f t="shared" si="1"/>
        <v>1332.541936879554</v>
      </c>
      <c r="N34" s="90">
        <f t="shared" si="15"/>
        <v>1314.0688114079642</v>
      </c>
      <c r="O34" s="90">
        <f t="shared" si="7"/>
        <v>118.86565112542061</v>
      </c>
      <c r="P34" s="8">
        <f t="shared" si="16"/>
        <v>1401473461.499056</v>
      </c>
      <c r="Q34" s="153">
        <f>'All data '!O34</f>
        <v>1407.0277747795546</v>
      </c>
      <c r="R34" s="157">
        <v>1401.4734614990562</v>
      </c>
      <c r="S34" s="16">
        <f t="shared" si="2"/>
        <v>-5.870615495950915E-07</v>
      </c>
      <c r="T34" s="83">
        <f t="shared" si="3"/>
        <v>2765.4764000000005</v>
      </c>
      <c r="U34" s="3">
        <f t="shared" si="17"/>
        <v>2765.4764000026935</v>
      </c>
      <c r="V34" s="80">
        <f t="shared" si="4"/>
        <v>1343.5236245726185</v>
      </c>
      <c r="W34" s="90">
        <f t="shared" si="8"/>
        <v>1303.3663151679632</v>
      </c>
      <c r="X34" s="90">
        <f t="shared" si="9"/>
        <v>118.58646026211169</v>
      </c>
      <c r="Y34" s="82">
        <f t="shared" si="10"/>
        <v>1412628824.1058817</v>
      </c>
      <c r="Z34" s="16">
        <f t="shared" si="11"/>
        <v>5.554313280498491</v>
      </c>
      <c r="AA34" s="164">
        <v>1412.6288241058817</v>
      </c>
      <c r="AB34" s="16">
        <f t="shared" si="12"/>
        <v>2.6930138119496405E-09</v>
      </c>
      <c r="AC34" s="16" t="str">
        <f>'All data '!S34</f>
        <v>session 2</v>
      </c>
      <c r="AD34" s="16">
        <f t="shared" si="13"/>
        <v>-5.601049326327029</v>
      </c>
      <c r="AE34" s="2" t="str">
        <f>'All data '!T34</f>
        <v>low Th outer rim</v>
      </c>
      <c r="AF34" s="2">
        <f>'All data '!U34</f>
        <v>0</v>
      </c>
      <c r="AG34" s="63">
        <f>'All data '!V34</f>
        <v>1.6402</v>
      </c>
      <c r="AH34" s="63">
        <f>'All data '!X34</f>
        <v>0.6245</v>
      </c>
      <c r="AI34" s="63">
        <f>'All data '!W34</f>
        <v>2.0701</v>
      </c>
      <c r="AJ34" s="63">
        <f>'All data '!Y34</f>
        <v>0.2795</v>
      </c>
      <c r="AK34" s="66">
        <f>'All data '!Z34</f>
        <v>0.003326</v>
      </c>
      <c r="AL34" s="66">
        <f>'All data '!AA34</f>
        <v>0.005309</v>
      </c>
      <c r="AM34" s="66">
        <f>'All data '!AB34</f>
        <v>0.012811</v>
      </c>
      <c r="AN34" s="66">
        <f>'All data '!AC34</f>
        <v>0.002078</v>
      </c>
      <c r="AO34" s="17">
        <f>'All data '!AD34</f>
        <v>-21489</v>
      </c>
      <c r="AP34" s="17">
        <f>'All data '!AE34</f>
        <v>20230</v>
      </c>
      <c r="AQ34" s="17">
        <f>'All data '!AF34</f>
        <v>112</v>
      </c>
      <c r="AR34" s="4"/>
    </row>
    <row r="35" spans="1:44" ht="12.75">
      <c r="A35" s="4"/>
      <c r="B35" s="4"/>
      <c r="C35" s="4"/>
      <c r="D35" s="11">
        <f>'All data '!D35</f>
        <v>0</v>
      </c>
      <c r="E35" s="2">
        <f>'All data '!E35</f>
        <v>0</v>
      </c>
      <c r="F35" s="2">
        <f>'All data '!F35</f>
        <v>0</v>
      </c>
      <c r="G35" s="11">
        <f>'All data '!G35</f>
        <v>0</v>
      </c>
      <c r="H35" s="90">
        <f t="shared" si="5"/>
        <v>0</v>
      </c>
      <c r="I35" s="90">
        <f t="shared" si="6"/>
        <v>0</v>
      </c>
      <c r="J35" s="11">
        <f>'All data '!H35</f>
        <v>0</v>
      </c>
      <c r="K35" s="83">
        <f t="shared" si="0"/>
        <v>0</v>
      </c>
      <c r="L35" s="3">
        <f t="shared" si="14"/>
        <v>0</v>
      </c>
      <c r="M35" s="80">
        <f t="shared" si="1"/>
        <v>0</v>
      </c>
      <c r="N35" s="90">
        <f t="shared" si="15"/>
        <v>0</v>
      </c>
      <c r="O35" s="90">
        <f t="shared" si="7"/>
        <v>0</v>
      </c>
      <c r="P35" s="8">
        <f t="shared" si="16"/>
        <v>0</v>
      </c>
      <c r="Q35" s="153">
        <f>'All data '!O35</f>
        <v>0</v>
      </c>
      <c r="R35" s="157">
        <v>0</v>
      </c>
      <c r="S35" s="16">
        <f t="shared" si="2"/>
        <v>0</v>
      </c>
      <c r="T35" s="83">
        <f t="shared" si="3"/>
        <v>0</v>
      </c>
      <c r="U35" s="3">
        <f t="shared" si="17"/>
        <v>0</v>
      </c>
      <c r="V35" s="80">
        <f t="shared" si="4"/>
        <v>0</v>
      </c>
      <c r="W35" s="90">
        <f t="shared" si="8"/>
        <v>0</v>
      </c>
      <c r="X35" s="90">
        <f t="shared" si="9"/>
        <v>0</v>
      </c>
      <c r="Y35" s="82">
        <f t="shared" si="10"/>
        <v>0</v>
      </c>
      <c r="Z35" s="16">
        <f t="shared" si="11"/>
        <v>0</v>
      </c>
      <c r="AA35" s="164">
        <v>0</v>
      </c>
      <c r="AB35" s="16">
        <f t="shared" si="12"/>
        <v>0</v>
      </c>
      <c r="AC35" s="16">
        <f>'All data '!S35</f>
        <v>0</v>
      </c>
      <c r="AD35" s="16">
        <f t="shared" si="13"/>
        <v>0</v>
      </c>
      <c r="AE35" s="2">
        <f>'All data '!T35</f>
        <v>0</v>
      </c>
      <c r="AF35" s="2">
        <f>'All data '!U35</f>
        <v>0</v>
      </c>
      <c r="AG35" s="63">
        <f>'All data '!V35</f>
        <v>0</v>
      </c>
      <c r="AH35" s="63">
        <f>'All data '!X35</f>
        <v>0</v>
      </c>
      <c r="AI35" s="63">
        <f>'All data '!W35</f>
        <v>0</v>
      </c>
      <c r="AJ35" s="63">
        <f>'All data '!Y35</f>
        <v>0</v>
      </c>
      <c r="AK35" s="66">
        <f>'All data '!Z35</f>
        <v>0</v>
      </c>
      <c r="AL35" s="66">
        <f>'All data '!AA35</f>
        <v>0</v>
      </c>
      <c r="AM35" s="66">
        <f>'All data '!AB35</f>
        <v>0</v>
      </c>
      <c r="AN35" s="66">
        <f>'All data '!AC35</f>
        <v>0</v>
      </c>
      <c r="AO35" s="17">
        <f>'All data '!AD35</f>
        <v>0</v>
      </c>
      <c r="AP35" s="17">
        <f>'All data '!AE35</f>
        <v>0</v>
      </c>
      <c r="AQ35" s="17">
        <f>'All data '!AF35</f>
        <v>0</v>
      </c>
      <c r="AR35" s="4"/>
    </row>
    <row r="36" spans="1:44" ht="12.75">
      <c r="A36" s="4"/>
      <c r="B36" s="4"/>
      <c r="C36" s="4"/>
      <c r="D36" s="11" t="str">
        <f>'All data '!D36</f>
        <v>arr96114a-3tr-15</v>
      </c>
      <c r="E36" s="2">
        <f>'All data '!E36</f>
        <v>17974</v>
      </c>
      <c r="F36" s="2">
        <f>'All data '!F36</f>
        <v>36093</v>
      </c>
      <c r="G36" s="11">
        <f>'All data '!G36</f>
        <v>4872</v>
      </c>
      <c r="H36" s="90">
        <f t="shared" si="5"/>
        <v>4923.8</v>
      </c>
      <c r="I36" s="90">
        <f t="shared" si="6"/>
        <v>4820.2</v>
      </c>
      <c r="J36" s="11">
        <f>'All data '!H36</f>
        <v>3462</v>
      </c>
      <c r="K36" s="83">
        <f t="shared" si="0"/>
        <v>3429.6468</v>
      </c>
      <c r="L36" s="3">
        <f t="shared" si="14"/>
        <v>3429.646799872699</v>
      </c>
      <c r="M36" s="80">
        <f t="shared" si="1"/>
        <v>2314.3173719779243</v>
      </c>
      <c r="N36" s="90">
        <f t="shared" si="15"/>
        <v>1023.0424223145646</v>
      </c>
      <c r="O36" s="90">
        <f t="shared" si="7"/>
        <v>92.28700558021019</v>
      </c>
      <c r="P36" s="8">
        <f t="shared" si="16"/>
        <v>1396215302.5155656</v>
      </c>
      <c r="Q36" s="153">
        <f>'All data '!O36</f>
        <v>1400.6549312510792</v>
      </c>
      <c r="R36" s="157">
        <v>1396.2153025155656</v>
      </c>
      <c r="S36" s="16">
        <f t="shared" si="2"/>
        <v>-1.27301063912455E-07</v>
      </c>
      <c r="T36" s="83">
        <f t="shared" si="3"/>
        <v>3429.6468</v>
      </c>
      <c r="U36" s="3">
        <f t="shared" si="17"/>
        <v>3429.6467997666896</v>
      </c>
      <c r="V36" s="80">
        <f t="shared" si="4"/>
        <v>2329.605675630669</v>
      </c>
      <c r="W36" s="90">
        <f t="shared" si="8"/>
        <v>1008.6301894397881</v>
      </c>
      <c r="X36" s="90">
        <f t="shared" si="9"/>
        <v>91.41093469623263</v>
      </c>
      <c r="Y36" s="82">
        <f t="shared" si="10"/>
        <v>1405125336.3202558</v>
      </c>
      <c r="Z36" s="16">
        <f t="shared" si="11"/>
        <v>4.439628735513679</v>
      </c>
      <c r="AA36" s="164">
        <v>1405.1253363202557</v>
      </c>
      <c r="AB36" s="16">
        <f t="shared" si="12"/>
        <v>-2.3331040210905485E-07</v>
      </c>
      <c r="AC36" s="16" t="str">
        <f>'All data '!S36</f>
        <v>session 2</v>
      </c>
      <c r="AD36" s="16">
        <f t="shared" si="13"/>
        <v>-4.470405069176422</v>
      </c>
      <c r="AE36" s="2" t="str">
        <f>'All data '!T36</f>
        <v>embayed lower (~higher Th)</v>
      </c>
      <c r="AF36" s="2" t="str">
        <f>'All data '!U36</f>
        <v>relabel from 11b-4 to 114a-3</v>
      </c>
      <c r="AG36" s="63">
        <f>'All data '!V36</f>
        <v>1.7974</v>
      </c>
      <c r="AH36" s="63">
        <f>'All data '!X36</f>
        <v>0.4872</v>
      </c>
      <c r="AI36" s="63">
        <f>'All data '!W36</f>
        <v>3.6093</v>
      </c>
      <c r="AJ36" s="63">
        <f>'All data '!Y36</f>
        <v>0.3462</v>
      </c>
      <c r="AK36" s="66">
        <f>'All data '!Z36</f>
        <v>0.00356</v>
      </c>
      <c r="AL36" s="66">
        <f>'All data '!AA36</f>
        <v>0.00518</v>
      </c>
      <c r="AM36" s="66">
        <f>'All data '!AB36</f>
        <v>0.01789</v>
      </c>
      <c r="AN36" s="66">
        <f>'All data '!AC36</f>
        <v>0.002232</v>
      </c>
      <c r="AO36" s="17">
        <f>'All data '!AD36</f>
        <v>-12228</v>
      </c>
      <c r="AP36" s="17">
        <f>'All data '!AE36</f>
        <v>21340</v>
      </c>
      <c r="AQ36" s="17">
        <f>'All data '!AF36</f>
        <v>118</v>
      </c>
      <c r="AR36" s="4"/>
    </row>
    <row r="37" spans="1:44" ht="12.75">
      <c r="A37" s="4"/>
      <c r="B37" s="4"/>
      <c r="C37" s="4"/>
      <c r="D37" s="11" t="str">
        <f>'All data '!D37</f>
        <v>arr96114a-3tr-16</v>
      </c>
      <c r="E37" s="2">
        <f>'All data '!E37</f>
        <v>17717</v>
      </c>
      <c r="F37" s="2">
        <f>'All data '!F37</f>
        <v>32768</v>
      </c>
      <c r="G37" s="11">
        <f>'All data '!G37</f>
        <v>4546</v>
      </c>
      <c r="H37" s="90">
        <f t="shared" si="5"/>
        <v>4597.09</v>
      </c>
      <c r="I37" s="90">
        <f t="shared" si="6"/>
        <v>4494.91</v>
      </c>
      <c r="J37" s="11">
        <f>'All data '!H37</f>
        <v>3200</v>
      </c>
      <c r="K37" s="83">
        <f t="shared" si="0"/>
        <v>3168.1094</v>
      </c>
      <c r="L37" s="3">
        <f t="shared" si="14"/>
        <v>3168.1093993869176</v>
      </c>
      <c r="M37" s="80">
        <f t="shared" si="1"/>
        <v>2117.5486193081424</v>
      </c>
      <c r="N37" s="90">
        <f t="shared" si="15"/>
        <v>963.1930250589077</v>
      </c>
      <c r="O37" s="90">
        <f t="shared" si="7"/>
        <v>87.36775501986789</v>
      </c>
      <c r="P37" s="8">
        <f t="shared" si="16"/>
        <v>1406764098.4797244</v>
      </c>
      <c r="Q37" s="153">
        <f>'All data '!O37</f>
        <v>1411.576517360521</v>
      </c>
      <c r="R37" s="157">
        <v>1406.7640984797245</v>
      </c>
      <c r="S37" s="16">
        <f t="shared" si="2"/>
        <v>-6.13082193012815E-07</v>
      </c>
      <c r="T37" s="83">
        <f t="shared" si="3"/>
        <v>3168.1094</v>
      </c>
      <c r="U37" s="3">
        <f t="shared" si="17"/>
        <v>3168.1093998413753</v>
      </c>
      <c r="V37" s="80">
        <f t="shared" si="4"/>
        <v>2132.60608092274</v>
      </c>
      <c r="W37" s="90">
        <f t="shared" si="8"/>
        <v>948.9883206312506</v>
      </c>
      <c r="X37" s="90">
        <f t="shared" si="9"/>
        <v>86.51499828738471</v>
      </c>
      <c r="Y37" s="82">
        <f t="shared" si="10"/>
        <v>1416424832.7911701</v>
      </c>
      <c r="Z37" s="16">
        <f t="shared" si="11"/>
        <v>4.812418880796486</v>
      </c>
      <c r="AA37" s="164">
        <v>1416.42483279117</v>
      </c>
      <c r="AB37" s="16">
        <f t="shared" si="12"/>
        <v>-1.5862451618886553E-07</v>
      </c>
      <c r="AC37" s="16" t="str">
        <f>'All data '!S37</f>
        <v>session 2</v>
      </c>
      <c r="AD37" s="16">
        <f t="shared" si="13"/>
        <v>-4.848315430649109</v>
      </c>
      <c r="AE37" s="2" t="str">
        <f>'All data '!T37</f>
        <v>embayed lower (~higher Th)</v>
      </c>
      <c r="AF37" s="2" t="str">
        <f>'All data '!U37</f>
        <v>relabel from 11b-4 to 114a-3</v>
      </c>
      <c r="AG37" s="63">
        <f>'All data '!V37</f>
        <v>1.7717</v>
      </c>
      <c r="AH37" s="63">
        <f>'All data '!X37</f>
        <v>0.4546</v>
      </c>
      <c r="AI37" s="63">
        <f>'All data '!W37</f>
        <v>3.2768</v>
      </c>
      <c r="AJ37" s="63">
        <f>'All data '!Y37</f>
        <v>0.32</v>
      </c>
      <c r="AK37" s="66">
        <f>'All data '!Z37</f>
        <v>0.003522</v>
      </c>
      <c r="AL37" s="66">
        <f>'All data '!AA37</f>
        <v>0.005109</v>
      </c>
      <c r="AM37" s="66">
        <f>'All data '!AB37</f>
        <v>0.016774</v>
      </c>
      <c r="AN37" s="66">
        <f>'All data '!AC37</f>
        <v>0.002178</v>
      </c>
      <c r="AO37" s="17">
        <f>'All data '!AD37</f>
        <v>-12213</v>
      </c>
      <c r="AP37" s="17">
        <f>'All data '!AE37</f>
        <v>21342</v>
      </c>
      <c r="AQ37" s="17">
        <f>'All data '!AF37</f>
        <v>118</v>
      </c>
      <c r="AR37" s="4"/>
    </row>
    <row r="38" spans="1:44" ht="12.75">
      <c r="A38" s="4"/>
      <c r="B38" s="4"/>
      <c r="C38" s="4"/>
      <c r="D38" s="11" t="str">
        <f>'All data '!D38</f>
        <v>arr96114a-3tr-5</v>
      </c>
      <c r="E38" s="2">
        <f>'All data '!E38</f>
        <v>17717</v>
      </c>
      <c r="F38" s="2">
        <f>'All data '!F38</f>
        <v>26474.000000000004</v>
      </c>
      <c r="G38" s="11">
        <f>'All data '!G38</f>
        <v>3708</v>
      </c>
      <c r="H38" s="90">
        <f t="shared" si="5"/>
        <v>3757.01</v>
      </c>
      <c r="I38" s="90">
        <f t="shared" si="6"/>
        <v>3658.99</v>
      </c>
      <c r="J38" s="11">
        <f>'All data '!H38</f>
        <v>2632</v>
      </c>
      <c r="K38" s="83">
        <f t="shared" si="0"/>
        <v>2600.1094</v>
      </c>
      <c r="L38" s="3">
        <f t="shared" si="14"/>
        <v>2600.109399092388</v>
      </c>
      <c r="M38" s="80">
        <f t="shared" si="1"/>
        <v>1730.3763603074942</v>
      </c>
      <c r="N38" s="90">
        <f t="shared" si="15"/>
        <v>796.8631215394021</v>
      </c>
      <c r="O38" s="90">
        <f t="shared" si="7"/>
        <v>72.8699172454912</v>
      </c>
      <c r="P38" s="8">
        <f t="shared" si="16"/>
        <v>1422296094.4425414</v>
      </c>
      <c r="Q38" s="153">
        <f>'All data '!O38</f>
        <v>1428.0528833719761</v>
      </c>
      <c r="R38" s="157">
        <v>1422.2960944425413</v>
      </c>
      <c r="S38" s="16">
        <f t="shared" si="2"/>
        <v>-9.076120477402583E-07</v>
      </c>
      <c r="T38" s="83">
        <f t="shared" si="3"/>
        <v>2600.1094</v>
      </c>
      <c r="U38" s="3">
        <f t="shared" si="17"/>
        <v>2600.109400272124</v>
      </c>
      <c r="V38" s="80">
        <f t="shared" si="4"/>
        <v>1744.9507685655185</v>
      </c>
      <c r="W38" s="90">
        <f t="shared" si="8"/>
        <v>783.1111734408939</v>
      </c>
      <c r="X38" s="90">
        <f t="shared" si="9"/>
        <v>72.04745826571164</v>
      </c>
      <c r="Y38" s="82">
        <f t="shared" si="10"/>
        <v>1433860557.9231265</v>
      </c>
      <c r="Z38" s="16">
        <f t="shared" si="11"/>
        <v>5.756788929434833</v>
      </c>
      <c r="AA38" s="164">
        <v>1433.8605579231264</v>
      </c>
      <c r="AB38" s="16">
        <f t="shared" si="12"/>
        <v>2.7212399800191633E-07</v>
      </c>
      <c r="AC38" s="16" t="str">
        <f>'All data '!S38</f>
        <v>session 1</v>
      </c>
      <c r="AD38" s="16">
        <f t="shared" si="13"/>
        <v>-5.807674551150285</v>
      </c>
      <c r="AE38" s="2" t="str">
        <f>'All data '!T38</f>
        <v>embayed lower (~low Th)</v>
      </c>
      <c r="AF38" s="2">
        <f>'All data '!U38</f>
        <v>0</v>
      </c>
      <c r="AG38" s="63">
        <f>'All data '!V38</f>
        <v>1.7717</v>
      </c>
      <c r="AH38" s="63">
        <f>'All data '!X38</f>
        <v>0.3708</v>
      </c>
      <c r="AI38" s="63">
        <f>'All data '!W38</f>
        <v>2.6474</v>
      </c>
      <c r="AJ38" s="63">
        <f>'All data '!Y38</f>
        <v>0.2632</v>
      </c>
      <c r="AK38" s="67">
        <f>'All data '!Z38</f>
        <v>0.003533</v>
      </c>
      <c r="AL38" s="67">
        <f>'All data '!AA38</f>
        <v>0.004901</v>
      </c>
      <c r="AM38" s="67">
        <f>'All data '!AB38</f>
        <v>0.014651</v>
      </c>
      <c r="AN38" s="67">
        <f>'All data '!AC38</f>
        <v>0.002031</v>
      </c>
      <c r="AO38" s="17">
        <f>'All data '!AD38</f>
        <v>-12180</v>
      </c>
      <c r="AP38" s="17">
        <f>'All data '!AE38</f>
        <v>21338</v>
      </c>
      <c r="AQ38" s="17">
        <f>'All data '!AF38</f>
        <v>106</v>
      </c>
      <c r="AR38" s="4"/>
    </row>
    <row r="39" spans="1:44" ht="12.75">
      <c r="A39" s="4"/>
      <c r="B39" s="4"/>
      <c r="C39" s="4"/>
      <c r="D39" s="11" t="str">
        <f>'All data '!D39</f>
        <v>arr96114a-3tr-6</v>
      </c>
      <c r="E39" s="2">
        <f>'All data '!E39</f>
        <v>17532</v>
      </c>
      <c r="F39" s="2">
        <f>'All data '!F39</f>
        <v>26050</v>
      </c>
      <c r="G39" s="11">
        <f>'All data '!G39</f>
        <v>4403</v>
      </c>
      <c r="H39" s="90">
        <f t="shared" si="5"/>
        <v>4453.05</v>
      </c>
      <c r="I39" s="90">
        <f t="shared" si="6"/>
        <v>4352.95</v>
      </c>
      <c r="J39" s="11">
        <f>'All data '!H39</f>
        <v>2713.9999999999995</v>
      </c>
      <c r="K39" s="83">
        <f t="shared" si="0"/>
        <v>2682.4423999999995</v>
      </c>
      <c r="L39" s="3">
        <f t="shared" si="14"/>
        <v>2682.4423999998303</v>
      </c>
      <c r="M39" s="80">
        <f t="shared" si="1"/>
        <v>1672.3668164771605</v>
      </c>
      <c r="N39" s="90">
        <f t="shared" si="15"/>
        <v>926.4325897443526</v>
      </c>
      <c r="O39" s="90">
        <f t="shared" si="7"/>
        <v>83.64299377831736</v>
      </c>
      <c r="P39" s="8">
        <f t="shared" si="16"/>
        <v>1397843588.9330883</v>
      </c>
      <c r="Q39" s="153">
        <f>'All data '!O39</f>
        <v>1403.3098246218353</v>
      </c>
      <c r="R39" s="157">
        <v>1397.8435889330883</v>
      </c>
      <c r="S39" s="16">
        <f t="shared" si="2"/>
        <v>-1.6916601452976465E-10</v>
      </c>
      <c r="T39" s="83">
        <f t="shared" si="3"/>
        <v>2682.4423999999995</v>
      </c>
      <c r="U39" s="3">
        <f t="shared" si="17"/>
        <v>2682.442400282384</v>
      </c>
      <c r="V39" s="80">
        <f t="shared" si="4"/>
        <v>1685.9648439948814</v>
      </c>
      <c r="W39" s="90">
        <f t="shared" si="8"/>
        <v>913.5258001126355</v>
      </c>
      <c r="X39" s="90">
        <f t="shared" si="9"/>
        <v>82.95175617486727</v>
      </c>
      <c r="Y39" s="82">
        <f t="shared" si="10"/>
        <v>1408822367.0430334</v>
      </c>
      <c r="Z39" s="16">
        <f t="shared" si="11"/>
        <v>5.46623568874702</v>
      </c>
      <c r="AA39" s="164">
        <v>1408.8223670430334</v>
      </c>
      <c r="AB39" s="16">
        <f t="shared" si="12"/>
        <v>2.823844624799676E-07</v>
      </c>
      <c r="AC39" s="16" t="str">
        <f>'All data '!S39</f>
        <v>session 1</v>
      </c>
      <c r="AD39" s="16">
        <f t="shared" si="13"/>
        <v>-5.512542421198077</v>
      </c>
      <c r="AE39" s="2" t="str">
        <f>'All data '!T39</f>
        <v>embayed lower (~low Th)</v>
      </c>
      <c r="AF39" s="2">
        <f>'All data '!U39</f>
        <v>0</v>
      </c>
      <c r="AG39" s="63">
        <f>'All data '!V39</f>
        <v>1.7532</v>
      </c>
      <c r="AH39" s="63">
        <f>'All data '!X39</f>
        <v>0.4403</v>
      </c>
      <c r="AI39" s="63">
        <f>'All data '!W39</f>
        <v>2.605</v>
      </c>
      <c r="AJ39" s="63">
        <f>'All data '!Y39</f>
        <v>0.2714</v>
      </c>
      <c r="AK39" s="66">
        <f>'All data '!Z39</f>
        <v>0.003507</v>
      </c>
      <c r="AL39" s="66">
        <f>'All data '!AA39</f>
        <v>0.005005</v>
      </c>
      <c r="AM39" s="66">
        <f>'All data '!AB39</f>
        <v>0.01451</v>
      </c>
      <c r="AN39" s="66">
        <f>'All data '!AC39</f>
        <v>0.002039</v>
      </c>
      <c r="AO39" s="17">
        <f>'All data '!AD39</f>
        <v>-12249</v>
      </c>
      <c r="AP39" s="17">
        <f>'All data '!AE39</f>
        <v>21343</v>
      </c>
      <c r="AQ39" s="17">
        <f>'All data '!AF39</f>
        <v>106</v>
      </c>
      <c r="AR39" s="4"/>
    </row>
    <row r="40" spans="1:44" ht="12.75">
      <c r="A40" s="4"/>
      <c r="B40" s="4"/>
      <c r="C40" s="4"/>
      <c r="D40" s="11" t="str">
        <f>'All data '!D40</f>
        <v>arr96114a-3tr-17</v>
      </c>
      <c r="E40" s="2">
        <f>'All data '!E40</f>
        <v>17459</v>
      </c>
      <c r="F40" s="2">
        <f>'All data '!F40</f>
        <v>25913</v>
      </c>
      <c r="G40" s="11">
        <f>'All data '!G40</f>
        <v>3690</v>
      </c>
      <c r="H40" s="90">
        <f t="shared" si="5"/>
        <v>3739.23</v>
      </c>
      <c r="I40" s="90">
        <f t="shared" si="6"/>
        <v>3640.77</v>
      </c>
      <c r="J40" s="11">
        <f>'All data '!H40</f>
        <v>2542</v>
      </c>
      <c r="K40" s="83">
        <f t="shared" si="0"/>
        <v>2510.5738</v>
      </c>
      <c r="L40" s="3">
        <f t="shared" si="14"/>
        <v>2510.573800023868</v>
      </c>
      <c r="M40" s="80">
        <f t="shared" si="1"/>
        <v>1662.8368844212573</v>
      </c>
      <c r="N40" s="90">
        <f t="shared" si="15"/>
        <v>777.5569994333887</v>
      </c>
      <c r="O40" s="90">
        <f t="shared" si="7"/>
        <v>70.17991616922197</v>
      </c>
      <c r="P40" s="8">
        <f t="shared" si="16"/>
        <v>1397247051.7782435</v>
      </c>
      <c r="Q40" s="153">
        <f>'All data '!O40</f>
        <v>1403.0166307125728</v>
      </c>
      <c r="R40" s="157">
        <v>1397.2470517782435</v>
      </c>
      <c r="S40" s="16">
        <f t="shared" si="2"/>
        <v>2.3867869458626956E-08</v>
      </c>
      <c r="T40" s="83">
        <f t="shared" si="3"/>
        <v>2510.5738</v>
      </c>
      <c r="U40" s="3">
        <f t="shared" si="17"/>
        <v>2510.5738000284864</v>
      </c>
      <c r="V40" s="80">
        <f t="shared" si="4"/>
        <v>1677.1175789896547</v>
      </c>
      <c r="W40" s="90">
        <f t="shared" si="8"/>
        <v>764.0746493155964</v>
      </c>
      <c r="X40" s="90">
        <f t="shared" si="9"/>
        <v>69.38157172323572</v>
      </c>
      <c r="Y40" s="82">
        <f t="shared" si="10"/>
        <v>1408838126.1979015</v>
      </c>
      <c r="Z40" s="16">
        <f t="shared" si="11"/>
        <v>5.7695789343292745</v>
      </c>
      <c r="AA40" s="164">
        <v>1408.8381261979016</v>
      </c>
      <c r="AB40" s="16">
        <f t="shared" si="12"/>
        <v>2.8486283554229885E-08</v>
      </c>
      <c r="AC40" s="16" t="str">
        <f>'All data '!S40</f>
        <v>session 2</v>
      </c>
      <c r="AD40" s="16">
        <f t="shared" si="13"/>
        <v>-5.821495485328796</v>
      </c>
      <c r="AE40" s="2" t="str">
        <f>'All data '!T40</f>
        <v>embayed lower (~low Th)</v>
      </c>
      <c r="AF40" s="2" t="str">
        <f>'All data '!U40</f>
        <v>relabel from 11b-4 to 114a-3</v>
      </c>
      <c r="AG40" s="63">
        <f>'All data '!V40</f>
        <v>1.7459</v>
      </c>
      <c r="AH40" s="63">
        <f>'All data '!X40</f>
        <v>0.369</v>
      </c>
      <c r="AI40" s="63">
        <f>'All data '!W40</f>
        <v>2.5913</v>
      </c>
      <c r="AJ40" s="63">
        <f>'All data '!Y40</f>
        <v>0.2542</v>
      </c>
      <c r="AK40" s="66">
        <f>'All data '!Z40</f>
        <v>0.00348</v>
      </c>
      <c r="AL40" s="66">
        <f>'All data '!AA40</f>
        <v>0.004923</v>
      </c>
      <c r="AM40" s="66">
        <f>'All data '!AB40</f>
        <v>0.014503</v>
      </c>
      <c r="AN40" s="66">
        <f>'All data '!AC40</f>
        <v>0.002047</v>
      </c>
      <c r="AO40" s="17">
        <f>'All data '!AD40</f>
        <v>-12181</v>
      </c>
      <c r="AP40" s="17">
        <f>'All data '!AE40</f>
        <v>21332</v>
      </c>
      <c r="AQ40" s="17">
        <f>'All data '!AF40</f>
        <v>118</v>
      </c>
      <c r="AR40" s="4"/>
    </row>
    <row r="41" spans="1:44" ht="12.75">
      <c r="A41" s="4"/>
      <c r="B41" s="4"/>
      <c r="C41" s="4"/>
      <c r="D41" s="11" t="str">
        <f>'All data '!D41</f>
        <v>arr96114a-3tr-1</v>
      </c>
      <c r="E41" s="2">
        <f>'All data '!E41</f>
        <v>17626</v>
      </c>
      <c r="F41" s="2">
        <f>'All data '!F41</f>
        <v>38279</v>
      </c>
      <c r="G41" s="11">
        <f>'All data '!G41</f>
        <v>5812.000000000001</v>
      </c>
      <c r="H41" s="90">
        <f t="shared" si="5"/>
        <v>5865.120000000001</v>
      </c>
      <c r="I41" s="90">
        <f t="shared" si="6"/>
        <v>5758.880000000001</v>
      </c>
      <c r="J41" s="11">
        <f>'All data '!H41</f>
        <v>3793.0000000000005</v>
      </c>
      <c r="K41" s="83">
        <f t="shared" si="0"/>
        <v>3761.2732000000005</v>
      </c>
      <c r="L41" s="3">
        <f t="shared" si="14"/>
        <v>3761.2732000198157</v>
      </c>
      <c r="M41" s="80">
        <f t="shared" si="1"/>
        <v>2440.988042515349</v>
      </c>
      <c r="N41" s="90">
        <f t="shared" si="15"/>
        <v>1211.4262127517727</v>
      </c>
      <c r="O41" s="90">
        <f t="shared" si="7"/>
        <v>108.85894475269383</v>
      </c>
      <c r="P41" s="8">
        <f t="shared" si="16"/>
        <v>1388795055.602391</v>
      </c>
      <c r="Q41" s="153">
        <f>'All data '!O41</f>
        <v>1392.8861640630294</v>
      </c>
      <c r="R41" s="157">
        <v>1388.795055602391</v>
      </c>
      <c r="S41" s="16">
        <f t="shared" si="2"/>
        <v>1.9815161067526788E-08</v>
      </c>
      <c r="T41" s="83">
        <f t="shared" si="3"/>
        <v>3761.2732000000005</v>
      </c>
      <c r="U41" s="3">
        <f t="shared" si="17"/>
        <v>3761.2732000273286</v>
      </c>
      <c r="V41" s="80">
        <f t="shared" si="4"/>
        <v>2455.9196836473275</v>
      </c>
      <c r="W41" s="90">
        <f t="shared" si="8"/>
        <v>1197.302395691734</v>
      </c>
      <c r="X41" s="90">
        <f t="shared" si="9"/>
        <v>108.05112068826722</v>
      </c>
      <c r="Y41" s="82">
        <f t="shared" si="10"/>
        <v>1397003426.4362588</v>
      </c>
      <c r="Z41" s="16">
        <f t="shared" si="11"/>
        <v>4.091108460638452</v>
      </c>
      <c r="AA41" s="164">
        <v>1397.0034264362587</v>
      </c>
      <c r="AB41" s="16">
        <f t="shared" si="12"/>
        <v>2.732804205152206E-08</v>
      </c>
      <c r="AC41" s="16" t="str">
        <f>'All data '!S41</f>
        <v>session 1</v>
      </c>
      <c r="AD41" s="16">
        <f t="shared" si="13"/>
        <v>-4.117262373229323</v>
      </c>
      <c r="AE41" s="2" t="str">
        <f>'All data '!T41</f>
        <v>high Th core</v>
      </c>
      <c r="AF41" s="2">
        <f>'All data '!U41</f>
        <v>0</v>
      </c>
      <c r="AG41" s="63">
        <f>'All data '!V41</f>
        <v>1.7626</v>
      </c>
      <c r="AH41" s="63">
        <f>'All data '!X41</f>
        <v>0.5812</v>
      </c>
      <c r="AI41" s="63">
        <f>'All data '!W41</f>
        <v>3.8279</v>
      </c>
      <c r="AJ41" s="63">
        <f>'All data '!Y41</f>
        <v>0.3793</v>
      </c>
      <c r="AK41" s="66">
        <f>'All data '!Z41</f>
        <v>0.003524</v>
      </c>
      <c r="AL41" s="66">
        <f>'All data '!AA41</f>
        <v>0.005312</v>
      </c>
      <c r="AM41" s="66">
        <f>'All data '!AB41</f>
        <v>0.01855</v>
      </c>
      <c r="AN41" s="66">
        <f>'All data '!AC41</f>
        <v>0.00222</v>
      </c>
      <c r="AO41" s="17">
        <f>'All data '!AD41</f>
        <v>-12182</v>
      </c>
      <c r="AP41" s="17">
        <f>'All data '!AE41</f>
        <v>21378</v>
      </c>
      <c r="AQ41" s="17">
        <f>'All data '!AF41</f>
        <v>106</v>
      </c>
      <c r="AR41" s="4"/>
    </row>
    <row r="42" spans="1:44" ht="12.75">
      <c r="A42" s="4"/>
      <c r="B42" s="4"/>
      <c r="C42" s="4"/>
      <c r="D42" s="11" t="str">
        <f>'All data '!D42</f>
        <v>arr96114a-3tr-2</v>
      </c>
      <c r="E42" s="10">
        <f>'All data '!E42</f>
        <v>17859</v>
      </c>
      <c r="F42" s="10">
        <f>'All data '!F42</f>
        <v>38274</v>
      </c>
      <c r="G42" s="11">
        <f>'All data '!G42</f>
        <v>5598.999999999999</v>
      </c>
      <c r="H42" s="90">
        <f t="shared" si="5"/>
        <v>5651.879999999999</v>
      </c>
      <c r="I42" s="90">
        <f t="shared" si="6"/>
        <v>5546.119999999999</v>
      </c>
      <c r="J42" s="11">
        <f>'All data '!H42</f>
        <v>3725</v>
      </c>
      <c r="K42" s="83">
        <f aca="true" t="shared" si="18" ref="K42:K73">J42-(E42*0.0018)</f>
        <v>3692.8538</v>
      </c>
      <c r="L42" s="3">
        <f t="shared" si="14"/>
        <v>3692.853799914467</v>
      </c>
      <c r="M42" s="80">
        <f aca="true" t="shared" si="19" ref="M42:M73">(F42/232)*((EXP($F$5*$P42))-1)*208</f>
        <v>2428.025506789645</v>
      </c>
      <c r="N42" s="90">
        <f t="shared" si="15"/>
        <v>1160.8878123168633</v>
      </c>
      <c r="O42" s="90">
        <f t="shared" si="7"/>
        <v>103.9404808079583</v>
      </c>
      <c r="P42" s="8">
        <f t="shared" si="16"/>
        <v>1381840921.9704483</v>
      </c>
      <c r="Q42" s="153">
        <f>'All data '!O42</f>
        <v>1385.9505016332294</v>
      </c>
      <c r="R42" s="157">
        <v>1381.8409219704483</v>
      </c>
      <c r="S42" s="16">
        <f t="shared" si="2"/>
        <v>-8.553297448088415E-08</v>
      </c>
      <c r="T42" s="83">
        <f aca="true" t="shared" si="20" ref="T42:T73">J42-(E42*0.0018)</f>
        <v>3692.8538</v>
      </c>
      <c r="U42" s="3">
        <f t="shared" si="17"/>
        <v>3692.853799911865</v>
      </c>
      <c r="V42" s="80">
        <f aca="true" t="shared" si="21" ref="V42:V73">(F42/232)*((EXP($F$5*$Y42))-1)*208</f>
        <v>2443.017953737038</v>
      </c>
      <c r="W42" s="90">
        <f t="shared" si="8"/>
        <v>1146.7218764324537</v>
      </c>
      <c r="X42" s="90">
        <f t="shared" si="9"/>
        <v>103.11396974237267</v>
      </c>
      <c r="Y42" s="82">
        <f t="shared" si="10"/>
        <v>1390086625.1486464</v>
      </c>
      <c r="Z42" s="16">
        <f t="shared" si="11"/>
        <v>4.109579662781016</v>
      </c>
      <c r="AA42" s="164">
        <v>1390.0866251486464</v>
      </c>
      <c r="AB42" s="16">
        <f t="shared" si="12"/>
        <v>-8.81350388226565E-08</v>
      </c>
      <c r="AC42" s="16" t="str">
        <f>'All data '!S42</f>
        <v>session 1</v>
      </c>
      <c r="AD42" s="16">
        <f t="shared" si="13"/>
        <v>-4.136123515417012</v>
      </c>
      <c r="AE42" s="2" t="str">
        <f>'All data '!T42</f>
        <v>high Th core</v>
      </c>
      <c r="AF42" s="10">
        <f>'All data '!U42</f>
        <v>0</v>
      </c>
      <c r="AG42" s="63">
        <f>'All data '!V42</f>
        <v>1.7859</v>
      </c>
      <c r="AH42" s="63">
        <f>'All data '!X42</f>
        <v>0.5599</v>
      </c>
      <c r="AI42" s="63">
        <f>'All data '!W42</f>
        <v>3.8274</v>
      </c>
      <c r="AJ42" s="63">
        <f>'All data '!Y42</f>
        <v>0.3725</v>
      </c>
      <c r="AK42" s="66">
        <f>'All data '!Z42</f>
        <v>0.003563</v>
      </c>
      <c r="AL42" s="66">
        <f>'All data '!AA42</f>
        <v>0.005288</v>
      </c>
      <c r="AM42" s="66">
        <f>'All data '!AB42</f>
        <v>0.018584</v>
      </c>
      <c r="AN42" s="66">
        <f>'All data '!AC42</f>
        <v>0.002214</v>
      </c>
      <c r="AO42" s="30">
        <f>'All data '!AD42</f>
        <v>-12178</v>
      </c>
      <c r="AP42" s="30">
        <f>'All data '!AE42</f>
        <v>21393</v>
      </c>
      <c r="AQ42" s="30">
        <f>'All data '!AF42</f>
        <v>106</v>
      </c>
      <c r="AR42" s="4"/>
    </row>
    <row r="43" spans="1:44" ht="12.75">
      <c r="A43" s="4"/>
      <c r="B43" s="4"/>
      <c r="C43" s="4"/>
      <c r="D43" s="11" t="str">
        <f>'All data '!D43</f>
        <v>arr96114a-3tr-9</v>
      </c>
      <c r="E43" s="2">
        <f>'All data '!E43</f>
        <v>17139</v>
      </c>
      <c r="F43" s="2">
        <f>'All data '!F43</f>
        <v>38696</v>
      </c>
      <c r="G43" s="11">
        <f>'All data '!G43</f>
        <v>5729</v>
      </c>
      <c r="H43" s="90">
        <f t="shared" si="5"/>
        <v>5782.23</v>
      </c>
      <c r="I43" s="90">
        <f t="shared" si="6"/>
        <v>5675.77</v>
      </c>
      <c r="J43" s="11">
        <f>'All data '!H43</f>
        <v>3757</v>
      </c>
      <c r="K43" s="83">
        <f t="shared" si="18"/>
        <v>3726.1498</v>
      </c>
      <c r="L43" s="3">
        <f t="shared" si="14"/>
        <v>3726.149799995594</v>
      </c>
      <c r="M43" s="80">
        <f t="shared" si="19"/>
        <v>2440.6046299722225</v>
      </c>
      <c r="N43" s="90">
        <f t="shared" si="15"/>
        <v>1180.2911319955006</v>
      </c>
      <c r="O43" s="90">
        <f t="shared" si="7"/>
        <v>105.254038027871</v>
      </c>
      <c r="P43" s="8">
        <f t="shared" si="16"/>
        <v>1374117688.5819592</v>
      </c>
      <c r="Q43" s="153">
        <f>'All data '!O43</f>
        <v>1378.1686563016362</v>
      </c>
      <c r="R43" s="157">
        <v>1374.1176885819593</v>
      </c>
      <c r="S43" s="16">
        <f t="shared" si="2"/>
        <v>-4.406047082738951E-09</v>
      </c>
      <c r="T43" s="83">
        <f t="shared" si="20"/>
        <v>3726.1498</v>
      </c>
      <c r="U43" s="3">
        <f t="shared" si="17"/>
        <v>3726.1497999948842</v>
      </c>
      <c r="V43" s="80">
        <f t="shared" si="21"/>
        <v>2455.5399808646102</v>
      </c>
      <c r="W43" s="90">
        <f t="shared" si="8"/>
        <v>1166.1740420314118</v>
      </c>
      <c r="X43" s="90">
        <f t="shared" si="9"/>
        <v>104.43577709886229</v>
      </c>
      <c r="Y43" s="82">
        <f t="shared" si="10"/>
        <v>1382245537.0538607</v>
      </c>
      <c r="Z43" s="16">
        <f t="shared" si="11"/>
        <v>4.050967719676919</v>
      </c>
      <c r="AA43" s="164">
        <v>1382.2455370538607</v>
      </c>
      <c r="AB43" s="16">
        <f t="shared" si="12"/>
        <v>-5.115907697472721E-09</v>
      </c>
      <c r="AC43" s="16" t="str">
        <f>'All data '!S43</f>
        <v>session 2</v>
      </c>
      <c r="AD43" s="16">
        <f t="shared" si="13"/>
        <v>-4.076880752224497</v>
      </c>
      <c r="AE43" s="2" t="str">
        <f>'All data '!T43</f>
        <v>high Th core</v>
      </c>
      <c r="AF43" s="10" t="str">
        <f>'All data '!U43</f>
        <v>relabel from 11b-4 to 114a-3</v>
      </c>
      <c r="AG43" s="63">
        <f>'All data '!V43</f>
        <v>1.7139</v>
      </c>
      <c r="AH43" s="63">
        <f>'All data '!X43</f>
        <v>0.5729</v>
      </c>
      <c r="AI43" s="63">
        <f>'All data '!W43</f>
        <v>3.8696</v>
      </c>
      <c r="AJ43" s="63">
        <f>'All data '!Y43</f>
        <v>0.3757</v>
      </c>
      <c r="AK43" s="66">
        <f>'All data '!Z43</f>
        <v>0.003454</v>
      </c>
      <c r="AL43" s="66">
        <f>'All data '!AA43</f>
        <v>0.005323</v>
      </c>
      <c r="AM43" s="66">
        <f>'All data '!AB43</f>
        <v>0.018757</v>
      </c>
      <c r="AN43" s="66">
        <f>'All data '!AC43</f>
        <v>0.002289</v>
      </c>
      <c r="AO43" s="17">
        <f>'All data '!AD43</f>
        <v>-12195</v>
      </c>
      <c r="AP43" s="17">
        <f>'All data '!AE43</f>
        <v>21380</v>
      </c>
      <c r="AQ43" s="17">
        <f>'All data '!AF43</f>
        <v>118</v>
      </c>
      <c r="AR43" s="4"/>
    </row>
    <row r="44" spans="1:44" ht="12.75">
      <c r="A44" s="4"/>
      <c r="B44" s="4"/>
      <c r="C44" s="4"/>
      <c r="D44" s="11" t="str">
        <f>'All data '!D44</f>
        <v>arr96114a-3tr-10</v>
      </c>
      <c r="E44" s="2">
        <f>'All data '!E44</f>
        <v>17204</v>
      </c>
      <c r="F44" s="2">
        <f>'All data '!F44</f>
        <v>38328</v>
      </c>
      <c r="G44" s="9">
        <f>'All data '!G44</f>
        <v>5469.000000000001</v>
      </c>
      <c r="H44" s="90">
        <f t="shared" si="5"/>
        <v>5521.920000000001</v>
      </c>
      <c r="I44" s="90">
        <f t="shared" si="6"/>
        <v>5416.080000000001</v>
      </c>
      <c r="J44" s="9">
        <f>'All data '!H44</f>
        <v>3684</v>
      </c>
      <c r="K44" s="83">
        <f t="shared" si="18"/>
        <v>3653.0328</v>
      </c>
      <c r="L44" s="3">
        <f t="shared" si="14"/>
        <v>3653.0327999950177</v>
      </c>
      <c r="M44" s="80">
        <f t="shared" si="19"/>
        <v>2422.455978746637</v>
      </c>
      <c r="N44" s="90">
        <f t="shared" si="15"/>
        <v>1129.6894419944351</v>
      </c>
      <c r="O44" s="90">
        <f t="shared" si="7"/>
        <v>100.88737925394574</v>
      </c>
      <c r="P44" s="8">
        <f t="shared" si="16"/>
        <v>1376899017.130531</v>
      </c>
      <c r="Q44" s="153">
        <f>'All data '!O44</f>
        <v>1381.0287315826229</v>
      </c>
      <c r="R44" s="157">
        <v>1376.899017130531</v>
      </c>
      <c r="S44" s="16">
        <f t="shared" si="2"/>
        <v>-4.982211976312101E-09</v>
      </c>
      <c r="T44" s="83">
        <f t="shared" si="20"/>
        <v>3653.0328</v>
      </c>
      <c r="U44" s="3">
        <f t="shared" si="17"/>
        <v>3653.0327999954525</v>
      </c>
      <c r="V44" s="80">
        <f t="shared" si="21"/>
        <v>2437.5399008973354</v>
      </c>
      <c r="W44" s="90">
        <f t="shared" si="8"/>
        <v>1115.4469413496947</v>
      </c>
      <c r="X44" s="90">
        <f t="shared" si="9"/>
        <v>100.04595774842265</v>
      </c>
      <c r="Y44" s="82">
        <f t="shared" si="10"/>
        <v>1385185360.055975</v>
      </c>
      <c r="Z44" s="16">
        <f t="shared" si="11"/>
        <v>4.1297144520917755</v>
      </c>
      <c r="AA44" s="164">
        <v>1385.185360055975</v>
      </c>
      <c r="AB44" s="16">
        <f t="shared" si="12"/>
        <v>-4.547473508864641E-09</v>
      </c>
      <c r="AC44" s="16" t="str">
        <f>'All data '!S44</f>
        <v>session 2</v>
      </c>
      <c r="AD44" s="16">
        <f t="shared" si="13"/>
        <v>-4.156628473352157</v>
      </c>
      <c r="AE44" s="2" t="str">
        <f>'All data '!T44</f>
        <v>high Th core</v>
      </c>
      <c r="AF44" s="10" t="str">
        <f>'All data '!U44</f>
        <v>relabel from 11b-4 to 114a-3</v>
      </c>
      <c r="AG44" s="63">
        <f>'All data '!V44</f>
        <v>1.7204</v>
      </c>
      <c r="AH44" s="63">
        <f>'All data '!X44</f>
        <v>0.5469</v>
      </c>
      <c r="AI44" s="63">
        <f>'All data '!W44</f>
        <v>3.8328</v>
      </c>
      <c r="AJ44" s="63">
        <f>'All data '!Y44</f>
        <v>0.3684</v>
      </c>
      <c r="AK44" s="66">
        <f>'All data '!Z44</f>
        <v>0.003462</v>
      </c>
      <c r="AL44" s="66">
        <f>'All data '!AA44</f>
        <v>0.005292</v>
      </c>
      <c r="AM44" s="66">
        <f>'All data '!AB44</f>
        <v>0.018625</v>
      </c>
      <c r="AN44" s="66">
        <f>'All data '!AC44</f>
        <v>0.002272</v>
      </c>
      <c r="AO44" s="17">
        <f>'All data '!AD44</f>
        <v>-12190</v>
      </c>
      <c r="AP44" s="17">
        <f>'All data '!AE44</f>
        <v>21384</v>
      </c>
      <c r="AQ44" s="17">
        <f>'All data '!AF44</f>
        <v>118</v>
      </c>
      <c r="AR44" s="4"/>
    </row>
    <row r="45" spans="1:44" ht="12.75">
      <c r="A45" s="4"/>
      <c r="B45" s="4"/>
      <c r="C45" s="4"/>
      <c r="D45" s="11" t="str">
        <f>'All data '!D45</f>
        <v>arr96114a-3tr-11</v>
      </c>
      <c r="E45" s="2">
        <f>'All data '!E45</f>
        <v>17944</v>
      </c>
      <c r="F45" s="2">
        <f>'All data '!F45</f>
        <v>38434</v>
      </c>
      <c r="G45" s="9">
        <f>'All data '!G45</f>
        <v>5824</v>
      </c>
      <c r="H45" s="90">
        <f t="shared" si="5"/>
        <v>5877.65</v>
      </c>
      <c r="I45" s="90">
        <f t="shared" si="6"/>
        <v>5770.35</v>
      </c>
      <c r="J45" s="9">
        <f>'All data '!H45</f>
        <v>3780</v>
      </c>
      <c r="K45" s="83">
        <f t="shared" si="18"/>
        <v>3747.7008</v>
      </c>
      <c r="L45" s="3">
        <f t="shared" si="14"/>
        <v>3747.7007997594505</v>
      </c>
      <c r="M45" s="80">
        <f t="shared" si="19"/>
        <v>2434.5558331414263</v>
      </c>
      <c r="N45" s="90">
        <f t="shared" si="15"/>
        <v>1205.3361084764656</v>
      </c>
      <c r="O45" s="90">
        <f t="shared" si="7"/>
        <v>107.80885814155867</v>
      </c>
      <c r="P45" s="8">
        <f t="shared" si="16"/>
        <v>1379857879.1213155</v>
      </c>
      <c r="Q45" s="153">
        <f>'All data '!O45</f>
        <v>1383.949951376761</v>
      </c>
      <c r="R45" s="157">
        <v>1379.8578791213156</v>
      </c>
      <c r="S45" s="16">
        <f t="shared" si="2"/>
        <v>-2.4054952518781647E-07</v>
      </c>
      <c r="T45" s="83">
        <f t="shared" si="20"/>
        <v>3747.7008</v>
      </c>
      <c r="U45" s="3">
        <f t="shared" si="17"/>
        <v>3747.7007996804427</v>
      </c>
      <c r="V45" s="80">
        <f t="shared" si="21"/>
        <v>2449.5451356658045</v>
      </c>
      <c r="W45" s="90">
        <f t="shared" si="8"/>
        <v>1191.1584945243278</v>
      </c>
      <c r="X45" s="90">
        <f t="shared" si="9"/>
        <v>106.99716949031013</v>
      </c>
      <c r="Y45" s="82">
        <f t="shared" si="10"/>
        <v>1388068346.0475655</v>
      </c>
      <c r="Z45" s="16">
        <f t="shared" si="11"/>
        <v>4.092072255445373</v>
      </c>
      <c r="AA45" s="164">
        <v>1388.0683460475655</v>
      </c>
      <c r="AB45" s="16">
        <f t="shared" si="12"/>
        <v>-3.1955732993083075E-07</v>
      </c>
      <c r="AC45" s="16" t="str">
        <f>'All data '!S45</f>
        <v>session 2</v>
      </c>
      <c r="AD45" s="16">
        <f t="shared" si="13"/>
        <v>-4.118394670804491</v>
      </c>
      <c r="AE45" s="2" t="str">
        <f>'All data '!T45</f>
        <v>high Th core</v>
      </c>
      <c r="AF45" s="10" t="str">
        <f>'All data '!U45</f>
        <v>relabel from 11b-4 to 114a-3</v>
      </c>
      <c r="AG45" s="63">
        <f>'All data '!V45</f>
        <v>1.7944</v>
      </c>
      <c r="AH45" s="63">
        <f>'All data '!X45</f>
        <v>0.5824</v>
      </c>
      <c r="AI45" s="63">
        <f>'All data '!W45</f>
        <v>3.8434</v>
      </c>
      <c r="AJ45" s="63">
        <f>'All data '!Y45</f>
        <v>0.378</v>
      </c>
      <c r="AK45" s="66">
        <f>'All data '!Z45</f>
        <v>0.003562</v>
      </c>
      <c r="AL45" s="66">
        <f>'All data '!AA45</f>
        <v>0.005365</v>
      </c>
      <c r="AM45" s="66">
        <f>'All data '!AB45</f>
        <v>0.018671</v>
      </c>
      <c r="AN45" s="66">
        <f>'All data '!AC45</f>
        <v>0.002292</v>
      </c>
      <c r="AO45" s="17">
        <f>'All data '!AD45</f>
        <v>-12172</v>
      </c>
      <c r="AP45" s="17">
        <f>'All data '!AE45</f>
        <v>21377</v>
      </c>
      <c r="AQ45" s="17">
        <f>'All data '!AF45</f>
        <v>118</v>
      </c>
      <c r="AR45" s="4"/>
    </row>
    <row r="46" spans="1:44" ht="12.75">
      <c r="A46" s="4"/>
      <c r="B46" s="4"/>
      <c r="C46" s="4"/>
      <c r="D46" s="11" t="str">
        <f>'All data '!D46</f>
        <v>arr96114a-3tr-7</v>
      </c>
      <c r="E46" s="2">
        <f>'All data '!E46</f>
        <v>17919</v>
      </c>
      <c r="F46" s="2">
        <f>'All data '!F46</f>
        <v>100927</v>
      </c>
      <c r="G46" s="9">
        <f>'All data '!G46</f>
        <v>5112</v>
      </c>
      <c r="H46" s="90">
        <f t="shared" si="5"/>
        <v>5167.81</v>
      </c>
      <c r="I46" s="90">
        <f t="shared" si="6"/>
        <v>5056.19</v>
      </c>
      <c r="J46" s="9">
        <f>'All data '!H46</f>
        <v>7419</v>
      </c>
      <c r="K46" s="83">
        <f t="shared" si="18"/>
        <v>7386.7458</v>
      </c>
      <c r="L46" s="3">
        <f t="shared" si="14"/>
        <v>7386.745799058593</v>
      </c>
      <c r="M46" s="80">
        <f t="shared" si="19"/>
        <v>6259.408870153948</v>
      </c>
      <c r="N46" s="90">
        <f t="shared" si="15"/>
        <v>1036.006898864862</v>
      </c>
      <c r="O46" s="90">
        <f t="shared" si="7"/>
        <v>91.330030039783</v>
      </c>
      <c r="P46" s="8">
        <f t="shared" si="16"/>
        <v>1351946182.739258</v>
      </c>
      <c r="Q46" s="153">
        <f>'All data '!O46</f>
        <v>1354.0641865978262</v>
      </c>
      <c r="R46" s="157">
        <v>1351.9461827392581</v>
      </c>
      <c r="S46" s="16">
        <f t="shared" si="2"/>
        <v>-9.414070518687367E-07</v>
      </c>
      <c r="T46" s="83">
        <f t="shared" si="20"/>
        <v>7386.7458</v>
      </c>
      <c r="U46" s="3">
        <f t="shared" si="17"/>
        <v>7386.745799983072</v>
      </c>
      <c r="V46" s="80">
        <f t="shared" si="21"/>
        <v>6279.7218945631985</v>
      </c>
      <c r="W46" s="90">
        <f t="shared" si="8"/>
        <v>1017.1580158376639</v>
      </c>
      <c r="X46" s="90">
        <f t="shared" si="9"/>
        <v>89.86588958221036</v>
      </c>
      <c r="Y46" s="82">
        <f t="shared" si="10"/>
        <v>1356189559.5219412</v>
      </c>
      <c r="Z46" s="16">
        <f t="shared" si="11"/>
        <v>2.118003858568045</v>
      </c>
      <c r="AA46" s="164">
        <v>1356.1895595219412</v>
      </c>
      <c r="AB46" s="16">
        <f t="shared" si="12"/>
        <v>-1.692751538939774E-08</v>
      </c>
      <c r="AC46" s="16" t="str">
        <f>'All data '!S46</f>
        <v>session 1</v>
      </c>
      <c r="AD46" s="16">
        <f t="shared" si="13"/>
        <v>-2.1253729241150268</v>
      </c>
      <c r="AE46" s="2" t="str">
        <f>'All data '!T46</f>
        <v>high Th band</v>
      </c>
      <c r="AF46" s="10">
        <f>'All data '!U46</f>
        <v>0</v>
      </c>
      <c r="AG46" s="63">
        <f>'All data '!V46</f>
        <v>1.7919</v>
      </c>
      <c r="AH46" s="63">
        <f>'All data '!X46</f>
        <v>0.5112</v>
      </c>
      <c r="AI46" s="63">
        <f>'All data '!W46</f>
        <v>10.0927</v>
      </c>
      <c r="AJ46" s="63">
        <f>'All data '!Y46</f>
        <v>0.7419</v>
      </c>
      <c r="AK46" s="66">
        <f>'All data '!Z46</f>
        <v>0.00361</v>
      </c>
      <c r="AL46" s="66">
        <f>'All data '!AA46</f>
        <v>0.005581</v>
      </c>
      <c r="AM46" s="66">
        <f>'All data '!AB46</f>
        <v>0.039612</v>
      </c>
      <c r="AN46" s="66">
        <f>'All data '!AC46</f>
        <v>0.002915</v>
      </c>
      <c r="AO46" s="17">
        <f>'All data '!AD46</f>
        <v>-12243</v>
      </c>
      <c r="AP46" s="17">
        <f>'All data '!AE46</f>
        <v>21360</v>
      </c>
      <c r="AQ46" s="17">
        <f>'All data '!AF46</f>
        <v>106</v>
      </c>
      <c r="AR46" s="4"/>
    </row>
    <row r="47" spans="1:44" ht="12.75">
      <c r="A47" s="4"/>
      <c r="B47" s="4"/>
      <c r="C47" s="4"/>
      <c r="D47" s="11" t="str">
        <f>'All data '!D47</f>
        <v>arr96114a-3tr-8</v>
      </c>
      <c r="E47" s="2">
        <f>'All data '!E47</f>
        <v>18248</v>
      </c>
      <c r="F47" s="2">
        <f>'All data '!F47</f>
        <v>121015</v>
      </c>
      <c r="G47" s="9">
        <f>'All data '!G47</f>
        <v>5313</v>
      </c>
      <c r="H47" s="90">
        <f t="shared" si="5"/>
        <v>5370.66</v>
      </c>
      <c r="I47" s="90">
        <f t="shared" si="6"/>
        <v>5255.34</v>
      </c>
      <c r="J47" s="9">
        <f>'All data '!H47</f>
        <v>8725</v>
      </c>
      <c r="K47" s="83">
        <f t="shared" si="18"/>
        <v>8692.1536</v>
      </c>
      <c r="L47" s="3">
        <f t="shared" si="14"/>
        <v>8692.15359998655</v>
      </c>
      <c r="M47" s="80">
        <f t="shared" si="19"/>
        <v>7518.27363663759</v>
      </c>
      <c r="N47" s="90">
        <f t="shared" si="15"/>
        <v>1078.6764391532658</v>
      </c>
      <c r="O47" s="90">
        <f t="shared" si="7"/>
        <v>95.20352419569434</v>
      </c>
      <c r="P47" s="8">
        <f t="shared" si="16"/>
        <v>1354215312.9360497</v>
      </c>
      <c r="Q47" s="153">
        <f>'All data '!O47</f>
        <v>1356.0852058134672</v>
      </c>
      <c r="R47" s="157">
        <v>1354.2153129360497</v>
      </c>
      <c r="S47" s="16">
        <f t="shared" si="2"/>
        <v>-1.3449607649818063E-08</v>
      </c>
      <c r="T47" s="83">
        <f t="shared" si="20"/>
        <v>8692.1536</v>
      </c>
      <c r="U47" s="3">
        <f t="shared" si="17"/>
        <v>8692.153599992846</v>
      </c>
      <c r="V47" s="80">
        <f t="shared" si="21"/>
        <v>7539.774305240842</v>
      </c>
      <c r="W47" s="90">
        <f t="shared" si="8"/>
        <v>1058.7525476085393</v>
      </c>
      <c r="X47" s="90">
        <f t="shared" si="9"/>
        <v>93.6267471434642</v>
      </c>
      <c r="Y47" s="82">
        <f t="shared" si="10"/>
        <v>1357960846.7524207</v>
      </c>
      <c r="Z47" s="16">
        <f t="shared" si="11"/>
        <v>1.869892877417442</v>
      </c>
      <c r="AA47" s="164">
        <v>1357.9608467524206</v>
      </c>
      <c r="AB47" s="16">
        <f t="shared" si="12"/>
        <v>-7.1540853241458535E-09</v>
      </c>
      <c r="AC47" s="16" t="str">
        <f>'All data '!S47</f>
        <v>session 1</v>
      </c>
      <c r="AD47" s="16">
        <f t="shared" si="13"/>
        <v>-1.8756409389534383</v>
      </c>
      <c r="AE47" s="2" t="str">
        <f>'All data '!T47</f>
        <v>high Th band</v>
      </c>
      <c r="AF47" s="10">
        <f>'All data '!U47</f>
        <v>0</v>
      </c>
      <c r="AG47" s="63">
        <f>'All data '!V47</f>
        <v>1.8248</v>
      </c>
      <c r="AH47" s="63">
        <f>'All data '!X47</f>
        <v>0.5313</v>
      </c>
      <c r="AI47" s="63">
        <f>'All data '!W47</f>
        <v>12.1015</v>
      </c>
      <c r="AJ47" s="63">
        <f>'All data '!Y47</f>
        <v>0.8725</v>
      </c>
      <c r="AK47" s="66">
        <f>'All data '!Z47</f>
        <v>0.003675</v>
      </c>
      <c r="AL47" s="66">
        <f>'All data '!AA47</f>
        <v>0.005766</v>
      </c>
      <c r="AM47" s="66">
        <f>'All data '!AB47</f>
        <v>0.046392</v>
      </c>
      <c r="AN47" s="66">
        <f>'All data '!AC47</f>
        <v>0.003168</v>
      </c>
      <c r="AO47" s="17">
        <f>'All data '!AD47</f>
        <v>-12173</v>
      </c>
      <c r="AP47" s="17">
        <f>'All data '!AE47</f>
        <v>21368</v>
      </c>
      <c r="AQ47" s="17">
        <f>'All data '!AF47</f>
        <v>106</v>
      </c>
      <c r="AR47" s="4"/>
    </row>
    <row r="48" spans="1:44" ht="12.75">
      <c r="A48" s="4"/>
      <c r="B48" s="4"/>
      <c r="C48" s="4"/>
      <c r="D48" s="11" t="str">
        <f>'All data '!D48</f>
        <v>arr96114a-3tr-3</v>
      </c>
      <c r="E48" s="2">
        <f>'All data '!E48</f>
        <v>18143</v>
      </c>
      <c r="F48" s="2">
        <f>'All data '!F48</f>
        <v>25644.999999999996</v>
      </c>
      <c r="G48" s="9">
        <f>'All data '!G48</f>
        <v>4333</v>
      </c>
      <c r="H48" s="90">
        <f t="shared" si="5"/>
        <v>4382.95</v>
      </c>
      <c r="I48" s="90">
        <f t="shared" si="6"/>
        <v>4283.05</v>
      </c>
      <c r="J48" s="9">
        <f>'All data '!H48</f>
        <v>2688.9999999999995</v>
      </c>
      <c r="K48" s="83">
        <f t="shared" si="18"/>
        <v>2656.3425999999995</v>
      </c>
      <c r="L48" s="3">
        <f t="shared" si="14"/>
        <v>2656.342599871797</v>
      </c>
      <c r="M48" s="80">
        <f t="shared" si="19"/>
        <v>1655.7452171403686</v>
      </c>
      <c r="N48" s="90">
        <f t="shared" si="15"/>
        <v>917.4336489759986</v>
      </c>
      <c r="O48" s="90">
        <f t="shared" si="7"/>
        <v>83.16373375542987</v>
      </c>
      <c r="P48" s="8">
        <f t="shared" si="16"/>
        <v>1405535998.9719846</v>
      </c>
      <c r="Q48" s="153">
        <f>'All data '!O48</f>
        <v>1411.1081984907646</v>
      </c>
      <c r="R48" s="157">
        <v>1405.5359989719846</v>
      </c>
      <c r="S48" s="16">
        <f t="shared" si="2"/>
        <v>-1.2820237316191196E-07</v>
      </c>
      <c r="T48" s="83">
        <f t="shared" si="20"/>
        <v>2656.3425999999995</v>
      </c>
      <c r="U48" s="3">
        <f t="shared" si="17"/>
        <v>2656.342599765895</v>
      </c>
      <c r="V48" s="80">
        <f t="shared" si="21"/>
        <v>1669.3974323415057</v>
      </c>
      <c r="W48" s="90">
        <f t="shared" si="8"/>
        <v>904.4751483489084</v>
      </c>
      <c r="X48" s="90">
        <f t="shared" si="9"/>
        <v>82.4700190754809</v>
      </c>
      <c r="Y48" s="82">
        <f t="shared" si="10"/>
        <v>1416728281.4627762</v>
      </c>
      <c r="Z48" s="16">
        <f t="shared" si="11"/>
        <v>5.572199518780053</v>
      </c>
      <c r="AA48" s="164">
        <v>1416.7282814627763</v>
      </c>
      <c r="AB48" s="16">
        <f t="shared" si="12"/>
        <v>-2.3410439098370261E-07</v>
      </c>
      <c r="AC48" s="16" t="str">
        <f>'All data '!S48</f>
        <v>session 1</v>
      </c>
      <c r="AD48" s="16">
        <f t="shared" si="13"/>
        <v>-5.620082972011687</v>
      </c>
      <c r="AE48" s="2" t="str">
        <f>'All data '!T48</f>
        <v>low Th edge</v>
      </c>
      <c r="AF48" s="10">
        <f>'All data '!U48</f>
        <v>0</v>
      </c>
      <c r="AG48" s="63">
        <f>'All data '!V48</f>
        <v>1.8143</v>
      </c>
      <c r="AH48" s="63">
        <f>'All data '!X48</f>
        <v>0.4333</v>
      </c>
      <c r="AI48" s="63">
        <f>'All data '!W48</f>
        <v>2.5645</v>
      </c>
      <c r="AJ48" s="63">
        <f>'All data '!Y48</f>
        <v>0.2689</v>
      </c>
      <c r="AK48" s="66">
        <f>'All data '!Z48</f>
        <v>0.0036</v>
      </c>
      <c r="AL48" s="66">
        <f>'All data '!AA48</f>
        <v>0.004995</v>
      </c>
      <c r="AM48" s="66">
        <f>'All data '!AB48</f>
        <v>0.01437</v>
      </c>
      <c r="AN48" s="66">
        <f>'All data '!AC48</f>
        <v>0.002033</v>
      </c>
      <c r="AO48" s="17">
        <f>'All data '!AD48</f>
        <v>-12236</v>
      </c>
      <c r="AP48" s="17">
        <f>'All data '!AE48</f>
        <v>21369</v>
      </c>
      <c r="AQ48" s="17">
        <f>'All data '!AF48</f>
        <v>106</v>
      </c>
      <c r="AR48" s="4"/>
    </row>
    <row r="49" spans="1:44" ht="12.75">
      <c r="A49" s="4"/>
      <c r="B49" s="4"/>
      <c r="C49" s="4"/>
      <c r="D49" s="11" t="str">
        <f>'All data '!D49</f>
        <v>arr96114a-3tr-13</v>
      </c>
      <c r="E49" s="2">
        <f>'All data '!E49</f>
        <v>17475</v>
      </c>
      <c r="F49" s="2">
        <f>'All data '!F49</f>
        <v>26118</v>
      </c>
      <c r="G49" s="9">
        <f>'All data '!G49</f>
        <v>6057</v>
      </c>
      <c r="H49" s="90">
        <f t="shared" si="5"/>
        <v>6110.16</v>
      </c>
      <c r="I49" s="90">
        <f t="shared" si="6"/>
        <v>6003.84</v>
      </c>
      <c r="J49" s="9">
        <f>'All data '!H49</f>
        <v>3151</v>
      </c>
      <c r="K49" s="83">
        <f t="shared" si="18"/>
        <v>3119.545</v>
      </c>
      <c r="L49" s="3">
        <f t="shared" si="14"/>
        <v>3119.5449992255285</v>
      </c>
      <c r="M49" s="80">
        <f t="shared" si="19"/>
        <v>1706.056569153866</v>
      </c>
      <c r="N49" s="90">
        <f t="shared" si="15"/>
        <v>1295.1083984960933</v>
      </c>
      <c r="O49" s="90">
        <f t="shared" si="7"/>
        <v>118.38003157556946</v>
      </c>
      <c r="P49" s="8">
        <f t="shared" si="16"/>
        <v>1421450401.7653453</v>
      </c>
      <c r="Q49" s="153">
        <f>'All data '!O49</f>
        <v>1426.5665778572982</v>
      </c>
      <c r="R49" s="157">
        <v>1421.4504017653453</v>
      </c>
      <c r="S49" s="16">
        <f t="shared" si="2"/>
        <v>-7.744715730950702E-07</v>
      </c>
      <c r="T49" s="83">
        <f t="shared" si="20"/>
        <v>3119.545</v>
      </c>
      <c r="U49" s="3">
        <f t="shared" si="17"/>
        <v>3119.5449991402356</v>
      </c>
      <c r="V49" s="80">
        <f t="shared" si="21"/>
        <v>1718.826894330399</v>
      </c>
      <c r="W49" s="90">
        <f t="shared" si="8"/>
        <v>1282.8281040586353</v>
      </c>
      <c r="X49" s="90">
        <f t="shared" si="9"/>
        <v>117.89000075120097</v>
      </c>
      <c r="Y49" s="82">
        <f t="shared" si="10"/>
        <v>1431722241.169177</v>
      </c>
      <c r="Z49" s="16">
        <f t="shared" si="11"/>
        <v>5.116176091952866</v>
      </c>
      <c r="AA49" s="164">
        <v>1431.722241169177</v>
      </c>
      <c r="AB49" s="16">
        <f t="shared" si="12"/>
        <v>-8.597644409746863E-07</v>
      </c>
      <c r="AC49" s="16" t="str">
        <f>'All data '!S49</f>
        <v>session 2</v>
      </c>
      <c r="AD49" s="16">
        <f t="shared" si="13"/>
        <v>-5.155663311878925</v>
      </c>
      <c r="AE49" s="2" t="str">
        <f>'All data '!T49</f>
        <v>low Th edge</v>
      </c>
      <c r="AF49" s="10" t="str">
        <f>'All data '!U49</f>
        <v>relabel from 11b-4 to 114a-3</v>
      </c>
      <c r="AG49" s="63">
        <f>'All data '!V49</f>
        <v>1.7475</v>
      </c>
      <c r="AH49" s="63">
        <f>'All data '!X49</f>
        <v>0.6057</v>
      </c>
      <c r="AI49" s="63">
        <f>'All data '!W49</f>
        <v>2.6118</v>
      </c>
      <c r="AJ49" s="63">
        <f>'All data '!Y49</f>
        <v>0.3151</v>
      </c>
      <c r="AK49" s="66">
        <f>'All data '!Z49</f>
        <v>0.003482</v>
      </c>
      <c r="AL49" s="66">
        <f>'All data '!AA49</f>
        <v>0.005316</v>
      </c>
      <c r="AM49" s="66">
        <f>'All data '!AB49</f>
        <v>0.01457</v>
      </c>
      <c r="AN49" s="66">
        <f>'All data '!AC49</f>
        <v>0.00216</v>
      </c>
      <c r="AO49" s="17">
        <f>'All data '!AD49</f>
        <v>-12229</v>
      </c>
      <c r="AP49" s="17">
        <f>'All data '!AE49</f>
        <v>21370</v>
      </c>
      <c r="AQ49" s="17">
        <f>'All data '!AF49</f>
        <v>118</v>
      </c>
      <c r="AR49" s="4"/>
    </row>
    <row r="50" spans="1:44" ht="12.75">
      <c r="A50" s="4"/>
      <c r="B50" s="4"/>
      <c r="C50" s="4"/>
      <c r="D50" s="11" t="str">
        <f>'All data '!D50</f>
        <v>arr96114a-3tr-14</v>
      </c>
      <c r="E50" s="2">
        <f>'All data '!E50</f>
        <v>18364</v>
      </c>
      <c r="F50" s="2">
        <f>'All data '!F50</f>
        <v>28764</v>
      </c>
      <c r="G50" s="9">
        <f>'All data '!G50</f>
        <v>4031</v>
      </c>
      <c r="H50" s="90">
        <f t="shared" si="5"/>
        <v>4081</v>
      </c>
      <c r="I50" s="90">
        <f t="shared" si="6"/>
        <v>3981</v>
      </c>
      <c r="J50" s="9">
        <f>'All data '!H50</f>
        <v>2854</v>
      </c>
      <c r="K50" s="83">
        <f t="shared" si="18"/>
        <v>2820.9448</v>
      </c>
      <c r="L50" s="3">
        <f t="shared" si="14"/>
        <v>2820.94480000388</v>
      </c>
      <c r="M50" s="80">
        <f t="shared" si="19"/>
        <v>1877.606498287137</v>
      </c>
      <c r="N50" s="90">
        <f t="shared" si="15"/>
        <v>864.3691518315668</v>
      </c>
      <c r="O50" s="90">
        <f t="shared" si="7"/>
        <v>78.96914988517639</v>
      </c>
      <c r="P50" s="8">
        <f t="shared" si="16"/>
        <v>1420508188.3482215</v>
      </c>
      <c r="Q50" s="153">
        <f>'All data '!O50</f>
        <v>1425.9059541984007</v>
      </c>
      <c r="R50" s="157">
        <v>1420.5081883482214</v>
      </c>
      <c r="S50" s="16">
        <f t="shared" si="2"/>
        <v>3.879904397763312E-09</v>
      </c>
      <c r="T50" s="83">
        <f t="shared" si="20"/>
        <v>2820.9448</v>
      </c>
      <c r="U50" s="3">
        <f t="shared" si="17"/>
        <v>2820.9448000033854</v>
      </c>
      <c r="V50" s="80">
        <f t="shared" si="21"/>
        <v>1892.4484310615612</v>
      </c>
      <c r="W50" s="90">
        <f t="shared" si="8"/>
        <v>850.3644419041678</v>
      </c>
      <c r="X50" s="90">
        <f t="shared" si="9"/>
        <v>78.13192703765633</v>
      </c>
      <c r="Y50" s="82">
        <f t="shared" si="10"/>
        <v>1431348493.2999454</v>
      </c>
      <c r="Z50" s="16">
        <f t="shared" si="11"/>
        <v>5.397765850179212</v>
      </c>
      <c r="AA50" s="164">
        <v>1431.3484932999454</v>
      </c>
      <c r="AB50" s="16">
        <f t="shared" si="12"/>
        <v>3.385139279998839E-09</v>
      </c>
      <c r="AC50" s="16" t="str">
        <f>'All data '!S50</f>
        <v>session 2</v>
      </c>
      <c r="AD50" s="16">
        <f t="shared" si="13"/>
        <v>-5.442539101544753</v>
      </c>
      <c r="AE50" s="2" t="str">
        <f>'All data '!T50</f>
        <v>low Th edge</v>
      </c>
      <c r="AF50" s="10" t="str">
        <f>'All data '!U50</f>
        <v>relabel from 11b-4 to 114a-3</v>
      </c>
      <c r="AG50" s="63">
        <f>'All data '!V50</f>
        <v>1.8364</v>
      </c>
      <c r="AH50" s="63">
        <f>'All data '!X50</f>
        <v>0.4031</v>
      </c>
      <c r="AI50" s="63">
        <f>'All data '!W50</f>
        <v>2.8764</v>
      </c>
      <c r="AJ50" s="63">
        <f>'All data '!Y50</f>
        <v>0.2854</v>
      </c>
      <c r="AK50" s="66">
        <f>'All data '!Z50</f>
        <v>0.003602</v>
      </c>
      <c r="AL50" s="66">
        <f>'All data '!AA50</f>
        <v>0.005</v>
      </c>
      <c r="AM50" s="66">
        <f>'All data '!AB50</f>
        <v>0.015459</v>
      </c>
      <c r="AN50" s="66">
        <f>'All data '!AC50</f>
        <v>0.002105</v>
      </c>
      <c r="AO50" s="17">
        <f>'All data '!AD50</f>
        <v>-12247</v>
      </c>
      <c r="AP50" s="17">
        <f>'All data '!AE50</f>
        <v>21364</v>
      </c>
      <c r="AQ50" s="17">
        <f>'All data '!AF50</f>
        <v>118</v>
      </c>
      <c r="AR50" s="4"/>
    </row>
    <row r="51" spans="1:44" ht="12.75">
      <c r="A51" s="4"/>
      <c r="B51" s="4"/>
      <c r="C51" s="4"/>
      <c r="D51" s="9" t="str">
        <f>'All data '!D51</f>
        <v>arr96114a-3tr-4</v>
      </c>
      <c r="E51" s="2">
        <f>'All data '!E51</f>
        <v>18861</v>
      </c>
      <c r="F51" s="2">
        <f>'All data '!F51</f>
        <v>33445</v>
      </c>
      <c r="G51" s="9">
        <f>'All data '!G51</f>
        <v>4972</v>
      </c>
      <c r="H51" s="90">
        <f t="shared" si="5"/>
        <v>5023.64</v>
      </c>
      <c r="I51" s="90">
        <f t="shared" si="6"/>
        <v>4920.36</v>
      </c>
      <c r="J51" s="9">
        <f>'All data '!H51</f>
        <v>3345</v>
      </c>
      <c r="K51" s="83">
        <f t="shared" si="18"/>
        <v>3311.0502</v>
      </c>
      <c r="L51" s="3">
        <f t="shared" si="14"/>
        <v>3311.0501999730445</v>
      </c>
      <c r="M51" s="80">
        <f t="shared" si="19"/>
        <v>2162.3669902073266</v>
      </c>
      <c r="N51" s="90">
        <f t="shared" si="15"/>
        <v>1053.1245524214432</v>
      </c>
      <c r="O51" s="90">
        <f t="shared" si="7"/>
        <v>95.55865734427452</v>
      </c>
      <c r="P51" s="8">
        <f t="shared" si="16"/>
        <v>1407436205.7910616</v>
      </c>
      <c r="Q51" s="153">
        <f>'All data '!O51</f>
        <v>1412.0852796504234</v>
      </c>
      <c r="R51" s="157">
        <v>1407.4362057910616</v>
      </c>
      <c r="S51" s="16">
        <f t="shared" si="2"/>
        <v>-2.6955603971146047E-08</v>
      </c>
      <c r="T51" s="83">
        <f t="shared" si="20"/>
        <v>3311.0502</v>
      </c>
      <c r="U51" s="3">
        <f t="shared" si="17"/>
        <v>3311.050199961942</v>
      </c>
      <c r="V51" s="80">
        <f t="shared" si="21"/>
        <v>2177.2122488413606</v>
      </c>
      <c r="W51" s="90">
        <f t="shared" si="8"/>
        <v>1039.0916472278536</v>
      </c>
      <c r="X51" s="90">
        <f t="shared" si="9"/>
        <v>94.74630389272757</v>
      </c>
      <c r="Y51" s="82">
        <f t="shared" si="10"/>
        <v>1416767759.756508</v>
      </c>
      <c r="Z51" s="16">
        <f t="shared" si="11"/>
        <v>4.649073859361806</v>
      </c>
      <c r="AA51" s="164">
        <v>1416.7677597565082</v>
      </c>
      <c r="AB51" s="16">
        <f t="shared" si="12"/>
        <v>-3.805826054303907E-08</v>
      </c>
      <c r="AC51" s="16" t="str">
        <f>'All data '!S51</f>
        <v>session 1</v>
      </c>
      <c r="AD51" s="16">
        <f t="shared" si="13"/>
        <v>-4.682480106084768</v>
      </c>
      <c r="AE51" s="2" t="str">
        <f>'All data '!T51</f>
        <v>low Th edge(right)</v>
      </c>
      <c r="AF51" s="2">
        <f>'All data '!U51</f>
        <v>0</v>
      </c>
      <c r="AG51" s="63">
        <f>'All data '!V51</f>
        <v>1.8861</v>
      </c>
      <c r="AH51" s="63">
        <f>'All data '!X51</f>
        <v>0.4972</v>
      </c>
      <c r="AI51" s="63">
        <f>'All data '!W51</f>
        <v>3.3445</v>
      </c>
      <c r="AJ51" s="63">
        <f>'All data '!Y51</f>
        <v>0.3345</v>
      </c>
      <c r="AK51" s="66">
        <f>'All data '!Z51</f>
        <v>0.00372</v>
      </c>
      <c r="AL51" s="66">
        <f>'All data '!AA51</f>
        <v>0.005164</v>
      </c>
      <c r="AM51" s="66">
        <f>'All data '!AB51</f>
        <v>0.016995</v>
      </c>
      <c r="AN51" s="66">
        <f>'All data '!AC51</f>
        <v>0.00215</v>
      </c>
      <c r="AO51" s="17">
        <f>'All data '!AD51</f>
        <v>-12146</v>
      </c>
      <c r="AP51" s="17">
        <f>'All data '!AE51</f>
        <v>21381</v>
      </c>
      <c r="AQ51" s="17">
        <f>'All data '!AF51</f>
        <v>106</v>
      </c>
      <c r="AR51" s="4"/>
    </row>
    <row r="52" spans="1:44" ht="12.75">
      <c r="A52" s="4"/>
      <c r="B52" s="4"/>
      <c r="C52" s="4"/>
      <c r="D52" s="9" t="str">
        <f>'All data '!D52</f>
        <v>arr96114a-3tr-12</v>
      </c>
      <c r="E52" s="2">
        <f>'All data '!E52</f>
        <v>19019</v>
      </c>
      <c r="F52" s="2">
        <f>'All data '!F52</f>
        <v>49582</v>
      </c>
      <c r="G52" s="9">
        <f>'All data '!G52</f>
        <v>5714</v>
      </c>
      <c r="H52" s="90">
        <f t="shared" si="5"/>
        <v>5768.02</v>
      </c>
      <c r="I52" s="90">
        <f t="shared" si="6"/>
        <v>5659.98</v>
      </c>
      <c r="J52" s="9">
        <f>'All data '!H52</f>
        <v>4426</v>
      </c>
      <c r="K52" s="83">
        <f t="shared" si="18"/>
        <v>4391.7658</v>
      </c>
      <c r="L52" s="3">
        <f t="shared" si="14"/>
        <v>4391.765799997654</v>
      </c>
      <c r="M52" s="80">
        <f t="shared" si="19"/>
        <v>3115.020016881779</v>
      </c>
      <c r="N52" s="90">
        <f t="shared" si="15"/>
        <v>1172.4699939519767</v>
      </c>
      <c r="O52" s="90">
        <f t="shared" si="7"/>
        <v>104.27578916389719</v>
      </c>
      <c r="P52" s="8">
        <f t="shared" si="16"/>
        <v>1368943705.0279703</v>
      </c>
      <c r="Q52" s="153">
        <f>'All data '!O52</f>
        <v>1372.4264738417457</v>
      </c>
      <c r="R52" s="157">
        <v>1368.9437050279703</v>
      </c>
      <c r="S52" s="16">
        <f t="shared" si="2"/>
        <v>-2.346496330574155E-09</v>
      </c>
      <c r="T52" s="83">
        <f t="shared" si="20"/>
        <v>4391.7658</v>
      </c>
      <c r="U52" s="3">
        <f t="shared" si="17"/>
        <v>4391.765799995207</v>
      </c>
      <c r="V52" s="80">
        <f t="shared" si="21"/>
        <v>3131.46124041493</v>
      </c>
      <c r="W52" s="90">
        <f t="shared" si="8"/>
        <v>1157.0278501770306</v>
      </c>
      <c r="X52" s="90">
        <f t="shared" si="9"/>
        <v>103.27670940324566</v>
      </c>
      <c r="Y52" s="82">
        <f t="shared" si="10"/>
        <v>1375928598.5043292</v>
      </c>
      <c r="Z52" s="16">
        <f t="shared" si="11"/>
        <v>3.482768813775465</v>
      </c>
      <c r="AA52" s="164">
        <v>1375.928598504329</v>
      </c>
      <c r="AB52" s="16">
        <f t="shared" si="12"/>
        <v>-4.793037078343332E-09</v>
      </c>
      <c r="AC52" s="16" t="str">
        <f>'All data '!S52</f>
        <v>session 2</v>
      </c>
      <c r="AD52" s="16">
        <f t="shared" si="13"/>
        <v>-3.5021246625833555</v>
      </c>
      <c r="AE52" s="2" t="str">
        <f>'All data '!T52</f>
        <v>low Th edge(right)</v>
      </c>
      <c r="AF52" s="2" t="str">
        <f>'All data '!U52</f>
        <v>relabel from 11b-4 to 114a-3</v>
      </c>
      <c r="AG52" s="63">
        <f>'All data '!V52</f>
        <v>1.9019</v>
      </c>
      <c r="AH52" s="63">
        <f>'All data '!X52</f>
        <v>0.5714</v>
      </c>
      <c r="AI52" s="63">
        <f>'All data '!W52</f>
        <v>4.9582</v>
      </c>
      <c r="AJ52" s="63">
        <f>'All data '!Y52</f>
        <v>0.4426</v>
      </c>
      <c r="AK52" s="66">
        <f>'All data '!Z52</f>
        <v>0.00372</v>
      </c>
      <c r="AL52" s="66">
        <f>'All data '!AA52</f>
        <v>0.005402</v>
      </c>
      <c r="AM52" s="66">
        <f>'All data '!AB52</f>
        <v>0.022394</v>
      </c>
      <c r="AN52" s="66">
        <f>'All data '!AC52</f>
        <v>0.002423</v>
      </c>
      <c r="AO52" s="17">
        <f>'All data '!AD52</f>
        <v>-12146</v>
      </c>
      <c r="AP52" s="17">
        <f>'All data '!AE52</f>
        <v>21377</v>
      </c>
      <c r="AQ52" s="17">
        <f>'All data '!AF52</f>
        <v>118</v>
      </c>
      <c r="AR52" s="4"/>
    </row>
    <row r="53" spans="1:44" ht="12.75">
      <c r="A53" s="4"/>
      <c r="B53" s="4"/>
      <c r="C53" s="4"/>
      <c r="D53" s="9">
        <f>'All data '!D53</f>
        <v>0</v>
      </c>
      <c r="E53" s="2">
        <f>'All data '!E53</f>
        <v>0</v>
      </c>
      <c r="F53" s="2">
        <f>'All data '!F53</f>
        <v>0</v>
      </c>
      <c r="G53" s="9">
        <f>'All data '!G53</f>
        <v>0</v>
      </c>
      <c r="H53" s="90">
        <f t="shared" si="5"/>
        <v>0</v>
      </c>
      <c r="I53" s="90">
        <f t="shared" si="6"/>
        <v>0</v>
      </c>
      <c r="J53" s="9">
        <f>'All data '!H53</f>
        <v>0</v>
      </c>
      <c r="K53" s="83">
        <f t="shared" si="18"/>
        <v>0</v>
      </c>
      <c r="L53" s="3">
        <f t="shared" si="14"/>
        <v>0</v>
      </c>
      <c r="M53" s="80">
        <f t="shared" si="19"/>
        <v>0</v>
      </c>
      <c r="N53" s="90">
        <f t="shared" si="15"/>
        <v>0</v>
      </c>
      <c r="O53" s="90">
        <f t="shared" si="7"/>
        <v>0</v>
      </c>
      <c r="P53" s="8">
        <f t="shared" si="16"/>
        <v>0</v>
      </c>
      <c r="Q53" s="153">
        <f>'All data '!O53</f>
        <v>0</v>
      </c>
      <c r="R53" s="157">
        <v>0</v>
      </c>
      <c r="S53" s="16">
        <f t="shared" si="2"/>
        <v>0</v>
      </c>
      <c r="T53" s="83">
        <f t="shared" si="20"/>
        <v>0</v>
      </c>
      <c r="U53" s="3">
        <f t="shared" si="17"/>
        <v>0</v>
      </c>
      <c r="V53" s="80">
        <f t="shared" si="21"/>
        <v>0</v>
      </c>
      <c r="W53" s="90">
        <f t="shared" si="8"/>
        <v>0</v>
      </c>
      <c r="X53" s="90">
        <f t="shared" si="9"/>
        <v>0</v>
      </c>
      <c r="Y53" s="82">
        <f t="shared" si="10"/>
        <v>0</v>
      </c>
      <c r="Z53" s="16">
        <f t="shared" si="11"/>
        <v>0</v>
      </c>
      <c r="AA53" s="164">
        <v>0</v>
      </c>
      <c r="AB53" s="16">
        <f t="shared" si="12"/>
        <v>0</v>
      </c>
      <c r="AC53" s="16">
        <f>'All data '!S53</f>
        <v>0</v>
      </c>
      <c r="AD53" s="16">
        <f t="shared" si="13"/>
        <v>0</v>
      </c>
      <c r="AE53" s="2">
        <f>'All data '!T53</f>
        <v>0</v>
      </c>
      <c r="AF53" s="2">
        <f>'All data '!U53</f>
        <v>0</v>
      </c>
      <c r="AG53" s="63">
        <f>'All data '!V53</f>
        <v>0</v>
      </c>
      <c r="AH53" s="63">
        <f>'All data '!X53</f>
        <v>0</v>
      </c>
      <c r="AI53" s="63">
        <f>'All data '!W53</f>
        <v>0</v>
      </c>
      <c r="AJ53" s="63">
        <f>'All data '!Y53</f>
        <v>0</v>
      </c>
      <c r="AK53" s="66">
        <f>'All data '!Z53</f>
        <v>0</v>
      </c>
      <c r="AL53" s="66">
        <f>'All data '!AA53</f>
        <v>0</v>
      </c>
      <c r="AM53" s="66">
        <f>'All data '!AB53</f>
        <v>0</v>
      </c>
      <c r="AN53" s="66">
        <f>'All data '!AC53</f>
        <v>0</v>
      </c>
      <c r="AO53" s="17">
        <f>'All data '!AD53</f>
        <v>0</v>
      </c>
      <c r="AP53" s="17">
        <f>'All data '!AE53</f>
        <v>0</v>
      </c>
      <c r="AQ53" s="17">
        <f>'All data '!AF53</f>
        <v>0</v>
      </c>
      <c r="AR53" s="4"/>
    </row>
    <row r="54" spans="1:44" ht="12.75">
      <c r="A54" s="4"/>
      <c r="B54" s="4"/>
      <c r="C54" s="4"/>
      <c r="D54" s="9" t="str">
        <f>'All data '!D54</f>
        <v>arr96114a-4-10</v>
      </c>
      <c r="E54" s="2">
        <f>'All data '!E54</f>
        <v>17338</v>
      </c>
      <c r="F54" s="2">
        <f>'All data '!F54</f>
        <v>13890</v>
      </c>
      <c r="G54" s="9">
        <f>'All data '!G54</f>
        <v>5625</v>
      </c>
      <c r="H54" s="90">
        <f t="shared" si="5"/>
        <v>5676.67</v>
      </c>
      <c r="I54" s="90">
        <f t="shared" si="6"/>
        <v>5573.33</v>
      </c>
      <c r="J54" s="9">
        <f>'All data '!H54</f>
        <v>2305</v>
      </c>
      <c r="K54" s="83">
        <f t="shared" si="18"/>
        <v>2273.7916</v>
      </c>
      <c r="L54" s="3">
        <f t="shared" si="14"/>
        <v>2273.7916001342646</v>
      </c>
      <c r="M54" s="80">
        <f t="shared" si="19"/>
        <v>927.4144515026092</v>
      </c>
      <c r="N54" s="90">
        <f t="shared" si="15"/>
        <v>1231.96013069274</v>
      </c>
      <c r="O54" s="90">
        <f t="shared" si="7"/>
        <v>114.41701793891569</v>
      </c>
      <c r="P54" s="8">
        <f t="shared" si="16"/>
        <v>1451842266.974823</v>
      </c>
      <c r="Q54" s="153">
        <f>'All data '!O54</f>
        <v>1458.8491507674207</v>
      </c>
      <c r="R54" s="157">
        <v>1451.842266974823</v>
      </c>
      <c r="S54" s="16">
        <f t="shared" si="2"/>
        <v>1.3426461009657942E-07</v>
      </c>
      <c r="T54" s="83">
        <f t="shared" si="20"/>
        <v>2273.7916</v>
      </c>
      <c r="U54" s="3">
        <f t="shared" si="17"/>
        <v>2273.791600133087</v>
      </c>
      <c r="V54" s="80">
        <f t="shared" si="21"/>
        <v>936.7419912316836</v>
      </c>
      <c r="W54" s="90">
        <f t="shared" si="8"/>
        <v>1222.652629034011</v>
      </c>
      <c r="X54" s="90">
        <f t="shared" si="9"/>
        <v>114.39697986739226</v>
      </c>
      <c r="Y54" s="82">
        <f t="shared" si="10"/>
        <v>1465927273.4902048</v>
      </c>
      <c r="Z54" s="16">
        <f t="shared" si="11"/>
        <v>7.006883792597819</v>
      </c>
      <c r="AA54" s="164">
        <v>1465.927273490205</v>
      </c>
      <c r="AB54" s="16">
        <f t="shared" si="12"/>
        <v>1.3308681445778348E-07</v>
      </c>
      <c r="AC54" s="16" t="str">
        <f>'All data '!S54</f>
        <v>session 2</v>
      </c>
      <c r="AD54" s="16">
        <f t="shared" si="13"/>
        <v>-7.078122722784201</v>
      </c>
      <c r="AE54" s="2" t="str">
        <f>'All data '!T54</f>
        <v>cluster-low</v>
      </c>
      <c r="AF54" s="2">
        <f>'All data '!U54</f>
        <v>0</v>
      </c>
      <c r="AG54" s="63">
        <f>'All data '!V54</f>
        <v>1.7338</v>
      </c>
      <c r="AH54" s="63">
        <f>'All data '!X54</f>
        <v>0.5625</v>
      </c>
      <c r="AI54" s="63">
        <f>'All data '!W54</f>
        <v>1.389</v>
      </c>
      <c r="AJ54" s="63">
        <f>'All data '!Y54</f>
        <v>0.2305</v>
      </c>
      <c r="AK54" s="66">
        <f>'All data '!Z54</f>
        <v>0.003446</v>
      </c>
      <c r="AL54" s="66">
        <f>'All data '!AA54</f>
        <v>0.005167</v>
      </c>
      <c r="AM54" s="66">
        <f>'All data '!AB54</f>
        <v>0.010589</v>
      </c>
      <c r="AN54" s="66">
        <f>'All data '!AC54</f>
        <v>0.001996</v>
      </c>
      <c r="AO54" s="17">
        <f>'All data '!AD54</f>
        <v>-13545</v>
      </c>
      <c r="AP54" s="17">
        <f>'All data '!AE54</f>
        <v>24139</v>
      </c>
      <c r="AQ54" s="17">
        <f>'All data '!AF54</f>
        <v>116</v>
      </c>
      <c r="AR54" s="4"/>
    </row>
    <row r="55" spans="1:44" ht="12.75">
      <c r="A55" s="4"/>
      <c r="B55" s="4"/>
      <c r="C55" s="4"/>
      <c r="D55" s="9" t="str">
        <f>'All data '!D55</f>
        <v>arr96114a-4-11</v>
      </c>
      <c r="E55" s="2">
        <f>'All data '!E55</f>
        <v>17812</v>
      </c>
      <c r="F55" s="2">
        <f>'All data '!F55</f>
        <v>17175</v>
      </c>
      <c r="G55" s="9">
        <f>'All data '!G55</f>
        <v>7106</v>
      </c>
      <c r="H55" s="90">
        <f t="shared" si="5"/>
        <v>7160.48</v>
      </c>
      <c r="I55" s="90">
        <f t="shared" si="6"/>
        <v>7051.52</v>
      </c>
      <c r="J55" s="9">
        <f>'All data '!H55</f>
        <v>2838</v>
      </c>
      <c r="K55" s="83">
        <f t="shared" si="18"/>
        <v>2805.9384</v>
      </c>
      <c r="L55" s="3">
        <f t="shared" si="14"/>
        <v>2805.9384002932634</v>
      </c>
      <c r="M55" s="80">
        <f t="shared" si="19"/>
        <v>1132.1835290064</v>
      </c>
      <c r="N55" s="90">
        <f t="shared" si="15"/>
        <v>1532.7281655455374</v>
      </c>
      <c r="O55" s="90">
        <f t="shared" si="7"/>
        <v>141.02670574132634</v>
      </c>
      <c r="P55" s="8">
        <f t="shared" si="16"/>
        <v>1434040559.008808</v>
      </c>
      <c r="Q55" s="153">
        <f>'All data '!O55</f>
        <v>1439.8707095372667</v>
      </c>
      <c r="R55" s="157">
        <v>1434.0405590088078</v>
      </c>
      <c r="S55" s="16">
        <f t="shared" si="2"/>
        <v>2.932633833552245E-07</v>
      </c>
      <c r="T55" s="83">
        <f t="shared" si="20"/>
        <v>2805.9384</v>
      </c>
      <c r="U55" s="3">
        <f t="shared" si="17"/>
        <v>2805.938399988443</v>
      </c>
      <c r="V55" s="80">
        <f t="shared" si="21"/>
        <v>1141.7633655650507</v>
      </c>
      <c r="W55" s="90">
        <f t="shared" si="8"/>
        <v>1523.1646207692122</v>
      </c>
      <c r="X55" s="90">
        <f t="shared" si="9"/>
        <v>141.01041365418064</v>
      </c>
      <c r="Y55" s="82">
        <f t="shared" si="10"/>
        <v>1445750684.8335989</v>
      </c>
      <c r="Z55" s="16">
        <f t="shared" si="11"/>
        <v>5.830150528458944</v>
      </c>
      <c r="AA55" s="164">
        <v>1445.7506848335988</v>
      </c>
      <c r="AB55" s="16">
        <f t="shared" si="12"/>
        <v>-1.1556949175428599E-08</v>
      </c>
      <c r="AC55" s="16" t="str">
        <f>'All data '!S55</f>
        <v>session 2</v>
      </c>
      <c r="AD55" s="16">
        <f t="shared" si="13"/>
        <v>-5.879975296332077</v>
      </c>
      <c r="AE55" s="2" t="str">
        <f>'All data '!T55</f>
        <v>cluster-low</v>
      </c>
      <c r="AF55" s="2">
        <f>'All data '!U55</f>
        <v>0</v>
      </c>
      <c r="AG55" s="63">
        <f>'All data '!V55</f>
        <v>1.7812</v>
      </c>
      <c r="AH55" s="63">
        <f>'All data '!X55</f>
        <v>0.7106</v>
      </c>
      <c r="AI55" s="63">
        <f>'All data '!W55</f>
        <v>1.7175</v>
      </c>
      <c r="AJ55" s="63">
        <f>'All data '!Y55</f>
        <v>0.2838</v>
      </c>
      <c r="AK55" s="66">
        <f>'All data '!Z55</f>
        <v>0.003518</v>
      </c>
      <c r="AL55" s="66">
        <f>'All data '!AA55</f>
        <v>0.005448</v>
      </c>
      <c r="AM55" s="66">
        <f>'All data '!AB55</f>
        <v>0.011647</v>
      </c>
      <c r="AN55" s="66">
        <f>'All data '!AC55</f>
        <v>0.002096</v>
      </c>
      <c r="AO55" s="17">
        <f>'All data '!AD55</f>
        <v>-13539</v>
      </c>
      <c r="AP55" s="17">
        <f>'All data '!AE55</f>
        <v>24140</v>
      </c>
      <c r="AQ55" s="17">
        <f>'All data '!AF55</f>
        <v>116</v>
      </c>
      <c r="AR55" s="4"/>
    </row>
    <row r="56" spans="1:44" ht="12.75">
      <c r="A56" s="4"/>
      <c r="B56" s="4"/>
      <c r="C56" s="4"/>
      <c r="D56" s="9" t="str">
        <f>'All data '!D56</f>
        <v>arr96114a-4-12</v>
      </c>
      <c r="E56" s="2">
        <f>'All data '!E56</f>
        <v>17931</v>
      </c>
      <c r="F56" s="2">
        <f>'All data '!F56</f>
        <v>15829</v>
      </c>
      <c r="G56" s="9">
        <f>'All data '!G56</f>
        <v>6542</v>
      </c>
      <c r="H56" s="90">
        <f t="shared" si="5"/>
        <v>6595.29</v>
      </c>
      <c r="I56" s="90">
        <f t="shared" si="6"/>
        <v>6488.71</v>
      </c>
      <c r="J56" s="9">
        <f>'All data '!H56</f>
        <v>2620</v>
      </c>
      <c r="K56" s="83">
        <f t="shared" si="18"/>
        <v>2587.7242</v>
      </c>
      <c r="L56" s="3">
        <f t="shared" si="14"/>
        <v>2587.724200024572</v>
      </c>
      <c r="M56" s="80">
        <f t="shared" si="19"/>
        <v>1044.4344631560366</v>
      </c>
      <c r="N56" s="90">
        <f t="shared" si="15"/>
        <v>1413.1745461910268</v>
      </c>
      <c r="O56" s="90">
        <f t="shared" si="7"/>
        <v>130.1151906775087</v>
      </c>
      <c r="P56" s="8">
        <f t="shared" si="16"/>
        <v>1435340475.9374547</v>
      </c>
      <c r="Q56" s="153">
        <f>'All data '!O56</f>
        <v>1441.5373285883536</v>
      </c>
      <c r="R56" s="157">
        <v>1435.3404759374548</v>
      </c>
      <c r="S56" s="16">
        <f t="shared" si="2"/>
        <v>2.4571818357799202E-08</v>
      </c>
      <c r="T56" s="83">
        <f t="shared" si="20"/>
        <v>2587.7242</v>
      </c>
      <c r="U56" s="3">
        <f t="shared" si="17"/>
        <v>2587.724200019138</v>
      </c>
      <c r="V56" s="80">
        <f t="shared" si="21"/>
        <v>1053.8221210469064</v>
      </c>
      <c r="W56" s="90">
        <f t="shared" si="8"/>
        <v>1403.802595923734</v>
      </c>
      <c r="X56" s="90">
        <f t="shared" si="9"/>
        <v>130.09948304849783</v>
      </c>
      <c r="Y56" s="82">
        <f t="shared" si="10"/>
        <v>1447790440.146427</v>
      </c>
      <c r="Z56" s="16">
        <f t="shared" si="11"/>
        <v>6.196852650898791</v>
      </c>
      <c r="AA56" s="164">
        <v>1447.7904401464268</v>
      </c>
      <c r="AB56" s="16">
        <f t="shared" si="12"/>
        <v>1.9138042262056842E-08</v>
      </c>
      <c r="AC56" s="16" t="str">
        <f>'All data '!S56</f>
        <v>session 2</v>
      </c>
      <c r="AD56" s="16">
        <f t="shared" si="13"/>
        <v>-6.253111558073215</v>
      </c>
      <c r="AE56" s="2" t="str">
        <f>'All data '!T56</f>
        <v>cluster-low</v>
      </c>
      <c r="AF56" s="2">
        <f>'All data '!U56</f>
        <v>0</v>
      </c>
      <c r="AG56" s="63">
        <f>'All data '!V56</f>
        <v>1.7931</v>
      </c>
      <c r="AH56" s="63">
        <f>'All data '!X56</f>
        <v>0.6542</v>
      </c>
      <c r="AI56" s="63">
        <f>'All data '!W56</f>
        <v>1.5829</v>
      </c>
      <c r="AJ56" s="63">
        <f>'All data '!Y56</f>
        <v>0.262</v>
      </c>
      <c r="AK56" s="66">
        <f>'All data '!Z56</f>
        <v>0.003529</v>
      </c>
      <c r="AL56" s="66">
        <f>'All data '!AA56</f>
        <v>0.005329</v>
      </c>
      <c r="AM56" s="66">
        <f>'All data '!AB56</f>
        <v>0.011209</v>
      </c>
      <c r="AN56" s="66">
        <f>'All data '!AC56</f>
        <v>0.002055</v>
      </c>
      <c r="AO56" s="17">
        <f>'All data '!AD56</f>
        <v>-13540</v>
      </c>
      <c r="AP56" s="17">
        <f>'All data '!AE56</f>
        <v>24137</v>
      </c>
      <c r="AQ56" s="17">
        <f>'All data '!AF56</f>
        <v>116</v>
      </c>
      <c r="AR56" s="4"/>
    </row>
    <row r="57" spans="1:44" ht="12.75">
      <c r="A57" s="4"/>
      <c r="B57" s="4"/>
      <c r="C57" s="4"/>
      <c r="D57" s="9" t="str">
        <f>'All data '!D57</f>
        <v>arr96114a-4-13</v>
      </c>
      <c r="E57" s="2">
        <f>'All data '!E57</f>
        <v>17429</v>
      </c>
      <c r="F57" s="2">
        <f>'All data '!F57</f>
        <v>14468</v>
      </c>
      <c r="G57" s="9">
        <f>'All data '!G57</f>
        <v>5848</v>
      </c>
      <c r="H57" s="90">
        <f t="shared" si="5"/>
        <v>5900.06</v>
      </c>
      <c r="I57" s="90">
        <f t="shared" si="6"/>
        <v>5795.94</v>
      </c>
      <c r="J57" s="9">
        <f>'All data '!H57</f>
        <v>2391</v>
      </c>
      <c r="K57" s="83">
        <f t="shared" si="18"/>
        <v>2359.6278</v>
      </c>
      <c r="L57" s="3">
        <f t="shared" si="14"/>
        <v>2359.627799776321</v>
      </c>
      <c r="M57" s="80">
        <f t="shared" si="19"/>
        <v>963.8419290746335</v>
      </c>
      <c r="N57" s="90">
        <f t="shared" si="15"/>
        <v>1277.34893257729</v>
      </c>
      <c r="O57" s="90">
        <f t="shared" si="7"/>
        <v>118.43693812439712</v>
      </c>
      <c r="P57" s="8">
        <f t="shared" si="16"/>
        <v>1448702702.1970842</v>
      </c>
      <c r="Q57" s="153">
        <f>'All data '!O57</f>
        <v>1455.4751448257516</v>
      </c>
      <c r="R57" s="157">
        <v>1448.7027021970841</v>
      </c>
      <c r="S57" s="16">
        <f t="shared" si="2"/>
        <v>-2.2367930796463042E-07</v>
      </c>
      <c r="T57" s="83">
        <f t="shared" si="20"/>
        <v>2359.6278</v>
      </c>
      <c r="U57" s="3">
        <f t="shared" si="17"/>
        <v>2359.627799648463</v>
      </c>
      <c r="V57" s="80">
        <f t="shared" si="21"/>
        <v>973.2294711542118</v>
      </c>
      <c r="W57" s="90">
        <f t="shared" si="8"/>
        <v>1267.9852291798832</v>
      </c>
      <c r="X57" s="90">
        <f t="shared" si="9"/>
        <v>118.41309931436797</v>
      </c>
      <c r="Y57" s="82">
        <f t="shared" si="10"/>
        <v>1462314269.4388695</v>
      </c>
      <c r="Z57" s="16">
        <f t="shared" si="11"/>
        <v>6.772442628667477</v>
      </c>
      <c r="AA57" s="164">
        <v>1462.3142694388694</v>
      </c>
      <c r="AB57" s="16">
        <f t="shared" si="12"/>
        <v>-3.5153698263457045E-07</v>
      </c>
      <c r="AC57" s="16" t="str">
        <f>'All data '!S57</f>
        <v>session 2</v>
      </c>
      <c r="AD57" s="16">
        <f t="shared" si="13"/>
        <v>-6.839124613117747</v>
      </c>
      <c r="AE57" s="2" t="str">
        <f>'All data '!T57</f>
        <v>cluster-low2</v>
      </c>
      <c r="AF57" s="2">
        <f>'All data '!U57</f>
        <v>0</v>
      </c>
      <c r="AG57" s="63">
        <f>'All data '!V57</f>
        <v>1.7429</v>
      </c>
      <c r="AH57" s="63">
        <f>'All data '!X57</f>
        <v>0.5848</v>
      </c>
      <c r="AI57" s="63">
        <f>'All data '!W57</f>
        <v>1.4468</v>
      </c>
      <c r="AJ57" s="63">
        <f>'All data '!Y57</f>
        <v>0.2391</v>
      </c>
      <c r="AK57" s="66">
        <f>'All data '!Z57</f>
        <v>0.00346</v>
      </c>
      <c r="AL57" s="66">
        <f>'All data '!AA57</f>
        <v>0.005206</v>
      </c>
      <c r="AM57" s="66">
        <f>'All data '!AB57</f>
        <v>0.010746</v>
      </c>
      <c r="AN57" s="66">
        <f>'All data '!AC57</f>
        <v>0.002008</v>
      </c>
      <c r="AO57" s="17">
        <f>'All data '!AD57</f>
        <v>-13529</v>
      </c>
      <c r="AP57" s="17">
        <f>'All data '!AE57</f>
        <v>24148</v>
      </c>
      <c r="AQ57" s="17">
        <f>'All data '!AF57</f>
        <v>116</v>
      </c>
      <c r="AR57" s="4"/>
    </row>
    <row r="58" spans="1:44" ht="12.75">
      <c r="A58" s="4"/>
      <c r="B58" s="4"/>
      <c r="C58" s="4"/>
      <c r="D58" s="9" t="str">
        <f>'All data '!D58</f>
        <v>arr96114a-4-14</v>
      </c>
      <c r="E58" s="2">
        <f>'All data '!E58</f>
        <v>17857</v>
      </c>
      <c r="F58" s="2">
        <f>'All data '!F58</f>
        <v>14282</v>
      </c>
      <c r="G58" s="9">
        <f>'All data '!G58</f>
        <v>6001</v>
      </c>
      <c r="H58" s="90">
        <f t="shared" si="5"/>
        <v>6053.27</v>
      </c>
      <c r="I58" s="90">
        <f t="shared" si="6"/>
        <v>5948.73</v>
      </c>
      <c r="J58" s="9">
        <f>'All data '!H58</f>
        <v>2370</v>
      </c>
      <c r="K58" s="83">
        <f t="shared" si="18"/>
        <v>2337.8574</v>
      </c>
      <c r="L58" s="3">
        <f t="shared" si="14"/>
        <v>2337.857399970428</v>
      </c>
      <c r="M58" s="80">
        <f t="shared" si="19"/>
        <v>934.6210039497736</v>
      </c>
      <c r="N58" s="90">
        <f t="shared" si="15"/>
        <v>1285.5735200441309</v>
      </c>
      <c r="O58" s="90">
        <f t="shared" si="7"/>
        <v>117.66287597652355</v>
      </c>
      <c r="P58" s="8">
        <f t="shared" si="16"/>
        <v>1423958864.0986176</v>
      </c>
      <c r="Q58" s="153">
        <f>'All data '!O58</f>
        <v>1430.5774818283776</v>
      </c>
      <c r="R58" s="157">
        <v>1423.9588640986176</v>
      </c>
      <c r="S58" s="16">
        <f t="shared" si="2"/>
        <v>-2.9571765480795875E-08</v>
      </c>
      <c r="T58" s="83">
        <f t="shared" si="20"/>
        <v>2337.8574</v>
      </c>
      <c r="U58" s="3">
        <f t="shared" si="17"/>
        <v>2337.8573999673363</v>
      </c>
      <c r="V58" s="80">
        <f t="shared" si="21"/>
        <v>943.6658815457513</v>
      </c>
      <c r="W58" s="90">
        <f t="shared" si="8"/>
        <v>1276.5384115540483</v>
      </c>
      <c r="X58" s="90">
        <f t="shared" si="9"/>
        <v>117.65310686753696</v>
      </c>
      <c r="Y58" s="82">
        <f t="shared" si="10"/>
        <v>1437260755.3427067</v>
      </c>
      <c r="Z58" s="16">
        <f t="shared" si="11"/>
        <v>6.61861772975999</v>
      </c>
      <c r="AA58" s="164">
        <v>1437.2607553427067</v>
      </c>
      <c r="AB58" s="16">
        <f t="shared" si="12"/>
        <v>-3.2663592719472945E-08</v>
      </c>
      <c r="AC58" s="16" t="str">
        <f>'All data '!S58</f>
        <v>session 2</v>
      </c>
      <c r="AD58" s="16">
        <f t="shared" si="13"/>
        <v>-6.68327351432913</v>
      </c>
      <c r="AE58" s="2" t="str">
        <f>'All data '!T58</f>
        <v>cluster-low2</v>
      </c>
      <c r="AF58" s="2">
        <f>'All data '!U58</f>
        <v>0</v>
      </c>
      <c r="AG58" s="63">
        <f>'All data '!V58</f>
        <v>1.7857</v>
      </c>
      <c r="AH58" s="63">
        <f>'All data '!X58</f>
        <v>0.6001</v>
      </c>
      <c r="AI58" s="63">
        <f>'All data '!W58</f>
        <v>1.4282</v>
      </c>
      <c r="AJ58" s="63">
        <f>'All data '!Y58</f>
        <v>0.237</v>
      </c>
      <c r="AK58" s="66">
        <f>'All data '!Z58</f>
        <v>0.00352</v>
      </c>
      <c r="AL58" s="66">
        <f>'All data '!AA58</f>
        <v>0.005227</v>
      </c>
      <c r="AM58" s="66">
        <f>'All data '!AB58</f>
        <v>0.010709</v>
      </c>
      <c r="AN58" s="66">
        <f>'All data '!AC58</f>
        <v>0.00201</v>
      </c>
      <c r="AO58" s="17">
        <f>'All data '!AD58</f>
        <v>-13523</v>
      </c>
      <c r="AP58" s="17">
        <f>'All data '!AE58</f>
        <v>24148</v>
      </c>
      <c r="AQ58" s="17">
        <f>'All data '!AF58</f>
        <v>116</v>
      </c>
      <c r="AR58" s="4"/>
    </row>
    <row r="59" spans="1:44" ht="12.75">
      <c r="A59" s="4"/>
      <c r="B59" s="4"/>
      <c r="C59" s="4"/>
      <c r="D59" s="9" t="str">
        <f>'All data '!D59</f>
        <v>arr96114a-4-15</v>
      </c>
      <c r="E59" s="2">
        <f>'All data '!E59</f>
        <v>17728</v>
      </c>
      <c r="F59" s="2">
        <f>'All data '!F59</f>
        <v>14694</v>
      </c>
      <c r="G59" s="9">
        <f>'All data '!G59</f>
        <v>6047</v>
      </c>
      <c r="H59" s="90">
        <f t="shared" si="5"/>
        <v>6099.48</v>
      </c>
      <c r="I59" s="90">
        <f t="shared" si="6"/>
        <v>5994.52</v>
      </c>
      <c r="J59" s="9">
        <f>'All data '!H59</f>
        <v>2398</v>
      </c>
      <c r="K59" s="83">
        <f t="shared" si="18"/>
        <v>2366.0896</v>
      </c>
      <c r="L59" s="3">
        <f t="shared" si="14"/>
        <v>2366.089599996809</v>
      </c>
      <c r="M59" s="80">
        <f t="shared" si="19"/>
        <v>958.046711214879</v>
      </c>
      <c r="N59" s="90">
        <f t="shared" si="15"/>
        <v>1290.2628873626081</v>
      </c>
      <c r="O59" s="90">
        <f t="shared" si="7"/>
        <v>117.78000141932169</v>
      </c>
      <c r="P59" s="8">
        <f t="shared" si="16"/>
        <v>1418902466.2382832</v>
      </c>
      <c r="Q59" s="153">
        <f>'All data '!O59</f>
        <v>1425.4248346238694</v>
      </c>
      <c r="R59" s="157">
        <v>1418.902466238283</v>
      </c>
      <c r="S59" s="16">
        <f t="shared" si="2"/>
        <v>-3.1909621611703187E-09</v>
      </c>
      <c r="T59" s="83">
        <f t="shared" si="20"/>
        <v>2366.0896</v>
      </c>
      <c r="U59" s="3">
        <f t="shared" si="17"/>
        <v>2366.089599123894</v>
      </c>
      <c r="V59" s="80">
        <f t="shared" si="21"/>
        <v>967.214377078982</v>
      </c>
      <c r="W59" s="90">
        <f t="shared" si="8"/>
        <v>1281.124049996268</v>
      </c>
      <c r="X59" s="90">
        <f t="shared" si="9"/>
        <v>117.75117204864426</v>
      </c>
      <c r="Y59" s="82">
        <f t="shared" si="10"/>
        <v>1432010247.9139688</v>
      </c>
      <c r="Z59" s="16">
        <f t="shared" si="11"/>
        <v>6.522368385586333</v>
      </c>
      <c r="AA59" s="164">
        <v>1432.010247913969</v>
      </c>
      <c r="AB59" s="16">
        <f t="shared" si="12"/>
        <v>-8.761057870287914E-07</v>
      </c>
      <c r="AC59" s="16" t="str">
        <f>'All data '!S59</f>
        <v>session 2</v>
      </c>
      <c r="AD59" s="16">
        <f t="shared" si="13"/>
        <v>-6.5854132900994955</v>
      </c>
      <c r="AE59" s="2" t="str">
        <f>'All data '!T59</f>
        <v>cluster-low2</v>
      </c>
      <c r="AF59" s="2">
        <f>'All data '!U59</f>
        <v>0</v>
      </c>
      <c r="AG59" s="63">
        <f>'All data '!V59</f>
        <v>1.7728</v>
      </c>
      <c r="AH59" s="63">
        <f>'All data '!X59</f>
        <v>0.6047</v>
      </c>
      <c r="AI59" s="63">
        <f>'All data '!W59</f>
        <v>1.4694</v>
      </c>
      <c r="AJ59" s="63">
        <f>'All data '!Y59</f>
        <v>0.2398</v>
      </c>
      <c r="AK59" s="66">
        <f>'All data '!Z59</f>
        <v>0.003502</v>
      </c>
      <c r="AL59" s="66">
        <f>'All data '!AA59</f>
        <v>0.005248</v>
      </c>
      <c r="AM59" s="66">
        <f>'All data '!AB59</f>
        <v>0.010809</v>
      </c>
      <c r="AN59" s="66">
        <f>'All data '!AC59</f>
        <v>0.002013</v>
      </c>
      <c r="AO59" s="17">
        <f>'All data '!AD59</f>
        <v>-13525</v>
      </c>
      <c r="AP59" s="17">
        <f>'All data '!AE59</f>
        <v>24146</v>
      </c>
      <c r="AQ59" s="17">
        <f>'All data '!AF59</f>
        <v>116</v>
      </c>
      <c r="AR59" s="4"/>
    </row>
    <row r="60" spans="1:44" ht="12.75">
      <c r="A60" s="4"/>
      <c r="B60" s="4"/>
      <c r="C60" s="4"/>
      <c r="D60" s="9" t="str">
        <f>'All data '!D60</f>
        <v>arr96114a-4-16</v>
      </c>
      <c r="E60" s="2">
        <f>'All data '!E60</f>
        <v>17810</v>
      </c>
      <c r="F60" s="2">
        <f>'All data '!F60</f>
        <v>13937</v>
      </c>
      <c r="G60" s="9">
        <f>'All data '!G60</f>
        <v>5780.999999999999</v>
      </c>
      <c r="H60" s="90">
        <f t="shared" si="5"/>
        <v>5832.979999999999</v>
      </c>
      <c r="I60" s="90">
        <f t="shared" si="6"/>
        <v>5729.0199999999995</v>
      </c>
      <c r="J60" s="9">
        <f>'All data '!H60</f>
        <v>2353</v>
      </c>
      <c r="K60" s="83">
        <f t="shared" si="18"/>
        <v>2320.942</v>
      </c>
      <c r="L60" s="3">
        <f t="shared" si="14"/>
        <v>2320.942000009602</v>
      </c>
      <c r="M60" s="80">
        <f t="shared" si="19"/>
        <v>933.1265299762234</v>
      </c>
      <c r="N60" s="90">
        <f t="shared" si="15"/>
        <v>1269.6569949974669</v>
      </c>
      <c r="O60" s="90">
        <f t="shared" si="7"/>
        <v>118.15847503591144</v>
      </c>
      <c r="P60" s="8">
        <f t="shared" si="16"/>
        <v>1455716932.5120907</v>
      </c>
      <c r="Q60" s="153">
        <f>'All data '!O60</f>
        <v>1462.6545853009743</v>
      </c>
      <c r="R60" s="157">
        <v>1455.7169325120906</v>
      </c>
      <c r="S60" s="16">
        <f t="shared" si="2"/>
        <v>9.60199031396769E-09</v>
      </c>
      <c r="T60" s="83">
        <f t="shared" si="20"/>
        <v>2320.942</v>
      </c>
      <c r="U60" s="3">
        <f t="shared" si="17"/>
        <v>2320.9420000123996</v>
      </c>
      <c r="V60" s="80">
        <f t="shared" si="21"/>
        <v>942.3942792696275</v>
      </c>
      <c r="W60" s="90">
        <f t="shared" si="8"/>
        <v>1260.3878989316502</v>
      </c>
      <c r="X60" s="90">
        <f t="shared" si="9"/>
        <v>118.15982181112149</v>
      </c>
      <c r="Y60" s="82">
        <f t="shared" si="10"/>
        <v>1469661832.9817502</v>
      </c>
      <c r="Z60" s="16">
        <f t="shared" si="11"/>
        <v>6.9376527888837245</v>
      </c>
      <c r="AA60" s="164">
        <v>1469.6618329817502</v>
      </c>
      <c r="AB60" s="16">
        <f t="shared" si="12"/>
        <v>1.2399596016621217E-08</v>
      </c>
      <c r="AC60" s="16" t="str">
        <f>'All data '!S60</f>
        <v>session 2</v>
      </c>
      <c r="AD60" s="16">
        <f t="shared" si="13"/>
        <v>-7.00724768077589</v>
      </c>
      <c r="AE60" s="2" t="str">
        <f>'All data '!T60</f>
        <v>cluster-lower Th</v>
      </c>
      <c r="AF60" s="2">
        <f>'All data '!U60</f>
        <v>0</v>
      </c>
      <c r="AG60" s="63">
        <f>'All data '!V60</f>
        <v>1.781</v>
      </c>
      <c r="AH60" s="63">
        <f>'All data '!X60</f>
        <v>0.5781</v>
      </c>
      <c r="AI60" s="63">
        <f>'All data '!W60</f>
        <v>1.3937</v>
      </c>
      <c r="AJ60" s="63">
        <f>'All data '!Y60</f>
        <v>0.2353</v>
      </c>
      <c r="AK60" s="66">
        <f>'All data '!Z60</f>
        <v>0.003512</v>
      </c>
      <c r="AL60" s="66">
        <f>'All data '!AA60</f>
        <v>0.005198</v>
      </c>
      <c r="AM60" s="66">
        <f>'All data '!AB60</f>
        <v>0.01059</v>
      </c>
      <c r="AN60" s="66">
        <f>'All data '!AC60</f>
        <v>0.001999</v>
      </c>
      <c r="AO60" s="17">
        <f>'All data '!AD60</f>
        <v>-13542</v>
      </c>
      <c r="AP60" s="17">
        <f>'All data '!AE60</f>
        <v>24125</v>
      </c>
      <c r="AQ60" s="17">
        <f>'All data '!AF60</f>
        <v>116</v>
      </c>
      <c r="AR60" s="4"/>
    </row>
    <row r="61" spans="1:44" ht="12.75">
      <c r="A61" s="4"/>
      <c r="B61" s="4"/>
      <c r="C61" s="4"/>
      <c r="D61" s="9" t="str">
        <f>'All data '!D61</f>
        <v>arr96114a-4-17</v>
      </c>
      <c r="E61" s="2">
        <f>'All data '!E61</f>
        <v>17489</v>
      </c>
      <c r="F61" s="2">
        <f>'All data '!F61</f>
        <v>14512</v>
      </c>
      <c r="G61" s="9">
        <f>'All data '!G61</f>
        <v>5940</v>
      </c>
      <c r="H61" s="90">
        <f t="shared" si="5"/>
        <v>5992.21</v>
      </c>
      <c r="I61" s="90">
        <f t="shared" si="6"/>
        <v>5887.79</v>
      </c>
      <c r="J61" s="9">
        <f>'All data '!H61</f>
        <v>2420</v>
      </c>
      <c r="K61" s="83">
        <f t="shared" si="18"/>
        <v>2388.5198</v>
      </c>
      <c r="L61" s="3">
        <f t="shared" si="14"/>
        <v>2388.5197999952484</v>
      </c>
      <c r="M61" s="80">
        <f t="shared" si="19"/>
        <v>968.3304790547636</v>
      </c>
      <c r="N61" s="90">
        <f t="shared" si="15"/>
        <v>1299.551144108895</v>
      </c>
      <c r="O61" s="90">
        <f t="shared" si="7"/>
        <v>120.63817683158999</v>
      </c>
      <c r="P61" s="8">
        <f t="shared" si="16"/>
        <v>1450954540.4566085</v>
      </c>
      <c r="Q61" s="153">
        <f>'All data '!O61</f>
        <v>1457.6826870990485</v>
      </c>
      <c r="R61" s="157">
        <v>1450.9545404566086</v>
      </c>
      <c r="S61" s="16">
        <f t="shared" si="2"/>
        <v>-4.7516550694126636E-09</v>
      </c>
      <c r="T61" s="83">
        <f t="shared" si="20"/>
        <v>2388.5198</v>
      </c>
      <c r="U61" s="3">
        <f t="shared" si="17"/>
        <v>2388.519799995788</v>
      </c>
      <c r="V61" s="80">
        <f t="shared" si="21"/>
        <v>977.6856153752135</v>
      </c>
      <c r="W61" s="90">
        <f t="shared" si="8"/>
        <v>1290.208526787596</v>
      </c>
      <c r="X61" s="90">
        <f t="shared" si="9"/>
        <v>120.62565783297855</v>
      </c>
      <c r="Y61" s="82">
        <f t="shared" si="10"/>
        <v>1464476516.5842133</v>
      </c>
      <c r="Z61" s="16">
        <f t="shared" si="11"/>
        <v>6.728146642439924</v>
      </c>
      <c r="AA61" s="164">
        <v>1464.4765165842132</v>
      </c>
      <c r="AB61" s="16">
        <f t="shared" si="12"/>
        <v>-4.211869963910431E-09</v>
      </c>
      <c r="AC61" s="16" t="str">
        <f>'All data '!S61</f>
        <v>session 2</v>
      </c>
      <c r="AD61" s="16">
        <f t="shared" si="13"/>
        <v>-6.793829485164679</v>
      </c>
      <c r="AE61" s="2" t="str">
        <f>'All data '!T61</f>
        <v>cluster-lower Th</v>
      </c>
      <c r="AF61" s="31">
        <f>'All data '!U61</f>
        <v>0</v>
      </c>
      <c r="AG61" s="63">
        <f>'All data '!V61</f>
        <v>1.7489</v>
      </c>
      <c r="AH61" s="63">
        <f>'All data '!X61</f>
        <v>0.594</v>
      </c>
      <c r="AI61" s="63">
        <f>'All data '!W61</f>
        <v>1.4512</v>
      </c>
      <c r="AJ61" s="63">
        <f>'All data '!Y61</f>
        <v>0.242</v>
      </c>
      <c r="AK61" s="66">
        <f>'All data '!Z61</f>
        <v>0.003468</v>
      </c>
      <c r="AL61" s="66">
        <f>'All data '!AA61</f>
        <v>0.005221</v>
      </c>
      <c r="AM61" s="66">
        <f>'All data '!AB61</f>
        <v>0.010746</v>
      </c>
      <c r="AN61" s="66">
        <f>'All data '!AC61</f>
        <v>0.00201</v>
      </c>
      <c r="AO61" s="17">
        <f>'All data '!AD61</f>
        <v>-13540</v>
      </c>
      <c r="AP61" s="17">
        <f>'All data '!AE61</f>
        <v>24125</v>
      </c>
      <c r="AQ61" s="17">
        <f>'All data '!AF61</f>
        <v>116</v>
      </c>
      <c r="AR61" s="4"/>
    </row>
    <row r="62" spans="1:44" ht="12.75">
      <c r="A62" s="4"/>
      <c r="B62" s="4"/>
      <c r="C62" s="4"/>
      <c r="D62" s="9" t="str">
        <f>'All data '!D62</f>
        <v>arr96114a-4-18</v>
      </c>
      <c r="E62" s="2">
        <f>'All data '!E62</f>
        <v>18146</v>
      </c>
      <c r="F62" s="2">
        <f>'All data '!F62</f>
        <v>13937</v>
      </c>
      <c r="G62" s="9">
        <f>'All data '!G62</f>
        <v>6091</v>
      </c>
      <c r="H62" s="90">
        <f t="shared" si="5"/>
        <v>6143.54</v>
      </c>
      <c r="I62" s="90">
        <f t="shared" si="6"/>
        <v>6038.46</v>
      </c>
      <c r="J62" s="9">
        <f>'All data '!H62</f>
        <v>2407</v>
      </c>
      <c r="K62" s="83">
        <f t="shared" si="18"/>
        <v>2374.3372</v>
      </c>
      <c r="L62" s="3">
        <f t="shared" si="14"/>
        <v>2374.3372000107565</v>
      </c>
      <c r="M62" s="80">
        <f t="shared" si="19"/>
        <v>925.7668829552119</v>
      </c>
      <c r="N62" s="90">
        <f t="shared" si="15"/>
        <v>1325.8944362860368</v>
      </c>
      <c r="O62" s="90">
        <f t="shared" si="7"/>
        <v>122.67588076950763</v>
      </c>
      <c r="P62" s="8">
        <f t="shared" si="16"/>
        <v>1444636237.8029227</v>
      </c>
      <c r="Q62" s="153">
        <f>'All data '!O62</f>
        <v>1451.3736822280175</v>
      </c>
      <c r="R62" s="157">
        <v>1444.6362378029228</v>
      </c>
      <c r="S62" s="16">
        <f t="shared" si="2"/>
        <v>1.0756593837868422E-08</v>
      </c>
      <c r="T62" s="83">
        <f t="shared" si="20"/>
        <v>2374.3372</v>
      </c>
      <c r="U62" s="3">
        <f t="shared" si="17"/>
        <v>2374.3372000112527</v>
      </c>
      <c r="V62" s="80">
        <f t="shared" si="21"/>
        <v>934.7610969995765</v>
      </c>
      <c r="W62" s="90">
        <f t="shared" si="8"/>
        <v>1316.8655928966268</v>
      </c>
      <c r="X62" s="90">
        <f t="shared" si="9"/>
        <v>122.71051011504971</v>
      </c>
      <c r="Y62" s="82">
        <f t="shared" si="10"/>
        <v>1458177114.688047</v>
      </c>
      <c r="Z62" s="16">
        <f t="shared" si="11"/>
        <v>6.737444425094736</v>
      </c>
      <c r="AA62" s="164">
        <v>1458.177114688047</v>
      </c>
      <c r="AB62" s="16">
        <f t="shared" si="12"/>
        <v>1.1252723197685555E-08</v>
      </c>
      <c r="AC62" s="16" t="str">
        <f>'All data '!S62</f>
        <v>session 2</v>
      </c>
      <c r="AD62" s="16">
        <f t="shared" si="13"/>
        <v>-6.8034324600293985</v>
      </c>
      <c r="AE62" s="2" t="str">
        <f>'All data '!T62</f>
        <v>cluster-lower Th</v>
      </c>
      <c r="AF62" s="31">
        <f>'All data '!U62</f>
        <v>0</v>
      </c>
      <c r="AG62" s="63">
        <f>'All data '!V62</f>
        <v>1.8146</v>
      </c>
      <c r="AH62" s="63">
        <f>'All data '!X62</f>
        <v>0.6091</v>
      </c>
      <c r="AI62" s="63">
        <f>'All data '!W62</f>
        <v>1.3937</v>
      </c>
      <c r="AJ62" s="63">
        <f>'All data '!Y62</f>
        <v>0.2407</v>
      </c>
      <c r="AK62" s="66">
        <f>'All data '!Z62</f>
        <v>0.003559</v>
      </c>
      <c r="AL62" s="66">
        <f>'All data '!AA62</f>
        <v>0.005254</v>
      </c>
      <c r="AM62" s="66">
        <f>'All data '!AB62</f>
        <v>0.010587</v>
      </c>
      <c r="AN62" s="66">
        <f>'All data '!AC62</f>
        <v>0.002017</v>
      </c>
      <c r="AO62" s="17">
        <f>'All data '!AD62</f>
        <v>-13542</v>
      </c>
      <c r="AP62" s="17">
        <f>'All data '!AE62</f>
        <v>24122</v>
      </c>
      <c r="AQ62" s="17">
        <f>'All data '!AF62</f>
        <v>116</v>
      </c>
      <c r="AR62" s="4"/>
    </row>
    <row r="63" spans="1:44" ht="12.75">
      <c r="A63" s="4"/>
      <c r="B63" s="4"/>
      <c r="C63" s="4"/>
      <c r="D63" s="9" t="str">
        <f>'All data '!D63</f>
        <v>arr96114a-4-1</v>
      </c>
      <c r="E63" s="2">
        <f>'All data '!E63</f>
        <v>16502</v>
      </c>
      <c r="F63" s="2">
        <f>'All data '!F63</f>
        <v>15134</v>
      </c>
      <c r="G63" s="9">
        <f>'All data '!G63</f>
        <v>4739</v>
      </c>
      <c r="H63" s="90">
        <f t="shared" si="5"/>
        <v>4789.18</v>
      </c>
      <c r="I63" s="90">
        <f t="shared" si="6"/>
        <v>4688.82</v>
      </c>
      <c r="J63" s="9">
        <f>'All data '!H63</f>
        <v>2166</v>
      </c>
      <c r="K63" s="83">
        <f t="shared" si="18"/>
        <v>2136.2964</v>
      </c>
      <c r="L63" s="3">
        <f t="shared" si="14"/>
        <v>2136.2964000161232</v>
      </c>
      <c r="M63" s="80">
        <f t="shared" si="19"/>
        <v>1006.0626920000592</v>
      </c>
      <c r="N63" s="90">
        <f t="shared" si="15"/>
        <v>1034.4668925276026</v>
      </c>
      <c r="O63" s="90">
        <f t="shared" si="7"/>
        <v>95.7668154884613</v>
      </c>
      <c r="P63" s="8">
        <f t="shared" si="16"/>
        <v>1445724842.745434</v>
      </c>
      <c r="Q63" s="153">
        <f>'All data '!O63</f>
        <v>1452.9660486081673</v>
      </c>
      <c r="R63" s="157">
        <v>1445.724842745434</v>
      </c>
      <c r="S63" s="16">
        <f t="shared" si="2"/>
        <v>1.6123067325679585E-08</v>
      </c>
      <c r="T63" s="83">
        <f t="shared" si="20"/>
        <v>2136.2964</v>
      </c>
      <c r="U63" s="3">
        <f t="shared" si="17"/>
        <v>2136.2964000192164</v>
      </c>
      <c r="V63" s="80">
        <f t="shared" si="21"/>
        <v>1016.5649564802384</v>
      </c>
      <c r="W63" s="90">
        <f t="shared" si="8"/>
        <v>1024.1878993355247</v>
      </c>
      <c r="X63" s="90">
        <f t="shared" si="9"/>
        <v>95.54354420345341</v>
      </c>
      <c r="Y63" s="82">
        <f t="shared" si="10"/>
        <v>1460284386.1828372</v>
      </c>
      <c r="Z63" s="16">
        <f t="shared" si="11"/>
        <v>7.241205862733295</v>
      </c>
      <c r="AA63" s="164">
        <v>1460.2843861828374</v>
      </c>
      <c r="AB63" s="16">
        <f t="shared" si="12"/>
        <v>1.9216258806409314E-08</v>
      </c>
      <c r="AC63" s="16" t="str">
        <f>'All data '!S63</f>
        <v>session 2</v>
      </c>
      <c r="AD63" s="16">
        <f t="shared" si="13"/>
        <v>-7.318337574670068</v>
      </c>
      <c r="AE63" s="2" t="str">
        <f>'All data '!T63</f>
        <v>edge hi/low</v>
      </c>
      <c r="AF63" s="31">
        <f>'All data '!U63</f>
        <v>0</v>
      </c>
      <c r="AG63" s="63">
        <f>'All data '!V63</f>
        <v>1.6502</v>
      </c>
      <c r="AH63" s="63">
        <f>'All data '!X63</f>
        <v>0.4739</v>
      </c>
      <c r="AI63" s="63">
        <f>'All data '!W63</f>
        <v>1.5134</v>
      </c>
      <c r="AJ63" s="63">
        <f>'All data '!Y63</f>
        <v>0.2166</v>
      </c>
      <c r="AK63" s="66">
        <f>'All data '!Z63</f>
        <v>0.003335</v>
      </c>
      <c r="AL63" s="66">
        <f>'All data '!AA63</f>
        <v>0.005018</v>
      </c>
      <c r="AM63" s="66">
        <f>'All data '!AB63</f>
        <v>0.010954</v>
      </c>
      <c r="AN63" s="66">
        <f>'All data '!AC63</f>
        <v>0.001974</v>
      </c>
      <c r="AO63" s="17">
        <f>'All data '!AD63</f>
        <v>-13551</v>
      </c>
      <c r="AP63" s="17">
        <f>'All data '!AE63</f>
        <v>24102</v>
      </c>
      <c r="AQ63" s="17">
        <f>'All data '!AF63</f>
        <v>116</v>
      </c>
      <c r="AR63" s="4"/>
    </row>
    <row r="64" spans="1:44" ht="12.75">
      <c r="A64" s="4"/>
      <c r="B64" s="4"/>
      <c r="C64" s="4"/>
      <c r="D64" s="9" t="str">
        <f>'All data '!D64</f>
        <v>arr96114a-4-2</v>
      </c>
      <c r="E64" s="2">
        <f>'All data '!E64</f>
        <v>16319.999999999998</v>
      </c>
      <c r="F64" s="2">
        <f>'All data '!F64</f>
        <v>24855.999999999996</v>
      </c>
      <c r="G64" s="9">
        <f>'All data '!G64</f>
        <v>4094.9999999999995</v>
      </c>
      <c r="H64" s="90">
        <f t="shared" si="5"/>
        <v>4144.69</v>
      </c>
      <c r="I64" s="90">
        <f t="shared" si="6"/>
        <v>4045.3099999999995</v>
      </c>
      <c r="J64" s="9">
        <f>'All data '!H64</f>
        <v>2547</v>
      </c>
      <c r="K64" s="83">
        <f t="shared" si="18"/>
        <v>2517.624</v>
      </c>
      <c r="L64" s="3">
        <f t="shared" si="14"/>
        <v>2517.623999962052</v>
      </c>
      <c r="M64" s="80">
        <f t="shared" si="19"/>
        <v>1584.7830127269378</v>
      </c>
      <c r="N64" s="90">
        <f t="shared" si="15"/>
        <v>855.9347902072739</v>
      </c>
      <c r="O64" s="90">
        <f t="shared" si="7"/>
        <v>76.90619702784043</v>
      </c>
      <c r="P64" s="8">
        <f t="shared" si="16"/>
        <v>1388589553.2286985</v>
      </c>
      <c r="Q64" s="153">
        <f>'All data '!O64</f>
        <v>1394.2982374337446</v>
      </c>
      <c r="R64" s="157">
        <v>1388.5895532286986</v>
      </c>
      <c r="S64" s="16">
        <f t="shared" si="2"/>
        <v>-3.794775693677366E-08</v>
      </c>
      <c r="T64" s="83">
        <f t="shared" si="20"/>
        <v>2517.624</v>
      </c>
      <c r="U64" s="3">
        <f t="shared" si="17"/>
        <v>2517.623999970809</v>
      </c>
      <c r="V64" s="80">
        <f t="shared" si="21"/>
        <v>1598.3301811133604</v>
      </c>
      <c r="W64" s="90">
        <f t="shared" si="8"/>
        <v>843.087645467814</v>
      </c>
      <c r="X64" s="90">
        <f t="shared" si="9"/>
        <v>76.20617338963467</v>
      </c>
      <c r="Y64" s="82">
        <f t="shared" si="10"/>
        <v>1400057790.9922848</v>
      </c>
      <c r="Z64" s="16">
        <f t="shared" si="11"/>
        <v>5.708684205045984</v>
      </c>
      <c r="AA64" s="164">
        <v>1400.0577909922847</v>
      </c>
      <c r="AB64" s="16">
        <f t="shared" si="12"/>
        <v>-2.9190687200753018E-08</v>
      </c>
      <c r="AC64" s="16" t="str">
        <f>'All data '!S64</f>
        <v>session 2</v>
      </c>
      <c r="AD64" s="16">
        <f t="shared" si="13"/>
        <v>-5.759553558540119</v>
      </c>
      <c r="AE64" s="2" t="str">
        <f>'All data '!T64</f>
        <v>high</v>
      </c>
      <c r="AF64" s="2">
        <f>'All data '!U64</f>
        <v>0</v>
      </c>
      <c r="AG64" s="63">
        <f>'All data '!V64</f>
        <v>1.632</v>
      </c>
      <c r="AH64" s="63">
        <f>'All data '!X64</f>
        <v>0.4095</v>
      </c>
      <c r="AI64" s="63">
        <f>'All data '!W64</f>
        <v>2.4856</v>
      </c>
      <c r="AJ64" s="63">
        <f>'All data '!Y64</f>
        <v>0.2547</v>
      </c>
      <c r="AK64" s="66">
        <f>'All data '!Z64</f>
        <v>0.003322</v>
      </c>
      <c r="AL64" s="66">
        <f>'All data '!AA64</f>
        <v>0.004969</v>
      </c>
      <c r="AM64" s="66">
        <f>'All data '!AB64</f>
        <v>0.014138</v>
      </c>
      <c r="AN64" s="66">
        <f>'All data '!AC64</f>
        <v>0.002048</v>
      </c>
      <c r="AO64" s="17">
        <f>'All data '!AD64</f>
        <v>-13549</v>
      </c>
      <c r="AP64" s="17">
        <f>'All data '!AE64</f>
        <v>24094</v>
      </c>
      <c r="AQ64" s="17">
        <f>'All data '!AF64</f>
        <v>116</v>
      </c>
      <c r="AR64" s="4"/>
    </row>
    <row r="65" spans="1:44" ht="12.75">
      <c r="A65" s="4"/>
      <c r="B65" s="4"/>
      <c r="C65" s="4"/>
      <c r="D65" s="9" t="str">
        <f>'All data '!D65</f>
        <v>arr96114a-4-3</v>
      </c>
      <c r="E65" s="2">
        <f>'All data '!E65</f>
        <v>16866</v>
      </c>
      <c r="F65" s="2">
        <f>'All data '!F65</f>
        <v>25038</v>
      </c>
      <c r="G65" s="9">
        <f>'All data '!G65</f>
        <v>3385.0000000000005</v>
      </c>
      <c r="H65" s="90">
        <f t="shared" si="5"/>
        <v>3433.6200000000003</v>
      </c>
      <c r="I65" s="90">
        <f t="shared" si="6"/>
        <v>3336.3800000000006</v>
      </c>
      <c r="J65" s="9">
        <f>'All data '!H65</f>
        <v>2367</v>
      </c>
      <c r="K65" s="83">
        <f t="shared" si="18"/>
        <v>2336.6412</v>
      </c>
      <c r="L65" s="3">
        <f t="shared" si="14"/>
        <v>2336.6411999443426</v>
      </c>
      <c r="M65" s="80">
        <f t="shared" si="19"/>
        <v>1575.346984825021</v>
      </c>
      <c r="N65" s="90">
        <f t="shared" si="15"/>
        <v>699.0590362746245</v>
      </c>
      <c r="O65" s="90">
        <f t="shared" si="7"/>
        <v>62.23517884469683</v>
      </c>
      <c r="P65" s="8">
        <f t="shared" si="16"/>
        <v>1370894959.0233302</v>
      </c>
      <c r="Q65" s="153">
        <f>'All data '!O65</f>
        <v>1376.7893717690451</v>
      </c>
      <c r="R65" s="157">
        <v>1370.89495902333</v>
      </c>
      <c r="S65" s="16">
        <f t="shared" si="2"/>
        <v>-5.5657437769696116E-08</v>
      </c>
      <c r="T65" s="83">
        <f t="shared" si="20"/>
        <v>2336.6412</v>
      </c>
      <c r="U65" s="3">
        <f t="shared" si="17"/>
        <v>2336.6411999357324</v>
      </c>
      <c r="V65" s="80">
        <f t="shared" si="21"/>
        <v>1589.4283432563834</v>
      </c>
      <c r="W65" s="90">
        <f t="shared" si="8"/>
        <v>685.7823895070362</v>
      </c>
      <c r="X65" s="90">
        <f t="shared" si="9"/>
        <v>61.430467172313186</v>
      </c>
      <c r="Y65" s="82">
        <f t="shared" si="10"/>
        <v>1382739015.746742</v>
      </c>
      <c r="Z65" s="16">
        <f t="shared" si="11"/>
        <v>5.894412745715044</v>
      </c>
      <c r="AA65" s="164">
        <v>1382.739015746742</v>
      </c>
      <c r="AB65" s="16">
        <f t="shared" si="12"/>
        <v>-6.426762411138043E-08</v>
      </c>
      <c r="AC65" s="16" t="str">
        <f>'All data '!S65</f>
        <v>session 2</v>
      </c>
      <c r="AD65" s="16">
        <f t="shared" si="13"/>
        <v>-5.949643977696951</v>
      </c>
      <c r="AE65" s="2" t="str">
        <f>'All data '!T65</f>
        <v>high</v>
      </c>
      <c r="AF65" s="2">
        <f>'All data '!U65</f>
        <v>0</v>
      </c>
      <c r="AG65" s="63">
        <f>'All data '!V65</f>
        <v>1.6866</v>
      </c>
      <c r="AH65" s="63">
        <f>'All data '!X65</f>
        <v>0.3385</v>
      </c>
      <c r="AI65" s="63">
        <f>'All data '!W65</f>
        <v>2.5038</v>
      </c>
      <c r="AJ65" s="63">
        <f>'All data '!Y65</f>
        <v>0.2367</v>
      </c>
      <c r="AK65" s="66">
        <f>'All data '!Z65</f>
        <v>0.003395</v>
      </c>
      <c r="AL65" s="66">
        <f>'All data '!AA65</f>
        <v>0.004862</v>
      </c>
      <c r="AM65" s="66">
        <f>'All data '!AB65</f>
        <v>0.014194</v>
      </c>
      <c r="AN65" s="66">
        <f>'All data '!AC65</f>
        <v>0.002015</v>
      </c>
      <c r="AO65" s="17">
        <f>'All data '!AD65</f>
        <v>-13546</v>
      </c>
      <c r="AP65" s="17">
        <f>'All data '!AE65</f>
        <v>24089</v>
      </c>
      <c r="AQ65" s="17">
        <f>'All data '!AF65</f>
        <v>116</v>
      </c>
      <c r="AR65" s="4"/>
    </row>
    <row r="66" spans="1:44" ht="12.75">
      <c r="A66" s="4"/>
      <c r="B66" s="4"/>
      <c r="C66" s="4"/>
      <c r="D66" s="9" t="str">
        <f>'All data '!D66</f>
        <v>arr96114a-4-4</v>
      </c>
      <c r="E66" s="2">
        <f>'All data '!E66</f>
        <v>16912</v>
      </c>
      <c r="F66" s="2">
        <f>'All data '!F66</f>
        <v>25847.000000000004</v>
      </c>
      <c r="G66" s="9">
        <f>'All data '!G66</f>
        <v>3209</v>
      </c>
      <c r="H66" s="90">
        <f t="shared" si="5"/>
        <v>3257.53</v>
      </c>
      <c r="I66" s="90">
        <f t="shared" si="6"/>
        <v>3160.47</v>
      </c>
      <c r="J66" s="9">
        <f>'All data '!H66</f>
        <v>2421</v>
      </c>
      <c r="K66" s="83">
        <f t="shared" si="18"/>
        <v>2390.5584</v>
      </c>
      <c r="L66" s="3">
        <f t="shared" si="14"/>
        <v>2390.5583999711853</v>
      </c>
      <c r="M66" s="80">
        <f t="shared" si="19"/>
        <v>1654.2329330278676</v>
      </c>
      <c r="N66" s="90">
        <f t="shared" si="15"/>
        <v>675.4723539731215</v>
      </c>
      <c r="O66" s="90">
        <f t="shared" si="7"/>
        <v>60.853112970196015</v>
      </c>
      <c r="P66" s="8">
        <f t="shared" si="16"/>
        <v>1393690737.930809</v>
      </c>
      <c r="Q66" s="153">
        <f>'All data '!O66</f>
        <v>1399.655761804325</v>
      </c>
      <c r="R66" s="157">
        <v>1393.690737930809</v>
      </c>
      <c r="S66" s="16">
        <f t="shared" si="2"/>
        <v>-2.8814611141569912E-08</v>
      </c>
      <c r="T66" s="83">
        <f t="shared" si="20"/>
        <v>2390.5584</v>
      </c>
      <c r="U66" s="3">
        <f t="shared" si="17"/>
        <v>2390.5583999700975</v>
      </c>
      <c r="V66" s="80">
        <f t="shared" si="21"/>
        <v>1668.9600356905735</v>
      </c>
      <c r="W66" s="90">
        <f t="shared" si="8"/>
        <v>661.6193388633155</v>
      </c>
      <c r="X66" s="90">
        <f t="shared" si="9"/>
        <v>59.97902541620852</v>
      </c>
      <c r="Y66" s="82">
        <f t="shared" si="10"/>
        <v>1405676658.6617742</v>
      </c>
      <c r="Z66" s="16">
        <f t="shared" si="11"/>
        <v>5.965023873515975</v>
      </c>
      <c r="AA66" s="164">
        <v>1405.6766586617741</v>
      </c>
      <c r="AB66" s="16">
        <f t="shared" si="12"/>
        <v>-2.9902366804890335E-08</v>
      </c>
      <c r="AC66" s="16" t="str">
        <f>'All data '!S66</f>
        <v>session 2</v>
      </c>
      <c r="AD66" s="16">
        <f t="shared" si="13"/>
        <v>-6.020896857449088</v>
      </c>
      <c r="AE66" s="2" t="str">
        <f>'All data '!T66</f>
        <v>high</v>
      </c>
      <c r="AF66" s="2">
        <f>'All data '!U66</f>
        <v>0</v>
      </c>
      <c r="AG66" s="63">
        <f>'All data '!V66</f>
        <v>1.6912</v>
      </c>
      <c r="AH66" s="63">
        <f>'All data '!X66</f>
        <v>0.3209</v>
      </c>
      <c r="AI66" s="63">
        <f>'All data '!W66</f>
        <v>2.5847</v>
      </c>
      <c r="AJ66" s="63">
        <f>'All data '!Y66</f>
        <v>0.2421</v>
      </c>
      <c r="AK66" s="66">
        <f>'All data '!Z66</f>
        <v>0.003403</v>
      </c>
      <c r="AL66" s="66">
        <f>'All data '!AA66</f>
        <v>0.004853</v>
      </c>
      <c r="AM66" s="66">
        <f>'All data '!AB66</f>
        <v>0.014475</v>
      </c>
      <c r="AN66" s="66">
        <f>'All data '!AC66</f>
        <v>0.002024</v>
      </c>
      <c r="AO66" s="17">
        <f>'All data '!AD66</f>
        <v>-13544</v>
      </c>
      <c r="AP66" s="17">
        <f>'All data '!AE66</f>
        <v>24093</v>
      </c>
      <c r="AQ66" s="17">
        <f>'All data '!AF66</f>
        <v>116</v>
      </c>
      <c r="AR66" s="4"/>
    </row>
    <row r="67" spans="1:44" ht="12.75">
      <c r="A67" s="4"/>
      <c r="B67" s="4"/>
      <c r="C67" s="4"/>
      <c r="D67" s="9" t="str">
        <f>'All data '!D67</f>
        <v>arr96114a-4-7</v>
      </c>
      <c r="E67" s="2">
        <f>'All data '!E67</f>
        <v>16410</v>
      </c>
      <c r="F67" s="2">
        <f>'All data '!F67</f>
        <v>14133</v>
      </c>
      <c r="G67" s="9">
        <f>'All data '!G67</f>
        <v>4683</v>
      </c>
      <c r="H67" s="90">
        <f t="shared" si="5"/>
        <v>4732.99</v>
      </c>
      <c r="I67" s="90">
        <f t="shared" si="6"/>
        <v>4633.01</v>
      </c>
      <c r="J67" s="9">
        <f>'All data '!H67</f>
        <v>2067</v>
      </c>
      <c r="K67" s="83">
        <f t="shared" si="18"/>
        <v>2037.462</v>
      </c>
      <c r="L67" s="3">
        <f t="shared" si="14"/>
        <v>2037.462000053577</v>
      </c>
      <c r="M67" s="80">
        <f t="shared" si="19"/>
        <v>931.4310572626047</v>
      </c>
      <c r="N67" s="90">
        <f t="shared" si="15"/>
        <v>1012.8541284874739</v>
      </c>
      <c r="O67" s="90">
        <f t="shared" si="7"/>
        <v>93.17681430349833</v>
      </c>
      <c r="P67" s="8">
        <f t="shared" si="16"/>
        <v>1433709944.6148362</v>
      </c>
      <c r="Q67" s="153">
        <f>'All data '!O67</f>
        <v>1441.1334518409612</v>
      </c>
      <c r="R67" s="157">
        <v>1433.7099446148363</v>
      </c>
      <c r="S67" s="16">
        <f t="shared" si="2"/>
        <v>5.357696863939054E-08</v>
      </c>
      <c r="T67" s="83">
        <f t="shared" si="20"/>
        <v>2037.462</v>
      </c>
      <c r="U67" s="3">
        <f t="shared" si="17"/>
        <v>2037.4619993285323</v>
      </c>
      <c r="V67" s="80">
        <f t="shared" si="21"/>
        <v>941.4813728133128</v>
      </c>
      <c r="W67" s="90">
        <f t="shared" si="8"/>
        <v>1002.9860009977705</v>
      </c>
      <c r="X67" s="90">
        <f t="shared" si="9"/>
        <v>92.99462551744907</v>
      </c>
      <c r="Y67" s="82">
        <f t="shared" si="10"/>
        <v>1448638509.8210948</v>
      </c>
      <c r="Z67" s="16">
        <f t="shared" si="11"/>
        <v>7.4235072261249115</v>
      </c>
      <c r="AA67" s="164">
        <v>1448.6385098210947</v>
      </c>
      <c r="AB67" s="16">
        <f t="shared" si="12"/>
        <v>-6.71467660140479E-07</v>
      </c>
      <c r="AC67" s="16" t="str">
        <f>'All data '!S67</f>
        <v>session 2</v>
      </c>
      <c r="AD67" s="16">
        <f t="shared" si="13"/>
        <v>-7.505057980133415</v>
      </c>
      <c r="AE67" s="2" t="str">
        <f>'All data '!T67</f>
        <v>v low </v>
      </c>
      <c r="AF67" s="2">
        <f>'All data '!U67</f>
        <v>0</v>
      </c>
      <c r="AG67" s="63">
        <f>'All data '!V67</f>
        <v>1.641</v>
      </c>
      <c r="AH67" s="63">
        <f>'All data '!X67</f>
        <v>0.4683</v>
      </c>
      <c r="AI67" s="63">
        <f>'All data '!W67</f>
        <v>1.4133</v>
      </c>
      <c r="AJ67" s="63">
        <f>'All data '!Y67</f>
        <v>0.2067</v>
      </c>
      <c r="AK67" s="66">
        <f>'All data '!Z67</f>
        <v>0.00332</v>
      </c>
      <c r="AL67" s="66">
        <f>'All data '!AA67</f>
        <v>0.004999</v>
      </c>
      <c r="AM67" s="66">
        <f>'All data '!AB67</f>
        <v>0.010636</v>
      </c>
      <c r="AN67" s="66">
        <f>'All data '!AC67</f>
        <v>0.001955</v>
      </c>
      <c r="AO67" s="17">
        <f>'All data '!AD67</f>
        <v>-13560</v>
      </c>
      <c r="AP67" s="17">
        <f>'All data '!AE67</f>
        <v>24127</v>
      </c>
      <c r="AQ67" s="17">
        <f>'All data '!AF67</f>
        <v>116</v>
      </c>
      <c r="AR67" s="4"/>
    </row>
    <row r="68" spans="1:44" ht="12.75">
      <c r="A68" s="4"/>
      <c r="B68" s="4"/>
      <c r="C68" s="4"/>
      <c r="D68" s="9" t="str">
        <f>'All data '!D68</f>
        <v>arr96114a-4-8</v>
      </c>
      <c r="E68" s="2">
        <f>'All data '!E68</f>
        <v>17105</v>
      </c>
      <c r="F68" s="2">
        <f>'All data '!F68</f>
        <v>12834.000000000002</v>
      </c>
      <c r="G68" s="9">
        <f>'All data '!G68</f>
        <v>5405</v>
      </c>
      <c r="H68" s="90">
        <f t="shared" si="5"/>
        <v>5456.14</v>
      </c>
      <c r="I68" s="90">
        <f t="shared" si="6"/>
        <v>5353.86</v>
      </c>
      <c r="J68" s="9">
        <f>'All data '!H68</f>
        <v>2111</v>
      </c>
      <c r="K68" s="83">
        <f t="shared" si="18"/>
        <v>2080.211</v>
      </c>
      <c r="L68" s="3">
        <f t="shared" si="14"/>
        <v>2080.2110002773466</v>
      </c>
      <c r="M68" s="80">
        <f t="shared" si="19"/>
        <v>830.8315829479692</v>
      </c>
      <c r="N68" s="90">
        <f t="shared" si="15"/>
        <v>1145.357650346052</v>
      </c>
      <c r="O68" s="90">
        <f t="shared" si="7"/>
        <v>104.02176698332549</v>
      </c>
      <c r="P68" s="8">
        <f t="shared" si="16"/>
        <v>1409167638.7961998</v>
      </c>
      <c r="Q68" s="153">
        <f>'All data '!O68</f>
        <v>1416.2946789178566</v>
      </c>
      <c r="R68" s="157">
        <v>1409.1676387961998</v>
      </c>
      <c r="S68" s="16">
        <f t="shared" si="2"/>
        <v>2.773467713268474E-07</v>
      </c>
      <c r="T68" s="83">
        <f t="shared" si="20"/>
        <v>2080.211</v>
      </c>
      <c r="U68" s="3">
        <f t="shared" si="17"/>
        <v>2080.2110004153396</v>
      </c>
      <c r="V68" s="80">
        <f t="shared" si="21"/>
        <v>839.5813548407081</v>
      </c>
      <c r="W68" s="90">
        <f t="shared" si="8"/>
        <v>1136.624536709296</v>
      </c>
      <c r="X68" s="90">
        <f t="shared" si="9"/>
        <v>104.00510886533534</v>
      </c>
      <c r="Y68" s="82">
        <f t="shared" si="10"/>
        <v>1423497473.9269087</v>
      </c>
      <c r="Z68" s="16">
        <f t="shared" si="11"/>
        <v>7.127040121656819</v>
      </c>
      <c r="AA68" s="164">
        <v>1423.4974739269087</v>
      </c>
      <c r="AB68" s="16">
        <f t="shared" si="12"/>
        <v>4.153398549533449E-07</v>
      </c>
      <c r="AC68" s="16" t="str">
        <f>'All data '!S68</f>
        <v>session 2</v>
      </c>
      <c r="AD68" s="16">
        <f t="shared" si="13"/>
        <v>-7.202795009052124</v>
      </c>
      <c r="AE68" s="2" t="str">
        <f>'All data '!T68</f>
        <v>v low </v>
      </c>
      <c r="AF68" s="2">
        <f>'All data '!U68</f>
        <v>0</v>
      </c>
      <c r="AG68" s="63">
        <f>'All data '!V68</f>
        <v>1.7105</v>
      </c>
      <c r="AH68" s="63">
        <f>'All data '!X68</f>
        <v>0.5405</v>
      </c>
      <c r="AI68" s="63">
        <f>'All data '!W68</f>
        <v>1.2834</v>
      </c>
      <c r="AJ68" s="63">
        <f>'All data '!Y68</f>
        <v>0.2111</v>
      </c>
      <c r="AK68" s="66">
        <f>'All data '!Z68</f>
        <v>0.003416</v>
      </c>
      <c r="AL68" s="66">
        <f>'All data '!AA68</f>
        <v>0.005114</v>
      </c>
      <c r="AM68" s="66">
        <f>'All data '!AB68</f>
        <v>0.010206</v>
      </c>
      <c r="AN68" s="66">
        <f>'All data '!AC68</f>
        <v>0.001971</v>
      </c>
      <c r="AO68" s="17">
        <f>'All data '!AD68</f>
        <v>-13557</v>
      </c>
      <c r="AP68" s="17">
        <f>'All data '!AE68</f>
        <v>24124</v>
      </c>
      <c r="AQ68" s="17">
        <f>'All data '!AF68</f>
        <v>116</v>
      </c>
      <c r="AR68" s="4"/>
    </row>
    <row r="69" spans="1:44" ht="12.75">
      <c r="A69" s="4"/>
      <c r="B69" s="4"/>
      <c r="C69" s="4"/>
      <c r="D69" s="9" t="str">
        <f>'All data '!D69</f>
        <v>arr96114a-4-9</v>
      </c>
      <c r="E69" s="2">
        <f>'All data '!E69</f>
        <v>16923</v>
      </c>
      <c r="F69" s="2">
        <f>'All data '!F69</f>
        <v>12358</v>
      </c>
      <c r="G69" s="9">
        <f>'All data '!G69</f>
        <v>5349</v>
      </c>
      <c r="H69" s="90">
        <f t="shared" si="5"/>
        <v>5400.04</v>
      </c>
      <c r="I69" s="90">
        <f t="shared" si="6"/>
        <v>5297.96</v>
      </c>
      <c r="J69" s="9">
        <f>'All data '!H69</f>
        <v>2145</v>
      </c>
      <c r="K69" s="83">
        <f t="shared" si="18"/>
        <v>2114.5386</v>
      </c>
      <c r="L69" s="3">
        <f t="shared" si="14"/>
        <v>2114.538599970958</v>
      </c>
      <c r="M69" s="80">
        <f t="shared" si="19"/>
        <v>828.2456574035407</v>
      </c>
      <c r="N69" s="90">
        <f t="shared" si="15"/>
        <v>1176.703106133769</v>
      </c>
      <c r="O69" s="90">
        <f t="shared" si="7"/>
        <v>109.58983643364827</v>
      </c>
      <c r="P69" s="8">
        <f t="shared" si="16"/>
        <v>1457139743.7449162</v>
      </c>
      <c r="Q69" s="153">
        <f>'All data '!O69</f>
        <v>1464.6245522883855</v>
      </c>
      <c r="R69" s="157">
        <v>1457.1397437449161</v>
      </c>
      <c r="S69" s="16">
        <f t="shared" si="2"/>
        <v>-2.9041984817013144E-08</v>
      </c>
      <c r="T69" s="83">
        <f t="shared" si="20"/>
        <v>2114.5386</v>
      </c>
      <c r="U69" s="3">
        <f t="shared" si="17"/>
        <v>2114.538599972622</v>
      </c>
      <c r="V69" s="80">
        <f t="shared" si="21"/>
        <v>837.115785721634</v>
      </c>
      <c r="W69" s="90">
        <f t="shared" si="8"/>
        <v>1167.7973156964981</v>
      </c>
      <c r="X69" s="90">
        <f t="shared" si="9"/>
        <v>109.62549855448964</v>
      </c>
      <c r="Y69" s="82">
        <f t="shared" si="10"/>
        <v>1472190201.2982175</v>
      </c>
      <c r="Z69" s="16">
        <f t="shared" si="11"/>
        <v>7.4848085434693985</v>
      </c>
      <c r="AA69" s="164">
        <v>1472.1902012982175</v>
      </c>
      <c r="AB69" s="16">
        <f t="shared" si="12"/>
        <v>-2.7378064260119572E-08</v>
      </c>
      <c r="AC69" s="16" t="str">
        <f>'All data '!S69</f>
        <v>session 2</v>
      </c>
      <c r="AD69" s="16">
        <f t="shared" si="13"/>
        <v>-7.565649009831986</v>
      </c>
      <c r="AE69" s="2" t="str">
        <f>'All data '!T69</f>
        <v>v low </v>
      </c>
      <c r="AF69" s="2">
        <f>'All data '!U69</f>
        <v>0</v>
      </c>
      <c r="AG69" s="63">
        <f>'All data '!V69</f>
        <v>1.6923</v>
      </c>
      <c r="AH69" s="63">
        <f>'All data '!X69</f>
        <v>0.5349</v>
      </c>
      <c r="AI69" s="63">
        <f>'All data '!W69</f>
        <v>1.2358</v>
      </c>
      <c r="AJ69" s="63">
        <f>'All data '!Y69</f>
        <v>0.2145</v>
      </c>
      <c r="AK69" s="66">
        <f>'All data '!Z69</f>
        <v>0.003391</v>
      </c>
      <c r="AL69" s="66">
        <f>'All data '!AA69</f>
        <v>0.005104</v>
      </c>
      <c r="AM69" s="66">
        <f>'All data '!AB69</f>
        <v>0.010034</v>
      </c>
      <c r="AN69" s="66">
        <f>'All data '!AC69</f>
        <v>0.001973</v>
      </c>
      <c r="AO69" s="17">
        <f>'All data '!AD69</f>
        <v>-13557</v>
      </c>
      <c r="AP69" s="17">
        <f>'All data '!AE69</f>
        <v>24128</v>
      </c>
      <c r="AQ69" s="17">
        <f>'All data '!AF69</f>
        <v>116</v>
      </c>
      <c r="AR69" s="4"/>
    </row>
    <row r="70" spans="1:44" ht="12.75">
      <c r="A70" s="4"/>
      <c r="B70" s="4"/>
      <c r="C70" s="4"/>
      <c r="D70" s="9">
        <f>'All data '!D70</f>
        <v>0</v>
      </c>
      <c r="E70" s="2">
        <f>'All data '!E70</f>
        <v>0</v>
      </c>
      <c r="F70" s="2">
        <f>'All data '!F70</f>
        <v>0</v>
      </c>
      <c r="G70" s="9">
        <f>'All data '!G70</f>
        <v>0</v>
      </c>
      <c r="H70" s="90">
        <f t="shared" si="5"/>
        <v>0</v>
      </c>
      <c r="I70" s="90">
        <f t="shared" si="6"/>
        <v>0</v>
      </c>
      <c r="J70" s="9">
        <f>'All data '!H70</f>
        <v>0</v>
      </c>
      <c r="K70" s="83">
        <f t="shared" si="18"/>
        <v>0</v>
      </c>
      <c r="L70" s="3">
        <f t="shared" si="14"/>
        <v>0</v>
      </c>
      <c r="M70" s="80">
        <f t="shared" si="19"/>
        <v>0</v>
      </c>
      <c r="N70" s="90">
        <f t="shared" si="15"/>
        <v>0</v>
      </c>
      <c r="O70" s="90">
        <f t="shared" si="7"/>
        <v>0</v>
      </c>
      <c r="P70" s="8">
        <f t="shared" si="16"/>
        <v>0</v>
      </c>
      <c r="Q70" s="153">
        <f>'All data '!O70</f>
        <v>0</v>
      </c>
      <c r="R70" s="157">
        <v>0</v>
      </c>
      <c r="S70" s="16">
        <f t="shared" si="2"/>
        <v>0</v>
      </c>
      <c r="T70" s="83">
        <f t="shared" si="20"/>
        <v>0</v>
      </c>
      <c r="U70" s="3">
        <f t="shared" si="17"/>
        <v>0</v>
      </c>
      <c r="V70" s="80">
        <f t="shared" si="21"/>
        <v>0</v>
      </c>
      <c r="W70" s="90">
        <f t="shared" si="8"/>
        <v>0</v>
      </c>
      <c r="X70" s="90">
        <f t="shared" si="9"/>
        <v>0</v>
      </c>
      <c r="Y70" s="82">
        <f t="shared" si="10"/>
        <v>0</v>
      </c>
      <c r="Z70" s="16">
        <f t="shared" si="11"/>
        <v>0</v>
      </c>
      <c r="AA70" s="164">
        <v>0</v>
      </c>
      <c r="AB70" s="16">
        <f t="shared" si="12"/>
        <v>0</v>
      </c>
      <c r="AC70" s="16">
        <f>'All data '!S70</f>
        <v>0</v>
      </c>
      <c r="AD70" s="16">
        <f t="shared" si="13"/>
        <v>0</v>
      </c>
      <c r="AE70" s="2">
        <f>'All data '!T70</f>
        <v>0</v>
      </c>
      <c r="AF70" s="2">
        <f>'All data '!U70</f>
        <v>0</v>
      </c>
      <c r="AG70" s="63">
        <f>'All data '!V70</f>
        <v>0</v>
      </c>
      <c r="AH70" s="63">
        <f>'All data '!X70</f>
        <v>0</v>
      </c>
      <c r="AI70" s="63">
        <f>'All data '!W70</f>
        <v>0</v>
      </c>
      <c r="AJ70" s="63">
        <f>'All data '!Y70</f>
        <v>0</v>
      </c>
      <c r="AK70" s="66">
        <f>'All data '!Z70</f>
        <v>0</v>
      </c>
      <c r="AL70" s="66">
        <f>'All data '!AA70</f>
        <v>0</v>
      </c>
      <c r="AM70" s="66">
        <f>'All data '!AB70</f>
        <v>0</v>
      </c>
      <c r="AN70" s="66">
        <f>'All data '!AC70</f>
        <v>0</v>
      </c>
      <c r="AO70" s="17">
        <f>'All data '!AD70</f>
        <v>0</v>
      </c>
      <c r="AP70" s="17">
        <f>'All data '!AE70</f>
        <v>0</v>
      </c>
      <c r="AQ70" s="17">
        <f>'All data '!AF70</f>
        <v>0</v>
      </c>
      <c r="AR70" s="4"/>
    </row>
    <row r="71" spans="1:44" ht="12.75">
      <c r="A71" s="4"/>
      <c r="B71" s="4"/>
      <c r="C71" s="4"/>
      <c r="D71" s="9" t="str">
        <f>'All data '!D71</f>
        <v>arr96114b-1-4</v>
      </c>
      <c r="E71" s="2">
        <f>'All data '!E71</f>
        <v>17627</v>
      </c>
      <c r="F71" s="2">
        <f>'All data '!F71</f>
        <v>41409</v>
      </c>
      <c r="G71" s="9">
        <f>'All data '!G71</f>
        <v>4588</v>
      </c>
      <c r="H71" s="90">
        <f t="shared" si="5"/>
        <v>4639.42</v>
      </c>
      <c r="I71" s="90">
        <f t="shared" si="6"/>
        <v>4536.58</v>
      </c>
      <c r="J71" s="9">
        <f>'All data '!H71</f>
        <v>3753</v>
      </c>
      <c r="K71" s="83">
        <f t="shared" si="18"/>
        <v>3721.2714</v>
      </c>
      <c r="L71" s="3">
        <f t="shared" si="14"/>
        <v>3721.271399803621</v>
      </c>
      <c r="M71" s="80">
        <f t="shared" si="19"/>
        <v>2665.6595509408735</v>
      </c>
      <c r="N71" s="90">
        <f t="shared" si="15"/>
        <v>968.0434299161677</v>
      </c>
      <c r="O71" s="90">
        <f t="shared" si="7"/>
        <v>87.56841894657947</v>
      </c>
      <c r="P71" s="8">
        <f t="shared" si="16"/>
        <v>1401536997.7176564</v>
      </c>
      <c r="Q71" s="153">
        <f>'All data '!O71</f>
        <v>1405.6518651700742</v>
      </c>
      <c r="R71" s="157">
        <v>1401.5369977176563</v>
      </c>
      <c r="S71" s="16">
        <f t="shared" si="2"/>
        <v>-1.9637900550151244E-07</v>
      </c>
      <c r="T71" s="83">
        <f t="shared" si="20"/>
        <v>3721.2714</v>
      </c>
      <c r="U71" s="3">
        <f t="shared" si="17"/>
        <v>3721.2713998061795</v>
      </c>
      <c r="V71" s="80">
        <f t="shared" si="21"/>
        <v>2681.916575279265</v>
      </c>
      <c r="W71" s="90">
        <f t="shared" si="8"/>
        <v>952.793509588644</v>
      </c>
      <c r="X71" s="90">
        <f t="shared" si="9"/>
        <v>86.56131493827017</v>
      </c>
      <c r="Y71" s="82">
        <f t="shared" si="10"/>
        <v>1409793232.323857</v>
      </c>
      <c r="Z71" s="16">
        <f t="shared" si="11"/>
        <v>4.114867452417911</v>
      </c>
      <c r="AA71" s="164">
        <v>1409.793232323857</v>
      </c>
      <c r="AB71" s="16">
        <f t="shared" si="12"/>
        <v>-1.938205969054252E-07</v>
      </c>
      <c r="AC71" s="16" t="str">
        <f>'All data '!S71</f>
        <v>session 2</v>
      </c>
      <c r="AD71" s="16">
        <f t="shared" si="13"/>
        <v>-4.141367153782767</v>
      </c>
      <c r="AE71" s="2" t="str">
        <f>'All data '!T71</f>
        <v>high Th band center</v>
      </c>
      <c r="AF71" s="2">
        <f>'All data '!U71</f>
        <v>0</v>
      </c>
      <c r="AG71" s="63">
        <f>'All data '!V71</f>
        <v>1.7627</v>
      </c>
      <c r="AH71" s="63">
        <f>'All data '!X71</f>
        <v>0.4588</v>
      </c>
      <c r="AI71" s="63">
        <f>'All data '!W71</f>
        <v>4.1409</v>
      </c>
      <c r="AJ71" s="63">
        <f>'All data '!Y71</f>
        <v>0.3753</v>
      </c>
      <c r="AK71" s="66">
        <f>'All data '!Z71</f>
        <v>0.003521</v>
      </c>
      <c r="AL71" s="66">
        <f>'All data '!AA71</f>
        <v>0.005142</v>
      </c>
      <c r="AM71" s="66">
        <f>'All data '!AB71</f>
        <v>0.019649</v>
      </c>
      <c r="AN71" s="66">
        <f>'All data '!AC71</f>
        <v>0.002308</v>
      </c>
      <c r="AO71" s="17">
        <f>'All data '!AD71</f>
        <v>6023</v>
      </c>
      <c r="AP71" s="17">
        <f>'All data '!AE71</f>
        <v>21343</v>
      </c>
      <c r="AQ71" s="17">
        <f>'All data '!AF71</f>
        <v>99</v>
      </c>
      <c r="AR71" s="4"/>
    </row>
    <row r="72" spans="1:44" ht="12.75">
      <c r="A72" s="4"/>
      <c r="B72" s="4"/>
      <c r="C72" s="4"/>
      <c r="D72" s="9" t="str">
        <f>'All data '!D72</f>
        <v>arr96114b-1-5</v>
      </c>
      <c r="E72" s="2">
        <f>'All data '!E72</f>
        <v>17662</v>
      </c>
      <c r="F72" s="2">
        <f>'All data '!F72</f>
        <v>40883</v>
      </c>
      <c r="G72" s="9">
        <f>'All data '!G72</f>
        <v>4665</v>
      </c>
      <c r="H72" s="90">
        <f t="shared" si="5"/>
        <v>4716.53</v>
      </c>
      <c r="I72" s="90">
        <f t="shared" si="6"/>
        <v>4613.47</v>
      </c>
      <c r="J72" s="9">
        <f>'All data '!H72</f>
        <v>3704</v>
      </c>
      <c r="K72" s="83">
        <f t="shared" si="18"/>
        <v>3672.2084</v>
      </c>
      <c r="L72" s="3">
        <f t="shared" si="14"/>
        <v>3672.208399949601</v>
      </c>
      <c r="M72" s="80">
        <f t="shared" si="19"/>
        <v>2609.3947354511306</v>
      </c>
      <c r="N72" s="90">
        <f t="shared" si="15"/>
        <v>975.132743534275</v>
      </c>
      <c r="O72" s="90">
        <f t="shared" si="7"/>
        <v>87.68092096419491</v>
      </c>
      <c r="P72" s="8">
        <f t="shared" si="16"/>
        <v>1390006881.0286186</v>
      </c>
      <c r="Q72" s="153">
        <f>'All data '!O72</f>
        <v>1394.1112141737967</v>
      </c>
      <c r="R72" s="157">
        <v>1390.0068810286186</v>
      </c>
      <c r="S72" s="16">
        <f t="shared" si="2"/>
        <v>-5.039919415139593E-08</v>
      </c>
      <c r="T72" s="83">
        <f t="shared" si="20"/>
        <v>3672.2084</v>
      </c>
      <c r="U72" s="3">
        <f t="shared" si="17"/>
        <v>3672.208399951118</v>
      </c>
      <c r="V72" s="80">
        <f t="shared" si="21"/>
        <v>2625.3952305249886</v>
      </c>
      <c r="W72" s="90">
        <f t="shared" si="8"/>
        <v>960.1114570194585</v>
      </c>
      <c r="X72" s="90">
        <f t="shared" si="9"/>
        <v>86.70171240667082</v>
      </c>
      <c r="Y72" s="82">
        <f t="shared" si="10"/>
        <v>1398242084.726148</v>
      </c>
      <c r="Z72" s="16">
        <f t="shared" si="11"/>
        <v>4.104333145178089</v>
      </c>
      <c r="AA72" s="164">
        <v>1398.2420847261478</v>
      </c>
      <c r="AB72" s="16">
        <f t="shared" si="12"/>
        <v>-4.888215698883869E-08</v>
      </c>
      <c r="AC72" s="16" t="str">
        <f>'All data '!S72</f>
        <v>session 2</v>
      </c>
      <c r="AD72" s="16">
        <f t="shared" si="13"/>
        <v>-4.130870552351098</v>
      </c>
      <c r="AE72" s="2" t="str">
        <f>'All data '!T72</f>
        <v>high Th band center</v>
      </c>
      <c r="AF72" s="2">
        <f>'All data '!U72</f>
        <v>0</v>
      </c>
      <c r="AG72" s="63">
        <f>'All data '!V72</f>
        <v>1.7662</v>
      </c>
      <c r="AH72" s="63">
        <f>'All data '!X72</f>
        <v>0.4665</v>
      </c>
      <c r="AI72" s="63">
        <f>'All data '!W72</f>
        <v>4.0883</v>
      </c>
      <c r="AJ72" s="63">
        <f>'All data '!Y72</f>
        <v>0.3704</v>
      </c>
      <c r="AK72" s="66">
        <f>'All data '!Z72</f>
        <v>0.003528</v>
      </c>
      <c r="AL72" s="66">
        <f>'All data '!AA72</f>
        <v>0.005153</v>
      </c>
      <c r="AM72" s="66">
        <f>'All data '!AB72</f>
        <v>0.019481</v>
      </c>
      <c r="AN72" s="66">
        <f>'All data '!AC72</f>
        <v>0.002298</v>
      </c>
      <c r="AO72" s="17">
        <f>'All data '!AD72</f>
        <v>6027</v>
      </c>
      <c r="AP72" s="17">
        <f>'All data '!AE72</f>
        <v>21344</v>
      </c>
      <c r="AQ72" s="17">
        <f>'All data '!AF72</f>
        <v>99</v>
      </c>
      <c r="AR72" s="4"/>
    </row>
    <row r="73" spans="1:44" ht="12.75">
      <c r="A73" s="4"/>
      <c r="B73" s="4"/>
      <c r="C73" s="4"/>
      <c r="D73" s="9" t="str">
        <f>'All data '!D73</f>
        <v>arr96114b-1-6</v>
      </c>
      <c r="E73" s="2">
        <f>'All data '!E73</f>
        <v>17679</v>
      </c>
      <c r="F73" s="2">
        <f>'All data '!F73</f>
        <v>40480</v>
      </c>
      <c r="G73" s="9">
        <f>'All data '!G73</f>
        <v>4597</v>
      </c>
      <c r="H73" s="90">
        <f t="shared" si="5"/>
        <v>4648.4</v>
      </c>
      <c r="I73" s="90">
        <f t="shared" si="6"/>
        <v>4545.6</v>
      </c>
      <c r="J73" s="9">
        <f>'All data '!H73</f>
        <v>3643</v>
      </c>
      <c r="K73" s="83">
        <f t="shared" si="18"/>
        <v>3611.1778</v>
      </c>
      <c r="L73" s="3">
        <f t="shared" si="14"/>
        <v>3611.1777999923224</v>
      </c>
      <c r="M73" s="80">
        <f t="shared" si="19"/>
        <v>2569.9910427534633</v>
      </c>
      <c r="N73" s="90">
        <f t="shared" si="15"/>
        <v>955.5816037856235</v>
      </c>
      <c r="O73" s="90">
        <f t="shared" si="7"/>
        <v>85.60515345323559</v>
      </c>
      <c r="P73" s="8">
        <f t="shared" si="16"/>
        <v>1382892241.0923905</v>
      </c>
      <c r="Q73" s="153">
        <f>'All data '!O73</f>
        <v>1387.0117473101964</v>
      </c>
      <c r="R73" s="157">
        <v>1382.8922410923906</v>
      </c>
      <c r="S73" s="16">
        <f t="shared" si="2"/>
        <v>-7.677499525016174E-09</v>
      </c>
      <c r="T73" s="83">
        <f t="shared" si="20"/>
        <v>3611.1778</v>
      </c>
      <c r="U73" s="3">
        <f t="shared" si="17"/>
        <v>3611.1777999951773</v>
      </c>
      <c r="V73" s="80">
        <f t="shared" si="21"/>
        <v>2585.8872348165814</v>
      </c>
      <c r="W73" s="90">
        <f t="shared" si="8"/>
        <v>940.6586876178372</v>
      </c>
      <c r="X73" s="90">
        <f t="shared" si="9"/>
        <v>84.63187756075862</v>
      </c>
      <c r="Y73" s="82">
        <f t="shared" si="10"/>
        <v>1391158115.8499982</v>
      </c>
      <c r="Z73" s="16">
        <f t="shared" si="11"/>
        <v>4.119506217805792</v>
      </c>
      <c r="AA73" s="164">
        <v>1391.1581158499982</v>
      </c>
      <c r="AB73" s="16">
        <f t="shared" si="12"/>
        <v>-4.822595656150952E-09</v>
      </c>
      <c r="AC73" s="16" t="str">
        <f>'All data '!S73</f>
        <v>session 2</v>
      </c>
      <c r="AD73" s="16">
        <f t="shared" si="13"/>
        <v>-4.14636853980187</v>
      </c>
      <c r="AE73" s="2" t="str">
        <f>'All data '!T73</f>
        <v>high Th band center</v>
      </c>
      <c r="AF73" s="2">
        <f>'All data '!U73</f>
        <v>0</v>
      </c>
      <c r="AG73" s="63">
        <f>'All data '!V73</f>
        <v>1.7679</v>
      </c>
      <c r="AH73" s="63">
        <f>'All data '!X73</f>
        <v>0.4597</v>
      </c>
      <c r="AI73" s="63">
        <f>'All data '!W73</f>
        <v>4.048</v>
      </c>
      <c r="AJ73" s="63">
        <f>'All data '!Y73</f>
        <v>0.3643</v>
      </c>
      <c r="AK73" s="66">
        <f>'All data '!Z73</f>
        <v>0.003534</v>
      </c>
      <c r="AL73" s="66">
        <f>'All data '!AA73</f>
        <v>0.00514</v>
      </c>
      <c r="AM73" s="66">
        <f>'All data '!AB73</f>
        <v>0.01935</v>
      </c>
      <c r="AN73" s="66">
        <f>'All data '!AC73</f>
        <v>0.00228</v>
      </c>
      <c r="AO73" s="17">
        <f>'All data '!AD73</f>
        <v>6055</v>
      </c>
      <c r="AP73" s="17">
        <f>'All data '!AE73</f>
        <v>21359</v>
      </c>
      <c r="AQ73" s="17">
        <f>'All data '!AF73</f>
        <v>99</v>
      </c>
      <c r="AR73" s="4"/>
    </row>
    <row r="74" spans="1:44" ht="12.75">
      <c r="A74" s="4"/>
      <c r="B74" s="4"/>
      <c r="C74" s="4"/>
      <c r="D74" s="9" t="str">
        <f>'All data '!D74</f>
        <v>arr96114b-1-1</v>
      </c>
      <c r="E74" s="2">
        <f>'All data '!E74</f>
        <v>14442</v>
      </c>
      <c r="F74" s="2">
        <f>'All data '!F74</f>
        <v>30182.000000000004</v>
      </c>
      <c r="G74" s="9">
        <f>'All data '!G74</f>
        <v>3489</v>
      </c>
      <c r="H74" s="90">
        <f t="shared" si="5"/>
        <v>3537.95</v>
      </c>
      <c r="I74" s="90">
        <f t="shared" si="6"/>
        <v>3440.05</v>
      </c>
      <c r="J74" s="9">
        <f>'All data '!H74</f>
        <v>2707</v>
      </c>
      <c r="K74" s="83">
        <f aca="true" t="shared" si="22" ref="K74:K92">J74-(E74*0.0018)</f>
        <v>2681.0044</v>
      </c>
      <c r="L74" s="3">
        <f t="shared" si="14"/>
        <v>2681.004399997895</v>
      </c>
      <c r="M74" s="80">
        <f aca="true" t="shared" si="23" ref="M74:M92">(F74/232)*((EXP($F$5*$P74))-1)*208</f>
        <v>1897.34826517587</v>
      </c>
      <c r="N74" s="90">
        <f t="shared" si="15"/>
        <v>719.6280879328519</v>
      </c>
      <c r="O74" s="90">
        <f t="shared" si="7"/>
        <v>64.028046889173</v>
      </c>
      <c r="P74" s="8">
        <f t="shared" si="16"/>
        <v>1369743165.7031944</v>
      </c>
      <c r="Q74" s="153">
        <f>'All data '!O74</f>
        <v>1374.9250888534075</v>
      </c>
      <c r="R74" s="157">
        <v>1369.7431657031943</v>
      </c>
      <c r="S74" s="16">
        <f aca="true" t="shared" si="24" ref="S74:S87">+L74-K74</f>
        <v>-2.1050254872534424E-09</v>
      </c>
      <c r="T74" s="83">
        <f aca="true" t="shared" si="25" ref="T74:T92">J74-(E74*0.0018)</f>
        <v>2681.0044</v>
      </c>
      <c r="U74" s="3">
        <f t="shared" si="17"/>
        <v>2681.004399992297</v>
      </c>
      <c r="V74" s="80">
        <f aca="true" t="shared" si="26" ref="V74:V92">(F74/232)*((EXP($F$5*$Y74))-1)*208</f>
        <v>1912.2613287650997</v>
      </c>
      <c r="W74" s="90">
        <f t="shared" si="8"/>
        <v>705.620662637343</v>
      </c>
      <c r="X74" s="90">
        <f t="shared" si="9"/>
        <v>63.122408589854125</v>
      </c>
      <c r="Y74" s="82">
        <f t="shared" si="10"/>
        <v>1380149903.3621578</v>
      </c>
      <c r="Z74" s="16">
        <f t="shared" si="11"/>
        <v>5.1819231502131515</v>
      </c>
      <c r="AA74" s="164">
        <v>1380.1499033621578</v>
      </c>
      <c r="AB74" s="16">
        <f t="shared" si="12"/>
        <v>-7.702965376665816E-09</v>
      </c>
      <c r="AC74" s="16" t="str">
        <f>'All data '!S74</f>
        <v>session 2</v>
      </c>
      <c r="AD74" s="16">
        <f t="shared" si="13"/>
        <v>-5.224814508750342</v>
      </c>
      <c r="AE74" s="2" t="str">
        <f>'All data '!T74</f>
        <v>low Th edge</v>
      </c>
      <c r="AF74" s="2">
        <f>'All data '!U74</f>
        <v>0</v>
      </c>
      <c r="AG74" s="63">
        <f>'All data '!V74</f>
        <v>1.4442</v>
      </c>
      <c r="AH74" s="63">
        <f>'All data '!X74</f>
        <v>0.3489</v>
      </c>
      <c r="AI74" s="63">
        <f>'All data '!W74</f>
        <v>3.0182</v>
      </c>
      <c r="AJ74" s="63">
        <f>'All data '!Y74</f>
        <v>0.2707</v>
      </c>
      <c r="AK74" s="66">
        <f>'All data '!Z74</f>
        <v>0.003078</v>
      </c>
      <c r="AL74" s="66">
        <f>'All data '!AA74</f>
        <v>0.004895</v>
      </c>
      <c r="AM74" s="66">
        <f>'All data '!AB74</f>
        <v>0.015902</v>
      </c>
      <c r="AN74" s="66">
        <f>'All data '!AC74</f>
        <v>0.002089</v>
      </c>
      <c r="AO74" s="17">
        <f>'All data '!AD74</f>
        <v>5999</v>
      </c>
      <c r="AP74" s="17">
        <f>'All data '!AE74</f>
        <v>21376</v>
      </c>
      <c r="AQ74" s="17">
        <f>'All data '!AF74</f>
        <v>99</v>
      </c>
      <c r="AR74" s="4"/>
    </row>
    <row r="75" spans="1:44" ht="12.75">
      <c r="A75" s="4"/>
      <c r="B75" s="4"/>
      <c r="C75" s="4"/>
      <c r="D75" s="9" t="str">
        <f>'All data '!D75</f>
        <v>arr96114b-1-2</v>
      </c>
      <c r="E75" s="2">
        <f>'All data '!E75</f>
        <v>15026</v>
      </c>
      <c r="F75" s="2">
        <f>'All data '!F75</f>
        <v>30614</v>
      </c>
      <c r="G75" s="9">
        <f>'All data '!G75</f>
        <v>3997</v>
      </c>
      <c r="H75" s="90">
        <f aca="true" t="shared" si="27" ref="H75:H87">+G75+(AL75*10^4)</f>
        <v>4046.71</v>
      </c>
      <c r="I75" s="90">
        <f aca="true" t="shared" si="28" ref="I75:I87">+G75-(AL75*10^4)</f>
        <v>3947.29</v>
      </c>
      <c r="J75" s="9">
        <f>'All data '!H75</f>
        <v>2763</v>
      </c>
      <c r="K75" s="83">
        <f t="shared" si="22"/>
        <v>2735.9532</v>
      </c>
      <c r="L75" s="3">
        <f t="shared" si="14"/>
        <v>2735.9531998370744</v>
      </c>
      <c r="M75" s="80">
        <f t="shared" si="23"/>
        <v>1868.7949552806172</v>
      </c>
      <c r="N75" s="90">
        <f t="shared" si="15"/>
        <v>797.590850334422</v>
      </c>
      <c r="O75" s="90">
        <f aca="true" t="shared" si="29" ref="O75:O87">((H75/235*0.0072))*((EXP($F$7*$P75))-1)*207</f>
        <v>69.56739422203529</v>
      </c>
      <c r="P75" s="8">
        <f t="shared" si="16"/>
        <v>1331369283.3131456</v>
      </c>
      <c r="Q75" s="153">
        <f>'All data '!O75</f>
        <v>1336.2142818358518</v>
      </c>
      <c r="R75" s="157">
        <v>1331.3692833131456</v>
      </c>
      <c r="S75" s="16">
        <f t="shared" si="24"/>
        <v>-1.629255166335497E-07</v>
      </c>
      <c r="T75" s="83">
        <f t="shared" si="25"/>
        <v>2735.9532</v>
      </c>
      <c r="U75" s="3">
        <f t="shared" si="17"/>
        <v>2735.9531998061966</v>
      </c>
      <c r="V75" s="80">
        <f t="shared" si="26"/>
        <v>1882.908317367176</v>
      </c>
      <c r="W75" s="90">
        <f aca="true" t="shared" si="30" ref="W75:W87">((I75/238.04*0.9928))*((EXP($F$6*$Y75))-1)*206</f>
        <v>784.2923530872222</v>
      </c>
      <c r="X75" s="90">
        <f aca="true" t="shared" si="31" ref="X75:X87">((I75/235*0.0072))*((EXP($F$7*$Y75))-1)*207</f>
        <v>68.75252935179819</v>
      </c>
      <c r="Y75" s="82">
        <f aca="true" t="shared" si="32" ref="Y75:Y87">AA75*1000000</f>
        <v>1341097606.1770096</v>
      </c>
      <c r="Z75" s="16">
        <f aca="true" t="shared" si="33" ref="Z75:Z92">+Q75-R75</f>
        <v>4.844998522706192</v>
      </c>
      <c r="AA75" s="164">
        <v>1341.0976061770095</v>
      </c>
      <c r="AB75" s="16">
        <f aca="true" t="shared" si="34" ref="AB75:AB87">+U75-T75</f>
        <v>-1.938033165060915E-07</v>
      </c>
      <c r="AC75" s="16" t="str">
        <f>'All data '!S75</f>
        <v>session 2</v>
      </c>
      <c r="AD75" s="16">
        <f aca="true" t="shared" si="35" ref="AD75:AD92">+Q75-AA75</f>
        <v>-4.883324341157731</v>
      </c>
      <c r="AE75" s="2" t="str">
        <f>'All data '!T75</f>
        <v>low Th edge</v>
      </c>
      <c r="AF75" s="2">
        <f>'All data '!U75</f>
        <v>0</v>
      </c>
      <c r="AG75" s="63">
        <f>'All data '!V75</f>
        <v>1.5026</v>
      </c>
      <c r="AH75" s="63">
        <f>'All data '!X75</f>
        <v>0.3997</v>
      </c>
      <c r="AI75" s="63">
        <f>'All data '!W75</f>
        <v>3.0614</v>
      </c>
      <c r="AJ75" s="63">
        <f>'All data '!Y75</f>
        <v>0.2763</v>
      </c>
      <c r="AK75" s="66">
        <f>'All data '!Z75</f>
        <v>0.00316</v>
      </c>
      <c r="AL75" s="66">
        <f>'All data '!AA75</f>
        <v>0.004971</v>
      </c>
      <c r="AM75" s="66">
        <f>'All data '!AB75</f>
        <v>0.016032</v>
      </c>
      <c r="AN75" s="66">
        <f>'All data '!AC75</f>
        <v>0.002104</v>
      </c>
      <c r="AO75" s="17">
        <f>'All data '!AD75</f>
        <v>6010</v>
      </c>
      <c r="AP75" s="17">
        <f>'All data '!AE75</f>
        <v>21385</v>
      </c>
      <c r="AQ75" s="17">
        <f>'All data '!AF75</f>
        <v>99</v>
      </c>
      <c r="AR75" s="4"/>
    </row>
    <row r="76" spans="1:44" ht="12.75">
      <c r="A76" s="4"/>
      <c r="B76" s="4"/>
      <c r="C76" s="4"/>
      <c r="D76" s="11" t="str">
        <f>'All data '!D76</f>
        <v>arr96114b-1-3</v>
      </c>
      <c r="E76" s="2">
        <f>'All data '!E76</f>
        <v>13624</v>
      </c>
      <c r="F76" s="2">
        <f>'All data '!F76</f>
        <v>30842</v>
      </c>
      <c r="G76" s="11">
        <f>'All data '!G76</f>
        <v>2429</v>
      </c>
      <c r="H76" s="90">
        <f t="shared" si="27"/>
        <v>2476.49</v>
      </c>
      <c r="I76" s="90">
        <f t="shared" si="28"/>
        <v>2381.51</v>
      </c>
      <c r="J76" s="11">
        <f>'All data '!H76</f>
        <v>2450</v>
      </c>
      <c r="K76" s="83">
        <f t="shared" si="22"/>
        <v>2425.4768</v>
      </c>
      <c r="L76" s="3">
        <f t="shared" si="14"/>
        <v>2425.4767996541646</v>
      </c>
      <c r="M76" s="80">
        <f t="shared" si="23"/>
        <v>1891.886774089521</v>
      </c>
      <c r="N76" s="90">
        <f aca="true" t="shared" si="36" ref="N76:N87">((H76/238.04*0.9928))*((EXP($F$6*$P76))-1)*206</f>
        <v>490.6550262372577</v>
      </c>
      <c r="O76" s="90">
        <f t="shared" si="29"/>
        <v>42.93499932738582</v>
      </c>
      <c r="P76" s="8">
        <f t="shared" si="16"/>
        <v>1337646583.4627535</v>
      </c>
      <c r="Q76" s="153">
        <f>'All data '!O76</f>
        <v>1342.9837006838031</v>
      </c>
      <c r="R76" s="157">
        <v>1337.6465834627536</v>
      </c>
      <c r="S76" s="16">
        <f t="shared" si="24"/>
        <v>-3.4583536034915596E-07</v>
      </c>
      <c r="T76" s="83">
        <f t="shared" si="25"/>
        <v>2425.4768</v>
      </c>
      <c r="U76" s="3">
        <f t="shared" si="17"/>
        <v>2425.476799605617</v>
      </c>
      <c r="V76" s="80">
        <f t="shared" si="26"/>
        <v>1907.5616263030438</v>
      </c>
      <c r="W76" s="90">
        <f t="shared" si="30"/>
        <v>476.028259641044</v>
      </c>
      <c r="X76" s="90">
        <f t="shared" si="31"/>
        <v>41.88691366152944</v>
      </c>
      <c r="Y76" s="82">
        <f t="shared" si="32"/>
        <v>1348367772.2999313</v>
      </c>
      <c r="Z76" s="16">
        <f t="shared" si="33"/>
        <v>5.337117221049539</v>
      </c>
      <c r="AA76" s="164">
        <v>1348.3677722999312</v>
      </c>
      <c r="AB76" s="16">
        <f t="shared" si="34"/>
        <v>-3.943828232877422E-07</v>
      </c>
      <c r="AC76" s="16" t="str">
        <f>'All data '!S76</f>
        <v>session 2</v>
      </c>
      <c r="AD76" s="16">
        <f t="shared" si="35"/>
        <v>-5.38407161612804</v>
      </c>
      <c r="AE76" s="2" t="str">
        <f>'All data '!T76</f>
        <v>low Th edge</v>
      </c>
      <c r="AF76" s="2">
        <f>'All data '!U76</f>
        <v>0</v>
      </c>
      <c r="AG76" s="63">
        <f>'All data '!V76</f>
        <v>1.3624</v>
      </c>
      <c r="AH76" s="63">
        <f>'All data '!X76</f>
        <v>0.2429</v>
      </c>
      <c r="AI76" s="63">
        <f>'All data '!W76</f>
        <v>3.0842</v>
      </c>
      <c r="AJ76" s="63">
        <f>'All data '!Y76</f>
        <v>0.245</v>
      </c>
      <c r="AK76" s="66">
        <f>'All data '!Z76</f>
        <v>0.002968</v>
      </c>
      <c r="AL76" s="66">
        <f>'All data '!AA76</f>
        <v>0.004749</v>
      </c>
      <c r="AM76" s="66">
        <f>'All data '!AB76</f>
        <v>0.016083</v>
      </c>
      <c r="AN76" s="66">
        <f>'All data '!AC76</f>
        <v>0.002047</v>
      </c>
      <c r="AO76" s="17">
        <f>'All data '!AD76</f>
        <v>6003</v>
      </c>
      <c r="AP76" s="17">
        <f>'All data '!AE76</f>
        <v>21389</v>
      </c>
      <c r="AQ76" s="17">
        <f>'All data '!AF76</f>
        <v>99</v>
      </c>
      <c r="AR76" s="4"/>
    </row>
    <row r="77" spans="1:44" ht="12.75">
      <c r="A77" s="4"/>
      <c r="B77" s="4"/>
      <c r="C77" s="4"/>
      <c r="D77" s="11" t="str">
        <f>'All data '!D77</f>
        <v>arr96114b-1-7</v>
      </c>
      <c r="E77" s="2">
        <f>'All data '!E77</f>
        <v>18317</v>
      </c>
      <c r="F77" s="2">
        <f>'All data '!F77</f>
        <v>30847.000000000004</v>
      </c>
      <c r="G77" s="11">
        <f>'All data '!G77</f>
        <v>7107</v>
      </c>
      <c r="H77" s="90">
        <f t="shared" si="27"/>
        <v>7162.19</v>
      </c>
      <c r="I77" s="90">
        <f t="shared" si="28"/>
        <v>7051.81</v>
      </c>
      <c r="J77" s="11">
        <f>'All data '!H77</f>
        <v>3585</v>
      </c>
      <c r="K77" s="83">
        <f t="shared" si="22"/>
        <v>3552.0294</v>
      </c>
      <c r="L77" s="3">
        <f t="shared" si="14"/>
        <v>3552.029400009616</v>
      </c>
      <c r="M77" s="80">
        <f t="shared" si="23"/>
        <v>1952.8940473593134</v>
      </c>
      <c r="N77" s="90">
        <f t="shared" si="36"/>
        <v>1467.8926501421886</v>
      </c>
      <c r="O77" s="90">
        <f t="shared" si="29"/>
        <v>131.24270250811392</v>
      </c>
      <c r="P77" s="8">
        <f t="shared" si="16"/>
        <v>1379125874.1850033</v>
      </c>
      <c r="Q77" s="153">
        <f>'All data '!O77</f>
        <v>1383.5085563141104</v>
      </c>
      <c r="R77" s="157">
        <v>1379.1258741850033</v>
      </c>
      <c r="S77" s="16">
        <f t="shared" si="24"/>
        <v>9.61608748184517E-09</v>
      </c>
      <c r="T77" s="83">
        <f t="shared" si="25"/>
        <v>3552.0294</v>
      </c>
      <c r="U77" s="3">
        <f t="shared" si="17"/>
        <v>3552.029400011109</v>
      </c>
      <c r="V77" s="80">
        <f t="shared" si="26"/>
        <v>1965.7808486968306</v>
      </c>
      <c r="W77" s="90">
        <f t="shared" si="30"/>
        <v>1455.5152662280057</v>
      </c>
      <c r="X77" s="90">
        <f t="shared" si="31"/>
        <v>130.73328508627242</v>
      </c>
      <c r="Y77" s="82">
        <f t="shared" si="32"/>
        <v>1387921032.541227</v>
      </c>
      <c r="Z77" s="16">
        <f t="shared" si="33"/>
        <v>4.382682129107025</v>
      </c>
      <c r="AA77" s="164">
        <v>1387.921032541227</v>
      </c>
      <c r="AB77" s="16">
        <f t="shared" si="34"/>
        <v>1.1109023034805432E-08</v>
      </c>
      <c r="AC77" s="16" t="str">
        <f>'All data '!S77</f>
        <v>session 2</v>
      </c>
      <c r="AD77" s="16">
        <f t="shared" si="35"/>
        <v>-4.412476227116713</v>
      </c>
      <c r="AE77" s="2" t="str">
        <f>'All data '!T77</f>
        <v>med Th edge</v>
      </c>
      <c r="AF77" s="2">
        <f>'All data '!U77</f>
        <v>0</v>
      </c>
      <c r="AG77" s="63">
        <f>'All data '!V77</f>
        <v>1.8317</v>
      </c>
      <c r="AH77" s="63">
        <f>'All data '!X77</f>
        <v>0.7107</v>
      </c>
      <c r="AI77" s="63">
        <f>'All data '!W77</f>
        <v>3.0847</v>
      </c>
      <c r="AJ77" s="63">
        <f>'All data '!Y77</f>
        <v>0.3585</v>
      </c>
      <c r="AK77" s="66">
        <f>'All data '!Z77</f>
        <v>0.003608</v>
      </c>
      <c r="AL77" s="66">
        <f>'All data '!AA77</f>
        <v>0.005519</v>
      </c>
      <c r="AM77" s="66">
        <f>'All data '!AB77</f>
        <v>0.016167</v>
      </c>
      <c r="AN77" s="66">
        <f>'All data '!AC77</f>
        <v>0.002261</v>
      </c>
      <c r="AO77" s="17">
        <f>'All data '!AD77</f>
        <v>6072</v>
      </c>
      <c r="AP77" s="17">
        <f>'All data '!AE77</f>
        <v>21349</v>
      </c>
      <c r="AQ77" s="17">
        <f>'All data '!AF77</f>
        <v>99</v>
      </c>
      <c r="AR77" s="4"/>
    </row>
    <row r="78" spans="1:44" ht="12.75">
      <c r="A78" s="4"/>
      <c r="B78" s="4"/>
      <c r="C78" s="4"/>
      <c r="D78" s="11" t="str">
        <f>'All data '!D78</f>
        <v>arr96114b-1-8</v>
      </c>
      <c r="E78" s="2">
        <f>'All data '!E78</f>
        <v>17681</v>
      </c>
      <c r="F78" s="2">
        <f>'All data '!F78</f>
        <v>30835</v>
      </c>
      <c r="G78" s="11">
        <f>'All data '!G78</f>
        <v>6578.000000000001</v>
      </c>
      <c r="H78" s="90">
        <f t="shared" si="27"/>
        <v>6632.260000000001</v>
      </c>
      <c r="I78" s="90">
        <f t="shared" si="28"/>
        <v>6523.740000000001</v>
      </c>
      <c r="J78" s="11">
        <f>'All data '!H78</f>
        <v>3432</v>
      </c>
      <c r="K78" s="83">
        <f t="shared" si="22"/>
        <v>3400.1742</v>
      </c>
      <c r="L78" s="3">
        <f t="shared" si="14"/>
        <v>3400.1741999910205</v>
      </c>
      <c r="M78" s="80">
        <f t="shared" si="23"/>
        <v>1934.4806008048085</v>
      </c>
      <c r="N78" s="90">
        <f t="shared" si="36"/>
        <v>1346.093020163432</v>
      </c>
      <c r="O78" s="90">
        <f t="shared" si="29"/>
        <v>119.60057902278012</v>
      </c>
      <c r="P78" s="8">
        <f t="shared" si="16"/>
        <v>1367066403.8330023</v>
      </c>
      <c r="Q78" s="153">
        <f>'All data '!O78</f>
        <v>1371.497639697674</v>
      </c>
      <c r="R78" s="157">
        <v>1367.0664038330024</v>
      </c>
      <c r="S78" s="16">
        <f t="shared" si="24"/>
        <v>-8.97944119060412E-09</v>
      </c>
      <c r="T78" s="83">
        <f t="shared" si="25"/>
        <v>3400.1742</v>
      </c>
      <c r="U78" s="3">
        <f t="shared" si="17"/>
        <v>3400.1741999855994</v>
      </c>
      <c r="V78" s="80">
        <f t="shared" si="26"/>
        <v>1947.4983392618149</v>
      </c>
      <c r="W78" s="90">
        <f t="shared" si="30"/>
        <v>1333.6333586738708</v>
      </c>
      <c r="X78" s="90">
        <f t="shared" si="31"/>
        <v>119.04250204991381</v>
      </c>
      <c r="Y78" s="82">
        <f t="shared" si="32"/>
        <v>1375959666.439985</v>
      </c>
      <c r="Z78" s="16">
        <f t="shared" si="33"/>
        <v>4.431235864671635</v>
      </c>
      <c r="AA78" s="164">
        <v>1375.959666439985</v>
      </c>
      <c r="AB78" s="16">
        <f t="shared" si="34"/>
        <v>-1.440048436052166E-08</v>
      </c>
      <c r="AC78" s="16" t="str">
        <f>'All data '!S78</f>
        <v>session 2</v>
      </c>
      <c r="AD78" s="16">
        <f t="shared" si="35"/>
        <v>-4.462026742311082</v>
      </c>
      <c r="AE78" s="2" t="str">
        <f>'All data '!T78</f>
        <v>med Th edge</v>
      </c>
      <c r="AF78" s="2">
        <f>'All data '!U78</f>
        <v>0</v>
      </c>
      <c r="AG78" s="63">
        <f>'All data '!V78</f>
        <v>1.7681</v>
      </c>
      <c r="AH78" s="63">
        <f>'All data '!X78</f>
        <v>0.6578</v>
      </c>
      <c r="AI78" s="63">
        <f>'All data '!W78</f>
        <v>3.0835</v>
      </c>
      <c r="AJ78" s="63">
        <f>'All data '!Y78</f>
        <v>0.3432</v>
      </c>
      <c r="AK78" s="66">
        <f>'All data '!Z78</f>
        <v>0.003522</v>
      </c>
      <c r="AL78" s="66">
        <f>'All data '!AA78</f>
        <v>0.005426</v>
      </c>
      <c r="AM78" s="66">
        <f>'All data '!AB78</f>
        <v>0.016152</v>
      </c>
      <c r="AN78" s="66">
        <f>'All data '!AC78</f>
        <v>0.002231</v>
      </c>
      <c r="AO78" s="17">
        <f>'All data '!AD78</f>
        <v>6079</v>
      </c>
      <c r="AP78" s="17">
        <f>'All data '!AE78</f>
        <v>21350</v>
      </c>
      <c r="AQ78" s="17">
        <f>'All data '!AF78</f>
        <v>99</v>
      </c>
      <c r="AR78" s="4"/>
    </row>
    <row r="79" spans="1:44" ht="12.75">
      <c r="A79" s="4"/>
      <c r="B79" s="4"/>
      <c r="C79" s="4"/>
      <c r="D79" s="11" t="str">
        <f>'All data '!D79</f>
        <v>arr96114b-1-9</v>
      </c>
      <c r="E79" s="2">
        <f>'All data '!E79</f>
        <v>15404</v>
      </c>
      <c r="F79" s="2">
        <f>'All data '!F79</f>
        <v>26999</v>
      </c>
      <c r="G79" s="11">
        <f>'All data '!G79</f>
        <v>4157</v>
      </c>
      <c r="H79" s="90">
        <f t="shared" si="27"/>
        <v>4206.97</v>
      </c>
      <c r="I79" s="90">
        <f t="shared" si="28"/>
        <v>4107.03</v>
      </c>
      <c r="J79" s="11">
        <f>'All data '!H79</f>
        <v>2601</v>
      </c>
      <c r="K79" s="83">
        <f t="shared" si="22"/>
        <v>2573.2728</v>
      </c>
      <c r="L79" s="3">
        <f t="shared" si="14"/>
        <v>2573.2727999799276</v>
      </c>
      <c r="M79" s="80">
        <f t="shared" si="23"/>
        <v>1662.758546260969</v>
      </c>
      <c r="N79" s="90">
        <f t="shared" si="36"/>
        <v>837.0701018202986</v>
      </c>
      <c r="O79" s="90">
        <f t="shared" si="29"/>
        <v>73.44415189866008</v>
      </c>
      <c r="P79" s="8">
        <f t="shared" si="16"/>
        <v>1342808904.8715</v>
      </c>
      <c r="Q79" s="153">
        <f>'All data '!O79</f>
        <v>1348.0580451220735</v>
      </c>
      <c r="R79" s="157">
        <v>1342.8089048715</v>
      </c>
      <c r="S79" s="16">
        <f t="shared" si="24"/>
        <v>-2.0072548068128526E-08</v>
      </c>
      <c r="T79" s="83">
        <f t="shared" si="25"/>
        <v>2573.2728</v>
      </c>
      <c r="U79" s="3">
        <f t="shared" si="17"/>
        <v>2573.272799964587</v>
      </c>
      <c r="V79" s="80">
        <f t="shared" si="26"/>
        <v>1676.2552270180713</v>
      </c>
      <c r="W79" s="90">
        <f t="shared" si="30"/>
        <v>824.2979562679147</v>
      </c>
      <c r="X79" s="90">
        <f t="shared" si="31"/>
        <v>72.71961667860107</v>
      </c>
      <c r="Y79" s="82">
        <f t="shared" si="32"/>
        <v>1353351616.226294</v>
      </c>
      <c r="Z79" s="16">
        <f t="shared" si="33"/>
        <v>5.249140250573419</v>
      </c>
      <c r="AA79" s="164">
        <v>1353.351616226294</v>
      </c>
      <c r="AB79" s="16">
        <f t="shared" si="34"/>
        <v>-3.541299520293251E-08</v>
      </c>
      <c r="AC79" s="16" t="str">
        <f>'All data '!S79</f>
        <v>session 2</v>
      </c>
      <c r="AD79" s="16">
        <f t="shared" si="35"/>
        <v>-5.2935711042205185</v>
      </c>
      <c r="AE79" s="2" t="str">
        <f>'All data '!T79</f>
        <v>med Th edge</v>
      </c>
      <c r="AF79" s="2">
        <f>'All data '!U79</f>
        <v>0</v>
      </c>
      <c r="AG79" s="63">
        <f>'All data '!V79</f>
        <v>1.5404</v>
      </c>
      <c r="AH79" s="63">
        <f>'All data '!X79</f>
        <v>0.4157</v>
      </c>
      <c r="AI79" s="63">
        <f>'All data '!W79</f>
        <v>2.6999</v>
      </c>
      <c r="AJ79" s="63">
        <f>'All data '!Y79</f>
        <v>0.2601</v>
      </c>
      <c r="AK79" s="66">
        <f>'All data '!Z79</f>
        <v>0.003212</v>
      </c>
      <c r="AL79" s="66">
        <f>'All data '!AA79</f>
        <v>0.004997</v>
      </c>
      <c r="AM79" s="66">
        <f>'All data '!AB79</f>
        <v>0.014842</v>
      </c>
      <c r="AN79" s="66">
        <f>'All data '!AC79</f>
        <v>0.002079</v>
      </c>
      <c r="AO79" s="17">
        <f>'All data '!AD79</f>
        <v>6079</v>
      </c>
      <c r="AP79" s="17">
        <f>'All data '!AE79</f>
        <v>21345</v>
      </c>
      <c r="AQ79" s="17">
        <f>'All data '!AF79</f>
        <v>99</v>
      </c>
      <c r="AR79" s="4"/>
    </row>
    <row r="80" spans="1:44" ht="12.75">
      <c r="A80" s="4"/>
      <c r="B80" s="4"/>
      <c r="C80" s="4"/>
      <c r="D80" s="11">
        <f>'All data '!D80</f>
        <v>0</v>
      </c>
      <c r="E80" s="2">
        <f>'All data '!E80</f>
        <v>0</v>
      </c>
      <c r="F80" s="2">
        <f>'All data '!F80</f>
        <v>0</v>
      </c>
      <c r="G80" s="11">
        <f>'All data '!G80</f>
        <v>0</v>
      </c>
      <c r="H80" s="90">
        <f t="shared" si="27"/>
        <v>0</v>
      </c>
      <c r="I80" s="90">
        <f t="shared" si="28"/>
        <v>0</v>
      </c>
      <c r="J80" s="11">
        <f>'All data '!H80</f>
        <v>0</v>
      </c>
      <c r="K80" s="83">
        <f t="shared" si="22"/>
        <v>0</v>
      </c>
      <c r="L80" s="3">
        <f t="shared" si="14"/>
        <v>0</v>
      </c>
      <c r="M80" s="80">
        <f t="shared" si="23"/>
        <v>0</v>
      </c>
      <c r="N80" s="90">
        <f t="shared" si="36"/>
        <v>0</v>
      </c>
      <c r="O80" s="90">
        <f t="shared" si="29"/>
        <v>0</v>
      </c>
      <c r="P80" s="8">
        <f t="shared" si="16"/>
        <v>0</v>
      </c>
      <c r="Q80" s="153">
        <f>'All data '!O80</f>
        <v>0</v>
      </c>
      <c r="R80" s="157"/>
      <c r="S80" s="16">
        <f t="shared" si="24"/>
        <v>0</v>
      </c>
      <c r="T80" s="83">
        <f t="shared" si="25"/>
        <v>0</v>
      </c>
      <c r="U80" s="3">
        <f t="shared" si="17"/>
        <v>0</v>
      </c>
      <c r="V80" s="80">
        <f t="shared" si="26"/>
        <v>0</v>
      </c>
      <c r="W80" s="90">
        <f t="shared" si="30"/>
        <v>0</v>
      </c>
      <c r="X80" s="90">
        <f t="shared" si="31"/>
        <v>0</v>
      </c>
      <c r="Y80" s="82">
        <f t="shared" si="32"/>
        <v>0</v>
      </c>
      <c r="Z80" s="16">
        <f t="shared" si="33"/>
        <v>0</v>
      </c>
      <c r="AA80" s="164">
        <v>0</v>
      </c>
      <c r="AB80" s="16">
        <f t="shared" si="34"/>
        <v>0</v>
      </c>
      <c r="AC80" s="16">
        <f>'All data '!S80</f>
        <v>0</v>
      </c>
      <c r="AD80" s="16">
        <f t="shared" si="35"/>
        <v>0</v>
      </c>
      <c r="AE80" s="2">
        <f>'All data '!T80</f>
        <v>0</v>
      </c>
      <c r="AF80" s="2">
        <f>'All data '!U80</f>
        <v>0</v>
      </c>
      <c r="AG80" s="63">
        <f>'All data '!V80</f>
        <v>0</v>
      </c>
      <c r="AH80" s="63">
        <f>'All data '!X80</f>
        <v>0</v>
      </c>
      <c r="AI80" s="63">
        <f>'All data '!W80</f>
        <v>0</v>
      </c>
      <c r="AJ80" s="63">
        <f>'All data '!Y80</f>
        <v>0</v>
      </c>
      <c r="AK80" s="66">
        <f>'All data '!Z80</f>
        <v>0</v>
      </c>
      <c r="AL80" s="66">
        <f>'All data '!AA80</f>
        <v>0</v>
      </c>
      <c r="AM80" s="66">
        <f>'All data '!AB80</f>
        <v>0</v>
      </c>
      <c r="AN80" s="66">
        <f>'All data '!AC80</f>
        <v>0</v>
      </c>
      <c r="AO80" s="17">
        <f>'All data '!AD80</f>
        <v>0</v>
      </c>
      <c r="AP80" s="17">
        <f>'All data '!AE80</f>
        <v>0</v>
      </c>
      <c r="AQ80" s="17">
        <f>'All data '!AF80</f>
        <v>0</v>
      </c>
      <c r="AR80" s="4"/>
    </row>
    <row r="81" spans="1:44" ht="12.75">
      <c r="A81" s="4"/>
      <c r="B81" s="4"/>
      <c r="C81" s="4"/>
      <c r="D81" s="11" t="str">
        <f>'All data '!D81</f>
        <v>arr96114b-4tr-1</v>
      </c>
      <c r="E81" s="2">
        <f>'All data '!E81</f>
        <v>17327</v>
      </c>
      <c r="F81" s="2">
        <f>'All data '!F81</f>
        <v>31610</v>
      </c>
      <c r="G81" s="11">
        <f>'All data '!G81</f>
        <v>4043</v>
      </c>
      <c r="H81" s="90">
        <f t="shared" si="27"/>
        <v>4092.67</v>
      </c>
      <c r="I81" s="90">
        <f t="shared" si="28"/>
        <v>3993.33</v>
      </c>
      <c r="J81" s="11">
        <f>'All data '!H81</f>
        <v>2807</v>
      </c>
      <c r="K81" s="83">
        <f t="shared" si="22"/>
        <v>2775.8114</v>
      </c>
      <c r="L81" s="3">
        <f t="shared" si="14"/>
        <v>2775.8113997342357</v>
      </c>
      <c r="M81" s="80">
        <f t="shared" si="23"/>
        <v>1909.209203376301</v>
      </c>
      <c r="N81" s="90">
        <f t="shared" si="36"/>
        <v>797.5276859748261</v>
      </c>
      <c r="O81" s="90">
        <f t="shared" si="29"/>
        <v>69.07451038310883</v>
      </c>
      <c r="P81" s="8">
        <f t="shared" si="16"/>
        <v>1317752558.5742276</v>
      </c>
      <c r="Q81" s="153">
        <f>'All data '!O81</f>
        <v>1322.4254477040201</v>
      </c>
      <c r="R81" s="157">
        <v>1317.7525585742276</v>
      </c>
      <c r="S81" s="16">
        <f t="shared" si="24"/>
        <v>-2.6576435629976913E-07</v>
      </c>
      <c r="T81" s="83">
        <f t="shared" si="25"/>
        <v>2775.8114</v>
      </c>
      <c r="U81" s="3">
        <f t="shared" si="17"/>
        <v>2775.8113996438246</v>
      </c>
      <c r="V81" s="80">
        <f t="shared" si="26"/>
        <v>1923.2530437138257</v>
      </c>
      <c r="W81" s="90">
        <f t="shared" si="30"/>
        <v>784.2997598077783</v>
      </c>
      <c r="X81" s="90">
        <f t="shared" si="31"/>
        <v>68.25859612222054</v>
      </c>
      <c r="Y81" s="82">
        <f t="shared" si="32"/>
        <v>1327134338.8900554</v>
      </c>
      <c r="Z81" s="16">
        <f t="shared" si="33"/>
        <v>4.672889129792566</v>
      </c>
      <c r="AA81" s="164">
        <v>1327.1343388900555</v>
      </c>
      <c r="AB81" s="16">
        <f t="shared" si="34"/>
        <v>-3.561754056136124E-07</v>
      </c>
      <c r="AC81" s="16" t="str">
        <f>'All data '!S81</f>
        <v>session 1</v>
      </c>
      <c r="AD81" s="16">
        <f t="shared" si="35"/>
        <v>-4.708891186035316</v>
      </c>
      <c r="AE81" s="2" t="str">
        <f>'All data '!T81</f>
        <v>high Th core</v>
      </c>
      <c r="AF81" s="2">
        <f>'All data '!U81</f>
        <v>0</v>
      </c>
      <c r="AG81" s="63">
        <f>'All data '!V81</f>
        <v>1.7327</v>
      </c>
      <c r="AH81" s="63">
        <f>'All data '!X81</f>
        <v>0.4043</v>
      </c>
      <c r="AI81" s="63">
        <f>'All data '!W81</f>
        <v>3.161</v>
      </c>
      <c r="AJ81" s="63">
        <f>'All data '!Y81</f>
        <v>0.2807</v>
      </c>
      <c r="AK81" s="66">
        <f>'All data '!Z81</f>
        <v>0.003473</v>
      </c>
      <c r="AL81" s="66">
        <f>'All data '!AA81</f>
        <v>0.004967</v>
      </c>
      <c r="AM81" s="66">
        <f>'All data '!AB81</f>
        <v>0.016354</v>
      </c>
      <c r="AN81" s="66">
        <f>'All data '!AC81</f>
        <v>0.002081</v>
      </c>
      <c r="AO81" s="17">
        <f>'All data '!AD81</f>
        <v>18508</v>
      </c>
      <c r="AP81" s="17">
        <f>'All data '!AE81</f>
        <v>25822</v>
      </c>
      <c r="AQ81" s="17">
        <f>'All data '!AF81</f>
        <v>83</v>
      </c>
      <c r="AR81" s="4"/>
    </row>
    <row r="82" spans="1:44" ht="12.75">
      <c r="A82" s="4"/>
      <c r="B82" s="4"/>
      <c r="C82" s="4"/>
      <c r="D82" s="9" t="str">
        <f>'All data '!D82</f>
        <v>arr96114b-4tr-2</v>
      </c>
      <c r="E82" s="2">
        <f>'All data '!E82</f>
        <v>21488.999999999996</v>
      </c>
      <c r="F82" s="2">
        <f>'All data '!F82</f>
        <v>40373</v>
      </c>
      <c r="G82" s="9">
        <f>'All data '!G82</f>
        <v>6012.999999999999</v>
      </c>
      <c r="H82" s="90">
        <f t="shared" si="27"/>
        <v>6066.7699999999995</v>
      </c>
      <c r="I82" s="90">
        <f t="shared" si="28"/>
        <v>5959.229999999999</v>
      </c>
      <c r="J82" s="9">
        <f>'All data '!H82</f>
        <v>3878</v>
      </c>
      <c r="K82" s="83">
        <f t="shared" si="22"/>
        <v>3839.3198</v>
      </c>
      <c r="L82" s="3">
        <f t="shared" si="14"/>
        <v>3839.319799972875</v>
      </c>
      <c r="M82" s="80">
        <f t="shared" si="23"/>
        <v>2511.4051612183603</v>
      </c>
      <c r="N82" s="90">
        <f t="shared" si="36"/>
        <v>1220.1339424281791</v>
      </c>
      <c r="O82" s="90">
        <f t="shared" si="29"/>
        <v>107.78069632633574</v>
      </c>
      <c r="P82" s="8">
        <f t="shared" si="16"/>
        <v>1355865563.1670177</v>
      </c>
      <c r="Q82" s="153">
        <f>'All data '!O82</f>
        <v>1359.7274207692176</v>
      </c>
      <c r="R82" s="157">
        <v>1355.8655631670176</v>
      </c>
      <c r="S82" s="16">
        <f t="shared" si="24"/>
        <v>-2.7125224733026698E-08</v>
      </c>
      <c r="T82" s="83">
        <f t="shared" si="25"/>
        <v>3839.3198</v>
      </c>
      <c r="U82" s="3">
        <f t="shared" si="17"/>
        <v>3839.319799969552</v>
      </c>
      <c r="V82" s="80">
        <f t="shared" si="26"/>
        <v>2526.245119773728</v>
      </c>
      <c r="W82" s="90">
        <f t="shared" si="30"/>
        <v>1206.104135876925</v>
      </c>
      <c r="X82" s="90">
        <f t="shared" si="31"/>
        <v>106.97054431889866</v>
      </c>
      <c r="Y82" s="82">
        <f t="shared" si="32"/>
        <v>1363613109.3364763</v>
      </c>
      <c r="Z82" s="16">
        <f t="shared" si="33"/>
        <v>3.8618576021999615</v>
      </c>
      <c r="AA82" s="164">
        <v>1363.6131093364763</v>
      </c>
      <c r="AB82" s="16">
        <f t="shared" si="34"/>
        <v>-3.044806362595409E-08</v>
      </c>
      <c r="AC82" s="16" t="str">
        <f>'All data '!S82</f>
        <v>session 1</v>
      </c>
      <c r="AD82" s="16">
        <f t="shared" si="35"/>
        <v>-3.8856885672587396</v>
      </c>
      <c r="AE82" s="2" t="str">
        <f>'All data '!T82</f>
        <v>high Th core</v>
      </c>
      <c r="AF82" s="2">
        <f>'All data '!U82</f>
        <v>0</v>
      </c>
      <c r="AG82" s="63">
        <f>'All data '!V82</f>
        <v>2.1489</v>
      </c>
      <c r="AH82" s="63">
        <f>'All data '!X82</f>
        <v>0.6013</v>
      </c>
      <c r="AI82" s="63">
        <f>'All data '!W82</f>
        <v>4.0373</v>
      </c>
      <c r="AJ82" s="63">
        <f>'All data '!Y82</f>
        <v>0.3878</v>
      </c>
      <c r="AK82" s="66">
        <f>'All data '!Z82</f>
        <v>0.004148</v>
      </c>
      <c r="AL82" s="66">
        <f>'All data '!AA82</f>
        <v>0.005377</v>
      </c>
      <c r="AM82" s="66">
        <f>'All data '!AB82</f>
        <v>0.01931</v>
      </c>
      <c r="AN82" s="66">
        <f>'All data '!AC82</f>
        <v>0.002271</v>
      </c>
      <c r="AO82" s="17">
        <f>'All data '!AD82</f>
        <v>18497</v>
      </c>
      <c r="AP82" s="17">
        <f>'All data '!AE82</f>
        <v>25819</v>
      </c>
      <c r="AQ82" s="17">
        <f>'All data '!AF82</f>
        <v>83</v>
      </c>
      <c r="AR82" s="4"/>
    </row>
    <row r="83" spans="1:44" ht="12.75">
      <c r="A83" s="4"/>
      <c r="B83" s="4"/>
      <c r="C83" s="4"/>
      <c r="D83" s="9" t="str">
        <f>'All data '!D83</f>
        <v>arr96114b-4tr-11</v>
      </c>
      <c r="E83" s="2">
        <f>'All data '!E83</f>
        <v>20078.999999999996</v>
      </c>
      <c r="F83" s="2">
        <f>'All data '!F83</f>
        <v>38343</v>
      </c>
      <c r="G83" s="9">
        <f>'All data '!G83</f>
        <v>5560.000000000001</v>
      </c>
      <c r="H83" s="90">
        <f t="shared" si="27"/>
        <v>5613.100000000001</v>
      </c>
      <c r="I83" s="90">
        <f t="shared" si="28"/>
        <v>5506.900000000001</v>
      </c>
      <c r="J83" s="9">
        <f>'All data '!H83</f>
        <v>3731</v>
      </c>
      <c r="K83" s="83">
        <f t="shared" si="22"/>
        <v>3694.8578</v>
      </c>
      <c r="L83" s="3">
        <f t="shared" si="14"/>
        <v>3694.8577999136123</v>
      </c>
      <c r="M83" s="80">
        <f t="shared" si="23"/>
        <v>2436.38281753711</v>
      </c>
      <c r="N83" s="90">
        <f t="shared" si="36"/>
        <v>1154.9485659178738</v>
      </c>
      <c r="O83" s="90">
        <f t="shared" si="29"/>
        <v>103.52641645862877</v>
      </c>
      <c r="P83" s="8">
        <f t="shared" si="16"/>
        <v>1384026321.8050113</v>
      </c>
      <c r="Q83" s="153">
        <f>'All data '!O83</f>
        <v>1388.1653963997883</v>
      </c>
      <c r="R83" s="157">
        <v>1384.0263218050113</v>
      </c>
      <c r="S83" s="16">
        <f t="shared" si="24"/>
        <v>-8.63878995005507E-08</v>
      </c>
      <c r="T83" s="83">
        <f t="shared" si="25"/>
        <v>3694.8578</v>
      </c>
      <c r="U83" s="3">
        <f t="shared" si="17"/>
        <v>3694.8577998498145</v>
      </c>
      <c r="V83" s="80">
        <f t="shared" si="26"/>
        <v>2451.5120411275993</v>
      </c>
      <c r="W83" s="90">
        <f t="shared" si="30"/>
        <v>1140.6570786089533</v>
      </c>
      <c r="X83" s="90">
        <f t="shared" si="31"/>
        <v>102.68868011326201</v>
      </c>
      <c r="Y83" s="82">
        <f t="shared" si="32"/>
        <v>1392331366.7335877</v>
      </c>
      <c r="Z83" s="16">
        <f t="shared" si="33"/>
        <v>4.139074594776957</v>
      </c>
      <c r="AA83" s="164">
        <v>1392.3313667335876</v>
      </c>
      <c r="AB83" s="16">
        <f t="shared" si="34"/>
        <v>-1.501857695984654E-07</v>
      </c>
      <c r="AC83" s="16" t="str">
        <f>'All data '!S83</f>
        <v>session 2</v>
      </c>
      <c r="AD83" s="16">
        <f t="shared" si="35"/>
        <v>-4.1659703337993506</v>
      </c>
      <c r="AE83" s="2" t="str">
        <f>'All data '!T83</f>
        <v>high Th core</v>
      </c>
      <c r="AF83" s="2">
        <f>'All data '!U83</f>
        <v>0</v>
      </c>
      <c r="AG83" s="63">
        <f>'All data '!V83</f>
        <v>2.0079</v>
      </c>
      <c r="AH83" s="63">
        <f>'All data '!X83</f>
        <v>0.556</v>
      </c>
      <c r="AI83" s="63">
        <f>'All data '!W83</f>
        <v>3.8343</v>
      </c>
      <c r="AJ83" s="63">
        <f>'All data '!Y83</f>
        <v>0.3731</v>
      </c>
      <c r="AK83" s="66">
        <f>'All data '!Z83</f>
        <v>0.003853</v>
      </c>
      <c r="AL83" s="66">
        <f>'All data '!AA83</f>
        <v>0.00531</v>
      </c>
      <c r="AM83" s="66">
        <f>'All data '!AB83</f>
        <v>0.018655</v>
      </c>
      <c r="AN83" s="66">
        <f>'All data '!AC83</f>
        <v>0.002304</v>
      </c>
      <c r="AO83" s="17">
        <f>'All data '!AD83</f>
        <v>18500</v>
      </c>
      <c r="AP83" s="17">
        <f>'All data '!AE83</f>
        <v>25808</v>
      </c>
      <c r="AQ83" s="17">
        <f>'All data '!AF83</f>
        <v>109</v>
      </c>
      <c r="AR83" s="4"/>
    </row>
    <row r="84" spans="1:44" ht="12.75">
      <c r="A84" s="4"/>
      <c r="B84" s="4"/>
      <c r="C84" s="4"/>
      <c r="D84" s="9" t="str">
        <f>'All data '!D84</f>
        <v>arr96114b-4tr-12</v>
      </c>
      <c r="E84" s="2">
        <f>'All data '!E84</f>
        <v>21163</v>
      </c>
      <c r="F84" s="2">
        <f>'All data '!F84</f>
        <v>41819</v>
      </c>
      <c r="G84" s="9">
        <f>'All data '!G84</f>
        <v>5951</v>
      </c>
      <c r="H84" s="90">
        <f t="shared" si="27"/>
        <v>6004.99</v>
      </c>
      <c r="I84" s="90">
        <f t="shared" si="28"/>
        <v>5897.01</v>
      </c>
      <c r="J84" s="9">
        <f>'All data '!H84</f>
        <v>3978</v>
      </c>
      <c r="K84" s="83">
        <f t="shared" si="22"/>
        <v>3939.9066</v>
      </c>
      <c r="L84" s="3">
        <f t="shared" si="14"/>
        <v>3939.906599877027</v>
      </c>
      <c r="M84" s="80">
        <f t="shared" si="23"/>
        <v>2616.7403507892723</v>
      </c>
      <c r="N84" s="90">
        <f t="shared" si="36"/>
        <v>1215.3731944343083</v>
      </c>
      <c r="O84" s="90">
        <f t="shared" si="29"/>
        <v>107.79305465344675</v>
      </c>
      <c r="P84" s="8">
        <f t="shared" si="16"/>
        <v>1363620767.1054356</v>
      </c>
      <c r="Q84" s="153">
        <f>'All data '!O84</f>
        <v>1367.44901671932</v>
      </c>
      <c r="R84" s="157">
        <v>1363.6207671054356</v>
      </c>
      <c r="S84" s="16">
        <f t="shared" si="24"/>
        <v>-1.2297277862671763E-07</v>
      </c>
      <c r="T84" s="83">
        <f t="shared" si="25"/>
        <v>3939.9066</v>
      </c>
      <c r="U84" s="3">
        <f t="shared" si="17"/>
        <v>3939.906599978366</v>
      </c>
      <c r="V84" s="80">
        <f t="shared" si="26"/>
        <v>2631.983283445273</v>
      </c>
      <c r="W84" s="90">
        <f t="shared" si="30"/>
        <v>1200.98095653118</v>
      </c>
      <c r="X84" s="90">
        <f t="shared" si="31"/>
        <v>106.94236000191265</v>
      </c>
      <c r="Y84" s="82">
        <f t="shared" si="32"/>
        <v>1371300595.0033255</v>
      </c>
      <c r="Z84" s="16">
        <f t="shared" si="33"/>
        <v>3.828249613884509</v>
      </c>
      <c r="AA84" s="164">
        <v>1371.3005950033255</v>
      </c>
      <c r="AB84" s="16">
        <f t="shared" si="34"/>
        <v>-2.1633695723721758E-08</v>
      </c>
      <c r="AC84" s="16" t="str">
        <f>'All data '!S84</f>
        <v>session 2</v>
      </c>
      <c r="AD84" s="16">
        <f t="shared" si="35"/>
        <v>-3.851578284005427</v>
      </c>
      <c r="AE84" s="2" t="str">
        <f>'All data '!T84</f>
        <v>high Th core</v>
      </c>
      <c r="AF84" s="2">
        <f>'All data '!U84</f>
        <v>0</v>
      </c>
      <c r="AG84" s="63">
        <f>'All data '!V84</f>
        <v>2.1163</v>
      </c>
      <c r="AH84" s="63">
        <f>'All data '!X84</f>
        <v>0.5951</v>
      </c>
      <c r="AI84" s="63">
        <f>'All data '!W84</f>
        <v>4.1819</v>
      </c>
      <c r="AJ84" s="63">
        <f>'All data '!Y84</f>
        <v>0.3978</v>
      </c>
      <c r="AK84" s="66">
        <f>'All data '!Z84</f>
        <v>0.004007</v>
      </c>
      <c r="AL84" s="66">
        <f>'All data '!AA84</f>
        <v>0.005399</v>
      </c>
      <c r="AM84" s="66">
        <f>'All data '!AB84</f>
        <v>0.019828</v>
      </c>
      <c r="AN84" s="66">
        <f>'All data '!AC84</f>
        <v>0.002354</v>
      </c>
      <c r="AO84" s="17">
        <f>'All data '!AD84</f>
        <v>18503</v>
      </c>
      <c r="AP84" s="17">
        <f>'All data '!AE84</f>
        <v>25813</v>
      </c>
      <c r="AQ84" s="17">
        <f>'All data '!AF84</f>
        <v>109</v>
      </c>
      <c r="AR84" s="4"/>
    </row>
    <row r="85" spans="1:44" ht="12.75">
      <c r="A85" s="4"/>
      <c r="B85" s="4"/>
      <c r="C85" s="4"/>
      <c r="D85" s="9" t="str">
        <f>'All data '!D85</f>
        <v>arr96114b-4tr-3</v>
      </c>
      <c r="E85" s="2">
        <f>'All data '!E85</f>
        <v>15708</v>
      </c>
      <c r="F85" s="2">
        <f>'All data '!F85</f>
        <v>23323.999999999996</v>
      </c>
      <c r="G85" s="9">
        <f>'All data '!G85</f>
        <v>3453</v>
      </c>
      <c r="H85" s="90">
        <f t="shared" si="27"/>
        <v>3501.28</v>
      </c>
      <c r="I85" s="90">
        <f t="shared" si="28"/>
        <v>3404.72</v>
      </c>
      <c r="J85" s="9">
        <f>'All data '!H85</f>
        <v>2307</v>
      </c>
      <c r="K85" s="83">
        <f t="shared" si="22"/>
        <v>2278.7256</v>
      </c>
      <c r="L85" s="3">
        <f t="shared" si="14"/>
        <v>2278.725599987194</v>
      </c>
      <c r="M85" s="80">
        <f t="shared" si="23"/>
        <v>1489.3495776714892</v>
      </c>
      <c r="N85" s="90">
        <f t="shared" si="36"/>
        <v>724.2344580089201</v>
      </c>
      <c r="O85" s="90">
        <f t="shared" si="29"/>
        <v>65.14156430678506</v>
      </c>
      <c r="P85" s="8">
        <f t="shared" si="16"/>
        <v>1390615065.8907545</v>
      </c>
      <c r="Q85" s="153">
        <f>'All data '!O85</f>
        <v>1396.7827997135068</v>
      </c>
      <c r="R85" s="157">
        <v>1390.6150658907545</v>
      </c>
      <c r="S85" s="16">
        <f t="shared" si="24"/>
        <v>-1.2806140148313716E-08</v>
      </c>
      <c r="T85" s="83">
        <f t="shared" si="25"/>
        <v>2278.7256</v>
      </c>
      <c r="U85" s="3">
        <f t="shared" si="17"/>
        <v>2278.725599989384</v>
      </c>
      <c r="V85" s="80">
        <f t="shared" si="26"/>
        <v>1503.0907467698498</v>
      </c>
      <c r="W85" s="90">
        <f t="shared" si="30"/>
        <v>711.2465808254032</v>
      </c>
      <c r="X85" s="90">
        <f t="shared" si="31"/>
        <v>64.38827239413126</v>
      </c>
      <c r="Y85" s="82">
        <f t="shared" si="32"/>
        <v>1403010067.0510163</v>
      </c>
      <c r="Z85" s="16">
        <f t="shared" si="33"/>
        <v>6.167733822752325</v>
      </c>
      <c r="AA85" s="164">
        <v>1403.0100670510164</v>
      </c>
      <c r="AB85" s="16">
        <f t="shared" si="34"/>
        <v>-1.0616076906444505E-08</v>
      </c>
      <c r="AC85" s="16" t="str">
        <f>'All data '!S85</f>
        <v>session 1</v>
      </c>
      <c r="AD85" s="16">
        <f t="shared" si="35"/>
        <v>-6.227267337509602</v>
      </c>
      <c r="AE85" s="2" t="str">
        <f>'All data '!T85</f>
        <v>low Th rim</v>
      </c>
      <c r="AF85" s="2">
        <f>'All data '!U85</f>
        <v>0</v>
      </c>
      <c r="AG85" s="63">
        <f>'All data '!V85</f>
        <v>1.5708</v>
      </c>
      <c r="AH85" s="63">
        <f>'All data '!X85</f>
        <v>0.3453</v>
      </c>
      <c r="AI85" s="63">
        <f>'All data '!W85</f>
        <v>2.3324</v>
      </c>
      <c r="AJ85" s="63">
        <f>'All data '!Y85</f>
        <v>0.2307</v>
      </c>
      <c r="AK85" s="66">
        <f>'All data '!Z85</f>
        <v>0.00321</v>
      </c>
      <c r="AL85" s="66">
        <f>'All data '!AA85</f>
        <v>0.004828</v>
      </c>
      <c r="AM85" s="66">
        <f>'All data '!AB85</f>
        <v>0.013601</v>
      </c>
      <c r="AN85" s="66">
        <f>'All data '!AC85</f>
        <v>0.001992</v>
      </c>
      <c r="AO85" s="17">
        <f>'All data '!AD85</f>
        <v>18516</v>
      </c>
      <c r="AP85" s="17">
        <f>'All data '!AE85</f>
        <v>25829</v>
      </c>
      <c r="AQ85" s="17">
        <f>'All data '!AF85</f>
        <v>83</v>
      </c>
      <c r="AR85" s="4"/>
    </row>
    <row r="86" spans="1:44" ht="12.75">
      <c r="A86" s="4"/>
      <c r="B86" s="4"/>
      <c r="C86" s="4"/>
      <c r="D86" s="9" t="str">
        <f>'All data '!D86</f>
        <v>arr96114b-4tr-4</v>
      </c>
      <c r="E86" s="2">
        <f>'All data '!E86</f>
        <v>16440</v>
      </c>
      <c r="F86" s="2">
        <f>'All data '!F86</f>
        <v>23419</v>
      </c>
      <c r="G86" s="9">
        <f>'All data '!G86</f>
        <v>3847.9999999999995</v>
      </c>
      <c r="H86" s="90">
        <f t="shared" si="27"/>
        <v>3897.1599999999994</v>
      </c>
      <c r="I86" s="90">
        <f t="shared" si="28"/>
        <v>3798.8399999999997</v>
      </c>
      <c r="J86" s="9">
        <f>'All data '!H86</f>
        <v>2325</v>
      </c>
      <c r="K86" s="83">
        <f t="shared" si="22"/>
        <v>2295.408</v>
      </c>
      <c r="L86" s="3">
        <f t="shared" si="14"/>
        <v>2295.4079999838873</v>
      </c>
      <c r="M86" s="80">
        <f t="shared" si="23"/>
        <v>1448.1071639800505</v>
      </c>
      <c r="N86" s="90">
        <f t="shared" si="36"/>
        <v>778.784683402781</v>
      </c>
      <c r="O86" s="90">
        <f t="shared" si="29"/>
        <v>68.51615260105557</v>
      </c>
      <c r="P86" s="8">
        <f t="shared" si="16"/>
        <v>1348056383.5899012</v>
      </c>
      <c r="Q86" s="153">
        <f>'All data '!O86</f>
        <v>1353.8843088187132</v>
      </c>
      <c r="R86" s="157">
        <v>1348.0563835899013</v>
      </c>
      <c r="S86" s="16">
        <f t="shared" si="24"/>
        <v>-1.6112608136609197E-08</v>
      </c>
      <c r="T86" s="83">
        <f t="shared" si="25"/>
        <v>2295.408</v>
      </c>
      <c r="U86" s="3">
        <f t="shared" si="17"/>
        <v>2295.407999988337</v>
      </c>
      <c r="V86" s="80">
        <f t="shared" si="26"/>
        <v>1461.1145542009804</v>
      </c>
      <c r="W86" s="90">
        <f t="shared" si="30"/>
        <v>766.4516782572723</v>
      </c>
      <c r="X86" s="90">
        <f t="shared" si="31"/>
        <v>67.8417675300844</v>
      </c>
      <c r="Y86" s="82">
        <f t="shared" si="32"/>
        <v>1359766724.7011225</v>
      </c>
      <c r="Z86" s="16">
        <f t="shared" si="33"/>
        <v>5.827925228811864</v>
      </c>
      <c r="AA86" s="164">
        <v>1359.7667247011225</v>
      </c>
      <c r="AB86" s="16">
        <f t="shared" si="34"/>
        <v>-1.1662905308185145E-08</v>
      </c>
      <c r="AC86" s="16" t="str">
        <f>'All data '!S86</f>
        <v>session 2</v>
      </c>
      <c r="AD86" s="16">
        <f t="shared" si="35"/>
        <v>-5.882415882409305</v>
      </c>
      <c r="AE86" s="2" t="str">
        <f>'All data '!T86</f>
        <v>low Th rim</v>
      </c>
      <c r="AF86" s="2">
        <f>'All data '!U86</f>
        <v>0</v>
      </c>
      <c r="AG86" s="63">
        <f>'All data '!V86</f>
        <v>1.644</v>
      </c>
      <c r="AH86" s="63">
        <f>'All data '!X86</f>
        <v>0.3848</v>
      </c>
      <c r="AI86" s="63">
        <f>'All data '!W86</f>
        <v>2.3419</v>
      </c>
      <c r="AJ86" s="63">
        <f>'All data '!Y86</f>
        <v>0.2325</v>
      </c>
      <c r="AK86" s="66">
        <f>'All data '!Z86</f>
        <v>0.003337</v>
      </c>
      <c r="AL86" s="66">
        <f>'All data '!AA86</f>
        <v>0.004916</v>
      </c>
      <c r="AM86" s="66">
        <f>'All data '!AB86</f>
        <v>0.013639</v>
      </c>
      <c r="AN86" s="66">
        <f>'All data '!AC86</f>
        <v>0.002029</v>
      </c>
      <c r="AO86" s="17">
        <f>'All data '!AD86</f>
        <v>18512</v>
      </c>
      <c r="AP86" s="17">
        <f>'All data '!AE86</f>
        <v>25820</v>
      </c>
      <c r="AQ86" s="17">
        <f>'All data '!AF86</f>
        <v>108</v>
      </c>
      <c r="AR86" s="4"/>
    </row>
    <row r="87" spans="1:44" ht="12.75">
      <c r="A87" s="4"/>
      <c r="B87" s="4"/>
      <c r="C87" s="4"/>
      <c r="D87" s="9" t="str">
        <f>'All data '!D87</f>
        <v>arr96114b-4tr-9</v>
      </c>
      <c r="E87" s="2">
        <f>'All data '!E87</f>
        <v>16439</v>
      </c>
      <c r="F87" s="2">
        <f>'All data '!F87</f>
        <v>24038</v>
      </c>
      <c r="G87" s="9">
        <f>'All data '!G87</f>
        <v>3884.0000000000005</v>
      </c>
      <c r="H87" s="90">
        <f t="shared" si="27"/>
        <v>3933.4500000000003</v>
      </c>
      <c r="I87" s="90">
        <f t="shared" si="28"/>
        <v>3834.5500000000006</v>
      </c>
      <c r="J87" s="9">
        <f>'All data '!H87</f>
        <v>2384</v>
      </c>
      <c r="K87" s="83">
        <f t="shared" si="22"/>
        <v>2354.4098</v>
      </c>
      <c r="L87" s="3">
        <f t="shared" si="14"/>
        <v>2354.409799913912</v>
      </c>
      <c r="M87" s="80">
        <f t="shared" si="23"/>
        <v>1494.168445283705</v>
      </c>
      <c r="N87" s="90">
        <f t="shared" si="36"/>
        <v>790.452121891598</v>
      </c>
      <c r="O87" s="90">
        <f t="shared" si="29"/>
        <v>69.78923273860894</v>
      </c>
      <c r="P87" s="8">
        <f t="shared" si="16"/>
        <v>1354885956.606289</v>
      </c>
      <c r="Q87" s="153">
        <f>'All data '!O87</f>
        <v>1360.6638029787819</v>
      </c>
      <c r="R87" s="157">
        <v>1354.8859566062888</v>
      </c>
      <c r="S87" s="16">
        <f t="shared" si="24"/>
        <v>-8.608776624896564E-08</v>
      </c>
      <c r="T87" s="83">
        <f t="shared" si="25"/>
        <v>2354.4098</v>
      </c>
      <c r="U87" s="3">
        <f t="shared" si="17"/>
        <v>2354.409799985045</v>
      </c>
      <c r="V87" s="80">
        <f t="shared" si="26"/>
        <v>1507.408571437877</v>
      </c>
      <c r="W87" s="90">
        <f t="shared" si="30"/>
        <v>777.9047759153849</v>
      </c>
      <c r="X87" s="90">
        <f t="shared" si="31"/>
        <v>69.09645263178302</v>
      </c>
      <c r="Y87" s="82">
        <f t="shared" si="32"/>
        <v>1366494984.6132402</v>
      </c>
      <c r="Z87" s="16">
        <f t="shared" si="33"/>
        <v>5.777846372493059</v>
      </c>
      <c r="AA87" s="164">
        <v>1366.4949846132401</v>
      </c>
      <c r="AB87" s="16">
        <f t="shared" si="34"/>
        <v>-1.495482138125226E-08</v>
      </c>
      <c r="AC87" s="16" t="str">
        <f>'All data '!S87</f>
        <v>session 2</v>
      </c>
      <c r="AD87" s="16">
        <f t="shared" si="35"/>
        <v>-5.831181634458289</v>
      </c>
      <c r="AE87" s="2" t="str">
        <f>'All data '!T87</f>
        <v>low Th rim</v>
      </c>
      <c r="AF87" s="2">
        <f>'All data '!U87</f>
        <v>0</v>
      </c>
      <c r="AG87" s="63">
        <f>'All data '!V87</f>
        <v>1.6439</v>
      </c>
      <c r="AH87" s="63">
        <f>'All data '!X87</f>
        <v>0.3884</v>
      </c>
      <c r="AI87" s="63">
        <f>'All data '!W87</f>
        <v>2.4038</v>
      </c>
      <c r="AJ87" s="63">
        <f>'All data '!Y87</f>
        <v>0.2384</v>
      </c>
      <c r="AK87" s="66">
        <f>'All data '!Z87</f>
        <v>0.003345</v>
      </c>
      <c r="AL87" s="66">
        <f>'All data '!AA87</f>
        <v>0.004945</v>
      </c>
      <c r="AM87" s="66">
        <f>'All data '!AB87</f>
        <v>0.01387</v>
      </c>
      <c r="AN87" s="66">
        <f>'All data '!AC87</f>
        <v>0.002034</v>
      </c>
      <c r="AO87" s="17">
        <f>'All data '!AD87</f>
        <v>18514</v>
      </c>
      <c r="AP87" s="17">
        <f>'All data '!AE87</f>
        <v>25812</v>
      </c>
      <c r="AQ87" s="17">
        <f>'All data '!AF87</f>
        <v>109</v>
      </c>
      <c r="AR87" s="4"/>
    </row>
    <row r="88" spans="1:44" ht="12.75">
      <c r="A88" s="4"/>
      <c r="B88" s="4"/>
      <c r="C88" s="4"/>
      <c r="D88" s="2" t="str">
        <f>'All data '!D88</f>
        <v>arr96114b-4tr-10</v>
      </c>
      <c r="E88" s="2">
        <f>'All data '!E88</f>
        <v>13351</v>
      </c>
      <c r="F88" s="2">
        <f>'All data '!F88</f>
        <v>26006.999999999996</v>
      </c>
      <c r="G88" s="2">
        <f>'All data '!G88</f>
        <v>2287</v>
      </c>
      <c r="H88" s="90">
        <f>+G88+(AL88*10^4)</f>
        <v>2333.82</v>
      </c>
      <c r="I88" s="90">
        <f>+G88-(AL88*10^4)</f>
        <v>2240.18</v>
      </c>
      <c r="J88" s="2">
        <f>'All data '!H88</f>
        <v>2203</v>
      </c>
      <c r="K88" s="83">
        <f t="shared" si="22"/>
        <v>2178.9682</v>
      </c>
      <c r="L88" s="3">
        <f>M88+N88+O88</f>
        <v>2178.9682001785036</v>
      </c>
      <c r="M88" s="80">
        <f t="shared" si="23"/>
        <v>1654.8776451698518</v>
      </c>
      <c r="N88" s="90">
        <f>((H88/238.04*0.9928))*((EXP($F$6*$P88))-1)*206</f>
        <v>480.93794431286886</v>
      </c>
      <c r="O88" s="90">
        <f>((H88/235*0.0072))*((EXP($F$7*$P88))-1)*207</f>
        <v>43.15261069578324</v>
      </c>
      <c r="P88" s="8">
        <f>R88*1000000</f>
        <v>1385925564.452537</v>
      </c>
      <c r="Q88" s="153">
        <f>'All data '!O88</f>
        <v>1392.2219205808478</v>
      </c>
      <c r="R88" s="157">
        <v>1385.925564452537</v>
      </c>
      <c r="S88" s="16">
        <f>+L88-K88</f>
        <v>1.785037966328673E-07</v>
      </c>
      <c r="T88" s="83">
        <f t="shared" si="25"/>
        <v>2178.9682</v>
      </c>
      <c r="U88" s="3">
        <f>V88+W88+X88</f>
        <v>2178.9682001636</v>
      </c>
      <c r="V88" s="80">
        <f t="shared" si="26"/>
        <v>1670.5184819890392</v>
      </c>
      <c r="W88" s="90">
        <f>((I88/238.04*0.9928))*((EXP($F$6*$Y88))-1)*206</f>
        <v>466.330816993148</v>
      </c>
      <c r="X88" s="90">
        <f>((I88/235*0.0072))*((EXP($F$7*$Y88))-1)*207</f>
        <v>42.11890118141324</v>
      </c>
      <c r="Y88" s="82">
        <f>AA88*1000000</f>
        <v>1398581481.116235</v>
      </c>
      <c r="Z88" s="16">
        <f t="shared" si="33"/>
        <v>6.29635612831089</v>
      </c>
      <c r="AA88" s="164">
        <v>1398.581481116235</v>
      </c>
      <c r="AB88" s="16">
        <f>+U88-T88</f>
        <v>1.6360036170226522E-07</v>
      </c>
      <c r="AC88" s="16" t="str">
        <f>'All data '!S88</f>
        <v>session 2</v>
      </c>
      <c r="AD88" s="16">
        <f t="shared" si="35"/>
        <v>-6.359560535387118</v>
      </c>
      <c r="AE88" s="2" t="str">
        <f>'All data '!T88</f>
        <v>low Th rim</v>
      </c>
      <c r="AF88" s="2">
        <f>'All data '!U88</f>
        <v>0</v>
      </c>
      <c r="AG88" s="106">
        <f>'All data '!V88</f>
        <v>1.3351</v>
      </c>
      <c r="AH88" s="106">
        <f>'All data '!X88</f>
        <v>0.2287</v>
      </c>
      <c r="AI88" s="106">
        <f>'All data '!W88</f>
        <v>2.6007</v>
      </c>
      <c r="AJ88" s="106">
        <f>'All data '!Y88</f>
        <v>0.2203</v>
      </c>
      <c r="AK88" s="107">
        <f>'All data '!Z88</f>
        <v>0.002924</v>
      </c>
      <c r="AL88" s="107">
        <f>'All data '!AA88</f>
        <v>0.004682</v>
      </c>
      <c r="AM88" s="107">
        <f>'All data '!AB88</f>
        <v>0.014496</v>
      </c>
      <c r="AN88" s="107">
        <f>'All data '!AC88</f>
        <v>0.002001</v>
      </c>
      <c r="AO88" s="105">
        <f>'All data '!AD88</f>
        <v>18511</v>
      </c>
      <c r="AP88" s="105">
        <f>'All data '!AE88</f>
        <v>25833</v>
      </c>
      <c r="AQ88" s="105">
        <f>'All data '!AF88</f>
        <v>109</v>
      </c>
      <c r="AR88" s="4"/>
    </row>
    <row r="89" spans="1:44" ht="12.75">
      <c r="A89" s="4"/>
      <c r="B89" s="4"/>
      <c r="C89" s="4"/>
      <c r="D89" s="2" t="str">
        <f>'All data '!D89</f>
        <v>arr96114b-4tr-5</v>
      </c>
      <c r="E89" s="2">
        <f>'All data '!E89</f>
        <v>16888</v>
      </c>
      <c r="F89" s="2">
        <f>'All data '!F89</f>
        <v>28929.999999999996</v>
      </c>
      <c r="G89" s="2">
        <f>'All data '!G89</f>
        <v>5002</v>
      </c>
      <c r="H89" s="90">
        <f>+G89+(AL89*10^4)</f>
        <v>5053.43</v>
      </c>
      <c r="I89" s="90">
        <f>+G89-(AL89*10^4)</f>
        <v>4950.57</v>
      </c>
      <c r="J89" s="2">
        <f>'All data '!H89</f>
        <v>3010</v>
      </c>
      <c r="K89" s="83">
        <f t="shared" si="22"/>
        <v>2979.6016</v>
      </c>
      <c r="L89" s="3">
        <f>M89+N89+O89</f>
        <v>2979.6015994383542</v>
      </c>
      <c r="M89" s="80">
        <f t="shared" si="23"/>
        <v>1843.1784476305238</v>
      </c>
      <c r="N89" s="90">
        <f>((H89/238.04*0.9928))*((EXP($F$6*$P89))-1)*206</f>
        <v>1042.7772361180284</v>
      </c>
      <c r="O89" s="90">
        <f>((H89/235*0.0072))*((EXP($F$7*$P89))-1)*207</f>
        <v>93.64591568980154</v>
      </c>
      <c r="P89" s="8">
        <f>R89*1000000</f>
        <v>1387602278.9250886</v>
      </c>
      <c r="Q89" s="153">
        <f>'All data '!O89</f>
        <v>1392.5777586837626</v>
      </c>
      <c r="R89" s="157">
        <v>1387.6022789250887</v>
      </c>
      <c r="S89" s="16">
        <f>+L89-K89</f>
        <v>-5.61645720154047E-07</v>
      </c>
      <c r="T89" s="83">
        <f t="shared" si="25"/>
        <v>2979.6016</v>
      </c>
      <c r="U89" s="3">
        <f>V89+W89+X89</f>
        <v>2979.6015994516465</v>
      </c>
      <c r="V89" s="80">
        <f t="shared" si="26"/>
        <v>1856.9118241057902</v>
      </c>
      <c r="W89" s="90">
        <f>((I89/238.04*0.9928))*((EXP($F$6*$Y89))-1)*206</f>
        <v>1029.7325504220041</v>
      </c>
      <c r="X89" s="90">
        <f>((I89/235*0.0072))*((EXP($F$7*$Y89))-1)*207</f>
        <v>92.95722492385231</v>
      </c>
      <c r="Y89" s="82">
        <f>AA89*1000000</f>
        <v>1397591816.6762812</v>
      </c>
      <c r="Z89" s="16">
        <f t="shared" si="33"/>
        <v>4.975479758673828</v>
      </c>
      <c r="AA89" s="164">
        <v>1397.5918166762813</v>
      </c>
      <c r="AB89" s="16">
        <f>+U89-T89</f>
        <v>-5.483534550876357E-07</v>
      </c>
      <c r="AC89" s="16" t="str">
        <f>'All data '!S89</f>
        <v>session 2</v>
      </c>
      <c r="AD89" s="16">
        <f t="shared" si="35"/>
        <v>-5.014057992518701</v>
      </c>
      <c r="AE89" s="2" t="str">
        <f>'All data '!T89</f>
        <v>med Th rim</v>
      </c>
      <c r="AF89" s="2">
        <f>'All data '!U89</f>
        <v>0</v>
      </c>
      <c r="AG89" s="106">
        <f>'All data '!V89</f>
        <v>1.6888</v>
      </c>
      <c r="AH89" s="106">
        <f>'All data '!X89</f>
        <v>0.5002</v>
      </c>
      <c r="AI89" s="106">
        <f>'All data '!W89</f>
        <v>2.893</v>
      </c>
      <c r="AJ89" s="106">
        <f>'All data '!Y89</f>
        <v>0.301</v>
      </c>
      <c r="AK89" s="107">
        <f>'All data '!Z89</f>
        <v>0.003403</v>
      </c>
      <c r="AL89" s="107">
        <f>'All data '!AA89</f>
        <v>0.005143</v>
      </c>
      <c r="AM89" s="107">
        <f>'All data '!AB89</f>
        <v>0.015477</v>
      </c>
      <c r="AN89" s="107">
        <f>'All data '!AC89</f>
        <v>0.002147</v>
      </c>
      <c r="AO89" s="105">
        <f>'All data '!AD89</f>
        <v>18514</v>
      </c>
      <c r="AP89" s="105">
        <f>'All data '!AE89</f>
        <v>25798</v>
      </c>
      <c r="AQ89" s="105">
        <f>'All data '!AF89</f>
        <v>104</v>
      </c>
      <c r="AR89" s="4"/>
    </row>
    <row r="90" spans="1:44" ht="12.75">
      <c r="A90" s="4"/>
      <c r="B90" s="4"/>
      <c r="C90" s="4"/>
      <c r="D90" s="11" t="str">
        <f>'All data '!D90</f>
        <v>arr96114b-4tr-6</v>
      </c>
      <c r="E90" s="2">
        <f>'All data '!E90</f>
        <v>13862.000000000002</v>
      </c>
      <c r="F90" s="2">
        <f>'All data '!F90</f>
        <v>27592</v>
      </c>
      <c r="G90" s="9">
        <f>'All data '!G90</f>
        <v>2969</v>
      </c>
      <c r="H90" s="90">
        <f>+G90+(AL90*10^4)</f>
        <v>3016.77</v>
      </c>
      <c r="I90" s="90">
        <f>+G90-(AL90*10^4)</f>
        <v>2921.23</v>
      </c>
      <c r="J90" s="9">
        <f>'All data '!H90</f>
        <v>2356</v>
      </c>
      <c r="K90" s="83">
        <f t="shared" si="22"/>
        <v>2331.0484</v>
      </c>
      <c r="L90" s="3">
        <f>M90+N90+O90</f>
        <v>2331.0484002914313</v>
      </c>
      <c r="M90" s="80">
        <f t="shared" si="23"/>
        <v>1684.5109645136731</v>
      </c>
      <c r="N90" s="90">
        <f>((H90/238.04*0.9928))*((EXP($F$6*$P90))-1)*206</f>
        <v>594.6656592028612</v>
      </c>
      <c r="O90" s="90">
        <f>((H90/235*0.0072))*((EXP($F$7*$P90))-1)*207</f>
        <v>51.871776574896806</v>
      </c>
      <c r="P90" s="8">
        <f>R90*1000000</f>
        <v>1331514918.4926896</v>
      </c>
      <c r="Q90" s="153">
        <f>'All data '!O90</f>
        <v>1337.0098920308233</v>
      </c>
      <c r="R90" s="157">
        <v>1331.5149184926895</v>
      </c>
      <c r="S90" s="16">
        <f>+L90-K90</f>
        <v>2.9143120627850294E-07</v>
      </c>
      <c r="T90" s="83">
        <f t="shared" si="25"/>
        <v>2331.0484</v>
      </c>
      <c r="U90" s="3">
        <f>V90+W90+X90</f>
        <v>2331.048400276757</v>
      </c>
      <c r="V90" s="80">
        <f t="shared" si="26"/>
        <v>1698.946199257085</v>
      </c>
      <c r="W90" s="90">
        <f>((I90/238.04*0.9928))*((EXP($F$6*$Y90))-1)*206</f>
        <v>581.1215726592135</v>
      </c>
      <c r="X90" s="90">
        <f>((I90/235*0.0072))*((EXP($F$7*$Y90))-1)*207</f>
        <v>50.98062836045843</v>
      </c>
      <c r="Y90" s="82">
        <f>AA90*1000000</f>
        <v>1342554459.617859</v>
      </c>
      <c r="Z90" s="16">
        <f t="shared" si="33"/>
        <v>5.494973538133763</v>
      </c>
      <c r="AA90" s="164">
        <v>1342.5544596178588</v>
      </c>
      <c r="AB90" s="16">
        <f>+U90-T90</f>
        <v>2.7675696401274763E-07</v>
      </c>
      <c r="AC90" s="16" t="str">
        <f>'All data '!S90</f>
        <v>session 2</v>
      </c>
      <c r="AD90" s="16">
        <f t="shared" si="35"/>
        <v>-5.544567587035544</v>
      </c>
      <c r="AE90" s="187" t="str">
        <f>'All data '!T90</f>
        <v>med Th rim</v>
      </c>
      <c r="AF90" s="10">
        <f>'All data '!U90</f>
        <v>0</v>
      </c>
      <c r="AG90" s="63">
        <f>'All data '!V90</f>
        <v>1.3862</v>
      </c>
      <c r="AH90" s="63">
        <f>'All data '!X90</f>
        <v>0.2969</v>
      </c>
      <c r="AI90" s="63">
        <f>'All data '!W90</f>
        <v>2.7592</v>
      </c>
      <c r="AJ90" s="63">
        <f>'All data '!Y90</f>
        <v>0.2356</v>
      </c>
      <c r="AK90" s="66">
        <f>'All data '!Z90</f>
        <v>0.002996</v>
      </c>
      <c r="AL90" s="66">
        <f>'All data '!AA90</f>
        <v>0.004777</v>
      </c>
      <c r="AM90" s="66">
        <f>'All data '!AB90</f>
        <v>0.014995</v>
      </c>
      <c r="AN90" s="66">
        <f>'All data '!AC90</f>
        <v>0.002032</v>
      </c>
      <c r="AO90" s="17">
        <f>'All data '!AD90</f>
        <v>18517</v>
      </c>
      <c r="AP90" s="17">
        <f>'All data '!AE90</f>
        <v>25789</v>
      </c>
      <c r="AQ90" s="17">
        <f>'All data '!AF90</f>
        <v>109</v>
      </c>
      <c r="AR90" s="4"/>
    </row>
    <row r="91" spans="1:44" ht="12.75">
      <c r="A91" s="4"/>
      <c r="B91" s="4"/>
      <c r="C91" s="4"/>
      <c r="D91" s="11" t="str">
        <f>'All data '!D91</f>
        <v>arr96114b-4tr-7</v>
      </c>
      <c r="E91" s="2">
        <f>'All data '!E91</f>
        <v>17380</v>
      </c>
      <c r="F91" s="2">
        <f>'All data '!F91</f>
        <v>29739</v>
      </c>
      <c r="G91" s="11">
        <f>'All data '!G91</f>
        <v>5943.000000000001</v>
      </c>
      <c r="H91" s="90">
        <f>+G91+(AL91*10^4)</f>
        <v>5996.130000000001</v>
      </c>
      <c r="I91" s="90">
        <f>+G91-(AL91*10^4)</f>
        <v>5889.870000000001</v>
      </c>
      <c r="J91" s="11">
        <f>'All data '!H91</f>
        <v>3290</v>
      </c>
      <c r="K91" s="83">
        <f t="shared" si="22"/>
        <v>3258.716</v>
      </c>
      <c r="L91" s="3">
        <f>M91+N91+O91</f>
        <v>3258.7159990820155</v>
      </c>
      <c r="M91" s="80">
        <f t="shared" si="23"/>
        <v>1903.3458674210876</v>
      </c>
      <c r="N91" s="90">
        <f>((H91/238.04*0.9928))*((EXP($F$6*$P91))-1)*206</f>
        <v>1243.3556943254403</v>
      </c>
      <c r="O91" s="90">
        <f>((H91/235*0.0072))*((EXP($F$7*$P91))-1)*207</f>
        <v>112.01443733548783</v>
      </c>
      <c r="P91" s="8">
        <f>R91*1000000</f>
        <v>1393705724.1748905</v>
      </c>
      <c r="Q91" s="153">
        <f>'All data '!O91</f>
        <v>1398.4267073471956</v>
      </c>
      <c r="R91" s="157">
        <v>1393.7057241748905</v>
      </c>
      <c r="S91" s="16">
        <f>+L91-K91</f>
        <v>-9.179843800666276E-07</v>
      </c>
      <c r="T91" s="83">
        <f t="shared" si="25"/>
        <v>3258.716</v>
      </c>
      <c r="U91" s="3">
        <f>V91+W91+X91</f>
        <v>3258.715999106884</v>
      </c>
      <c r="V91" s="80">
        <f t="shared" si="26"/>
        <v>1916.7419544590814</v>
      </c>
      <c r="W91" s="90">
        <f>((I91/238.04*0.9928))*((EXP($F$6*$Y91))-1)*206</f>
        <v>1230.5627202882504</v>
      </c>
      <c r="X91" s="90">
        <f>((I91/235*0.0072))*((EXP($F$7*$Y91))-1)*207</f>
        <v>111.41132435955205</v>
      </c>
      <c r="Y91" s="82">
        <f>AA91*1000000</f>
        <v>1403182104.2445147</v>
      </c>
      <c r="Z91" s="16">
        <f t="shared" si="33"/>
        <v>4.720983172305068</v>
      </c>
      <c r="AA91" s="164">
        <v>1403.1821042445147</v>
      </c>
      <c r="AB91" s="16">
        <f>+U91-T91</f>
        <v>-8.931160664360505E-07</v>
      </c>
      <c r="AC91" s="16" t="str">
        <f>'All data '!S91</f>
        <v>session 2</v>
      </c>
      <c r="AD91" s="16">
        <f t="shared" si="35"/>
        <v>-4.755396897319088</v>
      </c>
      <c r="AE91" s="2" t="str">
        <f>'All data '!T91</f>
        <v>med Th rim</v>
      </c>
      <c r="AF91" s="2">
        <f>'All data '!U91</f>
        <v>0</v>
      </c>
      <c r="AG91" s="63">
        <f>'All data '!V91</f>
        <v>1.738</v>
      </c>
      <c r="AH91" s="63">
        <f>'All data '!X91</f>
        <v>0.5943</v>
      </c>
      <c r="AI91" s="63">
        <f>'All data '!W91</f>
        <v>2.9739</v>
      </c>
      <c r="AJ91" s="63">
        <f>'All data '!Y91</f>
        <v>0.329</v>
      </c>
      <c r="AK91" s="66">
        <f>'All data '!Z91</f>
        <v>0.003474</v>
      </c>
      <c r="AL91" s="66">
        <f>'All data '!AA91</f>
        <v>0.005313</v>
      </c>
      <c r="AM91" s="66">
        <f>'All data '!AB91</f>
        <v>0.015781</v>
      </c>
      <c r="AN91" s="66">
        <f>'All data '!AC91</f>
        <v>0.002207</v>
      </c>
      <c r="AO91" s="17">
        <f>'All data '!AD91</f>
        <v>18511</v>
      </c>
      <c r="AP91" s="17">
        <f>'All data '!AE91</f>
        <v>25784</v>
      </c>
      <c r="AQ91" s="17">
        <f>'All data '!AF91</f>
        <v>109</v>
      </c>
      <c r="AR91" s="4"/>
    </row>
    <row r="92" spans="1:44" ht="12.75">
      <c r="A92" s="4"/>
      <c r="B92" s="4"/>
      <c r="C92" s="4"/>
      <c r="D92" s="11" t="str">
        <f>'All data '!D92</f>
        <v>arr96114b-4tr-8</v>
      </c>
      <c r="E92" s="2">
        <f>'All data '!E92</f>
        <v>16710</v>
      </c>
      <c r="F92" s="2">
        <f>'All data '!F92</f>
        <v>28247</v>
      </c>
      <c r="G92" s="11">
        <f>'All data '!G92</f>
        <v>5304</v>
      </c>
      <c r="H92" s="90">
        <f>+G92+(AL92*10^4)</f>
        <v>5355.86</v>
      </c>
      <c r="I92" s="90">
        <f>+G92-(AL92*10^4)</f>
        <v>5252.14</v>
      </c>
      <c r="J92" s="11">
        <f>'All data '!H92</f>
        <v>3044</v>
      </c>
      <c r="K92" s="83">
        <f t="shared" si="22"/>
        <v>3013.922</v>
      </c>
      <c r="L92" s="3">
        <f>M92+N92+O92</f>
        <v>3013.921999282164</v>
      </c>
      <c r="M92" s="80">
        <f t="shared" si="23"/>
        <v>1805.2525971417167</v>
      </c>
      <c r="N92" s="90">
        <f>((H92/238.04*0.9928))*((EXP($F$6*$P92))-1)*206</f>
        <v>1108.8716118545158</v>
      </c>
      <c r="O92" s="90">
        <f>((H92/235*0.0072))*((EXP($F$7*$P92))-1)*207</f>
        <v>99.79779028593168</v>
      </c>
      <c r="P92" s="8">
        <f>R92*1000000</f>
        <v>1391766729.0533779</v>
      </c>
      <c r="Q92" s="153">
        <f>'All data '!O92</f>
        <v>1396.7451687524265</v>
      </c>
      <c r="R92" s="157">
        <v>1391.766729053378</v>
      </c>
      <c r="S92" s="16">
        <f>+L92-K92</f>
        <v>-7.178359737736173E-07</v>
      </c>
      <c r="T92" s="83">
        <f t="shared" si="25"/>
        <v>3013.922</v>
      </c>
      <c r="U92" s="3">
        <f>V92+W92+X92</f>
        <v>3013.921999302136</v>
      </c>
      <c r="V92" s="80">
        <f t="shared" si="26"/>
        <v>1818.672233642493</v>
      </c>
      <c r="W92" s="90">
        <f>((I92/238.04*0.9928))*((EXP($F$6*$Y92))-1)*206</f>
        <v>1096.0869861583926</v>
      </c>
      <c r="X92" s="90">
        <f>((I92/235*0.0072))*((EXP($F$7*$Y92))-1)*207</f>
        <v>99.16277950125064</v>
      </c>
      <c r="Y92" s="82">
        <f>AA92*1000000</f>
        <v>1401762018.627257</v>
      </c>
      <c r="Z92" s="16">
        <f t="shared" si="33"/>
        <v>4.978439699048522</v>
      </c>
      <c r="AA92" s="164">
        <v>1401.762018627257</v>
      </c>
      <c r="AB92" s="16">
        <f>+U92-T92</f>
        <v>-6.978639248700347E-07</v>
      </c>
      <c r="AC92" s="16" t="str">
        <f>'All data '!S92</f>
        <v>session 2</v>
      </c>
      <c r="AD92" s="16">
        <f t="shared" si="35"/>
        <v>-5.016849874830541</v>
      </c>
      <c r="AE92" s="2" t="str">
        <f>'All data '!T92</f>
        <v>med Th rim</v>
      </c>
      <c r="AF92" s="2">
        <f>'All data '!U92</f>
        <v>0</v>
      </c>
      <c r="AG92" s="63">
        <f>'All data '!V92</f>
        <v>1.671</v>
      </c>
      <c r="AH92" s="63">
        <f>'All data '!X92</f>
        <v>0.5304</v>
      </c>
      <c r="AI92" s="63">
        <f>'All data '!W92</f>
        <v>2.8247</v>
      </c>
      <c r="AJ92" s="63">
        <f>'All data '!Y92</f>
        <v>0.3044</v>
      </c>
      <c r="AK92" s="66">
        <f>'All data '!Z92</f>
        <v>0.003382</v>
      </c>
      <c r="AL92" s="66">
        <f>'All data '!AA92</f>
        <v>0.005186</v>
      </c>
      <c r="AM92" s="66">
        <f>'All data '!AB92</f>
        <v>0.015283</v>
      </c>
      <c r="AN92" s="66">
        <f>'All data '!AC92</f>
        <v>0.00216</v>
      </c>
      <c r="AO92" s="17">
        <f>'All data '!AD92</f>
        <v>18514</v>
      </c>
      <c r="AP92" s="17">
        <f>'All data '!AE92</f>
        <v>25791</v>
      </c>
      <c r="AQ92" s="17">
        <f>'All data '!AF92</f>
        <v>109</v>
      </c>
      <c r="AR92" s="4"/>
    </row>
  </sheetData>
  <conditionalFormatting sqref="S10:S92 AB10:AB92">
    <cfRule type="cellIs" priority="1" dxfId="0" operator="lessThan" stopIfTrue="1">
      <formula>-1</formula>
    </cfRule>
    <cfRule type="cellIs" priority="2" dxfId="1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92"/>
  <sheetViews>
    <sheetView workbookViewId="0" topLeftCell="A1">
      <pane xSplit="4" ySplit="9" topLeftCell="E4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61" sqref="R61"/>
    </sheetView>
  </sheetViews>
  <sheetFormatPr defaultColWidth="9.140625" defaultRowHeight="12.75"/>
  <cols>
    <col min="1" max="3" width="1.7109375" style="0" customWidth="1"/>
    <col min="4" max="4" width="14.7109375" style="0" customWidth="1"/>
    <col min="9" max="9" width="10.8515625" style="0" customWidth="1"/>
    <col min="10" max="10" width="10.00390625" style="0" customWidth="1"/>
    <col min="11" max="16" width="0" style="0" hidden="1" customWidth="1"/>
    <col min="20" max="25" width="0" style="0" hidden="1" customWidth="1"/>
    <col min="29" max="29" width="9.140625" style="0" hidden="1" customWidth="1"/>
    <col min="31" max="31" width="50.00390625" style="0" customWidth="1"/>
    <col min="32" max="36" width="9.140625" style="0" hidden="1" customWidth="1"/>
  </cols>
  <sheetData>
    <row r="1" spans="1:44" ht="12.75">
      <c r="A1" s="4"/>
      <c r="B1" s="4"/>
      <c r="C1" s="4"/>
      <c r="D1" s="69" t="s">
        <v>176</v>
      </c>
      <c r="E1" s="2" t="s">
        <v>191</v>
      </c>
      <c r="F1" s="2"/>
      <c r="G1" s="2"/>
      <c r="H1" s="2"/>
      <c r="I1" s="2"/>
      <c r="J1" s="2"/>
      <c r="K1" s="70"/>
      <c r="L1" s="2"/>
      <c r="M1" s="2"/>
      <c r="N1" s="2"/>
      <c r="O1" s="2"/>
      <c r="P1" s="2"/>
      <c r="Q1" s="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2"/>
      <c r="AF1" s="2"/>
      <c r="AG1" s="60"/>
      <c r="AH1" s="60"/>
      <c r="AI1" s="60"/>
      <c r="AJ1" s="60"/>
      <c r="AK1" s="64"/>
      <c r="AL1" s="64"/>
      <c r="AM1" s="64"/>
      <c r="AN1" s="64"/>
      <c r="AO1" s="4"/>
      <c r="AP1" s="4"/>
      <c r="AQ1" s="4"/>
      <c r="AR1" s="4"/>
    </row>
    <row r="2" spans="1:44" ht="12.75">
      <c r="A2" s="4"/>
      <c r="B2" s="4"/>
      <c r="C2" s="4"/>
      <c r="D2" s="181" t="s">
        <v>190</v>
      </c>
      <c r="E2" s="2"/>
      <c r="F2" s="2"/>
      <c r="G2" s="2"/>
      <c r="H2" s="2"/>
      <c r="I2" s="2"/>
      <c r="J2" s="2"/>
      <c r="K2" s="70"/>
      <c r="L2" s="2"/>
      <c r="M2" s="2"/>
      <c r="N2" s="2"/>
      <c r="O2" s="2"/>
      <c r="P2" s="2"/>
      <c r="Q2" s="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2"/>
      <c r="AF2" s="2"/>
      <c r="AG2" s="60"/>
      <c r="AH2" s="60"/>
      <c r="AI2" s="60"/>
      <c r="AJ2" s="60"/>
      <c r="AK2" s="64"/>
      <c r="AL2" s="64"/>
      <c r="AM2" s="64"/>
      <c r="AN2" s="64"/>
      <c r="AO2" s="4"/>
      <c r="AP2" s="4"/>
      <c r="AQ2" s="4"/>
      <c r="AR2" s="4"/>
    </row>
    <row r="3" spans="1:44" ht="12.75">
      <c r="A3" s="4"/>
      <c r="B3" s="4"/>
      <c r="C3" s="4"/>
      <c r="D3" s="2"/>
      <c r="E3" s="2"/>
      <c r="F3" s="2"/>
      <c r="G3" s="2"/>
      <c r="H3" s="2"/>
      <c r="I3" s="2"/>
      <c r="J3" s="2"/>
      <c r="K3" s="70"/>
      <c r="L3" s="2"/>
      <c r="M3" s="2"/>
      <c r="N3" s="2"/>
      <c r="O3" s="2"/>
      <c r="P3" s="2"/>
      <c r="Q3" s="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"/>
      <c r="AF3" s="2"/>
      <c r="AG3" s="60"/>
      <c r="AH3" s="60"/>
      <c r="AI3" s="60"/>
      <c r="AJ3" s="60"/>
      <c r="AK3" s="64"/>
      <c r="AL3" s="64"/>
      <c r="AM3" s="64"/>
      <c r="AN3" s="64"/>
      <c r="AO3" s="4"/>
      <c r="AP3" s="4"/>
      <c r="AQ3" s="4"/>
      <c r="AR3" s="4"/>
    </row>
    <row r="4" spans="1:44" ht="12.75">
      <c r="A4" s="33"/>
      <c r="B4" s="4"/>
      <c r="C4" s="4"/>
      <c r="D4" s="2"/>
      <c r="E4" s="5" t="s">
        <v>0</v>
      </c>
      <c r="F4" s="2"/>
      <c r="G4" s="2"/>
      <c r="H4" s="15" t="s">
        <v>2</v>
      </c>
      <c r="I4" s="15"/>
      <c r="J4" s="15"/>
      <c r="K4" s="70"/>
      <c r="L4" s="2"/>
      <c r="M4" s="2"/>
      <c r="N4" s="2"/>
      <c r="O4" s="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"/>
      <c r="AF4" s="2"/>
      <c r="AG4" s="60"/>
      <c r="AH4" s="60"/>
      <c r="AI4" s="60"/>
      <c r="AJ4" s="60"/>
      <c r="AK4" s="64"/>
      <c r="AL4" s="64"/>
      <c r="AM4" s="64"/>
      <c r="AN4" s="64"/>
      <c r="AO4" s="4"/>
      <c r="AP4" s="4"/>
      <c r="AQ4" s="4"/>
      <c r="AR4" s="4"/>
    </row>
    <row r="5" spans="1:44" ht="12.75">
      <c r="A5" s="34"/>
      <c r="B5" s="4"/>
      <c r="C5" s="4"/>
      <c r="D5" s="2"/>
      <c r="E5" s="2" t="s">
        <v>1</v>
      </c>
      <c r="F5" s="6">
        <f>'All data '!F5</f>
        <v>4.9475E-11</v>
      </c>
      <c r="G5" s="2"/>
      <c r="H5" s="3" t="s">
        <v>4</v>
      </c>
      <c r="I5" s="3"/>
      <c r="J5" s="3"/>
      <c r="K5" s="70"/>
      <c r="L5" s="2"/>
      <c r="M5" s="2"/>
      <c r="N5" s="2"/>
      <c r="O5" s="2"/>
      <c r="P5" s="12" t="s">
        <v>18</v>
      </c>
      <c r="Q5" s="12"/>
      <c r="R5" s="2" t="s">
        <v>136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"/>
      <c r="AF5" s="2"/>
      <c r="AG5" s="60"/>
      <c r="AH5" s="60"/>
      <c r="AI5" s="60"/>
      <c r="AJ5" s="60"/>
      <c r="AK5" s="64"/>
      <c r="AL5" s="64"/>
      <c r="AM5" s="64"/>
      <c r="AN5" s="64"/>
      <c r="AO5" s="4"/>
      <c r="AP5" s="4"/>
      <c r="AQ5" s="4"/>
      <c r="AR5" s="4"/>
    </row>
    <row r="6" spans="1:44" ht="12.75">
      <c r="A6" s="34"/>
      <c r="B6" s="4"/>
      <c r="C6" s="4"/>
      <c r="D6" s="2"/>
      <c r="E6" s="2" t="s">
        <v>3</v>
      </c>
      <c r="F6" s="6">
        <f>'All data '!F6</f>
        <v>1.55125E-10</v>
      </c>
      <c r="G6" s="2"/>
      <c r="H6" s="3" t="s">
        <v>135</v>
      </c>
      <c r="I6" s="3"/>
      <c r="J6" s="3"/>
      <c r="K6" s="70"/>
      <c r="L6" s="2"/>
      <c r="M6" s="2"/>
      <c r="N6" s="2"/>
      <c r="O6" s="2"/>
      <c r="P6" s="12" t="s">
        <v>6</v>
      </c>
      <c r="Q6" s="12"/>
      <c r="R6" s="2" t="s">
        <v>134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"/>
      <c r="AF6" s="2"/>
      <c r="AG6" s="60"/>
      <c r="AH6" s="60"/>
      <c r="AI6" s="60"/>
      <c r="AJ6" s="60"/>
      <c r="AK6" s="64"/>
      <c r="AL6" s="64"/>
      <c r="AM6" s="64"/>
      <c r="AN6" s="64"/>
      <c r="AO6" s="4"/>
      <c r="AP6" s="4"/>
      <c r="AQ6" s="4"/>
      <c r="AR6" s="4"/>
    </row>
    <row r="7" spans="1:44" ht="12.75">
      <c r="A7" s="34"/>
      <c r="B7" s="4"/>
      <c r="C7" s="4"/>
      <c r="D7" s="2"/>
      <c r="E7" s="2" t="s">
        <v>5</v>
      </c>
      <c r="F7" s="6">
        <f>'All data '!F7</f>
        <v>9.8485E-10</v>
      </c>
      <c r="G7" s="2"/>
      <c r="H7" s="3" t="s">
        <v>132</v>
      </c>
      <c r="I7" s="3"/>
      <c r="J7" s="3"/>
      <c r="K7" s="70"/>
      <c r="L7" s="2"/>
      <c r="M7" s="2"/>
      <c r="N7" s="2"/>
      <c r="O7" s="2"/>
      <c r="P7" s="12" t="s">
        <v>6</v>
      </c>
      <c r="Q7" s="12"/>
      <c r="R7" s="13" t="s">
        <v>133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"/>
      <c r="AF7" s="2"/>
      <c r="AG7" s="60"/>
      <c r="AH7" s="60"/>
      <c r="AI7" s="60"/>
      <c r="AJ7" s="60"/>
      <c r="AK7" s="64"/>
      <c r="AL7" s="64"/>
      <c r="AM7" s="64"/>
      <c r="AN7" s="64"/>
      <c r="AO7" s="4"/>
      <c r="AP7" s="4"/>
      <c r="AQ7" s="4"/>
      <c r="AR7" s="4"/>
    </row>
    <row r="8" spans="1:44" ht="12.75">
      <c r="A8" s="4"/>
      <c r="B8" s="4"/>
      <c r="C8" s="4"/>
      <c r="D8" s="1" t="s">
        <v>6</v>
      </c>
      <c r="E8" s="20"/>
      <c r="F8" s="28" t="str">
        <f>'All data '!F8</f>
        <v>Analysis (PPM)</v>
      </c>
      <c r="G8" s="29"/>
      <c r="H8" s="21"/>
      <c r="I8" s="21"/>
      <c r="J8" s="21"/>
      <c r="K8" s="93" t="s">
        <v>177</v>
      </c>
      <c r="L8" s="68"/>
      <c r="M8" s="21"/>
      <c r="N8" s="21" t="s">
        <v>9</v>
      </c>
      <c r="O8" s="94"/>
      <c r="P8" s="1" t="s">
        <v>10</v>
      </c>
      <c r="Q8" s="141" t="str">
        <f>'All data '!O8</f>
        <v>Calculated</v>
      </c>
      <c r="R8" s="74" t="s">
        <v>162</v>
      </c>
      <c r="S8" s="75"/>
      <c r="T8" s="93" t="s">
        <v>161</v>
      </c>
      <c r="U8" s="68"/>
      <c r="V8" s="21"/>
      <c r="W8" s="21" t="s">
        <v>9</v>
      </c>
      <c r="X8" s="94"/>
      <c r="Y8" s="1" t="s">
        <v>10</v>
      </c>
      <c r="Z8" s="75"/>
      <c r="AA8" s="77" t="s">
        <v>165</v>
      </c>
      <c r="AB8" s="78"/>
      <c r="AC8" s="12"/>
      <c r="AD8" s="78"/>
      <c r="AE8" s="1"/>
      <c r="AF8" s="1" t="str">
        <f>'All data '!U8</f>
        <v>comments2</v>
      </c>
      <c r="AG8" s="61">
        <f>'All data '!V8</f>
        <v>0</v>
      </c>
      <c r="AH8" s="61"/>
      <c r="AI8" s="61"/>
      <c r="AJ8" s="61"/>
      <c r="AK8" s="97"/>
      <c r="AL8" s="100"/>
      <c r="AM8" s="98"/>
      <c r="AN8" s="98"/>
      <c r="AO8" s="18" t="str">
        <f>'All data '!AD8</f>
        <v>Stage coordinates (microns)</v>
      </c>
      <c r="AP8" s="18"/>
      <c r="AQ8" s="18"/>
      <c r="AR8" s="4"/>
    </row>
    <row r="9" spans="1:44" ht="13.5" thickBot="1">
      <c r="A9" s="4"/>
      <c r="B9" s="4"/>
      <c r="C9" s="4"/>
      <c r="D9" s="22" t="s">
        <v>99</v>
      </c>
      <c r="E9" s="23" t="str">
        <f>'All data '!E9</f>
        <v>Y</v>
      </c>
      <c r="F9" s="23" t="str">
        <f>'All data '!F9</f>
        <v>Th</v>
      </c>
      <c r="G9" s="23" t="str">
        <f>'All data '!G9</f>
        <v>U</v>
      </c>
      <c r="H9" s="23" t="str">
        <f>'All data '!H9</f>
        <v>Pb</v>
      </c>
      <c r="I9" s="88" t="s">
        <v>178</v>
      </c>
      <c r="J9" s="88" t="s">
        <v>179</v>
      </c>
      <c r="K9" s="102" t="s">
        <v>15</v>
      </c>
      <c r="L9" s="25" t="s">
        <v>164</v>
      </c>
      <c r="M9" s="73" t="s">
        <v>157</v>
      </c>
      <c r="N9" s="73" t="s">
        <v>158</v>
      </c>
      <c r="O9" s="73" t="s">
        <v>159</v>
      </c>
      <c r="P9" s="26"/>
      <c r="Q9" s="142" t="str">
        <f>'All data '!O9</f>
        <v>Age (Ma)</v>
      </c>
      <c r="R9" s="155" t="s">
        <v>16</v>
      </c>
      <c r="S9" s="76" t="s">
        <v>88</v>
      </c>
      <c r="T9" s="102" t="s">
        <v>15</v>
      </c>
      <c r="U9" s="25" t="s">
        <v>164</v>
      </c>
      <c r="V9" s="73" t="s">
        <v>157</v>
      </c>
      <c r="W9" s="73" t="s">
        <v>158</v>
      </c>
      <c r="X9" s="73" t="s">
        <v>159</v>
      </c>
      <c r="Y9" s="26"/>
      <c r="Z9" s="76" t="s">
        <v>183</v>
      </c>
      <c r="AA9" s="162" t="s">
        <v>16</v>
      </c>
      <c r="AB9" s="79" t="s">
        <v>88</v>
      </c>
      <c r="AC9" s="27" t="str">
        <f>'All data '!S9</f>
        <v>session</v>
      </c>
      <c r="AD9" s="79" t="s">
        <v>183</v>
      </c>
      <c r="AE9" s="25" t="str">
        <f>'All data '!T9</f>
        <v>comments</v>
      </c>
      <c r="AF9" s="32"/>
      <c r="AG9" s="62" t="str">
        <f>'All data '!V9</f>
        <v>Y</v>
      </c>
      <c r="AH9" s="62" t="str">
        <f>'All data '!W9</f>
        <v>Th</v>
      </c>
      <c r="AI9" s="62" t="str">
        <f>'All data '!X9</f>
        <v>U</v>
      </c>
      <c r="AJ9" s="62" t="str">
        <f>'All data '!Y9</f>
        <v>Pb</v>
      </c>
      <c r="AK9" s="99" t="str">
        <f>'All data '!Z9</f>
        <v>Y(1sigma)</v>
      </c>
      <c r="AL9" s="99" t="str">
        <f>'All data '!AA9</f>
        <v>U(1sigma)</v>
      </c>
      <c r="AM9" s="99" t="str">
        <f>'All data '!AB9</f>
        <v>Th(1sigma)</v>
      </c>
      <c r="AN9" s="99" t="str">
        <f>'All data '!AC9</f>
        <v>Pb(1sigma)</v>
      </c>
      <c r="AO9" s="19" t="str">
        <f>'All data '!AD9</f>
        <v>x</v>
      </c>
      <c r="AP9" s="19" t="str">
        <f>'All data '!AE9</f>
        <v>y</v>
      </c>
      <c r="AQ9" s="19" t="str">
        <f>'All data '!AF9</f>
        <v>z</v>
      </c>
      <c r="AR9" s="4"/>
    </row>
    <row r="10" spans="1:46" ht="13.5" thickTop="1">
      <c r="A10" s="41"/>
      <c r="B10" s="41"/>
      <c r="C10" s="41"/>
      <c r="D10" s="40" t="str">
        <f>'All data '!D10</f>
        <v>JB54-test</v>
      </c>
      <c r="E10" s="40">
        <f>'All data '!E10</f>
        <v>5080</v>
      </c>
      <c r="F10" s="40">
        <f>'All data '!F10</f>
        <v>34425</v>
      </c>
      <c r="G10" s="40">
        <f>'All data '!G10</f>
        <v>4401</v>
      </c>
      <c r="H10" s="40">
        <f>'All data '!H10</f>
        <v>3254</v>
      </c>
      <c r="I10" s="134">
        <f>+H10+(AN10*10^4)</f>
        <v>3275.48</v>
      </c>
      <c r="J10" s="134">
        <f>+H10-(AN10*10^4)</f>
        <v>3232.52</v>
      </c>
      <c r="K10" s="126">
        <f>I10-(E10*0.0018)</f>
        <v>3266.3360000000002</v>
      </c>
      <c r="L10" s="127">
        <f>M10+N10+O10</f>
        <v>3266.3359996930553</v>
      </c>
      <c r="M10" s="127">
        <f aca="true" t="shared" si="0" ref="M10:M41">(F10/232)*((EXP($F$5*$P10))-1)*208</f>
        <v>2248.3855269427304</v>
      </c>
      <c r="N10" s="127">
        <f aca="true" t="shared" si="1" ref="N10:N41">((G10/238.04*0.9928))*((EXP($F$6*$P10))-1)*206</f>
        <v>932.7041720948807</v>
      </c>
      <c r="O10" s="127">
        <f aca="true" t="shared" si="2" ref="O10:O41">((G10/235*0.0072))*((EXP($F$7*$P10))-1)*207</f>
        <v>85.24630065544379</v>
      </c>
      <c r="P10" s="128">
        <f>R10*1000000</f>
        <v>1421271278.7247877</v>
      </c>
      <c r="Q10" s="160">
        <f>'All data '!O10</f>
        <v>1412.6085842138848</v>
      </c>
      <c r="R10" s="156">
        <v>1421.2712787247876</v>
      </c>
      <c r="S10" s="39">
        <f aca="true" t="shared" si="3" ref="S10:S73">+L10-K10</f>
        <v>-3.0694491215399466E-07</v>
      </c>
      <c r="T10" s="126">
        <f>J10-(E10*0.0018)</f>
        <v>3223.376</v>
      </c>
      <c r="U10" s="127">
        <f>V10+W10+X10</f>
        <v>3223.3759996928807</v>
      </c>
      <c r="V10" s="127">
        <f aca="true" t="shared" si="4" ref="V10:V41">(F10/232)*((EXP($F$5*$Y10))-1)*208</f>
        <v>2219.999761978102</v>
      </c>
      <c r="W10" s="127">
        <f aca="true" t="shared" si="5" ref="W10:W41">((G10/238.04*0.9928))*((EXP($F$6*$Y10))-1)*206</f>
        <v>920.0453692252688</v>
      </c>
      <c r="X10" s="127">
        <f aca="true" t="shared" si="6" ref="X10:X41">((G10/235*0.0072))*((EXP($F$7*$Y10))-1)*207</f>
        <v>83.33086848950947</v>
      </c>
      <c r="Y10" s="128">
        <f>AA10*1000000</f>
        <v>1403936701.1991735</v>
      </c>
      <c r="Z10" s="39">
        <f>+Q10-R10</f>
        <v>-8.662694510902838</v>
      </c>
      <c r="AA10" s="163">
        <v>1403.9367011991735</v>
      </c>
      <c r="AB10" s="39">
        <f>+U10-T10</f>
        <v>-3.0711953513673507E-07</v>
      </c>
      <c r="AC10" s="39" t="str">
        <f>'All data '!S10</f>
        <v>session 2</v>
      </c>
      <c r="AD10" s="39">
        <f>+Q10-AA10</f>
        <v>8.671883014711284</v>
      </c>
      <c r="AE10" s="40" t="str">
        <f>'All data '!T10</f>
        <v>Tusas sample standard 1.41 Ga (range 1.4-1.45) @ Umass</v>
      </c>
      <c r="AF10" s="40">
        <f>'All data '!U10</f>
        <v>0</v>
      </c>
      <c r="AG10" s="129">
        <f>'All data '!V10</f>
        <v>0.508</v>
      </c>
      <c r="AH10" s="129">
        <f>'All data '!X10</f>
        <v>0.4401</v>
      </c>
      <c r="AI10" s="129">
        <f>'All data '!W10</f>
        <v>3.4425</v>
      </c>
      <c r="AJ10" s="129">
        <f>'All data '!Y10</f>
        <v>0.3254</v>
      </c>
      <c r="AK10" s="130">
        <f>'All data '!Z10</f>
        <v>0.001648</v>
      </c>
      <c r="AL10" s="130">
        <f>'All data '!AA10</f>
        <v>0.00502</v>
      </c>
      <c r="AM10" s="130">
        <f>'All data '!AB10</f>
        <v>0.019453</v>
      </c>
      <c r="AN10" s="130">
        <f>'All data '!AC10</f>
        <v>0.002148</v>
      </c>
      <c r="AO10" s="41">
        <f>'All data '!AD10</f>
        <v>-11381</v>
      </c>
      <c r="AP10" s="41">
        <f>'All data '!AE10</f>
        <v>16355</v>
      </c>
      <c r="AQ10" s="41">
        <f>'All data '!AF10</f>
        <v>116</v>
      </c>
      <c r="AR10" s="57"/>
      <c r="AS10" s="101"/>
      <c r="AT10" s="101"/>
    </row>
    <row r="11" spans="1:46" ht="12.75">
      <c r="A11" s="41"/>
      <c r="B11" s="41"/>
      <c r="C11" s="41"/>
      <c r="D11" s="40" t="str">
        <f>'All data '!D11</f>
        <v>JB54-test2</v>
      </c>
      <c r="E11" s="40">
        <f>'All data '!E11</f>
        <v>5415</v>
      </c>
      <c r="F11" s="40">
        <f>'All data '!F11</f>
        <v>33787</v>
      </c>
      <c r="G11" s="40">
        <f>'All data '!G11</f>
        <v>5096.000000000001</v>
      </c>
      <c r="H11" s="40">
        <f>'All data '!H11</f>
        <v>3461</v>
      </c>
      <c r="I11" s="134">
        <f aca="true" t="shared" si="7" ref="I11:I74">+H11+(AN11*10^4)</f>
        <v>3482.75</v>
      </c>
      <c r="J11" s="134">
        <f aca="true" t="shared" si="8" ref="J11:J74">+H11-(AN11*10^4)</f>
        <v>3439.25</v>
      </c>
      <c r="K11" s="126">
        <f aca="true" t="shared" si="9" ref="K11:K74">I11-(E11*0.0018)</f>
        <v>3473.003</v>
      </c>
      <c r="L11" s="127">
        <f>M11+N11+O11</f>
        <v>3473.0029996069084</v>
      </c>
      <c r="M11" s="127">
        <f t="shared" si="0"/>
        <v>2261.1460611823873</v>
      </c>
      <c r="N11" s="127">
        <f t="shared" si="1"/>
        <v>1108.7104005655167</v>
      </c>
      <c r="O11" s="127">
        <f t="shared" si="2"/>
        <v>103.14653785900398</v>
      </c>
      <c r="P11" s="128">
        <f>R11*1000000</f>
        <v>1455095307.501077</v>
      </c>
      <c r="Q11" s="160">
        <f>'All data '!O11</f>
        <v>1446.709638240852</v>
      </c>
      <c r="R11" s="156">
        <v>1455.0953075010768</v>
      </c>
      <c r="S11" s="39">
        <f t="shared" si="3"/>
        <v>-3.9309179555857554E-07</v>
      </c>
      <c r="T11" s="126">
        <f aca="true" t="shared" si="10" ref="T11:T74">J11-(E11*0.0018)</f>
        <v>3429.503</v>
      </c>
      <c r="U11" s="127">
        <f>V11+W11+X11</f>
        <v>3429.5029996069115</v>
      </c>
      <c r="V11" s="127">
        <f t="shared" si="4"/>
        <v>2234.1311349435105</v>
      </c>
      <c r="W11" s="127">
        <f t="shared" si="5"/>
        <v>1094.4456939244988</v>
      </c>
      <c r="X11" s="127">
        <f t="shared" si="6"/>
        <v>100.92617073890246</v>
      </c>
      <c r="Y11" s="128">
        <f aca="true" t="shared" si="11" ref="Y11:Y74">AA11*1000000</f>
        <v>1438314685.8948817</v>
      </c>
      <c r="Z11" s="39">
        <f aca="true" t="shared" si="12" ref="Z11:Z74">+Q11-R11</f>
        <v>-8.385669260224859</v>
      </c>
      <c r="AA11" s="163">
        <v>1438.3146858948817</v>
      </c>
      <c r="AB11" s="39">
        <f aca="true" t="shared" si="13" ref="AB11:AB74">+U11-T11</f>
        <v>-3.9308861232711934E-07</v>
      </c>
      <c r="AC11" s="39" t="str">
        <f>'All data '!S11</f>
        <v>session 2</v>
      </c>
      <c r="AD11" s="39">
        <f aca="true" t="shared" si="14" ref="AD11:AD74">+Q11-AA11</f>
        <v>8.394952345970296</v>
      </c>
      <c r="AE11" s="40" t="str">
        <f>'All data '!T11</f>
        <v>Tusas sample standard 1.41 Ga (range 1.4-1.45) @ Umass</v>
      </c>
      <c r="AF11" s="40">
        <f>'All data '!U11</f>
        <v>0</v>
      </c>
      <c r="AG11" s="131">
        <f>'All data '!V11</f>
        <v>0.5415</v>
      </c>
      <c r="AH11" s="131">
        <f>'All data '!X11</f>
        <v>0.5096</v>
      </c>
      <c r="AI11" s="131">
        <f>'All data '!W11</f>
        <v>3.3787</v>
      </c>
      <c r="AJ11" s="131">
        <f>'All data '!Y11</f>
        <v>0.3461</v>
      </c>
      <c r="AK11" s="132">
        <f>'All data '!Z11</f>
        <v>0.001691</v>
      </c>
      <c r="AL11" s="132">
        <f>'All data '!AA11</f>
        <v>0.005134</v>
      </c>
      <c r="AM11" s="132">
        <f>'All data '!AB11</f>
        <v>0.019203</v>
      </c>
      <c r="AN11" s="132">
        <f>'All data '!AC11</f>
        <v>0.002175</v>
      </c>
      <c r="AO11" s="40">
        <f>'All data '!AD11</f>
        <v>-11370</v>
      </c>
      <c r="AP11" s="40">
        <f>'All data '!AE11</f>
        <v>16355</v>
      </c>
      <c r="AQ11" s="41">
        <f>'All data '!AF11</f>
        <v>116</v>
      </c>
      <c r="AR11" s="57"/>
      <c r="AS11" s="101"/>
      <c r="AT11" s="101"/>
    </row>
    <row r="12" spans="1:44" ht="12.75">
      <c r="A12" s="4"/>
      <c r="B12" s="4"/>
      <c r="C12" s="4"/>
      <c r="D12" s="11">
        <f>'All data '!D12</f>
        <v>0</v>
      </c>
      <c r="E12" s="2">
        <f>'All data '!E12</f>
        <v>0</v>
      </c>
      <c r="F12" s="2">
        <f>'All data '!F12</f>
        <v>0</v>
      </c>
      <c r="G12" s="11">
        <f>'All data '!G12</f>
        <v>0</v>
      </c>
      <c r="H12" s="11">
        <f>'All data '!H12</f>
        <v>0</v>
      </c>
      <c r="I12" s="91">
        <f t="shared" si="7"/>
        <v>0</v>
      </c>
      <c r="J12" s="91">
        <f t="shared" si="8"/>
        <v>0</v>
      </c>
      <c r="K12" s="81">
        <f t="shared" si="9"/>
        <v>0</v>
      </c>
      <c r="L12" s="3">
        <f aca="true" t="shared" si="15" ref="L12:L87">M12+N12+O12</f>
        <v>0</v>
      </c>
      <c r="M12" s="80">
        <f t="shared" si="0"/>
        <v>0</v>
      </c>
      <c r="N12" s="80">
        <f t="shared" si="1"/>
        <v>0</v>
      </c>
      <c r="O12" s="80">
        <f t="shared" si="2"/>
        <v>0</v>
      </c>
      <c r="P12" s="8">
        <f aca="true" t="shared" si="16" ref="P12:P87">R12*1000000</f>
        <v>0</v>
      </c>
      <c r="Q12" s="153">
        <f>'All data '!O12</f>
        <v>0</v>
      </c>
      <c r="R12" s="157">
        <v>0</v>
      </c>
      <c r="S12" s="16">
        <f t="shared" si="3"/>
        <v>0</v>
      </c>
      <c r="T12" s="81">
        <f t="shared" si="10"/>
        <v>0</v>
      </c>
      <c r="U12" s="3">
        <f aca="true" t="shared" si="17" ref="U12:U87">V12+W12+X12</f>
        <v>0</v>
      </c>
      <c r="V12" s="80">
        <f t="shared" si="4"/>
        <v>0</v>
      </c>
      <c r="W12" s="80">
        <f t="shared" si="5"/>
        <v>0</v>
      </c>
      <c r="X12" s="80">
        <f t="shared" si="6"/>
        <v>0</v>
      </c>
      <c r="Y12" s="82">
        <f t="shared" si="11"/>
        <v>0</v>
      </c>
      <c r="Z12" s="16">
        <f t="shared" si="12"/>
        <v>0</v>
      </c>
      <c r="AA12" s="164">
        <v>0</v>
      </c>
      <c r="AB12" s="16">
        <f t="shared" si="13"/>
        <v>0</v>
      </c>
      <c r="AC12" s="16">
        <f>'All data '!S12</f>
        <v>0</v>
      </c>
      <c r="AD12" s="16">
        <f t="shared" si="14"/>
        <v>0</v>
      </c>
      <c r="AE12" s="2">
        <f>'All data '!T12</f>
        <v>0</v>
      </c>
      <c r="AF12" s="2">
        <f>'All data '!U12</f>
        <v>0</v>
      </c>
      <c r="AG12" s="63">
        <f>'All data '!V12</f>
        <v>0</v>
      </c>
      <c r="AH12" s="63">
        <f>'All data '!X12</f>
        <v>0</v>
      </c>
      <c r="AI12" s="63">
        <f>'All data '!W12</f>
        <v>0</v>
      </c>
      <c r="AJ12" s="63">
        <f>'All data '!Y12</f>
        <v>0</v>
      </c>
      <c r="AK12" s="66">
        <f>'All data '!Z12</f>
        <v>0</v>
      </c>
      <c r="AL12" s="66">
        <f>'All data '!AA12</f>
        <v>0</v>
      </c>
      <c r="AM12" s="66">
        <f>'All data '!AB12</f>
        <v>0</v>
      </c>
      <c r="AN12" s="66">
        <f>'All data '!AC12</f>
        <v>0</v>
      </c>
      <c r="AO12" s="17">
        <f>'All data '!AD12</f>
        <v>0</v>
      </c>
      <c r="AP12" s="17">
        <f>'All data '!AE12</f>
        <v>0</v>
      </c>
      <c r="AQ12" s="17">
        <f>'All data '!AF12</f>
        <v>0</v>
      </c>
      <c r="AR12" s="4"/>
    </row>
    <row r="13" spans="1:44" ht="12.75">
      <c r="A13" s="4"/>
      <c r="B13" s="4"/>
      <c r="C13" s="4"/>
      <c r="D13" s="11" t="str">
        <f>'All data '!D13</f>
        <v>arr96114a-1tr-1</v>
      </c>
      <c r="E13" s="2">
        <f>'All data '!E13</f>
        <v>16766</v>
      </c>
      <c r="F13" s="2">
        <f>'All data '!F13</f>
        <v>23235</v>
      </c>
      <c r="G13" s="11">
        <f>'All data '!G13</f>
        <v>5590.000000000001</v>
      </c>
      <c r="H13" s="11">
        <f>'All data '!H13</f>
        <v>2900</v>
      </c>
      <c r="I13" s="91">
        <f t="shared" si="7"/>
        <v>2921.18</v>
      </c>
      <c r="J13" s="91">
        <f t="shared" si="8"/>
        <v>2878.82</v>
      </c>
      <c r="K13" s="81">
        <f t="shared" si="9"/>
        <v>2891.0011999999997</v>
      </c>
      <c r="L13" s="3">
        <f t="shared" si="15"/>
        <v>2891.001200058126</v>
      </c>
      <c r="M13" s="80">
        <f t="shared" si="0"/>
        <v>1558.3601301425651</v>
      </c>
      <c r="N13" s="80">
        <f t="shared" si="1"/>
        <v>1219.0468731880303</v>
      </c>
      <c r="O13" s="80">
        <f t="shared" si="2"/>
        <v>113.59419672753093</v>
      </c>
      <c r="P13" s="8">
        <f t="shared" si="16"/>
        <v>1458157102.6714637</v>
      </c>
      <c r="Q13" s="153">
        <f>'All data '!O13</f>
        <v>1448.4725557783593</v>
      </c>
      <c r="R13" s="157">
        <v>1458.1571026714637</v>
      </c>
      <c r="S13" s="16">
        <f t="shared" si="3"/>
        <v>5.812626113765873E-08</v>
      </c>
      <c r="T13" s="81">
        <f t="shared" si="10"/>
        <v>2848.6412</v>
      </c>
      <c r="U13" s="3">
        <f t="shared" si="17"/>
        <v>2848.641200053781</v>
      </c>
      <c r="V13" s="80">
        <f t="shared" si="4"/>
        <v>1536.8983354180777</v>
      </c>
      <c r="W13" s="80">
        <f t="shared" si="5"/>
        <v>1200.9670058707668</v>
      </c>
      <c r="X13" s="80">
        <f t="shared" si="6"/>
        <v>110.77585876493697</v>
      </c>
      <c r="Y13" s="82">
        <f t="shared" si="11"/>
        <v>1438773280.1389728</v>
      </c>
      <c r="Z13" s="16">
        <f t="shared" si="12"/>
        <v>-9.684546893104425</v>
      </c>
      <c r="AA13" s="164">
        <v>1438.7732801389727</v>
      </c>
      <c r="AB13" s="16">
        <f t="shared" si="13"/>
        <v>5.3781150199938565E-08</v>
      </c>
      <c r="AC13" s="16" t="str">
        <f>'All data '!S13</f>
        <v>session 2</v>
      </c>
      <c r="AD13" s="16">
        <f t="shared" si="14"/>
        <v>9.699275639386542</v>
      </c>
      <c r="AE13" s="2" t="str">
        <f>'All data '!T13</f>
        <v>high Th core</v>
      </c>
      <c r="AF13" s="2">
        <f>'All data '!U13</f>
        <v>0</v>
      </c>
      <c r="AG13" s="63">
        <f>'All data '!V13</f>
        <v>1.6766</v>
      </c>
      <c r="AH13" s="63">
        <f>'All data '!X13</f>
        <v>0.559</v>
      </c>
      <c r="AI13" s="63">
        <f>'All data '!W13</f>
        <v>2.3235</v>
      </c>
      <c r="AJ13" s="63">
        <f>'All data '!Y13</f>
        <v>0.29</v>
      </c>
      <c r="AK13" s="66">
        <f>'All data '!Z13</f>
        <v>0.003381</v>
      </c>
      <c r="AL13" s="66">
        <f>'All data '!AA13</f>
        <v>0.005225</v>
      </c>
      <c r="AM13" s="66">
        <f>'All data '!AB13</f>
        <v>0.013615</v>
      </c>
      <c r="AN13" s="66">
        <f>'All data '!AC13</f>
        <v>0.002118</v>
      </c>
      <c r="AO13" s="17">
        <f>'All data '!AD13</f>
        <v>-21510</v>
      </c>
      <c r="AP13" s="17">
        <f>'All data '!AE13</f>
        <v>20199</v>
      </c>
      <c r="AQ13" s="17">
        <f>'All data '!AF13</f>
        <v>112</v>
      </c>
      <c r="AR13" s="4"/>
    </row>
    <row r="14" spans="1:44" ht="12.75">
      <c r="A14" s="4"/>
      <c r="B14" s="4"/>
      <c r="C14" s="4"/>
      <c r="D14" s="11" t="str">
        <f>'All data '!D14</f>
        <v>arr96114a-1tr-2</v>
      </c>
      <c r="E14" s="2">
        <f>'All data '!E14</f>
        <v>16608</v>
      </c>
      <c r="F14" s="2">
        <f>'All data '!F14</f>
        <v>23661</v>
      </c>
      <c r="G14" s="11">
        <f>'All data '!G14</f>
        <v>5661.000000000001</v>
      </c>
      <c r="H14" s="11">
        <f>'All data '!H14</f>
        <v>2853</v>
      </c>
      <c r="I14" s="91">
        <f t="shared" si="7"/>
        <v>2874.08</v>
      </c>
      <c r="J14" s="91">
        <f t="shared" si="8"/>
        <v>2831.92</v>
      </c>
      <c r="K14" s="81">
        <f t="shared" si="9"/>
        <v>2844.1856</v>
      </c>
      <c r="L14" s="3">
        <f t="shared" si="15"/>
        <v>2844.185599979915</v>
      </c>
      <c r="M14" s="80">
        <f t="shared" si="0"/>
        <v>1539.9773221022765</v>
      </c>
      <c r="N14" s="80">
        <f t="shared" si="1"/>
        <v>1195.2399428572107</v>
      </c>
      <c r="O14" s="80">
        <f t="shared" si="2"/>
        <v>108.96833502042786</v>
      </c>
      <c r="P14" s="8">
        <f t="shared" si="16"/>
        <v>1416489472.8468187</v>
      </c>
      <c r="Q14" s="153">
        <f>'All data '!O14</f>
        <v>1406.9366024610756</v>
      </c>
      <c r="R14" s="157">
        <v>1416.4894728468187</v>
      </c>
      <c r="S14" s="16">
        <f t="shared" si="3"/>
        <v>-2.008482624660246E-08</v>
      </c>
      <c r="T14" s="81">
        <f t="shared" si="10"/>
        <v>2802.0256</v>
      </c>
      <c r="U14" s="3">
        <f t="shared" si="17"/>
        <v>2802.025599981805</v>
      </c>
      <c r="V14" s="80">
        <f t="shared" si="4"/>
        <v>1518.4639206185304</v>
      </c>
      <c r="W14" s="80">
        <f t="shared" si="5"/>
        <v>1177.2957710004318</v>
      </c>
      <c r="X14" s="80">
        <f t="shared" si="6"/>
        <v>106.26590836284255</v>
      </c>
      <c r="Y14" s="82">
        <f t="shared" si="11"/>
        <v>1397369621.25761</v>
      </c>
      <c r="Z14" s="16">
        <f t="shared" si="12"/>
        <v>-9.552870385743063</v>
      </c>
      <c r="AA14" s="164">
        <v>1397.36962125761</v>
      </c>
      <c r="AB14" s="16">
        <f t="shared" si="13"/>
        <v>-1.8194896256318316E-08</v>
      </c>
      <c r="AC14" s="16" t="str">
        <f>'All data '!S14</f>
        <v>session 2</v>
      </c>
      <c r="AD14" s="16">
        <f t="shared" si="14"/>
        <v>9.566981203465502</v>
      </c>
      <c r="AE14" s="2" t="str">
        <f>'All data '!T14</f>
        <v>high Th core</v>
      </c>
      <c r="AF14" s="2">
        <f>'All data '!U14</f>
        <v>0</v>
      </c>
      <c r="AG14" s="63">
        <f>'All data '!V14</f>
        <v>1.6608</v>
      </c>
      <c r="AH14" s="63">
        <f>'All data '!X14</f>
        <v>0.5661</v>
      </c>
      <c r="AI14" s="63">
        <f>'All data '!W14</f>
        <v>2.3661</v>
      </c>
      <c r="AJ14" s="63">
        <f>'All data '!Y14</f>
        <v>0.2853</v>
      </c>
      <c r="AK14" s="66">
        <f>'All data '!Z14</f>
        <v>0.003362</v>
      </c>
      <c r="AL14" s="66">
        <f>'All data '!AA14</f>
        <v>0.005241</v>
      </c>
      <c r="AM14" s="66">
        <f>'All data '!AB14</f>
        <v>0.013749</v>
      </c>
      <c r="AN14" s="66">
        <f>'All data '!AC14</f>
        <v>0.002108</v>
      </c>
      <c r="AO14" s="17">
        <f>'All data '!AD14</f>
        <v>-21512</v>
      </c>
      <c r="AP14" s="17">
        <f>'All data '!AE14</f>
        <v>20182</v>
      </c>
      <c r="AQ14" s="17">
        <f>'All data '!AF14</f>
        <v>112</v>
      </c>
      <c r="AR14" s="4"/>
    </row>
    <row r="15" spans="1:44" ht="12.75">
      <c r="A15" s="4"/>
      <c r="B15" s="4"/>
      <c r="C15" s="4"/>
      <c r="D15" s="11" t="str">
        <f>'All data '!D15</f>
        <v>arr96114a-1tr-10</v>
      </c>
      <c r="E15" s="2">
        <f>'All data '!E15</f>
        <v>16768</v>
      </c>
      <c r="F15" s="2">
        <f>'All data '!F15</f>
        <v>23123.999999999996</v>
      </c>
      <c r="G15" s="11">
        <f>'All data '!G15</f>
        <v>5535</v>
      </c>
      <c r="H15" s="11">
        <f>'All data '!H15</f>
        <v>2914</v>
      </c>
      <c r="I15" s="91">
        <f t="shared" si="7"/>
        <v>2935.22</v>
      </c>
      <c r="J15" s="91">
        <f t="shared" si="8"/>
        <v>2892.78</v>
      </c>
      <c r="K15" s="81">
        <f t="shared" si="9"/>
        <v>2905.0375999999997</v>
      </c>
      <c r="L15" s="3">
        <f t="shared" si="15"/>
        <v>2905.0376000393417</v>
      </c>
      <c r="M15" s="80">
        <f t="shared" si="0"/>
        <v>1568.452824837524</v>
      </c>
      <c r="N15" s="80">
        <f t="shared" si="1"/>
        <v>1221.7788381559335</v>
      </c>
      <c r="O15" s="80">
        <f t="shared" si="2"/>
        <v>114.80593704588415</v>
      </c>
      <c r="P15" s="8">
        <f t="shared" si="16"/>
        <v>1474058654.0572133</v>
      </c>
      <c r="Q15" s="153">
        <f>'All data '!O15</f>
        <v>1464.309053160363</v>
      </c>
      <c r="R15" s="157">
        <v>1474.0586540572133</v>
      </c>
      <c r="S15" s="16">
        <f t="shared" si="3"/>
        <v>3.934201231459156E-08</v>
      </c>
      <c r="T15" s="81">
        <f t="shared" si="10"/>
        <v>2862.5976</v>
      </c>
      <c r="U15" s="3">
        <f t="shared" si="17"/>
        <v>2862.5976000440273</v>
      </c>
      <c r="V15" s="80">
        <f t="shared" si="4"/>
        <v>1546.9330614779155</v>
      </c>
      <c r="W15" s="80">
        <f t="shared" si="5"/>
        <v>1203.712137339694</v>
      </c>
      <c r="X15" s="80">
        <f t="shared" si="6"/>
        <v>111.95240122641786</v>
      </c>
      <c r="Y15" s="82">
        <f t="shared" si="11"/>
        <v>1454544473.2828956</v>
      </c>
      <c r="Z15" s="16">
        <f t="shared" si="12"/>
        <v>-9.749600896850325</v>
      </c>
      <c r="AA15" s="164">
        <v>1454.5444732828955</v>
      </c>
      <c r="AB15" s="16">
        <f t="shared" si="13"/>
        <v>4.4027274270774797E-08</v>
      </c>
      <c r="AC15" s="16" t="str">
        <f>'All data '!S15</f>
        <v>session 2</v>
      </c>
      <c r="AD15" s="16">
        <f t="shared" si="14"/>
        <v>9.76457987746744</v>
      </c>
      <c r="AE15" s="2" t="str">
        <f>'All data '!T15</f>
        <v>high Th core</v>
      </c>
      <c r="AF15" s="2">
        <f>'All data '!U15</f>
        <v>0</v>
      </c>
      <c r="AG15" s="63">
        <f>'All data '!V15</f>
        <v>1.6768</v>
      </c>
      <c r="AH15" s="63">
        <f>'All data '!X15</f>
        <v>0.5535</v>
      </c>
      <c r="AI15" s="63">
        <f>'All data '!W15</f>
        <v>2.3124</v>
      </c>
      <c r="AJ15" s="63">
        <f>'All data '!Y15</f>
        <v>0.2914</v>
      </c>
      <c r="AK15" s="66">
        <f>'All data '!Z15</f>
        <v>0.003383</v>
      </c>
      <c r="AL15" s="66">
        <f>'All data '!AA15</f>
        <v>0.0052</v>
      </c>
      <c r="AM15" s="66">
        <f>'All data '!AB15</f>
        <v>0.013567</v>
      </c>
      <c r="AN15" s="66">
        <f>'All data '!AC15</f>
        <v>0.002122</v>
      </c>
      <c r="AO15" s="17">
        <f>'All data '!AD15</f>
        <v>-21511</v>
      </c>
      <c r="AP15" s="17">
        <f>'All data '!AE15</f>
        <v>20198</v>
      </c>
      <c r="AQ15" s="17">
        <f>'All data '!AF15</f>
        <v>112</v>
      </c>
      <c r="AR15" s="4"/>
    </row>
    <row r="16" spans="1:44" ht="12.75">
      <c r="A16" s="4"/>
      <c r="B16" s="4"/>
      <c r="C16" s="4"/>
      <c r="D16" s="11" t="str">
        <f>'All data '!D16</f>
        <v>arr96114a-1tr-11</v>
      </c>
      <c r="E16" s="2">
        <f>'All data '!E16</f>
        <v>16630</v>
      </c>
      <c r="F16" s="2">
        <f>'All data '!F16</f>
        <v>23120</v>
      </c>
      <c r="G16" s="11">
        <f>'All data '!G16</f>
        <v>5503</v>
      </c>
      <c r="H16" s="11">
        <f>'All data '!H16</f>
        <v>2801</v>
      </c>
      <c r="I16" s="91">
        <f t="shared" si="7"/>
        <v>2821.98</v>
      </c>
      <c r="J16" s="91">
        <f t="shared" si="8"/>
        <v>2780.02</v>
      </c>
      <c r="K16" s="81">
        <f t="shared" si="9"/>
        <v>2792.046</v>
      </c>
      <c r="L16" s="3">
        <f t="shared" si="15"/>
        <v>2792.0459999917935</v>
      </c>
      <c r="M16" s="80">
        <f t="shared" si="0"/>
        <v>1514.7130700908494</v>
      </c>
      <c r="N16" s="80">
        <f t="shared" si="1"/>
        <v>1170.1464451409972</v>
      </c>
      <c r="O16" s="80">
        <f t="shared" si="2"/>
        <v>107.18648475994682</v>
      </c>
      <c r="P16" s="8">
        <f t="shared" si="16"/>
        <v>1425530125.20911</v>
      </c>
      <c r="Q16" s="153">
        <f>'All data '!O16</f>
        <v>1415.7888995257658</v>
      </c>
      <c r="R16" s="157">
        <v>1425.53012520911</v>
      </c>
      <c r="S16" s="16">
        <f t="shared" si="3"/>
        <v>-8.206370694097131E-09</v>
      </c>
      <c r="T16" s="81">
        <f t="shared" si="10"/>
        <v>2750.086</v>
      </c>
      <c r="U16" s="3">
        <f t="shared" si="17"/>
        <v>2750.085999998389</v>
      </c>
      <c r="V16" s="80">
        <f t="shared" si="4"/>
        <v>1493.267360905617</v>
      </c>
      <c r="W16" s="80">
        <f t="shared" si="5"/>
        <v>1152.3344512184951</v>
      </c>
      <c r="X16" s="80">
        <f t="shared" si="6"/>
        <v>104.4841878742766</v>
      </c>
      <c r="Y16" s="82">
        <f t="shared" si="11"/>
        <v>1406032985.1374702</v>
      </c>
      <c r="Z16" s="16">
        <f t="shared" si="12"/>
        <v>-9.741225683344283</v>
      </c>
      <c r="AA16" s="164">
        <v>1406.0329851374702</v>
      </c>
      <c r="AB16" s="16">
        <f t="shared" si="13"/>
        <v>-1.610715116839856E-09</v>
      </c>
      <c r="AC16" s="16" t="str">
        <f>'All data '!S16</f>
        <v>session 2</v>
      </c>
      <c r="AD16" s="16">
        <f t="shared" si="14"/>
        <v>9.75591438829565</v>
      </c>
      <c r="AE16" s="2" t="str">
        <f>'All data '!T16</f>
        <v>high Th core</v>
      </c>
      <c r="AF16" s="2">
        <f>'All data '!U16</f>
        <v>0</v>
      </c>
      <c r="AG16" s="63">
        <f>'All data '!V16</f>
        <v>1.663</v>
      </c>
      <c r="AH16" s="63">
        <f>'All data '!X16</f>
        <v>0.5503</v>
      </c>
      <c r="AI16" s="63">
        <f>'All data '!W16</f>
        <v>2.312</v>
      </c>
      <c r="AJ16" s="63">
        <f>'All data '!Y16</f>
        <v>0.2801</v>
      </c>
      <c r="AK16" s="66">
        <f>'All data '!Z16</f>
        <v>0.003365</v>
      </c>
      <c r="AL16" s="66">
        <f>'All data '!AA16</f>
        <v>0.00521</v>
      </c>
      <c r="AM16" s="66">
        <f>'All data '!AB16</f>
        <v>0.013566</v>
      </c>
      <c r="AN16" s="66">
        <f>'All data '!AC16</f>
        <v>0.002098</v>
      </c>
      <c r="AO16" s="17">
        <f>'All data '!AD16</f>
        <v>-21511</v>
      </c>
      <c r="AP16" s="17">
        <f>'All data '!AE16</f>
        <v>20191</v>
      </c>
      <c r="AQ16" s="17">
        <f>'All data '!AF16</f>
        <v>112</v>
      </c>
      <c r="AR16" s="4"/>
    </row>
    <row r="17" spans="1:44" ht="12.75">
      <c r="A17" s="4"/>
      <c r="B17" s="4"/>
      <c r="C17" s="4"/>
      <c r="D17" s="11" t="str">
        <f>'All data '!D17</f>
        <v>arr96114a-1tr-12</v>
      </c>
      <c r="E17" s="7">
        <f>'All data '!E17</f>
        <v>17052</v>
      </c>
      <c r="F17" s="2">
        <f>'All data '!F17</f>
        <v>23542</v>
      </c>
      <c r="G17" s="11">
        <f>'All data '!G17</f>
        <v>5792.000000000001</v>
      </c>
      <c r="H17" s="11">
        <f>'All data '!H17</f>
        <v>2899</v>
      </c>
      <c r="I17" s="91">
        <f t="shared" si="7"/>
        <v>2920.06</v>
      </c>
      <c r="J17" s="91">
        <f t="shared" si="8"/>
        <v>2877.94</v>
      </c>
      <c r="K17" s="81">
        <f t="shared" si="9"/>
        <v>2889.3664</v>
      </c>
      <c r="L17" s="3">
        <f t="shared" si="15"/>
        <v>2889.3663997288536</v>
      </c>
      <c r="M17" s="80">
        <f t="shared" si="0"/>
        <v>1543.6621529692343</v>
      </c>
      <c r="N17" s="80">
        <f t="shared" si="1"/>
        <v>1232.7174926306573</v>
      </c>
      <c r="O17" s="80">
        <f t="shared" si="2"/>
        <v>112.98675412896165</v>
      </c>
      <c r="P17" s="8">
        <f t="shared" si="16"/>
        <v>1426691689.921455</v>
      </c>
      <c r="Q17" s="153">
        <f>'All data '!O17</f>
        <v>1417.2460482396066</v>
      </c>
      <c r="R17" s="157">
        <v>1426.691689921455</v>
      </c>
      <c r="S17" s="16">
        <f t="shared" si="3"/>
        <v>-2.7114629119751044E-07</v>
      </c>
      <c r="T17" s="81">
        <f t="shared" si="10"/>
        <v>2847.2464</v>
      </c>
      <c r="U17" s="3">
        <f t="shared" si="17"/>
        <v>2847.2463997241643</v>
      </c>
      <c r="V17" s="80">
        <f t="shared" si="4"/>
        <v>1522.4863940689547</v>
      </c>
      <c r="W17" s="80">
        <f t="shared" si="5"/>
        <v>1214.535080798689</v>
      </c>
      <c r="X17" s="80">
        <f t="shared" si="6"/>
        <v>110.22492485652103</v>
      </c>
      <c r="Y17" s="82">
        <f t="shared" si="11"/>
        <v>1407786430.4955945</v>
      </c>
      <c r="Z17" s="16">
        <f t="shared" si="12"/>
        <v>-9.445641681848429</v>
      </c>
      <c r="AA17" s="164">
        <v>1407.7864304955945</v>
      </c>
      <c r="AB17" s="16">
        <f t="shared" si="13"/>
        <v>-2.7583564587985165E-07</v>
      </c>
      <c r="AC17" s="16" t="str">
        <f>'All data '!S17</f>
        <v>session 2</v>
      </c>
      <c r="AD17" s="16">
        <f t="shared" si="14"/>
        <v>9.459617744012121</v>
      </c>
      <c r="AE17" s="2" t="str">
        <f>'All data '!T17</f>
        <v>high Th core</v>
      </c>
      <c r="AF17" s="2">
        <f>'All data '!U17</f>
        <v>0</v>
      </c>
      <c r="AG17" s="63">
        <f>'All data '!V17</f>
        <v>1.7052</v>
      </c>
      <c r="AH17" s="63">
        <f>'All data '!X17</f>
        <v>0.5792</v>
      </c>
      <c r="AI17" s="63">
        <f>'All data '!W17</f>
        <v>2.3542</v>
      </c>
      <c r="AJ17" s="63">
        <f>'All data '!Y17</f>
        <v>0.2899</v>
      </c>
      <c r="AK17" s="66">
        <f>'All data '!Z17</f>
        <v>0.003423</v>
      </c>
      <c r="AL17" s="66">
        <f>'All data '!AA17</f>
        <v>0.005265</v>
      </c>
      <c r="AM17" s="66">
        <f>'All data '!AB17</f>
        <v>0.013746</v>
      </c>
      <c r="AN17" s="66">
        <f>'All data '!AC17</f>
        <v>0.002106</v>
      </c>
      <c r="AO17" s="17">
        <f>'All data '!AD17</f>
        <v>-21505</v>
      </c>
      <c r="AP17" s="17">
        <f>'All data '!AE17</f>
        <v>20191</v>
      </c>
      <c r="AQ17" s="17">
        <f>'All data '!AF17</f>
        <v>112</v>
      </c>
      <c r="AR17" s="4"/>
    </row>
    <row r="18" spans="1:44" ht="12.75">
      <c r="A18" s="4"/>
      <c r="B18" s="4"/>
      <c r="C18" s="4"/>
      <c r="D18" s="9" t="str">
        <f>'All data '!D18</f>
        <v>arr96114a-1tr-13</v>
      </c>
      <c r="E18" s="2">
        <f>'All data '!E18</f>
        <v>17476</v>
      </c>
      <c r="F18" s="2">
        <f>'All data '!F18</f>
        <v>23863</v>
      </c>
      <c r="G18" s="9">
        <f>'All data '!G18</f>
        <v>5722</v>
      </c>
      <c r="H18" s="9">
        <f>'All data '!H18</f>
        <v>2901.0000000000005</v>
      </c>
      <c r="I18" s="91">
        <f t="shared" si="7"/>
        <v>2922.1600000000003</v>
      </c>
      <c r="J18" s="91">
        <f t="shared" si="8"/>
        <v>2879.8400000000006</v>
      </c>
      <c r="K18" s="81">
        <f t="shared" si="9"/>
        <v>2890.7032000000004</v>
      </c>
      <c r="L18" s="3">
        <f t="shared" si="15"/>
        <v>2890.7031999730502</v>
      </c>
      <c r="M18" s="80">
        <f t="shared" si="0"/>
        <v>1562.956457823239</v>
      </c>
      <c r="N18" s="80">
        <f t="shared" si="1"/>
        <v>1216.3502584220132</v>
      </c>
      <c r="O18" s="80">
        <f t="shared" si="2"/>
        <v>111.39648372779813</v>
      </c>
      <c r="P18" s="8">
        <f t="shared" si="16"/>
        <v>1425147620.7388039</v>
      </c>
      <c r="Q18" s="153">
        <f>'All data '!O18</f>
        <v>1415.6627811893673</v>
      </c>
      <c r="R18" s="157">
        <v>1425.1476207388039</v>
      </c>
      <c r="S18" s="16">
        <f t="shared" si="3"/>
        <v>-2.695014700293541E-08</v>
      </c>
      <c r="T18" s="81">
        <f t="shared" si="10"/>
        <v>2848.3832000000007</v>
      </c>
      <c r="U18" s="3">
        <f t="shared" si="17"/>
        <v>2848.3831999804033</v>
      </c>
      <c r="V18" s="80">
        <f t="shared" si="4"/>
        <v>1541.4046608453575</v>
      </c>
      <c r="W18" s="80">
        <f t="shared" si="5"/>
        <v>1198.3175498313656</v>
      </c>
      <c r="X18" s="80">
        <f t="shared" si="6"/>
        <v>108.66098930368031</v>
      </c>
      <c r="Y18" s="82">
        <f t="shared" si="11"/>
        <v>1406163981.2392118</v>
      </c>
      <c r="Z18" s="16">
        <f t="shared" si="12"/>
        <v>-9.484839549436629</v>
      </c>
      <c r="AA18" s="164">
        <v>1406.1639812392118</v>
      </c>
      <c r="AB18" s="16">
        <f t="shared" si="13"/>
        <v>-1.959733708645217E-08</v>
      </c>
      <c r="AC18" s="16" t="str">
        <f>'All data '!S18</f>
        <v>session 2</v>
      </c>
      <c r="AD18" s="16">
        <f t="shared" si="14"/>
        <v>9.498799950155444</v>
      </c>
      <c r="AE18" s="2" t="str">
        <f>'All data '!T18</f>
        <v>high Th core</v>
      </c>
      <c r="AF18" s="2">
        <f>'All data '!U18</f>
        <v>0</v>
      </c>
      <c r="AG18" s="63">
        <f>'All data '!V18</f>
        <v>1.7476</v>
      </c>
      <c r="AH18" s="63">
        <f>'All data '!X18</f>
        <v>0.5722</v>
      </c>
      <c r="AI18" s="63">
        <f>'All data '!W18</f>
        <v>2.3863</v>
      </c>
      <c r="AJ18" s="63">
        <f>'All data '!Y18</f>
        <v>0.2901</v>
      </c>
      <c r="AK18" s="66">
        <f>'All data '!Z18</f>
        <v>0.003481</v>
      </c>
      <c r="AL18" s="66">
        <f>'All data '!AA18</f>
        <v>0.005255</v>
      </c>
      <c r="AM18" s="66">
        <f>'All data '!AB18</f>
        <v>0.013821</v>
      </c>
      <c r="AN18" s="66">
        <f>'All data '!AC18</f>
        <v>0.002116</v>
      </c>
      <c r="AO18" s="17">
        <f>'All data '!AD18</f>
        <v>-21501</v>
      </c>
      <c r="AP18" s="17">
        <f>'All data '!AE18</f>
        <v>20196</v>
      </c>
      <c r="AQ18" s="17">
        <f>'All data '!AF18</f>
        <v>112</v>
      </c>
      <c r="AR18" s="4"/>
    </row>
    <row r="19" spans="1:44" ht="12.75">
      <c r="A19" s="4"/>
      <c r="B19" s="4"/>
      <c r="C19" s="4"/>
      <c r="D19" s="9" t="str">
        <f>'All data '!D19</f>
        <v>arr96114a-1tr-3</v>
      </c>
      <c r="E19" s="2">
        <f>'All data '!E19</f>
        <v>16731</v>
      </c>
      <c r="F19" s="2">
        <f>'All data '!F19</f>
        <v>22296</v>
      </c>
      <c r="G19" s="9">
        <f>'All data '!G19</f>
        <v>5689.999999999999</v>
      </c>
      <c r="H19" s="9">
        <f>'All data '!H19</f>
        <v>2834</v>
      </c>
      <c r="I19" s="91">
        <f t="shared" si="7"/>
        <v>2855.06</v>
      </c>
      <c r="J19" s="91">
        <f t="shared" si="8"/>
        <v>2812.94</v>
      </c>
      <c r="K19" s="81">
        <f t="shared" si="9"/>
        <v>2824.9442</v>
      </c>
      <c r="L19" s="3">
        <f t="shared" si="15"/>
        <v>2824.944199650258</v>
      </c>
      <c r="M19" s="80">
        <f t="shared" si="0"/>
        <v>1482.145525419259</v>
      </c>
      <c r="N19" s="80">
        <f t="shared" si="1"/>
        <v>1229.0221356061857</v>
      </c>
      <c r="O19" s="80">
        <f t="shared" si="2"/>
        <v>113.77653862481351</v>
      </c>
      <c r="P19" s="8">
        <f t="shared" si="16"/>
        <v>1445700995.0912054</v>
      </c>
      <c r="Q19" s="153">
        <f>'All data '!O19</f>
        <v>1435.9384728438743</v>
      </c>
      <c r="R19" s="157">
        <v>1445.7009950912054</v>
      </c>
      <c r="S19" s="16">
        <f t="shared" si="3"/>
        <v>-3.497420948406216E-07</v>
      </c>
      <c r="T19" s="81">
        <f t="shared" si="10"/>
        <v>2782.8242</v>
      </c>
      <c r="U19" s="3">
        <f t="shared" si="17"/>
        <v>2782.82419953675</v>
      </c>
      <c r="V19" s="80">
        <f t="shared" si="4"/>
        <v>1461.3977367768832</v>
      </c>
      <c r="W19" s="80">
        <f t="shared" si="5"/>
        <v>1210.506352514902</v>
      </c>
      <c r="X19" s="80">
        <f t="shared" si="6"/>
        <v>110.92011024496452</v>
      </c>
      <c r="Y19" s="82">
        <f t="shared" si="11"/>
        <v>1426160739.240299</v>
      </c>
      <c r="Z19" s="16">
        <f t="shared" si="12"/>
        <v>-9.762522247331162</v>
      </c>
      <c r="AA19" s="164">
        <v>1426.1607392402989</v>
      </c>
      <c r="AB19" s="16">
        <f t="shared" si="13"/>
        <v>-4.632502168533392E-07</v>
      </c>
      <c r="AC19" s="16" t="str">
        <f>'All data '!S19</f>
        <v>session 2</v>
      </c>
      <c r="AD19" s="16">
        <f t="shared" si="14"/>
        <v>9.77773360357537</v>
      </c>
      <c r="AE19" s="2" t="str">
        <f>'All data '!T19</f>
        <v>high Th core suspect near edge</v>
      </c>
      <c r="AF19" s="2">
        <f>'All data '!U19</f>
        <v>0</v>
      </c>
      <c r="AG19" s="63">
        <f>'All data '!V19</f>
        <v>1.6731</v>
      </c>
      <c r="AH19" s="63">
        <f>'All data '!X19</f>
        <v>0.569</v>
      </c>
      <c r="AI19" s="63">
        <f>'All data '!W19</f>
        <v>2.2296</v>
      </c>
      <c r="AJ19" s="63">
        <f>'All data '!Y19</f>
        <v>0.2834</v>
      </c>
      <c r="AK19" s="66">
        <f>'All data '!Z19</f>
        <v>0.00338</v>
      </c>
      <c r="AL19" s="66">
        <f>'All data '!AA19</f>
        <v>0.005233</v>
      </c>
      <c r="AM19" s="66">
        <f>'All data '!AB19</f>
        <v>0.013308</v>
      </c>
      <c r="AN19" s="66">
        <f>'All data '!AC19</f>
        <v>0.002106</v>
      </c>
      <c r="AO19" s="17">
        <f>'All data '!AD19</f>
        <v>-21529</v>
      </c>
      <c r="AP19" s="17">
        <f>'All data '!AE19</f>
        <v>20185</v>
      </c>
      <c r="AQ19" s="17">
        <f>'All data '!AF19</f>
        <v>112</v>
      </c>
      <c r="AR19" s="4"/>
    </row>
    <row r="20" spans="1:44" ht="12.75">
      <c r="A20" s="4"/>
      <c r="B20" s="4"/>
      <c r="C20" s="4"/>
      <c r="D20" s="9" t="str">
        <f>'All data '!D20</f>
        <v>arr96114a-1tr-21</v>
      </c>
      <c r="E20" s="2">
        <f>'All data '!E20</f>
        <v>17944</v>
      </c>
      <c r="F20" s="2">
        <f>'All data '!F20</f>
        <v>33102</v>
      </c>
      <c r="G20" s="9">
        <f>'All data '!G20</f>
        <v>5050</v>
      </c>
      <c r="H20" s="9">
        <f>'All data '!H20</f>
        <v>3149</v>
      </c>
      <c r="I20" s="91">
        <f t="shared" si="7"/>
        <v>3170.6</v>
      </c>
      <c r="J20" s="91">
        <f t="shared" si="8"/>
        <v>3127.4</v>
      </c>
      <c r="K20" s="81">
        <f t="shared" si="9"/>
        <v>3138.3008</v>
      </c>
      <c r="L20" s="3">
        <f t="shared" si="15"/>
        <v>3138.300799631122</v>
      </c>
      <c r="M20" s="80">
        <f t="shared" si="0"/>
        <v>2042.802457515256</v>
      </c>
      <c r="N20" s="80">
        <f t="shared" si="1"/>
        <v>1007.0207149135292</v>
      </c>
      <c r="O20" s="80">
        <f t="shared" si="2"/>
        <v>88.47762720233702</v>
      </c>
      <c r="P20" s="8">
        <f t="shared" si="16"/>
        <v>1345475740.9250493</v>
      </c>
      <c r="Q20" s="153">
        <f>'All data '!O20</f>
        <v>1336.8904652808103</v>
      </c>
      <c r="R20" s="157">
        <v>1345.4757409250492</v>
      </c>
      <c r="S20" s="16">
        <f t="shared" si="3"/>
        <v>-3.68877863365924E-07</v>
      </c>
      <c r="T20" s="81">
        <f t="shared" si="10"/>
        <v>3095.1008</v>
      </c>
      <c r="U20" s="3">
        <f t="shared" si="17"/>
        <v>3095.100799710745</v>
      </c>
      <c r="V20" s="80">
        <f t="shared" si="4"/>
        <v>2015.8521426374637</v>
      </c>
      <c r="W20" s="80">
        <f t="shared" si="5"/>
        <v>992.7927952724476</v>
      </c>
      <c r="X20" s="80">
        <f t="shared" si="6"/>
        <v>86.45586180083377</v>
      </c>
      <c r="Y20" s="82">
        <f t="shared" si="11"/>
        <v>1328295741.1259184</v>
      </c>
      <c r="Z20" s="16">
        <f t="shared" si="12"/>
        <v>-8.585275644238891</v>
      </c>
      <c r="AA20" s="164">
        <v>1328.2957411259183</v>
      </c>
      <c r="AB20" s="16">
        <f t="shared" si="13"/>
        <v>-2.892552402045112E-07</v>
      </c>
      <c r="AC20" s="16" t="str">
        <f>'All data '!S20</f>
        <v>session 2</v>
      </c>
      <c r="AD20" s="16">
        <f t="shared" si="14"/>
        <v>8.594724154891992</v>
      </c>
      <c r="AE20" s="2" t="str">
        <f>'All data '!T20</f>
        <v>high Th outer rim suspect?</v>
      </c>
      <c r="AF20" s="2">
        <f>'All data '!U20</f>
        <v>0</v>
      </c>
      <c r="AG20" s="63">
        <f>'All data '!V20</f>
        <v>1.7944</v>
      </c>
      <c r="AH20" s="63">
        <f>'All data '!X20</f>
        <v>0.505</v>
      </c>
      <c r="AI20" s="63">
        <f>'All data '!W20</f>
        <v>3.3102</v>
      </c>
      <c r="AJ20" s="63">
        <f>'All data '!Y20</f>
        <v>0.3149</v>
      </c>
      <c r="AK20" s="66">
        <f>'All data '!Z20</f>
        <v>0.003558</v>
      </c>
      <c r="AL20" s="66">
        <f>'All data '!AA20</f>
        <v>0.005218</v>
      </c>
      <c r="AM20" s="66">
        <f>'All data '!AB20</f>
        <v>0.016938</v>
      </c>
      <c r="AN20" s="66">
        <f>'All data '!AC20</f>
        <v>0.00216</v>
      </c>
      <c r="AO20" s="17">
        <f>'All data '!AD20</f>
        <v>-21492</v>
      </c>
      <c r="AP20" s="17">
        <f>'All data '!AE20</f>
        <v>20171</v>
      </c>
      <c r="AQ20" s="17">
        <f>'All data '!AF20</f>
        <v>112</v>
      </c>
      <c r="AR20" s="4"/>
    </row>
    <row r="21" spans="1:44" ht="12.75">
      <c r="A21" s="4"/>
      <c r="B21" s="4"/>
      <c r="C21" s="4"/>
      <c r="D21" s="9" t="str">
        <f>'All data '!D21</f>
        <v>arr96114a-1tr-22</v>
      </c>
      <c r="E21" s="2">
        <f>'All data '!E21</f>
        <v>14980</v>
      </c>
      <c r="F21" s="2">
        <f>'All data '!F21</f>
        <v>36305</v>
      </c>
      <c r="G21" s="9">
        <f>'All data '!G21</f>
        <v>3902</v>
      </c>
      <c r="H21" s="9">
        <f>'All data '!H21</f>
        <v>2884</v>
      </c>
      <c r="I21" s="91">
        <f t="shared" si="7"/>
        <v>2904.84</v>
      </c>
      <c r="J21" s="91">
        <f t="shared" si="8"/>
        <v>2863.16</v>
      </c>
      <c r="K21" s="81">
        <f t="shared" si="9"/>
        <v>2877.876</v>
      </c>
      <c r="L21" s="3">
        <f t="shared" si="15"/>
        <v>2877.8759997679763</v>
      </c>
      <c r="M21" s="80">
        <f t="shared" si="0"/>
        <v>2093.431877063535</v>
      </c>
      <c r="N21" s="80">
        <f t="shared" si="1"/>
        <v>723.6081262367624</v>
      </c>
      <c r="O21" s="80">
        <f t="shared" si="2"/>
        <v>60.83599646767888</v>
      </c>
      <c r="P21" s="8">
        <f t="shared" si="16"/>
        <v>1259869896.781578</v>
      </c>
      <c r="Q21" s="153">
        <f>'All data '!O21</f>
        <v>1251.291647727577</v>
      </c>
      <c r="R21" s="157">
        <v>1259.869896781578</v>
      </c>
      <c r="S21" s="16">
        <f t="shared" si="3"/>
        <v>-2.3202392185339704E-07</v>
      </c>
      <c r="T21" s="81">
        <f t="shared" si="10"/>
        <v>2836.196</v>
      </c>
      <c r="U21" s="3">
        <f t="shared" si="17"/>
        <v>2836.195999789238</v>
      </c>
      <c r="V21" s="80">
        <f t="shared" si="4"/>
        <v>2064.0252119930724</v>
      </c>
      <c r="W21" s="80">
        <f t="shared" si="5"/>
        <v>712.7693687626229</v>
      </c>
      <c r="X21" s="80">
        <f t="shared" si="6"/>
        <v>59.40141903354288</v>
      </c>
      <c r="Y21" s="82">
        <f t="shared" si="11"/>
        <v>1242705359.4408295</v>
      </c>
      <c r="Z21" s="16">
        <f t="shared" si="12"/>
        <v>-8.578249054001162</v>
      </c>
      <c r="AA21" s="164">
        <v>1242.7053594408296</v>
      </c>
      <c r="AB21" s="16">
        <f t="shared" si="13"/>
        <v>-2.1076175471534953E-07</v>
      </c>
      <c r="AC21" s="16" t="str">
        <f>'All data '!S21</f>
        <v>session 2</v>
      </c>
      <c r="AD21" s="16">
        <f t="shared" si="14"/>
        <v>8.586288286747276</v>
      </c>
      <c r="AE21" s="2" t="str">
        <f>'All data '!T21</f>
        <v>high Th outer rim suspect?</v>
      </c>
      <c r="AF21" s="2">
        <f>'All data '!U21</f>
        <v>0</v>
      </c>
      <c r="AG21" s="63">
        <f>'All data '!V21</f>
        <v>1.498</v>
      </c>
      <c r="AH21" s="63">
        <f>'All data '!X21</f>
        <v>0.3902</v>
      </c>
      <c r="AI21" s="63">
        <f>'All data '!W21</f>
        <v>3.6305</v>
      </c>
      <c r="AJ21" s="63">
        <f>'All data '!Y21</f>
        <v>0.2884</v>
      </c>
      <c r="AK21" s="66">
        <f>'All data '!Z21</f>
        <v>0.003169</v>
      </c>
      <c r="AL21" s="66">
        <f>'All data '!AA21</f>
        <v>0.005002</v>
      </c>
      <c r="AM21" s="66">
        <f>'All data '!AB21</f>
        <v>0.017939</v>
      </c>
      <c r="AN21" s="66">
        <f>'All data '!AC21</f>
        <v>0.002084</v>
      </c>
      <c r="AO21" s="17">
        <f>'All data '!AD21</f>
        <v>-21474</v>
      </c>
      <c r="AP21" s="17">
        <f>'All data '!AE21</f>
        <v>20190</v>
      </c>
      <c r="AQ21" s="17">
        <f>'All data '!AF21</f>
        <v>112</v>
      </c>
      <c r="AR21" s="4"/>
    </row>
    <row r="22" spans="1:44" ht="12.75">
      <c r="A22" s="4"/>
      <c r="B22" s="4"/>
      <c r="C22" s="4"/>
      <c r="D22" s="9" t="str">
        <f>'All data '!D22</f>
        <v>arr96114a-1tr-4</v>
      </c>
      <c r="E22" s="2">
        <f>'All data '!E22</f>
        <v>17954</v>
      </c>
      <c r="F22" s="2">
        <f>'All data '!F22</f>
        <v>12290.000000000002</v>
      </c>
      <c r="G22" s="9">
        <f>'All data '!G22</f>
        <v>6637.999999999999</v>
      </c>
      <c r="H22" s="9">
        <f>'All data '!H22</f>
        <v>2382</v>
      </c>
      <c r="I22" s="91">
        <f t="shared" si="7"/>
        <v>2402.15</v>
      </c>
      <c r="J22" s="91">
        <f t="shared" si="8"/>
        <v>2361.85</v>
      </c>
      <c r="K22" s="81">
        <f t="shared" si="9"/>
        <v>2369.8328</v>
      </c>
      <c r="L22" s="3">
        <f t="shared" si="15"/>
        <v>2369.8327991073347</v>
      </c>
      <c r="M22" s="80">
        <f t="shared" si="0"/>
        <v>812.6918495860505</v>
      </c>
      <c r="N22" s="80">
        <f t="shared" si="1"/>
        <v>1425.667309205891</v>
      </c>
      <c r="O22" s="80">
        <f t="shared" si="2"/>
        <v>131.47364031539337</v>
      </c>
      <c r="P22" s="8">
        <f t="shared" si="16"/>
        <v>1438362613.1479974</v>
      </c>
      <c r="Q22" s="153">
        <f>'All data '!O22</f>
        <v>1427.5302357186977</v>
      </c>
      <c r="R22" s="157">
        <v>1438.3626131479973</v>
      </c>
      <c r="S22" s="16">
        <f t="shared" si="3"/>
        <v>-8.92665411811322E-07</v>
      </c>
      <c r="T22" s="81">
        <f t="shared" si="10"/>
        <v>2329.5328</v>
      </c>
      <c r="U22" s="3">
        <f t="shared" si="17"/>
        <v>2329.532799493181</v>
      </c>
      <c r="V22" s="80">
        <f t="shared" si="4"/>
        <v>800.0035163565863</v>
      </c>
      <c r="W22" s="80">
        <f t="shared" si="5"/>
        <v>1401.7237364849846</v>
      </c>
      <c r="X22" s="80">
        <f t="shared" si="6"/>
        <v>127.80554665161036</v>
      </c>
      <c r="Y22" s="82">
        <f t="shared" si="11"/>
        <v>1416674646.9944344</v>
      </c>
      <c r="Z22" s="16">
        <f t="shared" si="12"/>
        <v>-10.83237742929964</v>
      </c>
      <c r="AA22" s="164">
        <v>1416.6746469944344</v>
      </c>
      <c r="AB22" s="16">
        <f t="shared" si="13"/>
        <v>-5.068191057944205E-07</v>
      </c>
      <c r="AC22" s="16" t="str">
        <f>'All data '!S22</f>
        <v>session 2</v>
      </c>
      <c r="AD22" s="16">
        <f t="shared" si="14"/>
        <v>10.85558872426327</v>
      </c>
      <c r="AE22" s="2" t="str">
        <f>'All data '!T22</f>
        <v>low Th outer core</v>
      </c>
      <c r="AF22" s="2">
        <f>'All data '!U22</f>
        <v>0</v>
      </c>
      <c r="AG22" s="63">
        <f>'All data '!V22</f>
        <v>1.7954</v>
      </c>
      <c r="AH22" s="63">
        <f>'All data '!X22</f>
        <v>0.6638</v>
      </c>
      <c r="AI22" s="63">
        <f>'All data '!W22</f>
        <v>1.229</v>
      </c>
      <c r="AJ22" s="63">
        <f>'All data '!Y22</f>
        <v>0.2382</v>
      </c>
      <c r="AK22" s="66">
        <f>'All data '!Z22</f>
        <v>0.003532</v>
      </c>
      <c r="AL22" s="66">
        <f>'All data '!AA22</f>
        <v>0.005345</v>
      </c>
      <c r="AM22" s="66">
        <f>'All data '!AB22</f>
        <v>0.010076</v>
      </c>
      <c r="AN22" s="66">
        <f>'All data '!AC22</f>
        <v>0.002015</v>
      </c>
      <c r="AO22" s="17">
        <f>'All data '!AD22</f>
        <v>-21497</v>
      </c>
      <c r="AP22" s="17">
        <f>'All data '!AE22</f>
        <v>20210</v>
      </c>
      <c r="AQ22" s="17">
        <f>'All data '!AF22</f>
        <v>112</v>
      </c>
      <c r="AR22" s="4"/>
    </row>
    <row r="23" spans="1:44" ht="12.75">
      <c r="A23" s="4"/>
      <c r="B23" s="4"/>
      <c r="C23" s="4"/>
      <c r="D23" s="9" t="str">
        <f>'All data '!D23</f>
        <v>arr96114a-1tr-7</v>
      </c>
      <c r="E23" s="2">
        <f>'All data '!E23</f>
        <v>16470</v>
      </c>
      <c r="F23" s="2">
        <f>'All data '!F23</f>
        <v>10328</v>
      </c>
      <c r="G23" s="9">
        <f>'All data '!G23</f>
        <v>5335</v>
      </c>
      <c r="H23" s="9">
        <f>'All data '!H23</f>
        <v>2100</v>
      </c>
      <c r="I23" s="91">
        <f t="shared" si="7"/>
        <v>2119.59</v>
      </c>
      <c r="J23" s="91">
        <f t="shared" si="8"/>
        <v>2080.41</v>
      </c>
      <c r="K23" s="81">
        <f t="shared" si="9"/>
        <v>2089.944</v>
      </c>
      <c r="L23" s="3">
        <f t="shared" si="15"/>
        <v>2089.9439999481183</v>
      </c>
      <c r="M23" s="80">
        <f t="shared" si="0"/>
        <v>732.9624763127132</v>
      </c>
      <c r="N23" s="80">
        <f t="shared" si="1"/>
        <v>1236.6631481403592</v>
      </c>
      <c r="O23" s="80">
        <f t="shared" si="2"/>
        <v>120.3183754950462</v>
      </c>
      <c r="P23" s="8">
        <f t="shared" si="16"/>
        <v>1539774067.4488482</v>
      </c>
      <c r="Q23" s="153">
        <f>'All data '!O23</f>
        <v>1527.1116278678098</v>
      </c>
      <c r="R23" s="157">
        <v>1539.7740674488482</v>
      </c>
      <c r="S23" s="16">
        <f t="shared" si="3"/>
        <v>-5.1881670515285805E-08</v>
      </c>
      <c r="T23" s="81">
        <f t="shared" si="10"/>
        <v>2050.7639999999997</v>
      </c>
      <c r="U23" s="3">
        <f t="shared" si="17"/>
        <v>2050.7639999607213</v>
      </c>
      <c r="V23" s="80">
        <f t="shared" si="4"/>
        <v>720.4341469504375</v>
      </c>
      <c r="W23" s="80">
        <f t="shared" si="5"/>
        <v>1213.813509343297</v>
      </c>
      <c r="X23" s="80">
        <f t="shared" si="6"/>
        <v>116.51634366698696</v>
      </c>
      <c r="Y23" s="82">
        <f t="shared" si="11"/>
        <v>1514416739.8801367</v>
      </c>
      <c r="Z23" s="16">
        <f t="shared" si="12"/>
        <v>-12.66243958103837</v>
      </c>
      <c r="AA23" s="164">
        <v>1514.4167398801367</v>
      </c>
      <c r="AB23" s="16">
        <f t="shared" si="13"/>
        <v>-3.927834768546745E-08</v>
      </c>
      <c r="AC23" s="16" t="str">
        <f>'All data '!S23</f>
        <v>session 2</v>
      </c>
      <c r="AD23" s="16">
        <f t="shared" si="14"/>
        <v>12.694887987673155</v>
      </c>
      <c r="AE23" s="2" t="str">
        <f>'All data '!T23</f>
        <v>low Th outer core</v>
      </c>
      <c r="AF23" s="2">
        <f>'All data '!U23</f>
        <v>0</v>
      </c>
      <c r="AG23" s="63">
        <f>'All data '!V23</f>
        <v>1.647</v>
      </c>
      <c r="AH23" s="63">
        <f>'All data '!X23</f>
        <v>0.5335</v>
      </c>
      <c r="AI23" s="63">
        <f>'All data '!W23</f>
        <v>1.0328</v>
      </c>
      <c r="AJ23" s="63">
        <f>'All data '!Y23</f>
        <v>0.21</v>
      </c>
      <c r="AK23" s="66">
        <f>'All data '!Z23</f>
        <v>0.003328</v>
      </c>
      <c r="AL23" s="66">
        <f>'All data '!AA23</f>
        <v>0.0051</v>
      </c>
      <c r="AM23" s="66">
        <f>'All data '!AB23</f>
        <v>0.009394</v>
      </c>
      <c r="AN23" s="66">
        <f>'All data '!AC23</f>
        <v>0.001959</v>
      </c>
      <c r="AO23" s="17">
        <f>'All data '!AD23</f>
        <v>-21500</v>
      </c>
      <c r="AP23" s="17">
        <f>'All data '!AE23</f>
        <v>20212</v>
      </c>
      <c r="AQ23" s="17">
        <f>'All data '!AF23</f>
        <v>112</v>
      </c>
      <c r="AR23" s="4"/>
    </row>
    <row r="24" spans="1:44" ht="12.75">
      <c r="A24" s="4"/>
      <c r="B24" s="4"/>
      <c r="C24" s="4"/>
      <c r="D24" s="9" t="str">
        <f>'All data '!D24</f>
        <v>arr96114a-1tr-8</v>
      </c>
      <c r="E24" s="2">
        <f>'All data '!E24</f>
        <v>18338</v>
      </c>
      <c r="F24" s="2">
        <f>'All data '!F24</f>
        <v>12947</v>
      </c>
      <c r="G24" s="9">
        <f>'All data '!G24</f>
        <v>6958</v>
      </c>
      <c r="H24" s="9">
        <f>'All data '!H24</f>
        <v>2494</v>
      </c>
      <c r="I24" s="91">
        <f t="shared" si="7"/>
        <v>2514.34</v>
      </c>
      <c r="J24" s="91">
        <f t="shared" si="8"/>
        <v>2473.66</v>
      </c>
      <c r="K24" s="81">
        <f t="shared" si="9"/>
        <v>2481.3316</v>
      </c>
      <c r="L24" s="3">
        <f t="shared" si="15"/>
        <v>2481.331599585662</v>
      </c>
      <c r="M24" s="80">
        <f t="shared" si="0"/>
        <v>853.9245892509324</v>
      </c>
      <c r="N24" s="80">
        <f t="shared" si="1"/>
        <v>1490.2371266587093</v>
      </c>
      <c r="O24" s="80">
        <f t="shared" si="2"/>
        <v>137.16988367602016</v>
      </c>
      <c r="P24" s="8">
        <f t="shared" si="16"/>
        <v>1434774792.5518014</v>
      </c>
      <c r="Q24" s="153">
        <f>'All data '!O24</f>
        <v>1424.3526106534482</v>
      </c>
      <c r="R24" s="157">
        <v>1434.7747925518015</v>
      </c>
      <c r="S24" s="16">
        <f t="shared" si="3"/>
        <v>-4.1433804653934203E-07</v>
      </c>
      <c r="T24" s="81">
        <f t="shared" si="10"/>
        <v>2440.6515999999997</v>
      </c>
      <c r="U24" s="3">
        <f t="shared" si="17"/>
        <v>2440.6515997862098</v>
      </c>
      <c r="V24" s="80">
        <f t="shared" si="4"/>
        <v>841.0666961903836</v>
      </c>
      <c r="W24" s="80">
        <f t="shared" si="5"/>
        <v>1466.1026255424558</v>
      </c>
      <c r="X24" s="80">
        <f t="shared" si="6"/>
        <v>133.48227805337046</v>
      </c>
      <c r="Y24" s="82">
        <f t="shared" si="11"/>
        <v>1413908991.872464</v>
      </c>
      <c r="Z24" s="16">
        <f t="shared" si="12"/>
        <v>-10.422181898353301</v>
      </c>
      <c r="AA24" s="164">
        <v>1413.908991872464</v>
      </c>
      <c r="AB24" s="16">
        <f t="shared" si="13"/>
        <v>-2.137899173249025E-07</v>
      </c>
      <c r="AC24" s="16" t="str">
        <f>'All data '!S24</f>
        <v>session 2</v>
      </c>
      <c r="AD24" s="16">
        <f t="shared" si="14"/>
        <v>10.443618780984252</v>
      </c>
      <c r="AE24" s="2" t="str">
        <f>'All data '!T24</f>
        <v>low Th outer core</v>
      </c>
      <c r="AF24" s="2">
        <f>'All data '!U24</f>
        <v>0</v>
      </c>
      <c r="AG24" s="63">
        <f>'All data '!V24</f>
        <v>1.8338</v>
      </c>
      <c r="AH24" s="63">
        <f>'All data '!X24</f>
        <v>0.6958</v>
      </c>
      <c r="AI24" s="63">
        <f>'All data '!W24</f>
        <v>1.2947</v>
      </c>
      <c r="AJ24" s="63">
        <f>'All data '!Y24</f>
        <v>0.2494</v>
      </c>
      <c r="AK24" s="66">
        <f>'All data '!Z24</f>
        <v>0.00359</v>
      </c>
      <c r="AL24" s="66">
        <f>'All data '!AA24</f>
        <v>0.005392</v>
      </c>
      <c r="AM24" s="66">
        <f>'All data '!AB24</f>
        <v>0.010266</v>
      </c>
      <c r="AN24" s="66">
        <f>'All data '!AC24</f>
        <v>0.002034</v>
      </c>
      <c r="AO24" s="17">
        <f>'All data '!AD24</f>
        <v>-21495</v>
      </c>
      <c r="AP24" s="17">
        <f>'All data '!AE24</f>
        <v>20214</v>
      </c>
      <c r="AQ24" s="17">
        <f>'All data '!AF24</f>
        <v>112</v>
      </c>
      <c r="AR24" s="4"/>
    </row>
    <row r="25" spans="1:44" ht="12.75">
      <c r="A25" s="4"/>
      <c r="B25" s="4"/>
      <c r="C25" s="4"/>
      <c r="D25" s="9" t="str">
        <f>'All data '!D25</f>
        <v>arr96114a-1tr-9</v>
      </c>
      <c r="E25" s="2">
        <f>'All data '!E25</f>
        <v>16897</v>
      </c>
      <c r="F25" s="2">
        <f>'All data '!F25</f>
        <v>13595</v>
      </c>
      <c r="G25" s="9">
        <f>'All data '!G25</f>
        <v>6555</v>
      </c>
      <c r="H25" s="9">
        <f>'All data '!H25</f>
        <v>2454</v>
      </c>
      <c r="I25" s="91">
        <f t="shared" si="7"/>
        <v>2474.23</v>
      </c>
      <c r="J25" s="91">
        <f t="shared" si="8"/>
        <v>2433.77</v>
      </c>
      <c r="K25" s="81">
        <f t="shared" si="9"/>
        <v>2443.8154</v>
      </c>
      <c r="L25" s="3">
        <f t="shared" si="15"/>
        <v>2443.8153998008374</v>
      </c>
      <c r="M25" s="80">
        <f t="shared" si="0"/>
        <v>901.4146949681194</v>
      </c>
      <c r="N25" s="80">
        <f t="shared" si="1"/>
        <v>1411.936872804637</v>
      </c>
      <c r="O25" s="80">
        <f t="shared" si="2"/>
        <v>130.46383202808096</v>
      </c>
      <c r="P25" s="8">
        <f t="shared" si="16"/>
        <v>1442112116.7961745</v>
      </c>
      <c r="Q25" s="153">
        <f>'All data '!O25</f>
        <v>1431.5081617542671</v>
      </c>
      <c r="R25" s="157">
        <v>1442.1121167961746</v>
      </c>
      <c r="S25" s="16">
        <f t="shared" si="3"/>
        <v>-1.9916251403628848E-07</v>
      </c>
      <c r="T25" s="81">
        <f t="shared" si="10"/>
        <v>2403.3554</v>
      </c>
      <c r="U25" s="3">
        <f t="shared" si="17"/>
        <v>2403.3553998310604</v>
      </c>
      <c r="V25" s="80">
        <f t="shared" si="4"/>
        <v>887.673016692625</v>
      </c>
      <c r="W25" s="80">
        <f t="shared" si="5"/>
        <v>1388.77813844288</v>
      </c>
      <c r="X25" s="80">
        <f t="shared" si="6"/>
        <v>126.90424469555533</v>
      </c>
      <c r="Y25" s="82">
        <f t="shared" si="11"/>
        <v>1420882546.1943946</v>
      </c>
      <c r="Z25" s="16">
        <f t="shared" si="12"/>
        <v>-10.603955041907511</v>
      </c>
      <c r="AA25" s="164">
        <v>1420.8825461943945</v>
      </c>
      <c r="AB25" s="16">
        <f t="shared" si="13"/>
        <v>-1.689395503490232E-07</v>
      </c>
      <c r="AC25" s="16" t="str">
        <f>'All data '!S25</f>
        <v>session 2</v>
      </c>
      <c r="AD25" s="16">
        <f t="shared" si="14"/>
        <v>10.625615559872585</v>
      </c>
      <c r="AE25" s="2" t="str">
        <f>'All data '!T25</f>
        <v>low Th outer core</v>
      </c>
      <c r="AF25" s="2">
        <f>'All data '!U25</f>
        <v>0</v>
      </c>
      <c r="AG25" s="63">
        <f>'All data '!V25</f>
        <v>1.6897</v>
      </c>
      <c r="AH25" s="63">
        <f>'All data '!X25</f>
        <v>0.6555</v>
      </c>
      <c r="AI25" s="63">
        <f>'All data '!W25</f>
        <v>1.3595</v>
      </c>
      <c r="AJ25" s="63">
        <f>'All data '!Y25</f>
        <v>0.2454</v>
      </c>
      <c r="AK25" s="66">
        <f>'All data '!Z25</f>
        <v>0.003392</v>
      </c>
      <c r="AL25" s="66">
        <f>'All data '!AA25</f>
        <v>0.005339</v>
      </c>
      <c r="AM25" s="66">
        <f>'All data '!AB25</f>
        <v>0.010479</v>
      </c>
      <c r="AN25" s="66">
        <f>'All data '!AC25</f>
        <v>0.002023</v>
      </c>
      <c r="AO25" s="17">
        <f>'All data '!AD25</f>
        <v>-21494</v>
      </c>
      <c r="AP25" s="17">
        <f>'All data '!AE25</f>
        <v>20211</v>
      </c>
      <c r="AQ25" s="17">
        <f>'All data '!AF25</f>
        <v>112</v>
      </c>
      <c r="AR25" s="4"/>
    </row>
    <row r="26" spans="1:44" ht="12.75">
      <c r="A26" s="4"/>
      <c r="B26" s="4"/>
      <c r="C26" s="4"/>
      <c r="D26" s="9" t="str">
        <f>'All data '!D26</f>
        <v>arr96114a-1tr-14</v>
      </c>
      <c r="E26" s="2">
        <f>'All data '!E26</f>
        <v>16955</v>
      </c>
      <c r="F26" s="2">
        <f>'All data '!F26</f>
        <v>11027</v>
      </c>
      <c r="G26" s="9">
        <f>'All data '!G26</f>
        <v>6124.000000000001</v>
      </c>
      <c r="H26" s="9">
        <f>'All data '!H26</f>
        <v>2267</v>
      </c>
      <c r="I26" s="91">
        <f t="shared" si="7"/>
        <v>2286.92</v>
      </c>
      <c r="J26" s="91">
        <f t="shared" si="8"/>
        <v>2247.08</v>
      </c>
      <c r="K26" s="81">
        <f t="shared" si="9"/>
        <v>2256.4010000000003</v>
      </c>
      <c r="L26" s="3">
        <f t="shared" si="15"/>
        <v>2256.4009998951747</v>
      </c>
      <c r="M26" s="80">
        <f t="shared" si="0"/>
        <v>757.0195678372199</v>
      </c>
      <c r="N26" s="80">
        <f t="shared" si="1"/>
        <v>1369.5162432050627</v>
      </c>
      <c r="O26" s="80">
        <f t="shared" si="2"/>
        <v>129.8651888528922</v>
      </c>
      <c r="P26" s="8">
        <f t="shared" si="16"/>
        <v>1491311531.160995</v>
      </c>
      <c r="Q26" s="153">
        <f>'All data '!O26</f>
        <v>1479.7257688104066</v>
      </c>
      <c r="R26" s="157">
        <v>1491.311531160995</v>
      </c>
      <c r="S26" s="16">
        <f t="shared" si="3"/>
        <v>-1.0482563084224239E-07</v>
      </c>
      <c r="T26" s="81">
        <f t="shared" si="10"/>
        <v>2216.561</v>
      </c>
      <c r="U26" s="3">
        <f t="shared" si="17"/>
        <v>2216.5609998769155</v>
      </c>
      <c r="V26" s="80">
        <f t="shared" si="4"/>
        <v>744.8106634321756</v>
      </c>
      <c r="W26" s="80">
        <f t="shared" si="5"/>
        <v>1345.695881745357</v>
      </c>
      <c r="X26" s="80">
        <f t="shared" si="6"/>
        <v>126.0544546993828</v>
      </c>
      <c r="Y26" s="82">
        <f t="shared" si="11"/>
        <v>1468112813.3854518</v>
      </c>
      <c r="Z26" s="16">
        <f t="shared" si="12"/>
        <v>-11.585762350588311</v>
      </c>
      <c r="AA26" s="164">
        <v>1468.1128133854518</v>
      </c>
      <c r="AB26" s="16">
        <f t="shared" si="13"/>
        <v>-1.230846464750357E-07</v>
      </c>
      <c r="AC26" s="16" t="str">
        <f>'All data '!S26</f>
        <v>session 2</v>
      </c>
      <c r="AD26" s="16">
        <f t="shared" si="14"/>
        <v>11.612955424954862</v>
      </c>
      <c r="AE26" s="2" t="str">
        <f>'All data '!T26</f>
        <v>low Th outer core</v>
      </c>
      <c r="AF26" s="2">
        <f>'All data '!U26</f>
        <v>0</v>
      </c>
      <c r="AG26" s="63">
        <f>'All data '!V26</f>
        <v>1.6955</v>
      </c>
      <c r="AH26" s="63">
        <f>'All data '!X26</f>
        <v>0.6124</v>
      </c>
      <c r="AI26" s="63">
        <f>'All data '!W26</f>
        <v>1.1027</v>
      </c>
      <c r="AJ26" s="63">
        <f>'All data '!Y26</f>
        <v>0.2267</v>
      </c>
      <c r="AK26" s="66">
        <f>'All data '!Z26</f>
        <v>0.003391</v>
      </c>
      <c r="AL26" s="66">
        <f>'All data '!AA26</f>
        <v>0.005241</v>
      </c>
      <c r="AM26" s="66">
        <f>'All data '!AB26</f>
        <v>0.009638</v>
      </c>
      <c r="AN26" s="66">
        <f>'All data '!AC26</f>
        <v>0.001992</v>
      </c>
      <c r="AO26" s="17">
        <f>'All data '!AD26</f>
        <v>-21531</v>
      </c>
      <c r="AP26" s="17">
        <f>'All data '!AE26</f>
        <v>20182</v>
      </c>
      <c r="AQ26" s="17">
        <f>'All data '!AF26</f>
        <v>112</v>
      </c>
      <c r="AR26" s="4"/>
    </row>
    <row r="27" spans="1:44" ht="12.75">
      <c r="A27" s="4"/>
      <c r="B27" s="4"/>
      <c r="C27" s="4"/>
      <c r="D27" s="9" t="str">
        <f>'All data '!D27</f>
        <v>arr96114a-1tr-15</v>
      </c>
      <c r="E27" s="2">
        <f>'All data '!E27</f>
        <v>16274</v>
      </c>
      <c r="F27" s="2">
        <f>'All data '!F27</f>
        <v>12525</v>
      </c>
      <c r="G27" s="9">
        <f>'All data '!G27</f>
        <v>6018</v>
      </c>
      <c r="H27" s="9">
        <f>'All data '!H27</f>
        <v>2353</v>
      </c>
      <c r="I27" s="91">
        <f t="shared" si="7"/>
        <v>2373.15</v>
      </c>
      <c r="J27" s="91">
        <f t="shared" si="8"/>
        <v>2332.85</v>
      </c>
      <c r="K27" s="81">
        <f t="shared" si="9"/>
        <v>2343.8568</v>
      </c>
      <c r="L27" s="3">
        <f t="shared" si="15"/>
        <v>2343.8568002050124</v>
      </c>
      <c r="M27" s="80">
        <f t="shared" si="0"/>
        <v>863.424717709028</v>
      </c>
      <c r="N27" s="80">
        <f t="shared" si="1"/>
        <v>1351.8387562451444</v>
      </c>
      <c r="O27" s="80">
        <f t="shared" si="2"/>
        <v>128.59332625084033</v>
      </c>
      <c r="P27" s="8">
        <f t="shared" si="16"/>
        <v>1497271535.6207767</v>
      </c>
      <c r="Q27" s="153">
        <f>'All data '!O27</f>
        <v>1485.9022652034344</v>
      </c>
      <c r="R27" s="157">
        <v>1497.2715356207766</v>
      </c>
      <c r="S27" s="16">
        <f t="shared" si="3"/>
        <v>2.0501238395809196E-07</v>
      </c>
      <c r="T27" s="81">
        <f t="shared" si="10"/>
        <v>2303.5568</v>
      </c>
      <c r="U27" s="3">
        <f t="shared" si="17"/>
        <v>2303.5568001801203</v>
      </c>
      <c r="V27" s="80">
        <f t="shared" si="4"/>
        <v>849.8130296252378</v>
      </c>
      <c r="W27" s="80">
        <f t="shared" si="5"/>
        <v>1328.8474462894787</v>
      </c>
      <c r="X27" s="80">
        <f t="shared" si="6"/>
        <v>124.89632426540348</v>
      </c>
      <c r="Y27" s="82">
        <f t="shared" si="11"/>
        <v>1474507660.9909036</v>
      </c>
      <c r="Z27" s="16">
        <f t="shared" si="12"/>
        <v>-11.36927041734225</v>
      </c>
      <c r="AA27" s="164">
        <v>1474.5076609909036</v>
      </c>
      <c r="AB27" s="16">
        <f t="shared" si="13"/>
        <v>1.8012042346526869E-07</v>
      </c>
      <c r="AC27" s="16" t="str">
        <f>'All data '!S27</f>
        <v>session 2</v>
      </c>
      <c r="AD27" s="16">
        <f t="shared" si="14"/>
        <v>11.394604212530794</v>
      </c>
      <c r="AE27" s="2" t="str">
        <f>'All data '!T27</f>
        <v>low Th outer core</v>
      </c>
      <c r="AF27" s="2">
        <f>'All data '!U27</f>
        <v>0</v>
      </c>
      <c r="AG27" s="63">
        <f>'All data '!V27</f>
        <v>1.6274</v>
      </c>
      <c r="AH27" s="63">
        <f>'All data '!X27</f>
        <v>0.6018</v>
      </c>
      <c r="AI27" s="63">
        <f>'All data '!W27</f>
        <v>1.2525</v>
      </c>
      <c r="AJ27" s="63">
        <f>'All data '!Y27</f>
        <v>0.2353</v>
      </c>
      <c r="AK27" s="66">
        <f>'All data '!Z27</f>
        <v>0.003296</v>
      </c>
      <c r="AL27" s="66">
        <f>'All data '!AA27</f>
        <v>0.005222</v>
      </c>
      <c r="AM27" s="66">
        <f>'All data '!AB27</f>
        <v>0.010097</v>
      </c>
      <c r="AN27" s="66">
        <f>'All data '!AC27</f>
        <v>0.002015</v>
      </c>
      <c r="AO27" s="17">
        <f>'All data '!AD27</f>
        <v>-21537</v>
      </c>
      <c r="AP27" s="17">
        <f>'All data '!AE27</f>
        <v>20171</v>
      </c>
      <c r="AQ27" s="17">
        <f>'All data '!AF27</f>
        <v>112</v>
      </c>
      <c r="AR27" s="4"/>
    </row>
    <row r="28" spans="1:44" ht="12.75">
      <c r="A28" s="4"/>
      <c r="B28" s="4"/>
      <c r="C28" s="4"/>
      <c r="D28" s="9" t="str">
        <f>'All data '!D28</f>
        <v>arr96114a-1tr-16</v>
      </c>
      <c r="E28" s="2">
        <f>'All data '!E28</f>
        <v>16377</v>
      </c>
      <c r="F28" s="2">
        <f>'All data '!F28</f>
        <v>17037</v>
      </c>
      <c r="G28" s="9">
        <f>'All data '!G28</f>
        <v>6465.999999999999</v>
      </c>
      <c r="H28" s="9">
        <f>'All data '!H28</f>
        <v>2658</v>
      </c>
      <c r="I28" s="91">
        <f t="shared" si="7"/>
        <v>2678.64</v>
      </c>
      <c r="J28" s="91">
        <f t="shared" si="8"/>
        <v>2637.36</v>
      </c>
      <c r="K28" s="81">
        <f t="shared" si="9"/>
        <v>2649.1614</v>
      </c>
      <c r="L28" s="3">
        <f t="shared" si="15"/>
        <v>2649.161399692237</v>
      </c>
      <c r="M28" s="80">
        <f t="shared" si="0"/>
        <v>1128.8729605775725</v>
      </c>
      <c r="N28" s="80">
        <f t="shared" si="1"/>
        <v>1391.753042015949</v>
      </c>
      <c r="O28" s="80">
        <f t="shared" si="2"/>
        <v>128.53539709871507</v>
      </c>
      <c r="P28" s="8">
        <f t="shared" si="16"/>
        <v>1441171857.9112878</v>
      </c>
      <c r="Q28" s="153">
        <f>'All data '!O28</f>
        <v>1431.1248649609556</v>
      </c>
      <c r="R28" s="157">
        <v>1441.1718579112878</v>
      </c>
      <c r="S28" s="16">
        <f t="shared" si="3"/>
        <v>-3.077630026382394E-07</v>
      </c>
      <c r="T28" s="81">
        <f t="shared" si="10"/>
        <v>2607.8814</v>
      </c>
      <c r="U28" s="3">
        <f t="shared" si="17"/>
        <v>2607.881399694703</v>
      </c>
      <c r="V28" s="80">
        <f t="shared" si="4"/>
        <v>1112.55882506291</v>
      </c>
      <c r="W28" s="80">
        <f t="shared" si="5"/>
        <v>1370.1123732904985</v>
      </c>
      <c r="X28" s="80">
        <f t="shared" si="6"/>
        <v>125.21020134129398</v>
      </c>
      <c r="Y28" s="82">
        <f t="shared" si="11"/>
        <v>1421059648.2144082</v>
      </c>
      <c r="Z28" s="16">
        <f t="shared" si="12"/>
        <v>-10.046992950332196</v>
      </c>
      <c r="AA28" s="164">
        <v>1421.059648214408</v>
      </c>
      <c r="AB28" s="16">
        <f t="shared" si="13"/>
        <v>-3.05297362501733E-07</v>
      </c>
      <c r="AC28" s="16" t="str">
        <f>'All data '!S28</f>
        <v>session 2</v>
      </c>
      <c r="AD28" s="16">
        <f t="shared" si="14"/>
        <v>10.065216746547549</v>
      </c>
      <c r="AE28" s="2" t="str">
        <f>'All data '!T28</f>
        <v>low Th outer core</v>
      </c>
      <c r="AF28" s="2">
        <f>'All data '!U28</f>
        <v>0</v>
      </c>
      <c r="AG28" s="63">
        <f>'All data '!V28</f>
        <v>1.6377</v>
      </c>
      <c r="AH28" s="63">
        <f>'All data '!X28</f>
        <v>0.6466</v>
      </c>
      <c r="AI28" s="63">
        <f>'All data '!W28</f>
        <v>1.7037</v>
      </c>
      <c r="AJ28" s="63">
        <f>'All data '!Y28</f>
        <v>0.2658</v>
      </c>
      <c r="AK28" s="66">
        <f>'All data '!Z28</f>
        <v>0.003322</v>
      </c>
      <c r="AL28" s="66">
        <f>'All data '!AA28</f>
        <v>0.005327</v>
      </c>
      <c r="AM28" s="66">
        <f>'All data '!AB28</f>
        <v>0.0116</v>
      </c>
      <c r="AN28" s="66">
        <f>'All data '!AC28</f>
        <v>0.002064</v>
      </c>
      <c r="AO28" s="17">
        <f>'All data '!AD28</f>
        <v>-21530</v>
      </c>
      <c r="AP28" s="17">
        <f>'All data '!AE28</f>
        <v>20174</v>
      </c>
      <c r="AQ28" s="17">
        <f>'All data '!AF28</f>
        <v>112</v>
      </c>
      <c r="AR28" s="4"/>
    </row>
    <row r="29" spans="1:44" ht="12.75">
      <c r="A29" s="4"/>
      <c r="B29" s="4"/>
      <c r="C29" s="4"/>
      <c r="D29" s="9" t="str">
        <f>'All data '!D29</f>
        <v>arr96114a-1tr-17</v>
      </c>
      <c r="E29" s="2">
        <f>'All data '!E29</f>
        <v>16972</v>
      </c>
      <c r="F29" s="2">
        <f>'All data '!F29</f>
        <v>15148</v>
      </c>
      <c r="G29" s="9">
        <f>'All data '!G29</f>
        <v>6810.000000000001</v>
      </c>
      <c r="H29" s="9">
        <f>'All data '!H29</f>
        <v>2596</v>
      </c>
      <c r="I29" s="91">
        <f t="shared" si="7"/>
        <v>2616.47</v>
      </c>
      <c r="J29" s="91">
        <f t="shared" si="8"/>
        <v>2575.53</v>
      </c>
      <c r="K29" s="81">
        <f t="shared" si="9"/>
        <v>2585.9204</v>
      </c>
      <c r="L29" s="3">
        <f t="shared" si="15"/>
        <v>2585.920399607582</v>
      </c>
      <c r="M29" s="80">
        <f t="shared" si="0"/>
        <v>996.9729532986859</v>
      </c>
      <c r="N29" s="80">
        <f t="shared" si="1"/>
        <v>1455.2079911097992</v>
      </c>
      <c r="O29" s="80">
        <f t="shared" si="2"/>
        <v>133.73945519909688</v>
      </c>
      <c r="P29" s="8">
        <f t="shared" si="16"/>
        <v>1431836365.23533</v>
      </c>
      <c r="Q29" s="153">
        <f>'All data '!O29</f>
        <v>1421.73734079507</v>
      </c>
      <c r="R29" s="157">
        <v>1431.83636523533</v>
      </c>
      <c r="S29" s="16">
        <f t="shared" si="3"/>
        <v>-3.924178599845618E-07</v>
      </c>
      <c r="T29" s="81">
        <f t="shared" si="10"/>
        <v>2544.9804000000004</v>
      </c>
      <c r="U29" s="3">
        <f t="shared" si="17"/>
        <v>2544.9803997708677</v>
      </c>
      <c r="V29" s="80">
        <f t="shared" si="4"/>
        <v>982.3986616984246</v>
      </c>
      <c r="W29" s="80">
        <f t="shared" si="5"/>
        <v>1432.3302809594718</v>
      </c>
      <c r="X29" s="80">
        <f t="shared" si="6"/>
        <v>130.25145711297154</v>
      </c>
      <c r="Y29" s="82">
        <f t="shared" si="11"/>
        <v>1411619085.406082</v>
      </c>
      <c r="Z29" s="16">
        <f t="shared" si="12"/>
        <v>-10.09902444026011</v>
      </c>
      <c r="AA29" s="164">
        <v>1411.619085406082</v>
      </c>
      <c r="AB29" s="16">
        <f t="shared" si="13"/>
        <v>-2.291326381964609E-07</v>
      </c>
      <c r="AC29" s="16" t="str">
        <f>'All data '!S29</f>
        <v>session 2</v>
      </c>
      <c r="AD29" s="16">
        <f t="shared" si="14"/>
        <v>10.118255388988018</v>
      </c>
      <c r="AE29" s="2" t="str">
        <f>'All data '!T29</f>
        <v>low Th outer core2</v>
      </c>
      <c r="AF29" s="2">
        <f>'All data '!U29</f>
        <v>0</v>
      </c>
      <c r="AG29" s="63">
        <f>'All data '!V29</f>
        <v>1.6972</v>
      </c>
      <c r="AH29" s="63">
        <f>'All data '!X29</f>
        <v>0.681</v>
      </c>
      <c r="AI29" s="63">
        <f>'All data '!W29</f>
        <v>1.5148</v>
      </c>
      <c r="AJ29" s="63">
        <f>'All data '!Y29</f>
        <v>0.2596</v>
      </c>
      <c r="AK29" s="66">
        <f>'All data '!Z29</f>
        <v>0.003403</v>
      </c>
      <c r="AL29" s="66">
        <f>'All data '!AA29</f>
        <v>0.005379</v>
      </c>
      <c r="AM29" s="66">
        <f>'All data '!AB29</f>
        <v>0.010997</v>
      </c>
      <c r="AN29" s="66">
        <f>'All data '!AC29</f>
        <v>0.002047</v>
      </c>
      <c r="AO29" s="17">
        <f>'All data '!AD29</f>
        <v>-21507</v>
      </c>
      <c r="AP29" s="17">
        <f>'All data '!AE29</f>
        <v>20173</v>
      </c>
      <c r="AQ29" s="17">
        <f>'All data '!AF29</f>
        <v>112</v>
      </c>
      <c r="AR29" s="4"/>
    </row>
    <row r="30" spans="1:44" ht="12.75">
      <c r="A30" s="4"/>
      <c r="B30" s="4"/>
      <c r="C30" s="4"/>
      <c r="D30" s="9" t="str">
        <f>'All data '!D30</f>
        <v>arr96114a-1tr-18</v>
      </c>
      <c r="E30" s="2">
        <f>'All data '!E30</f>
        <v>17011</v>
      </c>
      <c r="F30" s="2">
        <f>'All data '!F30</f>
        <v>24067</v>
      </c>
      <c r="G30" s="9">
        <f>'All data '!G30</f>
        <v>5888</v>
      </c>
      <c r="H30" s="9">
        <f>'All data '!H30</f>
        <v>2945</v>
      </c>
      <c r="I30" s="91">
        <f t="shared" si="7"/>
        <v>2966.16</v>
      </c>
      <c r="J30" s="91">
        <f t="shared" si="8"/>
        <v>2923.84</v>
      </c>
      <c r="K30" s="81">
        <f t="shared" si="9"/>
        <v>2935.5402</v>
      </c>
      <c r="L30" s="3">
        <f t="shared" si="15"/>
        <v>2935.5401999142173</v>
      </c>
      <c r="M30" s="80">
        <f t="shared" si="0"/>
        <v>1572.7692970286184</v>
      </c>
      <c r="N30" s="80">
        <f t="shared" si="1"/>
        <v>1248.6056791871267</v>
      </c>
      <c r="O30" s="80">
        <f t="shared" si="2"/>
        <v>114.16522369847235</v>
      </c>
      <c r="P30" s="8">
        <f t="shared" si="16"/>
        <v>1422049624.9422555</v>
      </c>
      <c r="Q30" s="153">
        <f>'All data '!O30</f>
        <v>1412.7335574859808</v>
      </c>
      <c r="R30" s="157">
        <v>1422.0496249422556</v>
      </c>
      <c r="S30" s="16">
        <f t="shared" si="3"/>
        <v>-8.578263077652082E-08</v>
      </c>
      <c r="T30" s="81">
        <f t="shared" si="10"/>
        <v>2893.2202</v>
      </c>
      <c r="U30" s="3">
        <f t="shared" si="17"/>
        <v>2893.2201999475224</v>
      </c>
      <c r="V30" s="80">
        <f t="shared" si="4"/>
        <v>1551.423306935274</v>
      </c>
      <c r="W30" s="80">
        <f t="shared" si="5"/>
        <v>1230.3884461373307</v>
      </c>
      <c r="X30" s="80">
        <f t="shared" si="6"/>
        <v>111.40844687491752</v>
      </c>
      <c r="Y30" s="82">
        <f t="shared" si="11"/>
        <v>1403403941.224673</v>
      </c>
      <c r="Z30" s="16">
        <f t="shared" si="12"/>
        <v>-9.316067456274823</v>
      </c>
      <c r="AA30" s="164">
        <v>1403.403941224673</v>
      </c>
      <c r="AB30" s="16">
        <f t="shared" si="13"/>
        <v>-5.247784429229796E-08</v>
      </c>
      <c r="AC30" s="16" t="str">
        <f>'All data '!S30</f>
        <v>session 2</v>
      </c>
      <c r="AD30" s="16">
        <f t="shared" si="14"/>
        <v>9.32961626130782</v>
      </c>
      <c r="AE30" s="2" t="str">
        <f>'All data '!T30</f>
        <v>low Th outer core2</v>
      </c>
      <c r="AF30" s="2">
        <f>'All data '!U30</f>
        <v>0</v>
      </c>
      <c r="AG30" s="63">
        <f>'All data '!V30</f>
        <v>1.7011</v>
      </c>
      <c r="AH30" s="63">
        <f>'All data '!X30</f>
        <v>0.5888</v>
      </c>
      <c r="AI30" s="63">
        <f>'All data '!W30</f>
        <v>2.4067</v>
      </c>
      <c r="AJ30" s="63">
        <f>'All data '!Y30</f>
        <v>0.2945</v>
      </c>
      <c r="AK30" s="66">
        <f>'All data '!Z30</f>
        <v>0.003415</v>
      </c>
      <c r="AL30" s="66">
        <f>'All data '!AA30</f>
        <v>0.005274</v>
      </c>
      <c r="AM30" s="66">
        <f>'All data '!AB30</f>
        <v>0.013907</v>
      </c>
      <c r="AN30" s="66">
        <f>'All data '!AC30</f>
        <v>0.002116</v>
      </c>
      <c r="AO30" s="17">
        <f>'All data '!AD30</f>
        <v>-21515</v>
      </c>
      <c r="AP30" s="17">
        <f>'All data '!AE30</f>
        <v>20170</v>
      </c>
      <c r="AQ30" s="17">
        <f>'All data '!AF30</f>
        <v>112</v>
      </c>
      <c r="AR30" s="4"/>
    </row>
    <row r="31" spans="1:44" ht="12.75">
      <c r="A31" s="4"/>
      <c r="B31" s="4"/>
      <c r="C31" s="4"/>
      <c r="D31" s="9" t="str">
        <f>'All data '!D31</f>
        <v>arr96114a-1tr-19</v>
      </c>
      <c r="E31" s="2">
        <f>'All data '!E31</f>
        <v>16940</v>
      </c>
      <c r="F31" s="2">
        <f>'All data '!F31</f>
        <v>17436</v>
      </c>
      <c r="G31" s="9">
        <f>'All data '!G31</f>
        <v>6695</v>
      </c>
      <c r="H31" s="9">
        <f>'All data '!H31</f>
        <v>2713</v>
      </c>
      <c r="I31" s="91">
        <f t="shared" si="7"/>
        <v>2733.71</v>
      </c>
      <c r="J31" s="91">
        <f t="shared" si="8"/>
        <v>2692.29</v>
      </c>
      <c r="K31" s="81">
        <f t="shared" si="9"/>
        <v>2703.218</v>
      </c>
      <c r="L31" s="3">
        <f t="shared" si="15"/>
        <v>2703.217999996279</v>
      </c>
      <c r="M31" s="80">
        <f t="shared" si="0"/>
        <v>1145.025100849527</v>
      </c>
      <c r="N31" s="80">
        <f t="shared" si="1"/>
        <v>1427.2339667562326</v>
      </c>
      <c r="O31" s="80">
        <f t="shared" si="2"/>
        <v>130.95893239051915</v>
      </c>
      <c r="P31" s="8">
        <f t="shared" si="16"/>
        <v>1428784178.5752811</v>
      </c>
      <c r="Q31" s="153">
        <f>'All data '!O31</f>
        <v>1418.9814657074069</v>
      </c>
      <c r="R31" s="157">
        <v>1428.7841785752812</v>
      </c>
      <c r="S31" s="16">
        <f t="shared" si="3"/>
        <v>-3.7207428249530494E-09</v>
      </c>
      <c r="T31" s="81">
        <f t="shared" si="10"/>
        <v>2661.798</v>
      </c>
      <c r="U31" s="3">
        <f t="shared" si="17"/>
        <v>2661.7979999716076</v>
      </c>
      <c r="V31" s="80">
        <f t="shared" si="4"/>
        <v>1128.7449950877315</v>
      </c>
      <c r="W31" s="80">
        <f t="shared" si="5"/>
        <v>1405.413310288015</v>
      </c>
      <c r="X31" s="80">
        <f t="shared" si="6"/>
        <v>127.63969459586085</v>
      </c>
      <c r="Y31" s="82">
        <f t="shared" si="11"/>
        <v>1409161417.2687016</v>
      </c>
      <c r="Z31" s="16">
        <f t="shared" si="12"/>
        <v>-9.802712867874334</v>
      </c>
      <c r="AA31" s="164">
        <v>1409.1614172687016</v>
      </c>
      <c r="AB31" s="16">
        <f t="shared" si="13"/>
        <v>-2.8392150852596387E-08</v>
      </c>
      <c r="AC31" s="16" t="str">
        <f>'All data '!S31</f>
        <v>session 2</v>
      </c>
      <c r="AD31" s="16">
        <f t="shared" si="14"/>
        <v>9.820048438705271</v>
      </c>
      <c r="AE31" s="2" t="str">
        <f>'All data '!T31</f>
        <v>low Th outer core2</v>
      </c>
      <c r="AF31" s="2">
        <f>'All data '!U31</f>
        <v>0</v>
      </c>
      <c r="AG31" s="63">
        <f>'All data '!V31</f>
        <v>1.694</v>
      </c>
      <c r="AH31" s="63">
        <f>'All data '!X31</f>
        <v>0.6695</v>
      </c>
      <c r="AI31" s="63">
        <f>'All data '!W31</f>
        <v>1.7436</v>
      </c>
      <c r="AJ31" s="63">
        <f>'All data '!Y31</f>
        <v>0.2713</v>
      </c>
      <c r="AK31" s="66">
        <f>'All data '!Z31</f>
        <v>0.003404</v>
      </c>
      <c r="AL31" s="66">
        <f>'All data '!AA31</f>
        <v>0.005382</v>
      </c>
      <c r="AM31" s="66">
        <f>'All data '!AB31</f>
        <v>0.011699</v>
      </c>
      <c r="AN31" s="66">
        <f>'All data '!AC31</f>
        <v>0.002071</v>
      </c>
      <c r="AO31" s="17">
        <f>'All data '!AD31</f>
        <v>-21505</v>
      </c>
      <c r="AP31" s="17">
        <f>'All data '!AE31</f>
        <v>20178</v>
      </c>
      <c r="AQ31" s="17">
        <f>'All data '!AF31</f>
        <v>112</v>
      </c>
      <c r="AR31" s="4"/>
    </row>
    <row r="32" spans="1:44" ht="12.75">
      <c r="A32" s="4"/>
      <c r="B32" s="4"/>
      <c r="C32" s="4"/>
      <c r="D32" s="9" t="str">
        <f>'All data '!D32</f>
        <v>arr96114a-1tr-20</v>
      </c>
      <c r="E32" s="2">
        <f>'All data '!E32</f>
        <v>17269</v>
      </c>
      <c r="F32" s="2">
        <f>'All data '!F32</f>
        <v>16444</v>
      </c>
      <c r="G32" s="9">
        <f>'All data '!G32</f>
        <v>5620.000000000001</v>
      </c>
      <c r="H32" s="9">
        <f>'All data '!H32</f>
        <v>2395</v>
      </c>
      <c r="I32" s="91">
        <f t="shared" si="7"/>
        <v>2415.15</v>
      </c>
      <c r="J32" s="91">
        <f t="shared" si="8"/>
        <v>2374.85</v>
      </c>
      <c r="K32" s="81">
        <f t="shared" si="9"/>
        <v>2384.0658000000003</v>
      </c>
      <c r="L32" s="3">
        <f t="shared" si="15"/>
        <v>2384.065800339412</v>
      </c>
      <c r="M32" s="80">
        <f t="shared" si="0"/>
        <v>1078.2765812823957</v>
      </c>
      <c r="N32" s="80">
        <f t="shared" si="1"/>
        <v>1196.1514700891023</v>
      </c>
      <c r="O32" s="80">
        <f t="shared" si="2"/>
        <v>109.63774896791374</v>
      </c>
      <c r="P32" s="8">
        <f t="shared" si="16"/>
        <v>1426735474.0135498</v>
      </c>
      <c r="Q32" s="153">
        <f>'All data '!O32</f>
        <v>1415.894301460054</v>
      </c>
      <c r="R32" s="157">
        <v>1426.7354740135497</v>
      </c>
      <c r="S32" s="16">
        <f t="shared" si="3"/>
        <v>3.3941159927053377E-07</v>
      </c>
      <c r="T32" s="81">
        <f t="shared" si="10"/>
        <v>2343.7658</v>
      </c>
      <c r="U32" s="3">
        <f t="shared" si="17"/>
        <v>2343.76580021541</v>
      </c>
      <c r="V32" s="80">
        <f t="shared" si="4"/>
        <v>1061.2977624268492</v>
      </c>
      <c r="W32" s="80">
        <f t="shared" si="5"/>
        <v>1175.9025668910745</v>
      </c>
      <c r="X32" s="80">
        <f t="shared" si="6"/>
        <v>106.56547089748608</v>
      </c>
      <c r="Y32" s="82">
        <f t="shared" si="11"/>
        <v>1405032655.9713595</v>
      </c>
      <c r="Z32" s="16">
        <f t="shared" si="12"/>
        <v>-10.841172553495653</v>
      </c>
      <c r="AA32" s="164">
        <v>1405.0326559713594</v>
      </c>
      <c r="AB32" s="16">
        <f t="shared" si="13"/>
        <v>2.1540972738876007E-07</v>
      </c>
      <c r="AC32" s="16" t="str">
        <f>'All data '!S32</f>
        <v>session 2</v>
      </c>
      <c r="AD32" s="16">
        <f t="shared" si="14"/>
        <v>10.861645488694649</v>
      </c>
      <c r="AE32" s="2" t="str">
        <f>'All data '!T32</f>
        <v>low Th outer core2</v>
      </c>
      <c r="AF32" s="2">
        <f>'All data '!U32</f>
        <v>0</v>
      </c>
      <c r="AG32" s="63">
        <f>'All data '!V32</f>
        <v>1.7269</v>
      </c>
      <c r="AH32" s="63">
        <f>'All data '!X32</f>
        <v>0.562</v>
      </c>
      <c r="AI32" s="63">
        <f>'All data '!W32</f>
        <v>1.6444</v>
      </c>
      <c r="AJ32" s="63">
        <f>'All data '!Y32</f>
        <v>0.2395</v>
      </c>
      <c r="AK32" s="66">
        <f>'All data '!Z32</f>
        <v>0.003443</v>
      </c>
      <c r="AL32" s="66">
        <f>'All data '!AA32</f>
        <v>0.005188</v>
      </c>
      <c r="AM32" s="66">
        <f>'All data '!AB32</f>
        <v>0.01139</v>
      </c>
      <c r="AN32" s="66">
        <f>'All data '!AC32</f>
        <v>0.002015</v>
      </c>
      <c r="AO32" s="17">
        <f>'All data '!AD32</f>
        <v>-21504</v>
      </c>
      <c r="AP32" s="17">
        <f>'All data '!AE32</f>
        <v>20173</v>
      </c>
      <c r="AQ32" s="17">
        <f>'All data '!AF32</f>
        <v>112</v>
      </c>
      <c r="AR32" s="4"/>
    </row>
    <row r="33" spans="1:44" ht="12.75">
      <c r="A33" s="4"/>
      <c r="B33" s="4"/>
      <c r="C33" s="4"/>
      <c r="D33" s="9" t="str">
        <f>'All data '!D33</f>
        <v>arr96114a-1tr-5</v>
      </c>
      <c r="E33" s="2">
        <f>'All data '!E33</f>
        <v>17239</v>
      </c>
      <c r="F33" s="2">
        <f>'All data '!F33</f>
        <v>11162</v>
      </c>
      <c r="G33" s="9">
        <f>'All data '!G33</f>
        <v>5528</v>
      </c>
      <c r="H33" s="9">
        <f>'All data '!H33</f>
        <v>2031</v>
      </c>
      <c r="I33" s="91">
        <f t="shared" si="7"/>
        <v>2050.39</v>
      </c>
      <c r="J33" s="91">
        <f t="shared" si="8"/>
        <v>2011.61</v>
      </c>
      <c r="K33" s="81">
        <f t="shared" si="9"/>
        <v>2019.3598</v>
      </c>
      <c r="L33" s="3">
        <f t="shared" si="15"/>
        <v>2019.3597994043835</v>
      </c>
      <c r="M33" s="80">
        <f t="shared" si="0"/>
        <v>732.931603149263</v>
      </c>
      <c r="N33" s="80">
        <f t="shared" si="1"/>
        <v>1178.3175319071606</v>
      </c>
      <c r="O33" s="80">
        <f t="shared" si="2"/>
        <v>108.11066434795968</v>
      </c>
      <c r="P33" s="8">
        <f t="shared" si="16"/>
        <v>1428635799.2988098</v>
      </c>
      <c r="Q33" s="153">
        <f>'All data '!O33</f>
        <v>1416.4412370619707</v>
      </c>
      <c r="R33" s="157">
        <v>1428.6357992988098</v>
      </c>
      <c r="S33" s="16">
        <f t="shared" si="3"/>
        <v>-5.956164841336431E-07</v>
      </c>
      <c r="T33" s="81">
        <f t="shared" si="10"/>
        <v>1980.5798</v>
      </c>
      <c r="U33" s="3">
        <f t="shared" si="17"/>
        <v>1980.579799563525</v>
      </c>
      <c r="V33" s="80">
        <f t="shared" si="4"/>
        <v>719.9644497493935</v>
      </c>
      <c r="W33" s="80">
        <f t="shared" si="5"/>
        <v>1155.9065542943474</v>
      </c>
      <c r="X33" s="80">
        <f t="shared" si="6"/>
        <v>104.70879551978423</v>
      </c>
      <c r="Y33" s="82">
        <f t="shared" si="11"/>
        <v>1404217968.2835557</v>
      </c>
      <c r="Z33" s="16">
        <f t="shared" si="12"/>
        <v>-12.194562236839147</v>
      </c>
      <c r="AA33" s="164">
        <v>1404.2179682835558</v>
      </c>
      <c r="AB33" s="16">
        <f t="shared" si="13"/>
        <v>-4.3647492020681966E-07</v>
      </c>
      <c r="AC33" s="16" t="str">
        <f>'All data '!S33</f>
        <v>session 2</v>
      </c>
      <c r="AD33" s="16">
        <f t="shared" si="14"/>
        <v>12.223268778414877</v>
      </c>
      <c r="AE33" s="2" t="str">
        <f>'All data '!T33</f>
        <v>low Th outer rim</v>
      </c>
      <c r="AF33" s="2">
        <f>'All data '!U33</f>
        <v>0</v>
      </c>
      <c r="AG33" s="63">
        <f>'All data '!V33</f>
        <v>1.7239</v>
      </c>
      <c r="AH33" s="63">
        <f>'All data '!X33</f>
        <v>0.5528</v>
      </c>
      <c r="AI33" s="63">
        <f>'All data '!W33</f>
        <v>1.1162</v>
      </c>
      <c r="AJ33" s="63">
        <f>'All data '!Y33</f>
        <v>0.2031</v>
      </c>
      <c r="AK33" s="66">
        <f>'All data '!Z33</f>
        <v>0.003433</v>
      </c>
      <c r="AL33" s="66">
        <f>'All data '!AA33</f>
        <v>0.005159</v>
      </c>
      <c r="AM33" s="66">
        <f>'All data '!AB33</f>
        <v>0.009702</v>
      </c>
      <c r="AN33" s="66">
        <f>'All data '!AC33</f>
        <v>0.001939</v>
      </c>
      <c r="AO33" s="17">
        <f>'All data '!AD33</f>
        <v>-21497</v>
      </c>
      <c r="AP33" s="17">
        <f>'All data '!AE33</f>
        <v>20229</v>
      </c>
      <c r="AQ33" s="17">
        <f>'All data '!AF33</f>
        <v>112</v>
      </c>
      <c r="AR33" s="4"/>
    </row>
    <row r="34" spans="1:44" ht="12.75">
      <c r="A34" s="4"/>
      <c r="B34" s="4"/>
      <c r="C34" s="4"/>
      <c r="D34" s="11" t="str">
        <f>'All data '!D34</f>
        <v>arr96114a-1tr-6</v>
      </c>
      <c r="E34" s="2">
        <f>'All data '!E34</f>
        <v>16402</v>
      </c>
      <c r="F34" s="2">
        <f>'All data '!F34</f>
        <v>20701</v>
      </c>
      <c r="G34" s="11">
        <f>'All data '!G34</f>
        <v>6245.000000000001</v>
      </c>
      <c r="H34" s="11">
        <f>'All data '!H34</f>
        <v>2795.0000000000005</v>
      </c>
      <c r="I34" s="91">
        <f t="shared" si="7"/>
        <v>2815.7800000000007</v>
      </c>
      <c r="J34" s="91">
        <f t="shared" si="8"/>
        <v>2774.2200000000003</v>
      </c>
      <c r="K34" s="81">
        <f t="shared" si="9"/>
        <v>2786.2564000000007</v>
      </c>
      <c r="L34" s="3">
        <f t="shared" si="15"/>
        <v>2786.2564000030807</v>
      </c>
      <c r="M34" s="80">
        <f t="shared" si="0"/>
        <v>1347.4059502328491</v>
      </c>
      <c r="N34" s="80">
        <f t="shared" si="1"/>
        <v>1318.627880497849</v>
      </c>
      <c r="O34" s="80">
        <f t="shared" si="2"/>
        <v>120.22256927238237</v>
      </c>
      <c r="P34" s="8">
        <f t="shared" si="16"/>
        <v>1416571076.0052283</v>
      </c>
      <c r="Q34" s="153">
        <f>'All data '!O34</f>
        <v>1407.0277747795546</v>
      </c>
      <c r="R34" s="157">
        <v>1416.5710760052282</v>
      </c>
      <c r="S34" s="16">
        <f t="shared" si="3"/>
        <v>3.0800038075540215E-09</v>
      </c>
      <c r="T34" s="81">
        <f t="shared" si="10"/>
        <v>2744.6964000000003</v>
      </c>
      <c r="U34" s="3">
        <f t="shared" si="17"/>
        <v>2744.6963994854063</v>
      </c>
      <c r="V34" s="80">
        <f t="shared" si="4"/>
        <v>1328.6015525764126</v>
      </c>
      <c r="W34" s="80">
        <f t="shared" si="5"/>
        <v>1298.8509457702476</v>
      </c>
      <c r="X34" s="80">
        <f t="shared" si="6"/>
        <v>117.24390113874621</v>
      </c>
      <c r="Y34" s="82">
        <f t="shared" si="11"/>
        <v>1397469258.8115852</v>
      </c>
      <c r="Z34" s="16">
        <f t="shared" si="12"/>
        <v>-9.543301225673531</v>
      </c>
      <c r="AA34" s="164">
        <v>1397.4692588115852</v>
      </c>
      <c r="AB34" s="16">
        <f t="shared" si="13"/>
        <v>-5.145939212525263E-07</v>
      </c>
      <c r="AC34" s="16" t="str">
        <f>'All data '!S34</f>
        <v>session 2</v>
      </c>
      <c r="AD34" s="16">
        <f t="shared" si="14"/>
        <v>9.55851596796947</v>
      </c>
      <c r="AE34" s="2" t="str">
        <f>'All data '!T34</f>
        <v>low Th outer rim</v>
      </c>
      <c r="AF34" s="2">
        <f>'All data '!U34</f>
        <v>0</v>
      </c>
      <c r="AG34" s="63">
        <f>'All data '!V34</f>
        <v>1.6402</v>
      </c>
      <c r="AH34" s="63">
        <f>'All data '!X34</f>
        <v>0.6245</v>
      </c>
      <c r="AI34" s="63">
        <f>'All data '!W34</f>
        <v>2.0701</v>
      </c>
      <c r="AJ34" s="63">
        <f>'All data '!Y34</f>
        <v>0.2795</v>
      </c>
      <c r="AK34" s="66">
        <f>'All data '!Z34</f>
        <v>0.003326</v>
      </c>
      <c r="AL34" s="66">
        <f>'All data '!AA34</f>
        <v>0.005309</v>
      </c>
      <c r="AM34" s="66">
        <f>'All data '!AB34</f>
        <v>0.012811</v>
      </c>
      <c r="AN34" s="66">
        <f>'All data '!AC34</f>
        <v>0.002078</v>
      </c>
      <c r="AO34" s="17">
        <f>'All data '!AD34</f>
        <v>-21489</v>
      </c>
      <c r="AP34" s="17">
        <f>'All data '!AE34</f>
        <v>20230</v>
      </c>
      <c r="AQ34" s="17">
        <f>'All data '!AF34</f>
        <v>112</v>
      </c>
      <c r="AR34" s="4"/>
    </row>
    <row r="35" spans="1:44" ht="12.75">
      <c r="A35" s="4"/>
      <c r="B35" s="4"/>
      <c r="C35" s="4"/>
      <c r="D35" s="11">
        <f>'All data '!D35</f>
        <v>0</v>
      </c>
      <c r="E35" s="2">
        <f>'All data '!E35</f>
        <v>0</v>
      </c>
      <c r="F35" s="2">
        <f>'All data '!F35</f>
        <v>0</v>
      </c>
      <c r="G35" s="11">
        <f>'All data '!G35</f>
        <v>0</v>
      </c>
      <c r="H35" s="11">
        <f>'All data '!H35</f>
        <v>0</v>
      </c>
      <c r="I35" s="91">
        <f t="shared" si="7"/>
        <v>0</v>
      </c>
      <c r="J35" s="91">
        <f t="shared" si="8"/>
        <v>0</v>
      </c>
      <c r="K35" s="81">
        <f t="shared" si="9"/>
        <v>0</v>
      </c>
      <c r="L35" s="3">
        <f t="shared" si="15"/>
        <v>0</v>
      </c>
      <c r="M35" s="80">
        <f t="shared" si="0"/>
        <v>0</v>
      </c>
      <c r="N35" s="80">
        <f t="shared" si="1"/>
        <v>0</v>
      </c>
      <c r="O35" s="80">
        <f t="shared" si="2"/>
        <v>0</v>
      </c>
      <c r="P35" s="8">
        <f t="shared" si="16"/>
        <v>0</v>
      </c>
      <c r="Q35" s="153">
        <f>'All data '!O35</f>
        <v>0</v>
      </c>
      <c r="R35" s="157">
        <v>0</v>
      </c>
      <c r="S35" s="16">
        <f t="shared" si="3"/>
        <v>0</v>
      </c>
      <c r="T35" s="81">
        <f t="shared" si="10"/>
        <v>0</v>
      </c>
      <c r="U35" s="3">
        <f t="shared" si="17"/>
        <v>0</v>
      </c>
      <c r="V35" s="80">
        <f t="shared" si="4"/>
        <v>0</v>
      </c>
      <c r="W35" s="80">
        <f t="shared" si="5"/>
        <v>0</v>
      </c>
      <c r="X35" s="80">
        <f t="shared" si="6"/>
        <v>0</v>
      </c>
      <c r="Y35" s="82">
        <f t="shared" si="11"/>
        <v>0</v>
      </c>
      <c r="Z35" s="16">
        <f t="shared" si="12"/>
        <v>0</v>
      </c>
      <c r="AA35" s="164">
        <v>0</v>
      </c>
      <c r="AB35" s="16">
        <f t="shared" si="13"/>
        <v>0</v>
      </c>
      <c r="AC35" s="16">
        <f>'All data '!S35</f>
        <v>0</v>
      </c>
      <c r="AD35" s="16">
        <f t="shared" si="14"/>
        <v>0</v>
      </c>
      <c r="AE35" s="2">
        <f>'All data '!T35</f>
        <v>0</v>
      </c>
      <c r="AF35" s="2">
        <f>'All data '!U35</f>
        <v>0</v>
      </c>
      <c r="AG35" s="63">
        <f>'All data '!V35</f>
        <v>0</v>
      </c>
      <c r="AH35" s="63">
        <f>'All data '!X35</f>
        <v>0</v>
      </c>
      <c r="AI35" s="63">
        <f>'All data '!W35</f>
        <v>0</v>
      </c>
      <c r="AJ35" s="63">
        <f>'All data '!Y35</f>
        <v>0</v>
      </c>
      <c r="AK35" s="66">
        <f>'All data '!Z35</f>
        <v>0</v>
      </c>
      <c r="AL35" s="66">
        <f>'All data '!AA35</f>
        <v>0</v>
      </c>
      <c r="AM35" s="66">
        <f>'All data '!AB35</f>
        <v>0</v>
      </c>
      <c r="AN35" s="66">
        <f>'All data '!AC35</f>
        <v>0</v>
      </c>
      <c r="AO35" s="17">
        <f>'All data '!AD35</f>
        <v>0</v>
      </c>
      <c r="AP35" s="17">
        <f>'All data '!AE35</f>
        <v>0</v>
      </c>
      <c r="AQ35" s="17">
        <f>'All data '!AF35</f>
        <v>0</v>
      </c>
      <c r="AR35" s="4"/>
    </row>
    <row r="36" spans="1:44" ht="12.75">
      <c r="A36" s="4"/>
      <c r="B36" s="4"/>
      <c r="C36" s="4"/>
      <c r="D36" s="11" t="str">
        <f>'All data '!D36</f>
        <v>arr96114a-3tr-15</v>
      </c>
      <c r="E36" s="2">
        <f>'All data '!E36</f>
        <v>17974</v>
      </c>
      <c r="F36" s="2">
        <f>'All data '!F36</f>
        <v>36093</v>
      </c>
      <c r="G36" s="11">
        <f>'All data '!G36</f>
        <v>4872</v>
      </c>
      <c r="H36" s="11">
        <f>'All data '!H36</f>
        <v>3462</v>
      </c>
      <c r="I36" s="91">
        <f t="shared" si="7"/>
        <v>3484.32</v>
      </c>
      <c r="J36" s="91">
        <f t="shared" si="8"/>
        <v>3439.68</v>
      </c>
      <c r="K36" s="81">
        <f t="shared" si="9"/>
        <v>3451.9668</v>
      </c>
      <c r="L36" s="3">
        <f t="shared" si="15"/>
        <v>3451.9667997411057</v>
      </c>
      <c r="M36" s="80">
        <f t="shared" si="0"/>
        <v>2336.41633600719</v>
      </c>
      <c r="N36" s="80">
        <f t="shared" si="1"/>
        <v>1022.6744334741066</v>
      </c>
      <c r="O36" s="80">
        <f t="shared" si="2"/>
        <v>92.87603025980955</v>
      </c>
      <c r="P36" s="8">
        <f t="shared" si="16"/>
        <v>1409093329.576696</v>
      </c>
      <c r="Q36" s="153">
        <f>'All data '!O36</f>
        <v>1400.6549312510792</v>
      </c>
      <c r="R36" s="157">
        <v>1409.0933295766959</v>
      </c>
      <c r="S36" s="16">
        <f t="shared" si="3"/>
        <v>-2.588944880699273E-07</v>
      </c>
      <c r="T36" s="81">
        <f t="shared" si="10"/>
        <v>3407.3268</v>
      </c>
      <c r="U36" s="3">
        <f t="shared" si="17"/>
        <v>3407.326799888805</v>
      </c>
      <c r="V36" s="80">
        <f t="shared" si="4"/>
        <v>2307.4430432859167</v>
      </c>
      <c r="W36" s="80">
        <f t="shared" si="5"/>
        <v>1009.0490637332044</v>
      </c>
      <c r="X36" s="80">
        <f t="shared" si="6"/>
        <v>90.83469286968388</v>
      </c>
      <c r="Y36" s="82">
        <f t="shared" si="11"/>
        <v>1392207658.5932999</v>
      </c>
      <c r="Z36" s="16">
        <f t="shared" si="12"/>
        <v>-8.438398325616618</v>
      </c>
      <c r="AA36" s="164">
        <v>1392.2076585932998</v>
      </c>
      <c r="AB36" s="16">
        <f t="shared" si="13"/>
        <v>-1.111948222387582E-07</v>
      </c>
      <c r="AC36" s="16" t="str">
        <f>'All data '!S36</f>
        <v>session 2</v>
      </c>
      <c r="AD36" s="16">
        <f t="shared" si="14"/>
        <v>8.447272657779422</v>
      </c>
      <c r="AE36" s="2" t="str">
        <f>'All data '!T36</f>
        <v>embayed lower (~higher Th)</v>
      </c>
      <c r="AF36" s="2" t="str">
        <f>'All data '!U36</f>
        <v>relabel from 11b-4 to 114a-3</v>
      </c>
      <c r="AG36" s="63">
        <f>'All data '!V36</f>
        <v>1.7974</v>
      </c>
      <c r="AH36" s="63">
        <f>'All data '!X36</f>
        <v>0.4872</v>
      </c>
      <c r="AI36" s="63">
        <f>'All data '!W36</f>
        <v>3.6093</v>
      </c>
      <c r="AJ36" s="63">
        <f>'All data '!Y36</f>
        <v>0.3462</v>
      </c>
      <c r="AK36" s="66">
        <f>'All data '!Z36</f>
        <v>0.00356</v>
      </c>
      <c r="AL36" s="66">
        <f>'All data '!AA36</f>
        <v>0.00518</v>
      </c>
      <c r="AM36" s="66">
        <f>'All data '!AB36</f>
        <v>0.01789</v>
      </c>
      <c r="AN36" s="66">
        <f>'All data '!AC36</f>
        <v>0.002232</v>
      </c>
      <c r="AO36" s="17">
        <f>'All data '!AD36</f>
        <v>-12228</v>
      </c>
      <c r="AP36" s="17">
        <f>'All data '!AE36</f>
        <v>21340</v>
      </c>
      <c r="AQ36" s="17">
        <f>'All data '!AF36</f>
        <v>118</v>
      </c>
      <c r="AR36" s="4"/>
    </row>
    <row r="37" spans="1:44" ht="12.75">
      <c r="A37" s="4"/>
      <c r="B37" s="4"/>
      <c r="C37" s="4"/>
      <c r="D37" s="11" t="str">
        <f>'All data '!D37</f>
        <v>arr96114a-3tr-16</v>
      </c>
      <c r="E37" s="2">
        <f>'All data '!E37</f>
        <v>17717</v>
      </c>
      <c r="F37" s="2">
        <f>'All data '!F37</f>
        <v>32768</v>
      </c>
      <c r="G37" s="11">
        <f>'All data '!G37</f>
        <v>4546</v>
      </c>
      <c r="H37" s="11">
        <f>'All data '!H37</f>
        <v>3200</v>
      </c>
      <c r="I37" s="91">
        <f t="shared" si="7"/>
        <v>3221.78</v>
      </c>
      <c r="J37" s="91">
        <f t="shared" si="8"/>
        <v>3178.22</v>
      </c>
      <c r="K37" s="81">
        <f t="shared" si="9"/>
        <v>3189.8894</v>
      </c>
      <c r="L37" s="3">
        <f t="shared" si="15"/>
        <v>3189.889400000009</v>
      </c>
      <c r="M37" s="80">
        <f t="shared" si="0"/>
        <v>2139.0316828877635</v>
      </c>
      <c r="N37" s="80">
        <f t="shared" si="1"/>
        <v>962.886258375234</v>
      </c>
      <c r="O37" s="80">
        <f t="shared" si="2"/>
        <v>87.97145873701193</v>
      </c>
      <c r="P37" s="8">
        <f t="shared" si="16"/>
        <v>1420546036.9773908</v>
      </c>
      <c r="Q37" s="153">
        <f>'All data '!O37</f>
        <v>1411.576517360521</v>
      </c>
      <c r="R37" s="157">
        <v>1420.5460369773907</v>
      </c>
      <c r="S37" s="16">
        <f t="shared" si="3"/>
        <v>9.094947017729282E-12</v>
      </c>
      <c r="T37" s="81">
        <f t="shared" si="10"/>
        <v>3146.3293999999996</v>
      </c>
      <c r="U37" s="3">
        <f t="shared" si="17"/>
        <v>3146.32939999982</v>
      </c>
      <c r="V37" s="80">
        <f t="shared" si="4"/>
        <v>2111.055630365534</v>
      </c>
      <c r="W37" s="80">
        <f t="shared" si="5"/>
        <v>949.3489233444996</v>
      </c>
      <c r="X37" s="80">
        <f t="shared" si="6"/>
        <v>85.92484628978607</v>
      </c>
      <c r="Y37" s="82">
        <f t="shared" si="11"/>
        <v>1402596828.8642526</v>
      </c>
      <c r="Z37" s="16">
        <f t="shared" si="12"/>
        <v>-8.969519616869775</v>
      </c>
      <c r="AA37" s="164">
        <v>1402.5968288642525</v>
      </c>
      <c r="AB37" s="16">
        <f t="shared" si="13"/>
        <v>-1.7962520360015333E-10</v>
      </c>
      <c r="AC37" s="16" t="str">
        <f>'All data '!S37</f>
        <v>session 2</v>
      </c>
      <c r="AD37" s="16">
        <f t="shared" si="14"/>
        <v>8.979688496268409</v>
      </c>
      <c r="AE37" s="2" t="str">
        <f>'All data '!T37</f>
        <v>embayed lower (~higher Th)</v>
      </c>
      <c r="AF37" s="2" t="str">
        <f>'All data '!U37</f>
        <v>relabel from 11b-4 to 114a-3</v>
      </c>
      <c r="AG37" s="63">
        <f>'All data '!V37</f>
        <v>1.7717</v>
      </c>
      <c r="AH37" s="63">
        <f>'All data '!X37</f>
        <v>0.4546</v>
      </c>
      <c r="AI37" s="63">
        <f>'All data '!W37</f>
        <v>3.2768</v>
      </c>
      <c r="AJ37" s="63">
        <f>'All data '!Y37</f>
        <v>0.32</v>
      </c>
      <c r="AK37" s="66">
        <f>'All data '!Z37</f>
        <v>0.003522</v>
      </c>
      <c r="AL37" s="66">
        <f>'All data '!AA37</f>
        <v>0.005109</v>
      </c>
      <c r="AM37" s="66">
        <f>'All data '!AB37</f>
        <v>0.016774</v>
      </c>
      <c r="AN37" s="66">
        <f>'All data '!AC37</f>
        <v>0.002178</v>
      </c>
      <c r="AO37" s="17">
        <f>'All data '!AD37</f>
        <v>-12213</v>
      </c>
      <c r="AP37" s="17">
        <f>'All data '!AE37</f>
        <v>21342</v>
      </c>
      <c r="AQ37" s="17">
        <f>'All data '!AF37</f>
        <v>118</v>
      </c>
      <c r="AR37" s="4"/>
    </row>
    <row r="38" spans="1:44" ht="12.75">
      <c r="A38" s="4"/>
      <c r="B38" s="4"/>
      <c r="C38" s="4"/>
      <c r="D38" s="11" t="str">
        <f>'All data '!D38</f>
        <v>arr96114a-3tr-5</v>
      </c>
      <c r="E38" s="2">
        <f>'All data '!E38</f>
        <v>17717</v>
      </c>
      <c r="F38" s="2">
        <f>'All data '!F38</f>
        <v>26474.000000000004</v>
      </c>
      <c r="G38" s="11">
        <f>'All data '!G38</f>
        <v>3708</v>
      </c>
      <c r="H38" s="11">
        <f>'All data '!H38</f>
        <v>2632</v>
      </c>
      <c r="I38" s="91">
        <f t="shared" si="7"/>
        <v>2652.31</v>
      </c>
      <c r="J38" s="91">
        <f t="shared" si="8"/>
        <v>2611.69</v>
      </c>
      <c r="K38" s="81">
        <f t="shared" si="9"/>
        <v>2620.4193999999998</v>
      </c>
      <c r="L38" s="3">
        <f t="shared" si="15"/>
        <v>2620.419399531773</v>
      </c>
      <c r="M38" s="80">
        <f t="shared" si="0"/>
        <v>1750.6080209442273</v>
      </c>
      <c r="N38" s="80">
        <f t="shared" si="1"/>
        <v>796.3713678214335</v>
      </c>
      <c r="O38" s="80">
        <f t="shared" si="2"/>
        <v>73.44001076611215</v>
      </c>
      <c r="P38" s="8">
        <f t="shared" si="16"/>
        <v>1438347677.7670205</v>
      </c>
      <c r="Q38" s="153">
        <f>'All data '!O38</f>
        <v>1428.0528833719761</v>
      </c>
      <c r="R38" s="157">
        <v>1438.3476777670205</v>
      </c>
      <c r="S38" s="16">
        <f t="shared" si="3"/>
        <v>-4.682269718614407E-07</v>
      </c>
      <c r="T38" s="81">
        <f t="shared" si="10"/>
        <v>2579.7994</v>
      </c>
      <c r="U38" s="3">
        <f t="shared" si="17"/>
        <v>2579.799399530502</v>
      </c>
      <c r="V38" s="80">
        <f t="shared" si="4"/>
        <v>1724.6424747625229</v>
      </c>
      <c r="W38" s="80">
        <f t="shared" si="5"/>
        <v>783.6644324441249</v>
      </c>
      <c r="X38" s="80">
        <f t="shared" si="6"/>
        <v>71.49249232385425</v>
      </c>
      <c r="Y38" s="82">
        <f t="shared" si="11"/>
        <v>1417744571.641242</v>
      </c>
      <c r="Z38" s="16">
        <f t="shared" si="12"/>
        <v>-10.294794395044391</v>
      </c>
      <c r="AA38" s="164">
        <v>1417.744571641242</v>
      </c>
      <c r="AB38" s="16">
        <f t="shared" si="13"/>
        <v>-4.6949799070716836E-07</v>
      </c>
      <c r="AC38" s="16" t="str">
        <f>'All data '!S38</f>
        <v>session 1</v>
      </c>
      <c r="AD38" s="16">
        <f t="shared" si="14"/>
        <v>10.308311730734204</v>
      </c>
      <c r="AE38" s="2" t="str">
        <f>'All data '!T38</f>
        <v>embayed lower (~low Th)</v>
      </c>
      <c r="AF38" s="2">
        <f>'All data '!U38</f>
        <v>0</v>
      </c>
      <c r="AG38" s="63">
        <f>'All data '!V38</f>
        <v>1.7717</v>
      </c>
      <c r="AH38" s="63">
        <f>'All data '!X38</f>
        <v>0.3708</v>
      </c>
      <c r="AI38" s="63">
        <f>'All data '!W38</f>
        <v>2.6474</v>
      </c>
      <c r="AJ38" s="63">
        <f>'All data '!Y38</f>
        <v>0.2632</v>
      </c>
      <c r="AK38" s="67">
        <f>'All data '!Z38</f>
        <v>0.003533</v>
      </c>
      <c r="AL38" s="67">
        <f>'All data '!AA38</f>
        <v>0.004901</v>
      </c>
      <c r="AM38" s="67">
        <f>'All data '!AB38</f>
        <v>0.014651</v>
      </c>
      <c r="AN38" s="67">
        <f>'All data '!AC38</f>
        <v>0.002031</v>
      </c>
      <c r="AO38" s="17">
        <f>'All data '!AD38</f>
        <v>-12180</v>
      </c>
      <c r="AP38" s="17">
        <f>'All data '!AE38</f>
        <v>21338</v>
      </c>
      <c r="AQ38" s="17">
        <f>'All data '!AF38</f>
        <v>106</v>
      </c>
      <c r="AR38" s="4"/>
    </row>
    <row r="39" spans="1:44" ht="12.75">
      <c r="A39" s="4"/>
      <c r="B39" s="4"/>
      <c r="C39" s="4"/>
      <c r="D39" s="11" t="str">
        <f>'All data '!D39</f>
        <v>arr96114a-3tr-6</v>
      </c>
      <c r="E39" s="2">
        <f>'All data '!E39</f>
        <v>17532</v>
      </c>
      <c r="F39" s="2">
        <f>'All data '!F39</f>
        <v>26050</v>
      </c>
      <c r="G39" s="11">
        <f>'All data '!G39</f>
        <v>4403</v>
      </c>
      <c r="H39" s="11">
        <f>'All data '!H39</f>
        <v>2713.9999999999995</v>
      </c>
      <c r="I39" s="91">
        <f t="shared" si="7"/>
        <v>2734.3899999999994</v>
      </c>
      <c r="J39" s="91">
        <f t="shared" si="8"/>
        <v>2693.6099999999997</v>
      </c>
      <c r="K39" s="81">
        <f t="shared" si="9"/>
        <v>2702.8323999999993</v>
      </c>
      <c r="L39" s="3">
        <f t="shared" si="15"/>
        <v>2702.832399488026</v>
      </c>
      <c r="M39" s="80">
        <f t="shared" si="0"/>
        <v>1691.2863630881548</v>
      </c>
      <c r="N39" s="80">
        <f t="shared" si="1"/>
        <v>927.166485239831</v>
      </c>
      <c r="O39" s="80">
        <f t="shared" si="2"/>
        <v>84.37955116004052</v>
      </c>
      <c r="P39" s="8">
        <f t="shared" si="16"/>
        <v>1413117233.167921</v>
      </c>
      <c r="Q39" s="153">
        <f>'All data '!O39</f>
        <v>1403.3098246218353</v>
      </c>
      <c r="R39" s="157">
        <v>1413.117233167921</v>
      </c>
      <c r="S39" s="16">
        <f t="shared" si="3"/>
        <v>-5.119732122693677E-07</v>
      </c>
      <c r="T39" s="81">
        <f t="shared" si="10"/>
        <v>2662.0523999999996</v>
      </c>
      <c r="U39" s="3">
        <f t="shared" si="17"/>
        <v>2662.0523994868604</v>
      </c>
      <c r="V39" s="80">
        <f t="shared" si="4"/>
        <v>1666.9757876176236</v>
      </c>
      <c r="W39" s="80">
        <f t="shared" si="5"/>
        <v>912.8471090520062</v>
      </c>
      <c r="X39" s="80">
        <f t="shared" si="6"/>
        <v>82.22950281723072</v>
      </c>
      <c r="Y39" s="82">
        <f t="shared" si="11"/>
        <v>1393489327.6929846</v>
      </c>
      <c r="Z39" s="16">
        <f t="shared" si="12"/>
        <v>-9.807408546085753</v>
      </c>
      <c r="AA39" s="164">
        <v>1393.4893276929845</v>
      </c>
      <c r="AB39" s="16">
        <f t="shared" si="13"/>
        <v>-5.131391844770405E-07</v>
      </c>
      <c r="AC39" s="16" t="str">
        <f>'All data '!S39</f>
        <v>session 1</v>
      </c>
      <c r="AD39" s="16">
        <f t="shared" si="14"/>
        <v>9.820496928850844</v>
      </c>
      <c r="AE39" s="2" t="str">
        <f>'All data '!T39</f>
        <v>embayed lower (~low Th)</v>
      </c>
      <c r="AF39" s="2">
        <f>'All data '!U39</f>
        <v>0</v>
      </c>
      <c r="AG39" s="63">
        <f>'All data '!V39</f>
        <v>1.7532</v>
      </c>
      <c r="AH39" s="63">
        <f>'All data '!X39</f>
        <v>0.4403</v>
      </c>
      <c r="AI39" s="63">
        <f>'All data '!W39</f>
        <v>2.605</v>
      </c>
      <c r="AJ39" s="63">
        <f>'All data '!Y39</f>
        <v>0.2714</v>
      </c>
      <c r="AK39" s="66">
        <f>'All data '!Z39</f>
        <v>0.003507</v>
      </c>
      <c r="AL39" s="66">
        <f>'All data '!AA39</f>
        <v>0.005005</v>
      </c>
      <c r="AM39" s="66">
        <f>'All data '!AB39</f>
        <v>0.01451</v>
      </c>
      <c r="AN39" s="66">
        <f>'All data '!AC39</f>
        <v>0.002039</v>
      </c>
      <c r="AO39" s="17">
        <f>'All data '!AD39</f>
        <v>-12249</v>
      </c>
      <c r="AP39" s="17">
        <f>'All data '!AE39</f>
        <v>21343</v>
      </c>
      <c r="AQ39" s="17">
        <f>'All data '!AF39</f>
        <v>106</v>
      </c>
      <c r="AR39" s="4"/>
    </row>
    <row r="40" spans="1:44" ht="12.75">
      <c r="A40" s="4"/>
      <c r="B40" s="4"/>
      <c r="C40" s="4"/>
      <c r="D40" s="11" t="str">
        <f>'All data '!D40</f>
        <v>arr96114a-3tr-17</v>
      </c>
      <c r="E40" s="2">
        <f>'All data '!E40</f>
        <v>17459</v>
      </c>
      <c r="F40" s="2">
        <f>'All data '!F40</f>
        <v>25913</v>
      </c>
      <c r="G40" s="11">
        <f>'All data '!G40</f>
        <v>3690</v>
      </c>
      <c r="H40" s="11">
        <f>'All data '!H40</f>
        <v>2542</v>
      </c>
      <c r="I40" s="91">
        <f t="shared" si="7"/>
        <v>2562.47</v>
      </c>
      <c r="J40" s="91">
        <f t="shared" si="8"/>
        <v>2521.53</v>
      </c>
      <c r="K40" s="81">
        <f t="shared" si="9"/>
        <v>2531.0438</v>
      </c>
      <c r="L40" s="3">
        <f t="shared" si="15"/>
        <v>2531.0438000299637</v>
      </c>
      <c r="M40" s="80">
        <f t="shared" si="0"/>
        <v>1682.9711009352343</v>
      </c>
      <c r="N40" s="80">
        <f t="shared" si="1"/>
        <v>777.3135747370159</v>
      </c>
      <c r="O40" s="80">
        <f t="shared" si="2"/>
        <v>70.75912435771352</v>
      </c>
      <c r="P40" s="8">
        <f t="shared" si="16"/>
        <v>1413587278.2060213</v>
      </c>
      <c r="Q40" s="153">
        <f>'All data '!O40</f>
        <v>1403.0166307125728</v>
      </c>
      <c r="R40" s="157">
        <v>1413.5872782060212</v>
      </c>
      <c r="S40" s="16">
        <f t="shared" si="3"/>
        <v>2.996375769726001E-08</v>
      </c>
      <c r="T40" s="81">
        <f t="shared" si="10"/>
        <v>2490.1038000000003</v>
      </c>
      <c r="U40" s="3">
        <f t="shared" si="17"/>
        <v>2490.1038000210615</v>
      </c>
      <c r="V40" s="80">
        <f t="shared" si="4"/>
        <v>1656.9066356208784</v>
      </c>
      <c r="W40" s="80">
        <f t="shared" si="5"/>
        <v>764.3796020875633</v>
      </c>
      <c r="X40" s="80">
        <f t="shared" si="6"/>
        <v>68.81756231262005</v>
      </c>
      <c r="Y40" s="82">
        <f t="shared" si="11"/>
        <v>1392431749.639265</v>
      </c>
      <c r="Z40" s="16">
        <f t="shared" si="12"/>
        <v>-10.570647493448405</v>
      </c>
      <c r="AA40" s="164">
        <v>1392.431749639265</v>
      </c>
      <c r="AB40" s="16">
        <f t="shared" si="13"/>
        <v>2.10611688089557E-08</v>
      </c>
      <c r="AC40" s="16" t="str">
        <f>'All data '!S40</f>
        <v>session 2</v>
      </c>
      <c r="AD40" s="16">
        <f t="shared" si="14"/>
        <v>10.58488107330777</v>
      </c>
      <c r="AE40" s="2" t="str">
        <f>'All data '!T40</f>
        <v>embayed lower (~low Th)</v>
      </c>
      <c r="AF40" s="2" t="str">
        <f>'All data '!U40</f>
        <v>relabel from 11b-4 to 114a-3</v>
      </c>
      <c r="AG40" s="63">
        <f>'All data '!V40</f>
        <v>1.7459</v>
      </c>
      <c r="AH40" s="63">
        <f>'All data '!X40</f>
        <v>0.369</v>
      </c>
      <c r="AI40" s="63">
        <f>'All data '!W40</f>
        <v>2.5913</v>
      </c>
      <c r="AJ40" s="63">
        <f>'All data '!Y40</f>
        <v>0.2542</v>
      </c>
      <c r="AK40" s="66">
        <f>'All data '!Z40</f>
        <v>0.00348</v>
      </c>
      <c r="AL40" s="66">
        <f>'All data '!AA40</f>
        <v>0.004923</v>
      </c>
      <c r="AM40" s="66">
        <f>'All data '!AB40</f>
        <v>0.014503</v>
      </c>
      <c r="AN40" s="66">
        <f>'All data '!AC40</f>
        <v>0.002047</v>
      </c>
      <c r="AO40" s="17">
        <f>'All data '!AD40</f>
        <v>-12181</v>
      </c>
      <c r="AP40" s="17">
        <f>'All data '!AE40</f>
        <v>21332</v>
      </c>
      <c r="AQ40" s="17">
        <f>'All data '!AF40</f>
        <v>118</v>
      </c>
      <c r="AR40" s="4"/>
    </row>
    <row r="41" spans="1:44" ht="12.75">
      <c r="A41" s="4"/>
      <c r="B41" s="4"/>
      <c r="C41" s="4"/>
      <c r="D41" s="11" t="str">
        <f>'All data '!D41</f>
        <v>arr96114a-3tr-1</v>
      </c>
      <c r="E41" s="2">
        <f>'All data '!E41</f>
        <v>17626</v>
      </c>
      <c r="F41" s="2">
        <f>'All data '!F41</f>
        <v>38279</v>
      </c>
      <c r="G41" s="11">
        <f>'All data '!G41</f>
        <v>5812.000000000001</v>
      </c>
      <c r="H41" s="11">
        <f>'All data '!H41</f>
        <v>3793.0000000000005</v>
      </c>
      <c r="I41" s="91">
        <f t="shared" si="7"/>
        <v>3815.2000000000003</v>
      </c>
      <c r="J41" s="91">
        <f t="shared" si="8"/>
        <v>3770.8000000000006</v>
      </c>
      <c r="K41" s="81">
        <f t="shared" si="9"/>
        <v>3783.4732000000004</v>
      </c>
      <c r="L41" s="3">
        <f t="shared" si="15"/>
        <v>3783.4732000293197</v>
      </c>
      <c r="M41" s="80">
        <f t="shared" si="0"/>
        <v>2462.237833314922</v>
      </c>
      <c r="N41" s="80">
        <f t="shared" si="1"/>
        <v>1211.6877689727883</v>
      </c>
      <c r="O41" s="80">
        <f t="shared" si="2"/>
        <v>109.5475977416088</v>
      </c>
      <c r="P41" s="8">
        <f t="shared" si="16"/>
        <v>1400475699.310745</v>
      </c>
      <c r="Q41" s="153">
        <f>'All data '!O41</f>
        <v>1392.8861640630294</v>
      </c>
      <c r="R41" s="157">
        <v>1400.475699310745</v>
      </c>
      <c r="S41" s="16">
        <f t="shared" si="3"/>
        <v>2.9319380701053888E-08</v>
      </c>
      <c r="T41" s="81">
        <f t="shared" si="10"/>
        <v>3739.0732000000007</v>
      </c>
      <c r="U41" s="3">
        <f t="shared" si="17"/>
        <v>3739.073200018206</v>
      </c>
      <c r="V41" s="80">
        <f t="shared" si="4"/>
        <v>2434.6123545473206</v>
      </c>
      <c r="W41" s="80">
        <f t="shared" si="5"/>
        <v>1197.0867040011626</v>
      </c>
      <c r="X41" s="80">
        <f t="shared" si="6"/>
        <v>107.37414146972287</v>
      </c>
      <c r="Y41" s="82">
        <f t="shared" si="11"/>
        <v>1385289132.9336402</v>
      </c>
      <c r="Z41" s="16">
        <f t="shared" si="12"/>
        <v>-7.58953524771573</v>
      </c>
      <c r="AA41" s="164">
        <v>1385.2891329336403</v>
      </c>
      <c r="AB41" s="16">
        <f t="shared" si="13"/>
        <v>1.8205355445388705E-08</v>
      </c>
      <c r="AC41" s="16" t="str">
        <f>'All data '!S41</f>
        <v>session 1</v>
      </c>
      <c r="AD41" s="16">
        <f t="shared" si="14"/>
        <v>7.597031129389052</v>
      </c>
      <c r="AE41" s="2" t="str">
        <f>'All data '!T41</f>
        <v>high Th core</v>
      </c>
      <c r="AF41" s="2">
        <f>'All data '!U41</f>
        <v>0</v>
      </c>
      <c r="AG41" s="63">
        <f>'All data '!V41</f>
        <v>1.7626</v>
      </c>
      <c r="AH41" s="63">
        <f>'All data '!X41</f>
        <v>0.5812</v>
      </c>
      <c r="AI41" s="63">
        <f>'All data '!W41</f>
        <v>3.8279</v>
      </c>
      <c r="AJ41" s="63">
        <f>'All data '!Y41</f>
        <v>0.3793</v>
      </c>
      <c r="AK41" s="66">
        <f>'All data '!Z41</f>
        <v>0.003524</v>
      </c>
      <c r="AL41" s="66">
        <f>'All data '!AA41</f>
        <v>0.005312</v>
      </c>
      <c r="AM41" s="66">
        <f>'All data '!AB41</f>
        <v>0.01855</v>
      </c>
      <c r="AN41" s="66">
        <f>'All data '!AC41</f>
        <v>0.00222</v>
      </c>
      <c r="AO41" s="17">
        <f>'All data '!AD41</f>
        <v>-12182</v>
      </c>
      <c r="AP41" s="17">
        <f>'All data '!AE41</f>
        <v>21378</v>
      </c>
      <c r="AQ41" s="17">
        <f>'All data '!AF41</f>
        <v>106</v>
      </c>
      <c r="AR41" s="4"/>
    </row>
    <row r="42" spans="1:44" ht="12.75">
      <c r="A42" s="4"/>
      <c r="B42" s="4"/>
      <c r="C42" s="4"/>
      <c r="D42" s="11" t="str">
        <f>'All data '!D42</f>
        <v>arr96114a-3tr-2</v>
      </c>
      <c r="E42" s="10">
        <f>'All data '!E42</f>
        <v>17859</v>
      </c>
      <c r="F42" s="10">
        <f>'All data '!F42</f>
        <v>38274</v>
      </c>
      <c r="G42" s="11">
        <f>'All data '!G42</f>
        <v>5598.999999999999</v>
      </c>
      <c r="H42" s="11">
        <f>'All data '!H42</f>
        <v>3725</v>
      </c>
      <c r="I42" s="91">
        <f t="shared" si="7"/>
        <v>3747.14</v>
      </c>
      <c r="J42" s="91">
        <f t="shared" si="8"/>
        <v>3702.86</v>
      </c>
      <c r="K42" s="81">
        <f t="shared" si="9"/>
        <v>3714.9937999999997</v>
      </c>
      <c r="L42" s="3">
        <f t="shared" si="15"/>
        <v>3714.993799916591</v>
      </c>
      <c r="M42" s="80">
        <f aca="true" t="shared" si="18" ref="M42:M73">(F42/232)*((EXP($F$5*$P42))-1)*208</f>
        <v>2449.4683789990613</v>
      </c>
      <c r="N42" s="80">
        <f aca="true" t="shared" si="19" ref="N42:N73">((G42/238.04*0.9928))*((EXP($F$6*$P42))-1)*206</f>
        <v>1160.9398156780942</v>
      </c>
      <c r="O42" s="80">
        <f aca="true" t="shared" si="20" ref="O42:O73">((G42/235*0.0072))*((EXP($F$7*$P42))-1)*207</f>
        <v>104.58560523943535</v>
      </c>
      <c r="P42" s="8">
        <f t="shared" si="16"/>
        <v>1393633262.9400363</v>
      </c>
      <c r="Q42" s="153">
        <f>'All data '!O42</f>
        <v>1385.9505016332294</v>
      </c>
      <c r="R42" s="157">
        <v>1393.6332629400363</v>
      </c>
      <c r="S42" s="16">
        <f t="shared" si="3"/>
        <v>-8.340884960489348E-08</v>
      </c>
      <c r="T42" s="81">
        <f t="shared" si="10"/>
        <v>3670.7138</v>
      </c>
      <c r="U42" s="3">
        <f t="shared" si="17"/>
        <v>3670.713799909705</v>
      </c>
      <c r="V42" s="80">
        <f aca="true" t="shared" si="21" ref="V42:V73">(F42/232)*((EXP($F$5*$Y42))-1)*208</f>
        <v>2421.5168673868434</v>
      </c>
      <c r="W42" s="80">
        <f aca="true" t="shared" si="22" ref="W42:W73">((G42/238.04*0.9928))*((EXP($F$6*$Y42))-1)*206</f>
        <v>1146.7164170116184</v>
      </c>
      <c r="X42" s="80">
        <f aca="true" t="shared" si="23" ref="X42:X73">((G42/235*0.0072))*((EXP($F$7*$Y42))-1)*207</f>
        <v>102.48051551124331</v>
      </c>
      <c r="Y42" s="82">
        <f t="shared" si="11"/>
        <v>1378260184.789055</v>
      </c>
      <c r="Z42" s="16">
        <f t="shared" si="12"/>
        <v>-7.682761306806924</v>
      </c>
      <c r="AA42" s="164">
        <v>1378.260184789055</v>
      </c>
      <c r="AB42" s="16">
        <f t="shared" si="13"/>
        <v>-9.02950887393672E-08</v>
      </c>
      <c r="AC42" s="16" t="str">
        <f>'All data '!S42</f>
        <v>session 1</v>
      </c>
      <c r="AD42" s="16">
        <f t="shared" si="14"/>
        <v>7.690316844174276</v>
      </c>
      <c r="AE42" s="2" t="str">
        <f>'All data '!T42</f>
        <v>high Th core</v>
      </c>
      <c r="AF42" s="10">
        <f>'All data '!U42</f>
        <v>0</v>
      </c>
      <c r="AG42" s="63">
        <f>'All data '!V42</f>
        <v>1.7859</v>
      </c>
      <c r="AH42" s="63">
        <f>'All data '!X42</f>
        <v>0.5599</v>
      </c>
      <c r="AI42" s="63">
        <f>'All data '!W42</f>
        <v>3.8274</v>
      </c>
      <c r="AJ42" s="63">
        <f>'All data '!Y42</f>
        <v>0.3725</v>
      </c>
      <c r="AK42" s="66">
        <f>'All data '!Z42</f>
        <v>0.003563</v>
      </c>
      <c r="AL42" s="66">
        <f>'All data '!AA42</f>
        <v>0.005288</v>
      </c>
      <c r="AM42" s="66">
        <f>'All data '!AB42</f>
        <v>0.018584</v>
      </c>
      <c r="AN42" s="66">
        <f>'All data '!AC42</f>
        <v>0.002214</v>
      </c>
      <c r="AO42" s="30">
        <f>'All data '!AD42</f>
        <v>-12178</v>
      </c>
      <c r="AP42" s="30">
        <f>'All data '!AE42</f>
        <v>21393</v>
      </c>
      <c r="AQ42" s="30">
        <f>'All data '!AF42</f>
        <v>106</v>
      </c>
      <c r="AR42" s="4"/>
    </row>
    <row r="43" spans="1:44" ht="12.75">
      <c r="A43" s="4"/>
      <c r="B43" s="4"/>
      <c r="C43" s="4"/>
      <c r="D43" s="11" t="str">
        <f>'All data '!D43</f>
        <v>arr96114a-3tr-9</v>
      </c>
      <c r="E43" s="2">
        <f>'All data '!E43</f>
        <v>17139</v>
      </c>
      <c r="F43" s="2">
        <f>'All data '!F43</f>
        <v>38696</v>
      </c>
      <c r="G43" s="11">
        <f>'All data '!G43</f>
        <v>5729</v>
      </c>
      <c r="H43" s="11">
        <f>'All data '!H43</f>
        <v>3757</v>
      </c>
      <c r="I43" s="91">
        <f t="shared" si="7"/>
        <v>3779.89</v>
      </c>
      <c r="J43" s="91">
        <f t="shared" si="8"/>
        <v>3734.11</v>
      </c>
      <c r="K43" s="81">
        <f t="shared" si="9"/>
        <v>3749.0398</v>
      </c>
      <c r="L43" s="3">
        <f t="shared" si="15"/>
        <v>3749.039799994546</v>
      </c>
      <c r="M43" s="80">
        <f t="shared" si="18"/>
        <v>2462.4373558773304</v>
      </c>
      <c r="N43" s="80">
        <f t="shared" si="19"/>
        <v>1180.6624003278253</v>
      </c>
      <c r="O43" s="80">
        <f t="shared" si="20"/>
        <v>105.9400437893901</v>
      </c>
      <c r="P43" s="8">
        <f t="shared" si="16"/>
        <v>1385997999.6782773</v>
      </c>
      <c r="Q43" s="153">
        <f>'All data '!O43</f>
        <v>1378.1686563016362</v>
      </c>
      <c r="R43" s="157">
        <v>1385.9979996782772</v>
      </c>
      <c r="S43" s="16">
        <f t="shared" si="3"/>
        <v>-5.454239726532251E-09</v>
      </c>
      <c r="T43" s="81">
        <f t="shared" si="10"/>
        <v>3703.2598000000003</v>
      </c>
      <c r="U43" s="3">
        <f t="shared" si="17"/>
        <v>3703.2597999958716</v>
      </c>
      <c r="V43" s="80">
        <f t="shared" si="21"/>
        <v>2433.649263955102</v>
      </c>
      <c r="W43" s="80">
        <f t="shared" si="22"/>
        <v>1165.8488199712658</v>
      </c>
      <c r="X43" s="80">
        <f t="shared" si="23"/>
        <v>103.76171606950362</v>
      </c>
      <c r="Y43" s="82">
        <f t="shared" si="11"/>
        <v>1370331448.4297805</v>
      </c>
      <c r="Z43" s="16">
        <f t="shared" si="12"/>
        <v>-7.8293433766409635</v>
      </c>
      <c r="AA43" s="164">
        <v>1370.3314484297805</v>
      </c>
      <c r="AB43" s="16">
        <f t="shared" si="13"/>
        <v>-4.128651198698208E-09</v>
      </c>
      <c r="AC43" s="16" t="str">
        <f>'All data '!S43</f>
        <v>session 2</v>
      </c>
      <c r="AD43" s="16">
        <f t="shared" si="14"/>
        <v>7.837207871855753</v>
      </c>
      <c r="AE43" s="2" t="str">
        <f>'All data '!T43</f>
        <v>high Th core</v>
      </c>
      <c r="AF43" s="10" t="str">
        <f>'All data '!U43</f>
        <v>relabel from 11b-4 to 114a-3</v>
      </c>
      <c r="AG43" s="63">
        <f>'All data '!V43</f>
        <v>1.7139</v>
      </c>
      <c r="AH43" s="63">
        <f>'All data '!X43</f>
        <v>0.5729</v>
      </c>
      <c r="AI43" s="63">
        <f>'All data '!W43</f>
        <v>3.8696</v>
      </c>
      <c r="AJ43" s="63">
        <f>'All data '!Y43</f>
        <v>0.3757</v>
      </c>
      <c r="AK43" s="66">
        <f>'All data '!Z43</f>
        <v>0.003454</v>
      </c>
      <c r="AL43" s="66">
        <f>'All data '!AA43</f>
        <v>0.005323</v>
      </c>
      <c r="AM43" s="66">
        <f>'All data '!AB43</f>
        <v>0.018757</v>
      </c>
      <c r="AN43" s="66">
        <f>'All data '!AC43</f>
        <v>0.002289</v>
      </c>
      <c r="AO43" s="17">
        <f>'All data '!AD43</f>
        <v>-12195</v>
      </c>
      <c r="AP43" s="17">
        <f>'All data '!AE43</f>
        <v>21380</v>
      </c>
      <c r="AQ43" s="17">
        <f>'All data '!AF43</f>
        <v>118</v>
      </c>
      <c r="AR43" s="4"/>
    </row>
    <row r="44" spans="1:44" ht="12.75">
      <c r="A44" s="4"/>
      <c r="B44" s="4"/>
      <c r="C44" s="4"/>
      <c r="D44" s="11" t="str">
        <f>'All data '!D44</f>
        <v>arr96114a-3tr-10</v>
      </c>
      <c r="E44" s="2">
        <f>'All data '!E44</f>
        <v>17204</v>
      </c>
      <c r="F44" s="2">
        <f>'All data '!F44</f>
        <v>38328</v>
      </c>
      <c r="G44" s="9">
        <f>'All data '!G44</f>
        <v>5469.000000000001</v>
      </c>
      <c r="H44" s="9">
        <f>'All data '!H44</f>
        <v>3684</v>
      </c>
      <c r="I44" s="91">
        <f t="shared" si="7"/>
        <v>3706.72</v>
      </c>
      <c r="J44" s="91">
        <f t="shared" si="8"/>
        <v>3661.28</v>
      </c>
      <c r="K44" s="81">
        <f t="shared" si="9"/>
        <v>3675.7527999999998</v>
      </c>
      <c r="L44" s="3">
        <f t="shared" si="15"/>
        <v>3675.752799995786</v>
      </c>
      <c r="M44" s="80">
        <f t="shared" si="18"/>
        <v>2444.446869506584</v>
      </c>
      <c r="N44" s="80">
        <f t="shared" si="19"/>
        <v>1129.7745133533322</v>
      </c>
      <c r="O44" s="80">
        <f t="shared" si="20"/>
        <v>101.5314171358702</v>
      </c>
      <c r="P44" s="8">
        <f t="shared" si="16"/>
        <v>1388978565.1904705</v>
      </c>
      <c r="Q44" s="153">
        <f>'All data '!O44</f>
        <v>1381.0287315826229</v>
      </c>
      <c r="R44" s="157">
        <v>1388.9785651904704</v>
      </c>
      <c r="S44" s="16">
        <f t="shared" si="3"/>
        <v>-4.2136889533139765E-09</v>
      </c>
      <c r="T44" s="81">
        <f t="shared" si="10"/>
        <v>3630.3128</v>
      </c>
      <c r="U44" s="3">
        <f t="shared" si="17"/>
        <v>3630.3127999946546</v>
      </c>
      <c r="V44" s="80">
        <f t="shared" si="21"/>
        <v>2415.489605794397</v>
      </c>
      <c r="W44" s="80">
        <f t="shared" si="22"/>
        <v>1115.4092059097497</v>
      </c>
      <c r="X44" s="80">
        <f t="shared" si="23"/>
        <v>99.41398829050766</v>
      </c>
      <c r="Y44" s="82">
        <f t="shared" si="11"/>
        <v>1373070897.5669174</v>
      </c>
      <c r="Z44" s="16">
        <f t="shared" si="12"/>
        <v>-7.949833607847495</v>
      </c>
      <c r="AA44" s="164">
        <v>1373.0708975669174</v>
      </c>
      <c r="AB44" s="16">
        <f t="shared" si="13"/>
        <v>-5.345555109670386E-09</v>
      </c>
      <c r="AC44" s="16" t="str">
        <f>'All data '!S44</f>
        <v>session 2</v>
      </c>
      <c r="AD44" s="16">
        <f t="shared" si="14"/>
        <v>7.95783401570543</v>
      </c>
      <c r="AE44" s="2" t="str">
        <f>'All data '!T44</f>
        <v>high Th core</v>
      </c>
      <c r="AF44" s="10" t="str">
        <f>'All data '!U44</f>
        <v>relabel from 11b-4 to 114a-3</v>
      </c>
      <c r="AG44" s="63">
        <f>'All data '!V44</f>
        <v>1.7204</v>
      </c>
      <c r="AH44" s="63">
        <f>'All data '!X44</f>
        <v>0.5469</v>
      </c>
      <c r="AI44" s="63">
        <f>'All data '!W44</f>
        <v>3.8328</v>
      </c>
      <c r="AJ44" s="63">
        <f>'All data '!Y44</f>
        <v>0.3684</v>
      </c>
      <c r="AK44" s="66">
        <f>'All data '!Z44</f>
        <v>0.003462</v>
      </c>
      <c r="AL44" s="66">
        <f>'All data '!AA44</f>
        <v>0.005292</v>
      </c>
      <c r="AM44" s="66">
        <f>'All data '!AB44</f>
        <v>0.018625</v>
      </c>
      <c r="AN44" s="66">
        <f>'All data '!AC44</f>
        <v>0.002272</v>
      </c>
      <c r="AO44" s="17">
        <f>'All data '!AD44</f>
        <v>-12190</v>
      </c>
      <c r="AP44" s="17">
        <f>'All data '!AE44</f>
        <v>21384</v>
      </c>
      <c r="AQ44" s="17">
        <f>'All data '!AF44</f>
        <v>118</v>
      </c>
      <c r="AR44" s="4"/>
    </row>
    <row r="45" spans="1:44" ht="12.75">
      <c r="A45" s="4"/>
      <c r="B45" s="4"/>
      <c r="C45" s="4"/>
      <c r="D45" s="11" t="str">
        <f>'All data '!D45</f>
        <v>arr96114a-3tr-11</v>
      </c>
      <c r="E45" s="2">
        <f>'All data '!E45</f>
        <v>17944</v>
      </c>
      <c r="F45" s="2">
        <f>'All data '!F45</f>
        <v>38434</v>
      </c>
      <c r="G45" s="9">
        <f>'All data '!G45</f>
        <v>5824</v>
      </c>
      <c r="H45" s="9">
        <f>'All data '!H45</f>
        <v>3780</v>
      </c>
      <c r="I45" s="91">
        <f t="shared" si="7"/>
        <v>3802.92</v>
      </c>
      <c r="J45" s="91">
        <f t="shared" si="8"/>
        <v>3757.08</v>
      </c>
      <c r="K45" s="81">
        <f t="shared" si="9"/>
        <v>3770.6208</v>
      </c>
      <c r="L45" s="3">
        <f t="shared" si="15"/>
        <v>3770.620799662294</v>
      </c>
      <c r="M45" s="80">
        <f t="shared" si="18"/>
        <v>2456.3028379404113</v>
      </c>
      <c r="N45" s="80">
        <f t="shared" si="19"/>
        <v>1205.7968398056992</v>
      </c>
      <c r="O45" s="80">
        <f t="shared" si="20"/>
        <v>108.52112191618329</v>
      </c>
      <c r="P45" s="8">
        <f t="shared" si="16"/>
        <v>1391768821.4690535</v>
      </c>
      <c r="Q45" s="153">
        <f>'All data '!O45</f>
        <v>1383.949951376761</v>
      </c>
      <c r="R45" s="157">
        <v>1391.7688214690536</v>
      </c>
      <c r="S45" s="16">
        <f t="shared" si="3"/>
        <v>-3.3770629670470953E-07</v>
      </c>
      <c r="T45" s="81">
        <f t="shared" si="10"/>
        <v>3724.7808</v>
      </c>
      <c r="U45" s="3">
        <f t="shared" si="17"/>
        <v>3724.7807997739574</v>
      </c>
      <c r="V45" s="80">
        <f t="shared" si="21"/>
        <v>2427.739606912216</v>
      </c>
      <c r="W45" s="80">
        <f t="shared" si="22"/>
        <v>1190.744196004209</v>
      </c>
      <c r="X45" s="80">
        <f t="shared" si="23"/>
        <v>106.2969968575328</v>
      </c>
      <c r="Y45" s="82">
        <f t="shared" si="11"/>
        <v>1376123152.9837332</v>
      </c>
      <c r="Z45" s="16">
        <f t="shared" si="12"/>
        <v>-7.818870092292627</v>
      </c>
      <c r="AA45" s="164">
        <v>1376.1231529837332</v>
      </c>
      <c r="AB45" s="16">
        <f t="shared" si="13"/>
        <v>-2.2604262994718738E-07</v>
      </c>
      <c r="AC45" s="16" t="str">
        <f>'All data '!S45</f>
        <v>session 2</v>
      </c>
      <c r="AD45" s="16">
        <f t="shared" si="14"/>
        <v>7.82679839302773</v>
      </c>
      <c r="AE45" s="2" t="str">
        <f>'All data '!T45</f>
        <v>high Th core</v>
      </c>
      <c r="AF45" s="10" t="str">
        <f>'All data '!U45</f>
        <v>relabel from 11b-4 to 114a-3</v>
      </c>
      <c r="AG45" s="63">
        <f>'All data '!V45</f>
        <v>1.7944</v>
      </c>
      <c r="AH45" s="63">
        <f>'All data '!X45</f>
        <v>0.5824</v>
      </c>
      <c r="AI45" s="63">
        <f>'All data '!W45</f>
        <v>3.8434</v>
      </c>
      <c r="AJ45" s="63">
        <f>'All data '!Y45</f>
        <v>0.378</v>
      </c>
      <c r="AK45" s="66">
        <f>'All data '!Z45</f>
        <v>0.003562</v>
      </c>
      <c r="AL45" s="66">
        <f>'All data '!AA45</f>
        <v>0.005365</v>
      </c>
      <c r="AM45" s="66">
        <f>'All data '!AB45</f>
        <v>0.018671</v>
      </c>
      <c r="AN45" s="66">
        <f>'All data '!AC45</f>
        <v>0.002292</v>
      </c>
      <c r="AO45" s="17">
        <f>'All data '!AD45</f>
        <v>-12172</v>
      </c>
      <c r="AP45" s="17">
        <f>'All data '!AE45</f>
        <v>21377</v>
      </c>
      <c r="AQ45" s="17">
        <f>'All data '!AF45</f>
        <v>118</v>
      </c>
      <c r="AR45" s="4"/>
    </row>
    <row r="46" spans="1:44" ht="12.75">
      <c r="A46" s="4"/>
      <c r="B46" s="4"/>
      <c r="C46" s="4"/>
      <c r="D46" s="11" t="str">
        <f>'All data '!D46</f>
        <v>arr96114a-3tr-7</v>
      </c>
      <c r="E46" s="2">
        <f>'All data '!E46</f>
        <v>17919</v>
      </c>
      <c r="F46" s="2">
        <f>'All data '!F46</f>
        <v>100927</v>
      </c>
      <c r="G46" s="9">
        <f>'All data '!G46</f>
        <v>5112</v>
      </c>
      <c r="H46" s="9">
        <f>'All data '!H46</f>
        <v>7419</v>
      </c>
      <c r="I46" s="91">
        <f t="shared" si="7"/>
        <v>7448.15</v>
      </c>
      <c r="J46" s="91">
        <f t="shared" si="8"/>
        <v>7389.85</v>
      </c>
      <c r="K46" s="81">
        <f t="shared" si="9"/>
        <v>7415.895799999999</v>
      </c>
      <c r="L46" s="3">
        <f t="shared" si="15"/>
        <v>7415.895799979171</v>
      </c>
      <c r="M46" s="80">
        <f t="shared" si="18"/>
        <v>6293.818414553743</v>
      </c>
      <c r="N46" s="80">
        <f t="shared" si="19"/>
        <v>1030.861579204096</v>
      </c>
      <c r="O46" s="80">
        <f t="shared" si="20"/>
        <v>91.2158062213311</v>
      </c>
      <c r="P46" s="8">
        <f t="shared" si="16"/>
        <v>1359133789.2832272</v>
      </c>
      <c r="Q46" s="153">
        <f>'All data '!O46</f>
        <v>1354.0641865978262</v>
      </c>
      <c r="R46" s="157">
        <v>1359.1337892832273</v>
      </c>
      <c r="S46" s="16">
        <f t="shared" si="3"/>
        <v>-2.082833816530183E-08</v>
      </c>
      <c r="T46" s="81">
        <f t="shared" si="10"/>
        <v>7357.5958</v>
      </c>
      <c r="U46" s="3">
        <f t="shared" si="17"/>
        <v>7357.595799992415</v>
      </c>
      <c r="V46" s="80">
        <f t="shared" si="21"/>
        <v>6245.271680547587</v>
      </c>
      <c r="W46" s="80">
        <f t="shared" si="22"/>
        <v>1022.3370188071839</v>
      </c>
      <c r="X46" s="80">
        <f t="shared" si="23"/>
        <v>89.98710063764459</v>
      </c>
      <c r="Y46" s="82">
        <f t="shared" si="11"/>
        <v>1348992407.7407112</v>
      </c>
      <c r="Z46" s="16">
        <f t="shared" si="12"/>
        <v>-5.069602685401151</v>
      </c>
      <c r="AA46" s="164">
        <v>1348.9924077407113</v>
      </c>
      <c r="AB46" s="16">
        <f t="shared" si="13"/>
        <v>-7.585185812786222E-09</v>
      </c>
      <c r="AC46" s="16" t="str">
        <f>'All data '!S46</f>
        <v>session 1</v>
      </c>
      <c r="AD46" s="16">
        <f t="shared" si="14"/>
        <v>5.07177885711485</v>
      </c>
      <c r="AE46" s="2" t="str">
        <f>'All data '!T46</f>
        <v>high Th band</v>
      </c>
      <c r="AF46" s="10">
        <f>'All data '!U46</f>
        <v>0</v>
      </c>
      <c r="AG46" s="63">
        <f>'All data '!V46</f>
        <v>1.7919</v>
      </c>
      <c r="AH46" s="63">
        <f>'All data '!X46</f>
        <v>0.5112</v>
      </c>
      <c r="AI46" s="63">
        <f>'All data '!W46</f>
        <v>10.0927</v>
      </c>
      <c r="AJ46" s="63">
        <f>'All data '!Y46</f>
        <v>0.7419</v>
      </c>
      <c r="AK46" s="66">
        <f>'All data '!Z46</f>
        <v>0.00361</v>
      </c>
      <c r="AL46" s="66">
        <f>'All data '!AA46</f>
        <v>0.005581</v>
      </c>
      <c r="AM46" s="66">
        <f>'All data '!AB46</f>
        <v>0.039612</v>
      </c>
      <c r="AN46" s="66">
        <f>'All data '!AC46</f>
        <v>0.002915</v>
      </c>
      <c r="AO46" s="17">
        <f>'All data '!AD46</f>
        <v>-12243</v>
      </c>
      <c r="AP46" s="17">
        <f>'All data '!AE46</f>
        <v>21360</v>
      </c>
      <c r="AQ46" s="17">
        <f>'All data '!AF46</f>
        <v>106</v>
      </c>
      <c r="AR46" s="4"/>
    </row>
    <row r="47" spans="1:44" ht="12.75">
      <c r="A47" s="4"/>
      <c r="B47" s="4"/>
      <c r="C47" s="4"/>
      <c r="D47" s="11" t="str">
        <f>'All data '!D47</f>
        <v>arr96114a-3tr-8</v>
      </c>
      <c r="E47" s="2">
        <f>'All data '!E47</f>
        <v>18248</v>
      </c>
      <c r="F47" s="2">
        <f>'All data '!F47</f>
        <v>121015</v>
      </c>
      <c r="G47" s="9">
        <f>'All data '!G47</f>
        <v>5313</v>
      </c>
      <c r="H47" s="9">
        <f>'All data '!H47</f>
        <v>8725</v>
      </c>
      <c r="I47" s="91">
        <f t="shared" si="7"/>
        <v>8756.68</v>
      </c>
      <c r="J47" s="91">
        <f t="shared" si="8"/>
        <v>8693.32</v>
      </c>
      <c r="K47" s="81">
        <f t="shared" si="9"/>
        <v>8723.8336</v>
      </c>
      <c r="L47" s="3">
        <f t="shared" si="15"/>
        <v>8723.83359998676</v>
      </c>
      <c r="M47" s="80">
        <f t="shared" si="18"/>
        <v>7555.984666491615</v>
      </c>
      <c r="N47" s="80">
        <f t="shared" si="19"/>
        <v>1072.8375434239629</v>
      </c>
      <c r="O47" s="80">
        <f t="shared" si="20"/>
        <v>95.0113900711813</v>
      </c>
      <c r="P47" s="8">
        <f t="shared" si="16"/>
        <v>1360784321.302177</v>
      </c>
      <c r="Q47" s="153">
        <f>'All data '!O47</f>
        <v>1356.0852058134672</v>
      </c>
      <c r="R47" s="157">
        <v>1360.784321302177</v>
      </c>
      <c r="S47" s="16">
        <f t="shared" si="3"/>
        <v>-1.324042386841029E-08</v>
      </c>
      <c r="T47" s="81">
        <f t="shared" si="10"/>
        <v>8660.4736</v>
      </c>
      <c r="U47" s="3">
        <f t="shared" si="17"/>
        <v>8660.473599984529</v>
      </c>
      <c r="V47" s="80">
        <f t="shared" si="21"/>
        <v>7502.025326276563</v>
      </c>
      <c r="W47" s="80">
        <f t="shared" si="22"/>
        <v>1064.6229046834326</v>
      </c>
      <c r="X47" s="80">
        <f t="shared" si="23"/>
        <v>93.82536902453273</v>
      </c>
      <c r="Y47" s="82">
        <f t="shared" si="11"/>
        <v>1351384308.0593157</v>
      </c>
      <c r="Z47" s="16">
        <f t="shared" si="12"/>
        <v>-4.699115488709822</v>
      </c>
      <c r="AA47" s="164">
        <v>1351.3843080593156</v>
      </c>
      <c r="AB47" s="16">
        <f t="shared" si="13"/>
        <v>-1.547050487715751E-08</v>
      </c>
      <c r="AC47" s="16" t="str">
        <f>'All data '!S47</f>
        <v>session 1</v>
      </c>
      <c r="AD47" s="16">
        <f t="shared" si="14"/>
        <v>4.700897754151583</v>
      </c>
      <c r="AE47" s="2" t="str">
        <f>'All data '!T47</f>
        <v>high Th band</v>
      </c>
      <c r="AF47" s="10">
        <f>'All data '!U47</f>
        <v>0</v>
      </c>
      <c r="AG47" s="63">
        <f>'All data '!V47</f>
        <v>1.8248</v>
      </c>
      <c r="AH47" s="63">
        <f>'All data '!X47</f>
        <v>0.5313</v>
      </c>
      <c r="AI47" s="63">
        <f>'All data '!W47</f>
        <v>12.1015</v>
      </c>
      <c r="AJ47" s="63">
        <f>'All data '!Y47</f>
        <v>0.8725</v>
      </c>
      <c r="AK47" s="66">
        <f>'All data '!Z47</f>
        <v>0.003675</v>
      </c>
      <c r="AL47" s="66">
        <f>'All data '!AA47</f>
        <v>0.005766</v>
      </c>
      <c r="AM47" s="66">
        <f>'All data '!AB47</f>
        <v>0.046392</v>
      </c>
      <c r="AN47" s="66">
        <f>'All data '!AC47</f>
        <v>0.003168</v>
      </c>
      <c r="AO47" s="17">
        <f>'All data '!AD47</f>
        <v>-12173</v>
      </c>
      <c r="AP47" s="17">
        <f>'All data '!AE47</f>
        <v>21368</v>
      </c>
      <c r="AQ47" s="17">
        <f>'All data '!AF47</f>
        <v>106</v>
      </c>
      <c r="AR47" s="4"/>
    </row>
    <row r="48" spans="1:44" ht="12.75">
      <c r="A48" s="4"/>
      <c r="B48" s="4"/>
      <c r="C48" s="4"/>
      <c r="D48" s="11" t="str">
        <f>'All data '!D48</f>
        <v>arr96114a-3tr-3</v>
      </c>
      <c r="E48" s="2">
        <f>'All data '!E48</f>
        <v>18143</v>
      </c>
      <c r="F48" s="2">
        <f>'All data '!F48</f>
        <v>25644.999999999996</v>
      </c>
      <c r="G48" s="9">
        <f>'All data '!G48</f>
        <v>4333</v>
      </c>
      <c r="H48" s="9">
        <f>'All data '!H48</f>
        <v>2688.9999999999995</v>
      </c>
      <c r="I48" s="91">
        <f t="shared" si="7"/>
        <v>2709.3299999999995</v>
      </c>
      <c r="J48" s="91">
        <f t="shared" si="8"/>
        <v>2668.6699999999996</v>
      </c>
      <c r="K48" s="81">
        <f t="shared" si="9"/>
        <v>2676.6725999999994</v>
      </c>
      <c r="L48" s="3">
        <f t="shared" si="15"/>
        <v>2676.6725997398</v>
      </c>
      <c r="M48" s="80">
        <f t="shared" si="18"/>
        <v>1674.6490463873806</v>
      </c>
      <c r="N48" s="80">
        <f t="shared" si="19"/>
        <v>918.1206493294095</v>
      </c>
      <c r="O48" s="80">
        <f t="shared" si="20"/>
        <v>83.9029040230096</v>
      </c>
      <c r="P48" s="8">
        <f t="shared" si="16"/>
        <v>1421031980.219398</v>
      </c>
      <c r="Q48" s="153">
        <f>'All data '!O48</f>
        <v>1411.1081984907646</v>
      </c>
      <c r="R48" s="157">
        <v>1421.031980219398</v>
      </c>
      <c r="S48" s="16">
        <f t="shared" si="3"/>
        <v>-2.6019961296697147E-07</v>
      </c>
      <c r="T48" s="81">
        <f t="shared" si="10"/>
        <v>2636.0125999999996</v>
      </c>
      <c r="U48" s="3">
        <f t="shared" si="17"/>
        <v>2636.0125998881995</v>
      </c>
      <c r="V48" s="80">
        <f t="shared" si="21"/>
        <v>1650.4228740575309</v>
      </c>
      <c r="W48" s="80">
        <f t="shared" si="22"/>
        <v>903.8443219174661</v>
      </c>
      <c r="X48" s="80">
        <f t="shared" si="23"/>
        <v>81.74540391320245</v>
      </c>
      <c r="Y48" s="82">
        <f t="shared" si="11"/>
        <v>1401170985.9256735</v>
      </c>
      <c r="Z48" s="16">
        <f t="shared" si="12"/>
        <v>-9.923781728633458</v>
      </c>
      <c r="AA48" s="164">
        <v>1401.1709859256734</v>
      </c>
      <c r="AB48" s="16">
        <f t="shared" si="13"/>
        <v>-1.1180009096278809E-07</v>
      </c>
      <c r="AC48" s="16" t="str">
        <f>'All data '!S48</f>
        <v>session 1</v>
      </c>
      <c r="AD48" s="16">
        <f t="shared" si="14"/>
        <v>9.937212565091158</v>
      </c>
      <c r="AE48" s="2" t="str">
        <f>'All data '!T48</f>
        <v>low Th edge</v>
      </c>
      <c r="AF48" s="10">
        <f>'All data '!U48</f>
        <v>0</v>
      </c>
      <c r="AG48" s="63">
        <f>'All data '!V48</f>
        <v>1.8143</v>
      </c>
      <c r="AH48" s="63">
        <f>'All data '!X48</f>
        <v>0.4333</v>
      </c>
      <c r="AI48" s="63">
        <f>'All data '!W48</f>
        <v>2.5645</v>
      </c>
      <c r="AJ48" s="63">
        <f>'All data '!Y48</f>
        <v>0.2689</v>
      </c>
      <c r="AK48" s="66">
        <f>'All data '!Z48</f>
        <v>0.0036</v>
      </c>
      <c r="AL48" s="66">
        <f>'All data '!AA48</f>
        <v>0.004995</v>
      </c>
      <c r="AM48" s="66">
        <f>'All data '!AB48</f>
        <v>0.01437</v>
      </c>
      <c r="AN48" s="66">
        <f>'All data '!AC48</f>
        <v>0.002033</v>
      </c>
      <c r="AO48" s="17">
        <f>'All data '!AD48</f>
        <v>-12236</v>
      </c>
      <c r="AP48" s="17">
        <f>'All data '!AE48</f>
        <v>21369</v>
      </c>
      <c r="AQ48" s="17">
        <f>'All data '!AF48</f>
        <v>106</v>
      </c>
      <c r="AR48" s="4"/>
    </row>
    <row r="49" spans="1:44" ht="12.75">
      <c r="A49" s="4"/>
      <c r="B49" s="4"/>
      <c r="C49" s="4"/>
      <c r="D49" s="11" t="str">
        <f>'All data '!D49</f>
        <v>arr96114a-3tr-13</v>
      </c>
      <c r="E49" s="2">
        <f>'All data '!E49</f>
        <v>17475</v>
      </c>
      <c r="F49" s="2">
        <f>'All data '!F49</f>
        <v>26118</v>
      </c>
      <c r="G49" s="9">
        <f>'All data '!G49</f>
        <v>6057</v>
      </c>
      <c r="H49" s="9">
        <f>'All data '!H49</f>
        <v>3151</v>
      </c>
      <c r="I49" s="91">
        <f t="shared" si="7"/>
        <v>3172.6</v>
      </c>
      <c r="J49" s="91">
        <f t="shared" si="8"/>
        <v>3129.4</v>
      </c>
      <c r="K49" s="81">
        <f t="shared" si="9"/>
        <v>3141.145</v>
      </c>
      <c r="L49" s="3">
        <f t="shared" si="15"/>
        <v>3141.14499916765</v>
      </c>
      <c r="M49" s="80">
        <f t="shared" si="18"/>
        <v>1723.5786751645094</v>
      </c>
      <c r="N49" s="80">
        <f t="shared" si="19"/>
        <v>1298.0392871440492</v>
      </c>
      <c r="O49" s="80">
        <f t="shared" si="20"/>
        <v>119.52703685909133</v>
      </c>
      <c r="P49" s="8">
        <f t="shared" si="16"/>
        <v>1435543014.4518018</v>
      </c>
      <c r="Q49" s="153">
        <f>'All data '!O49</f>
        <v>1426.5665778572982</v>
      </c>
      <c r="R49" s="157">
        <v>1435.5430144518018</v>
      </c>
      <c r="S49" s="16">
        <f t="shared" si="3"/>
        <v>-8.323499969264958E-07</v>
      </c>
      <c r="T49" s="81">
        <f t="shared" si="10"/>
        <v>3097.945</v>
      </c>
      <c r="U49" s="3">
        <f t="shared" si="17"/>
        <v>3097.9449991998345</v>
      </c>
      <c r="V49" s="80">
        <f t="shared" si="21"/>
        <v>1701.2436176357842</v>
      </c>
      <c r="W49" s="80">
        <f t="shared" si="22"/>
        <v>1279.944240004624</v>
      </c>
      <c r="X49" s="80">
        <f t="shared" si="23"/>
        <v>116.75714155942642</v>
      </c>
      <c r="Y49" s="82">
        <f t="shared" si="11"/>
        <v>1417577738.6857111</v>
      </c>
      <c r="Z49" s="16">
        <f t="shared" si="12"/>
        <v>-8.976436594503639</v>
      </c>
      <c r="AA49" s="164">
        <v>1417.5777386857112</v>
      </c>
      <c r="AB49" s="16">
        <f t="shared" si="13"/>
        <v>-8.001657079148572E-07</v>
      </c>
      <c r="AC49" s="16" t="str">
        <f>'All data '!S49</f>
        <v>session 2</v>
      </c>
      <c r="AD49" s="16">
        <f t="shared" si="14"/>
        <v>8.98883917158696</v>
      </c>
      <c r="AE49" s="2" t="str">
        <f>'All data '!T49</f>
        <v>low Th edge</v>
      </c>
      <c r="AF49" s="10" t="str">
        <f>'All data '!U49</f>
        <v>relabel from 11b-4 to 114a-3</v>
      </c>
      <c r="AG49" s="63">
        <f>'All data '!V49</f>
        <v>1.7475</v>
      </c>
      <c r="AH49" s="63">
        <f>'All data '!X49</f>
        <v>0.6057</v>
      </c>
      <c r="AI49" s="63">
        <f>'All data '!W49</f>
        <v>2.6118</v>
      </c>
      <c r="AJ49" s="63">
        <f>'All data '!Y49</f>
        <v>0.3151</v>
      </c>
      <c r="AK49" s="66">
        <f>'All data '!Z49</f>
        <v>0.003482</v>
      </c>
      <c r="AL49" s="66">
        <f>'All data '!AA49</f>
        <v>0.005316</v>
      </c>
      <c r="AM49" s="66">
        <f>'All data '!AB49</f>
        <v>0.01457</v>
      </c>
      <c r="AN49" s="66">
        <f>'All data '!AC49</f>
        <v>0.00216</v>
      </c>
      <c r="AO49" s="17">
        <f>'All data '!AD49</f>
        <v>-12229</v>
      </c>
      <c r="AP49" s="17">
        <f>'All data '!AE49</f>
        <v>21370</v>
      </c>
      <c r="AQ49" s="17">
        <f>'All data '!AF49</f>
        <v>118</v>
      </c>
      <c r="AR49" s="4"/>
    </row>
    <row r="50" spans="1:44" ht="12.75">
      <c r="A50" s="4"/>
      <c r="B50" s="4"/>
      <c r="C50" s="4"/>
      <c r="D50" s="11" t="str">
        <f>'All data '!D50</f>
        <v>arr96114a-3tr-14</v>
      </c>
      <c r="E50" s="2">
        <f>'All data '!E50</f>
        <v>18364</v>
      </c>
      <c r="F50" s="2">
        <f>'All data '!F50</f>
        <v>28764</v>
      </c>
      <c r="G50" s="9">
        <f>'All data '!G50</f>
        <v>4031</v>
      </c>
      <c r="H50" s="9">
        <f>'All data '!H50</f>
        <v>2854</v>
      </c>
      <c r="I50" s="91">
        <f t="shared" si="7"/>
        <v>2875.05</v>
      </c>
      <c r="J50" s="91">
        <f t="shared" si="8"/>
        <v>2832.95</v>
      </c>
      <c r="K50" s="81">
        <f t="shared" si="9"/>
        <v>2841.9948000000004</v>
      </c>
      <c r="L50" s="3">
        <f t="shared" si="15"/>
        <v>2841.99480000331</v>
      </c>
      <c r="M50" s="80">
        <f t="shared" si="18"/>
        <v>1898.4460065822095</v>
      </c>
      <c r="N50" s="80">
        <f t="shared" si="19"/>
        <v>863.9831514517322</v>
      </c>
      <c r="O50" s="80">
        <f t="shared" si="20"/>
        <v>79.56564196936823</v>
      </c>
      <c r="P50" s="8">
        <f t="shared" si="16"/>
        <v>1435727375.518744</v>
      </c>
      <c r="Q50" s="153">
        <f>'All data '!O50</f>
        <v>1425.9059541984007</v>
      </c>
      <c r="R50" s="157">
        <v>1435.7273755187439</v>
      </c>
      <c r="S50" s="16">
        <f t="shared" si="3"/>
        <v>3.309651219751686E-09</v>
      </c>
      <c r="T50" s="81">
        <f t="shared" si="10"/>
        <v>2799.8948</v>
      </c>
      <c r="U50" s="3">
        <f t="shared" si="17"/>
        <v>2799.894800003963</v>
      </c>
      <c r="V50" s="80">
        <f t="shared" si="21"/>
        <v>1871.5353396770545</v>
      </c>
      <c r="W50" s="80">
        <f t="shared" si="22"/>
        <v>850.809302433745</v>
      </c>
      <c r="X50" s="80">
        <f t="shared" si="23"/>
        <v>77.55015789316391</v>
      </c>
      <c r="Y50" s="82">
        <f t="shared" si="11"/>
        <v>1416072237.3386586</v>
      </c>
      <c r="Z50" s="16">
        <f t="shared" si="12"/>
        <v>-9.821421320343234</v>
      </c>
      <c r="AA50" s="164">
        <v>1416.0722373386586</v>
      </c>
      <c r="AB50" s="16">
        <f t="shared" si="13"/>
        <v>3.963123162975535E-09</v>
      </c>
      <c r="AC50" s="16" t="str">
        <f>'All data '!S50</f>
        <v>session 2</v>
      </c>
      <c r="AD50" s="16">
        <f t="shared" si="14"/>
        <v>9.833716859742026</v>
      </c>
      <c r="AE50" s="2" t="str">
        <f>'All data '!T50</f>
        <v>low Th edge</v>
      </c>
      <c r="AF50" s="10" t="str">
        <f>'All data '!U50</f>
        <v>relabel from 11b-4 to 114a-3</v>
      </c>
      <c r="AG50" s="63">
        <f>'All data '!V50</f>
        <v>1.8364</v>
      </c>
      <c r="AH50" s="63">
        <f>'All data '!X50</f>
        <v>0.4031</v>
      </c>
      <c r="AI50" s="63">
        <f>'All data '!W50</f>
        <v>2.8764</v>
      </c>
      <c r="AJ50" s="63">
        <f>'All data '!Y50</f>
        <v>0.2854</v>
      </c>
      <c r="AK50" s="66">
        <f>'All data '!Z50</f>
        <v>0.003602</v>
      </c>
      <c r="AL50" s="66">
        <f>'All data '!AA50</f>
        <v>0.005</v>
      </c>
      <c r="AM50" s="66">
        <f>'All data '!AB50</f>
        <v>0.015459</v>
      </c>
      <c r="AN50" s="66">
        <f>'All data '!AC50</f>
        <v>0.002105</v>
      </c>
      <c r="AO50" s="17">
        <f>'All data '!AD50</f>
        <v>-12247</v>
      </c>
      <c r="AP50" s="17">
        <f>'All data '!AE50</f>
        <v>21364</v>
      </c>
      <c r="AQ50" s="17">
        <f>'All data '!AF50</f>
        <v>118</v>
      </c>
      <c r="AR50" s="4"/>
    </row>
    <row r="51" spans="1:44" ht="12.75">
      <c r="A51" s="4"/>
      <c r="B51" s="4"/>
      <c r="C51" s="4"/>
      <c r="D51" s="9" t="str">
        <f>'All data '!D51</f>
        <v>arr96114a-3tr-4</v>
      </c>
      <c r="E51" s="2">
        <f>'All data '!E51</f>
        <v>18861</v>
      </c>
      <c r="F51" s="2">
        <f>'All data '!F51</f>
        <v>33445</v>
      </c>
      <c r="G51" s="9">
        <f>'All data '!G51</f>
        <v>4972</v>
      </c>
      <c r="H51" s="9">
        <f>'All data '!H51</f>
        <v>3345</v>
      </c>
      <c r="I51" s="91">
        <f t="shared" si="7"/>
        <v>3366.5</v>
      </c>
      <c r="J51" s="91">
        <f t="shared" si="8"/>
        <v>3323.5</v>
      </c>
      <c r="K51" s="81">
        <f t="shared" si="9"/>
        <v>3332.5502</v>
      </c>
      <c r="L51" s="3">
        <f t="shared" si="15"/>
        <v>3332.5501999584476</v>
      </c>
      <c r="M51" s="80">
        <f t="shared" si="18"/>
        <v>2183.220541493608</v>
      </c>
      <c r="N51" s="80">
        <f t="shared" si="19"/>
        <v>1053.1148510843832</v>
      </c>
      <c r="O51" s="80">
        <f t="shared" si="20"/>
        <v>96.21480738045656</v>
      </c>
      <c r="P51" s="8">
        <f t="shared" si="16"/>
        <v>1420543277.1129038</v>
      </c>
      <c r="Q51" s="153">
        <f>'All data '!O51</f>
        <v>1412.0852796504234</v>
      </c>
      <c r="R51" s="157">
        <v>1420.5432771129038</v>
      </c>
      <c r="S51" s="16">
        <f t="shared" si="3"/>
        <v>-4.155253918725066E-08</v>
      </c>
      <c r="T51" s="81">
        <f t="shared" si="10"/>
        <v>3289.5502</v>
      </c>
      <c r="U51" s="3">
        <f t="shared" si="17"/>
        <v>3289.5501999758603</v>
      </c>
      <c r="V51" s="80">
        <f t="shared" si="21"/>
        <v>2156.2946970890116</v>
      </c>
      <c r="W51" s="80">
        <f t="shared" si="22"/>
        <v>1039.15245841955</v>
      </c>
      <c r="X51" s="80">
        <f t="shared" si="23"/>
        <v>94.10304446729859</v>
      </c>
      <c r="Y51" s="82">
        <f t="shared" si="11"/>
        <v>1403617992.3070922</v>
      </c>
      <c r="Z51" s="16">
        <f t="shared" si="12"/>
        <v>-8.457997462480307</v>
      </c>
      <c r="AA51" s="164">
        <v>1403.6179923070922</v>
      </c>
      <c r="AB51" s="16">
        <f t="shared" si="13"/>
        <v>-2.413980837445706E-08</v>
      </c>
      <c r="AC51" s="16" t="str">
        <f>'All data '!S51</f>
        <v>session 1</v>
      </c>
      <c r="AD51" s="16">
        <f t="shared" si="14"/>
        <v>8.467287343331236</v>
      </c>
      <c r="AE51" s="2" t="str">
        <f>'All data '!T51</f>
        <v>low Th edge(right)</v>
      </c>
      <c r="AF51" s="2">
        <f>'All data '!U51</f>
        <v>0</v>
      </c>
      <c r="AG51" s="63">
        <f>'All data '!V51</f>
        <v>1.8861</v>
      </c>
      <c r="AH51" s="63">
        <f>'All data '!X51</f>
        <v>0.4972</v>
      </c>
      <c r="AI51" s="63">
        <f>'All data '!W51</f>
        <v>3.3445</v>
      </c>
      <c r="AJ51" s="63">
        <f>'All data '!Y51</f>
        <v>0.3345</v>
      </c>
      <c r="AK51" s="66">
        <f>'All data '!Z51</f>
        <v>0.00372</v>
      </c>
      <c r="AL51" s="66">
        <f>'All data '!AA51</f>
        <v>0.005164</v>
      </c>
      <c r="AM51" s="66">
        <f>'All data '!AB51</f>
        <v>0.016995</v>
      </c>
      <c r="AN51" s="66">
        <f>'All data '!AC51</f>
        <v>0.00215</v>
      </c>
      <c r="AO51" s="17">
        <f>'All data '!AD51</f>
        <v>-12146</v>
      </c>
      <c r="AP51" s="17">
        <f>'All data '!AE51</f>
        <v>21381</v>
      </c>
      <c r="AQ51" s="17">
        <f>'All data '!AF51</f>
        <v>106</v>
      </c>
      <c r="AR51" s="4"/>
    </row>
    <row r="52" spans="1:44" ht="12.75">
      <c r="A52" s="4"/>
      <c r="B52" s="4"/>
      <c r="C52" s="4"/>
      <c r="D52" s="9" t="str">
        <f>'All data '!D52</f>
        <v>arr96114a-3tr-12</v>
      </c>
      <c r="E52" s="2">
        <f>'All data '!E52</f>
        <v>19019</v>
      </c>
      <c r="F52" s="2">
        <f>'All data '!F52</f>
        <v>49582</v>
      </c>
      <c r="G52" s="9">
        <f>'All data '!G52</f>
        <v>5714</v>
      </c>
      <c r="H52" s="9">
        <f>'All data '!H52</f>
        <v>4426</v>
      </c>
      <c r="I52" s="91">
        <f t="shared" si="7"/>
        <v>4450.23</v>
      </c>
      <c r="J52" s="91">
        <f t="shared" si="8"/>
        <v>4401.77</v>
      </c>
      <c r="K52" s="81">
        <f t="shared" si="9"/>
        <v>4415.9958</v>
      </c>
      <c r="L52" s="3">
        <f t="shared" si="15"/>
        <v>4415.995799994217</v>
      </c>
      <c r="M52" s="80">
        <f t="shared" si="18"/>
        <v>3139.8218053068176</v>
      </c>
      <c r="N52" s="80">
        <f t="shared" si="19"/>
        <v>1171.4193725587716</v>
      </c>
      <c r="O52" s="80">
        <f t="shared" si="20"/>
        <v>104.75462212862747</v>
      </c>
      <c r="P52" s="8">
        <f t="shared" si="16"/>
        <v>1379479577.3597333</v>
      </c>
      <c r="Q52" s="153">
        <f>'All data '!O52</f>
        <v>1372.4264738417457</v>
      </c>
      <c r="R52" s="157">
        <v>1379.4795773597334</v>
      </c>
      <c r="S52" s="16">
        <f t="shared" si="3"/>
        <v>-5.782567313872278E-09</v>
      </c>
      <c r="T52" s="81">
        <f t="shared" si="10"/>
        <v>4367.535800000001</v>
      </c>
      <c r="U52" s="3">
        <f t="shared" si="17"/>
        <v>4367.535799146477</v>
      </c>
      <c r="V52" s="80">
        <f t="shared" si="21"/>
        <v>3106.6046716223864</v>
      </c>
      <c r="W52" s="80">
        <f t="shared" si="22"/>
        <v>1158.122505753925</v>
      </c>
      <c r="X52" s="80">
        <f t="shared" si="23"/>
        <v>102.8086217701661</v>
      </c>
      <c r="Y52" s="82">
        <f t="shared" si="11"/>
        <v>1365367593.504027</v>
      </c>
      <c r="Z52" s="16">
        <f t="shared" si="12"/>
        <v>-7.053103517987665</v>
      </c>
      <c r="AA52" s="164">
        <v>1365.367593504027</v>
      </c>
      <c r="AB52" s="16">
        <f t="shared" si="13"/>
        <v>-8.535234883311205E-07</v>
      </c>
      <c r="AC52" s="16" t="str">
        <f>'All data '!S52</f>
        <v>session 2</v>
      </c>
      <c r="AD52" s="16">
        <f t="shared" si="14"/>
        <v>7.058880337718847</v>
      </c>
      <c r="AE52" s="2" t="str">
        <f>'All data '!T52</f>
        <v>low Th edge(right)</v>
      </c>
      <c r="AF52" s="2" t="str">
        <f>'All data '!U52</f>
        <v>relabel from 11b-4 to 114a-3</v>
      </c>
      <c r="AG52" s="63">
        <f>'All data '!V52</f>
        <v>1.9019</v>
      </c>
      <c r="AH52" s="63">
        <f>'All data '!X52</f>
        <v>0.5714</v>
      </c>
      <c r="AI52" s="63">
        <f>'All data '!W52</f>
        <v>4.9582</v>
      </c>
      <c r="AJ52" s="63">
        <f>'All data '!Y52</f>
        <v>0.4426</v>
      </c>
      <c r="AK52" s="66">
        <f>'All data '!Z52</f>
        <v>0.00372</v>
      </c>
      <c r="AL52" s="66">
        <f>'All data '!AA52</f>
        <v>0.005402</v>
      </c>
      <c r="AM52" s="66">
        <f>'All data '!AB52</f>
        <v>0.022394</v>
      </c>
      <c r="AN52" s="66">
        <f>'All data '!AC52</f>
        <v>0.002423</v>
      </c>
      <c r="AO52" s="17">
        <f>'All data '!AD52</f>
        <v>-12146</v>
      </c>
      <c r="AP52" s="17">
        <f>'All data '!AE52</f>
        <v>21377</v>
      </c>
      <c r="AQ52" s="17">
        <f>'All data '!AF52</f>
        <v>118</v>
      </c>
      <c r="AR52" s="4"/>
    </row>
    <row r="53" spans="1:44" ht="12.75">
      <c r="A53" s="4"/>
      <c r="B53" s="4"/>
      <c r="C53" s="4"/>
      <c r="D53" s="9">
        <f>'All data '!D53</f>
        <v>0</v>
      </c>
      <c r="E53" s="2">
        <f>'All data '!E53</f>
        <v>0</v>
      </c>
      <c r="F53" s="2">
        <f>'All data '!F53</f>
        <v>0</v>
      </c>
      <c r="G53" s="9">
        <f>'All data '!G53</f>
        <v>0</v>
      </c>
      <c r="H53" s="9">
        <f>'All data '!H53</f>
        <v>0</v>
      </c>
      <c r="I53" s="91">
        <f t="shared" si="7"/>
        <v>0</v>
      </c>
      <c r="J53" s="91">
        <f t="shared" si="8"/>
        <v>0</v>
      </c>
      <c r="K53" s="81">
        <f t="shared" si="9"/>
        <v>0</v>
      </c>
      <c r="L53" s="3">
        <f t="shared" si="15"/>
        <v>0</v>
      </c>
      <c r="M53" s="80">
        <f t="shared" si="18"/>
        <v>0</v>
      </c>
      <c r="N53" s="80">
        <f t="shared" si="19"/>
        <v>0</v>
      </c>
      <c r="O53" s="80">
        <f t="shared" si="20"/>
        <v>0</v>
      </c>
      <c r="P53" s="8">
        <f t="shared" si="16"/>
        <v>0</v>
      </c>
      <c r="Q53" s="153">
        <f>'All data '!O53</f>
        <v>0</v>
      </c>
      <c r="R53" s="157">
        <v>0</v>
      </c>
      <c r="S53" s="16">
        <f t="shared" si="3"/>
        <v>0</v>
      </c>
      <c r="T53" s="81">
        <f t="shared" si="10"/>
        <v>0</v>
      </c>
      <c r="U53" s="3">
        <f t="shared" si="17"/>
        <v>0</v>
      </c>
      <c r="V53" s="80">
        <f t="shared" si="21"/>
        <v>0</v>
      </c>
      <c r="W53" s="80">
        <f t="shared" si="22"/>
        <v>0</v>
      </c>
      <c r="X53" s="80">
        <f t="shared" si="23"/>
        <v>0</v>
      </c>
      <c r="Y53" s="82">
        <f t="shared" si="11"/>
        <v>0</v>
      </c>
      <c r="Z53" s="16">
        <f t="shared" si="12"/>
        <v>0</v>
      </c>
      <c r="AA53" s="164">
        <v>0</v>
      </c>
      <c r="AB53" s="16">
        <f t="shared" si="13"/>
        <v>0</v>
      </c>
      <c r="AC53" s="16">
        <f>'All data '!S53</f>
        <v>0</v>
      </c>
      <c r="AD53" s="16">
        <f t="shared" si="14"/>
        <v>0</v>
      </c>
      <c r="AE53" s="2">
        <f>'All data '!T53</f>
        <v>0</v>
      </c>
      <c r="AF53" s="2">
        <f>'All data '!U53</f>
        <v>0</v>
      </c>
      <c r="AG53" s="63">
        <f>'All data '!V53</f>
        <v>0</v>
      </c>
      <c r="AH53" s="63">
        <f>'All data '!X53</f>
        <v>0</v>
      </c>
      <c r="AI53" s="63">
        <f>'All data '!W53</f>
        <v>0</v>
      </c>
      <c r="AJ53" s="63">
        <f>'All data '!Y53</f>
        <v>0</v>
      </c>
      <c r="AK53" s="66">
        <f>'All data '!Z53</f>
        <v>0</v>
      </c>
      <c r="AL53" s="66">
        <f>'All data '!AA53</f>
        <v>0</v>
      </c>
      <c r="AM53" s="66">
        <f>'All data '!AB53</f>
        <v>0</v>
      </c>
      <c r="AN53" s="66">
        <f>'All data '!AC53</f>
        <v>0</v>
      </c>
      <c r="AO53" s="17">
        <f>'All data '!AD53</f>
        <v>0</v>
      </c>
      <c r="AP53" s="17">
        <f>'All data '!AE53</f>
        <v>0</v>
      </c>
      <c r="AQ53" s="17">
        <f>'All data '!AF53</f>
        <v>0</v>
      </c>
      <c r="AR53" s="4"/>
    </row>
    <row r="54" spans="1:44" ht="12.75">
      <c r="A54" s="4"/>
      <c r="B54" s="4"/>
      <c r="C54" s="4"/>
      <c r="D54" s="9" t="str">
        <f>'All data '!D54</f>
        <v>arr96114a-4-10</v>
      </c>
      <c r="E54" s="2">
        <f>'All data '!E54</f>
        <v>17338</v>
      </c>
      <c r="F54" s="2">
        <f>'All data '!F54</f>
        <v>13890</v>
      </c>
      <c r="G54" s="9">
        <f>'All data '!G54</f>
        <v>5625</v>
      </c>
      <c r="H54" s="9">
        <f>'All data '!H54</f>
        <v>2305</v>
      </c>
      <c r="I54" s="91">
        <f t="shared" si="7"/>
        <v>2324.96</v>
      </c>
      <c r="J54" s="91">
        <f t="shared" si="8"/>
        <v>2285.04</v>
      </c>
      <c r="K54" s="81">
        <f t="shared" si="9"/>
        <v>2293.7516</v>
      </c>
      <c r="L54" s="3">
        <f t="shared" si="15"/>
        <v>2293.7516001420804</v>
      </c>
      <c r="M54" s="80">
        <f t="shared" si="18"/>
        <v>939.6006604436392</v>
      </c>
      <c r="N54" s="80">
        <f t="shared" si="19"/>
        <v>1238.0498076067595</v>
      </c>
      <c r="O54" s="80">
        <f t="shared" si="20"/>
        <v>116.10113209168185</v>
      </c>
      <c r="P54" s="8">
        <f t="shared" si="16"/>
        <v>1470242028.8978095</v>
      </c>
      <c r="Q54" s="153">
        <f>'All data '!O54</f>
        <v>1458.8491507674207</v>
      </c>
      <c r="R54" s="157">
        <v>1470.2420288978094</v>
      </c>
      <c r="S54" s="16">
        <f t="shared" si="3"/>
        <v>1.4208035281626508E-07</v>
      </c>
      <c r="T54" s="81">
        <f t="shared" si="10"/>
        <v>2253.8316</v>
      </c>
      <c r="U54" s="3">
        <f t="shared" si="17"/>
        <v>2253.831600126537</v>
      </c>
      <c r="V54" s="80">
        <f t="shared" si="21"/>
        <v>924.4952876990853</v>
      </c>
      <c r="W54" s="80">
        <f t="shared" si="22"/>
        <v>1216.6066986630863</v>
      </c>
      <c r="X54" s="80">
        <f t="shared" si="23"/>
        <v>112.72961376436581</v>
      </c>
      <c r="Y54" s="82">
        <f t="shared" si="11"/>
        <v>1447432180.3782375</v>
      </c>
      <c r="Z54" s="16">
        <f t="shared" si="12"/>
        <v>-11.39287813038868</v>
      </c>
      <c r="AA54" s="164">
        <v>1447.4321803782375</v>
      </c>
      <c r="AB54" s="16">
        <f t="shared" si="13"/>
        <v>1.2653708836296573E-07</v>
      </c>
      <c r="AC54" s="16" t="str">
        <f>'All data '!S54</f>
        <v>session 2</v>
      </c>
      <c r="AD54" s="16">
        <f t="shared" si="14"/>
        <v>11.416970389183234</v>
      </c>
      <c r="AE54" s="2" t="str">
        <f>'All data '!T54</f>
        <v>cluster-low</v>
      </c>
      <c r="AF54" s="2">
        <f>'All data '!U54</f>
        <v>0</v>
      </c>
      <c r="AG54" s="63">
        <f>'All data '!V54</f>
        <v>1.7338</v>
      </c>
      <c r="AH54" s="63">
        <f>'All data '!X54</f>
        <v>0.5625</v>
      </c>
      <c r="AI54" s="63">
        <f>'All data '!W54</f>
        <v>1.389</v>
      </c>
      <c r="AJ54" s="63">
        <f>'All data '!Y54</f>
        <v>0.2305</v>
      </c>
      <c r="AK54" s="66">
        <f>'All data '!Z54</f>
        <v>0.003446</v>
      </c>
      <c r="AL54" s="66">
        <f>'All data '!AA54</f>
        <v>0.005167</v>
      </c>
      <c r="AM54" s="66">
        <f>'All data '!AB54</f>
        <v>0.010589</v>
      </c>
      <c r="AN54" s="66">
        <f>'All data '!AC54</f>
        <v>0.001996</v>
      </c>
      <c r="AO54" s="17">
        <f>'All data '!AD54</f>
        <v>-13545</v>
      </c>
      <c r="AP54" s="17">
        <f>'All data '!AE54</f>
        <v>24139</v>
      </c>
      <c r="AQ54" s="17">
        <f>'All data '!AF54</f>
        <v>116</v>
      </c>
      <c r="AR54" s="4"/>
    </row>
    <row r="55" spans="1:44" ht="12.75">
      <c r="A55" s="4"/>
      <c r="B55" s="4"/>
      <c r="C55" s="4"/>
      <c r="D55" s="9" t="str">
        <f>'All data '!D55</f>
        <v>arr96114a-4-11</v>
      </c>
      <c r="E55" s="2">
        <f>'All data '!E55</f>
        <v>17812</v>
      </c>
      <c r="F55" s="2">
        <f>'All data '!F55</f>
        <v>17175</v>
      </c>
      <c r="G55" s="9">
        <f>'All data '!G55</f>
        <v>7106</v>
      </c>
      <c r="H55" s="9">
        <f>'All data '!H55</f>
        <v>2838</v>
      </c>
      <c r="I55" s="91">
        <f t="shared" si="7"/>
        <v>2858.96</v>
      </c>
      <c r="J55" s="91">
        <f t="shared" si="8"/>
        <v>2817.04</v>
      </c>
      <c r="K55" s="81">
        <f t="shared" si="9"/>
        <v>2826.8984</v>
      </c>
      <c r="L55" s="3">
        <f t="shared" si="15"/>
        <v>2826.898399967293</v>
      </c>
      <c r="M55" s="80">
        <f t="shared" si="18"/>
        <v>1144.7932246023709</v>
      </c>
      <c r="N55" s="80">
        <f t="shared" si="19"/>
        <v>1539.3216379653345</v>
      </c>
      <c r="O55" s="80">
        <f t="shared" si="20"/>
        <v>142.7835373995875</v>
      </c>
      <c r="P55" s="8">
        <f t="shared" si="16"/>
        <v>1449452888.5362244</v>
      </c>
      <c r="Q55" s="153">
        <f>'All data '!O55</f>
        <v>1439.8707095372667</v>
      </c>
      <c r="R55" s="157">
        <v>1449.4528885362245</v>
      </c>
      <c r="S55" s="16">
        <f t="shared" si="3"/>
        <v>-3.2707248465158045E-08</v>
      </c>
      <c r="T55" s="81">
        <f t="shared" si="10"/>
        <v>2784.9784</v>
      </c>
      <c r="U55" s="3">
        <f t="shared" si="17"/>
        <v>2784.9783999981546</v>
      </c>
      <c r="V55" s="80">
        <f t="shared" si="21"/>
        <v>1129.10131201933</v>
      </c>
      <c r="W55" s="80">
        <f t="shared" si="22"/>
        <v>1516.6088904792898</v>
      </c>
      <c r="X55" s="80">
        <f t="shared" si="23"/>
        <v>139.26819749953492</v>
      </c>
      <c r="Y55" s="82">
        <f t="shared" si="11"/>
        <v>1430271499.665007</v>
      </c>
      <c r="Z55" s="16">
        <f t="shared" si="12"/>
        <v>-9.582178998957716</v>
      </c>
      <c r="AA55" s="164">
        <v>1430.271499665007</v>
      </c>
      <c r="AB55" s="16">
        <f t="shared" si="13"/>
        <v>-1.8453647498972714E-09</v>
      </c>
      <c r="AC55" s="16" t="str">
        <f>'All data '!S55</f>
        <v>session 2</v>
      </c>
      <c r="AD55" s="16">
        <f t="shared" si="14"/>
        <v>9.599209872259735</v>
      </c>
      <c r="AE55" s="2" t="str">
        <f>'All data '!T55</f>
        <v>cluster-low</v>
      </c>
      <c r="AF55" s="2">
        <f>'All data '!U55</f>
        <v>0</v>
      </c>
      <c r="AG55" s="63">
        <f>'All data '!V55</f>
        <v>1.7812</v>
      </c>
      <c r="AH55" s="63">
        <f>'All data '!X55</f>
        <v>0.7106</v>
      </c>
      <c r="AI55" s="63">
        <f>'All data '!W55</f>
        <v>1.7175</v>
      </c>
      <c r="AJ55" s="63">
        <f>'All data '!Y55</f>
        <v>0.2838</v>
      </c>
      <c r="AK55" s="66">
        <f>'All data '!Z55</f>
        <v>0.003518</v>
      </c>
      <c r="AL55" s="66">
        <f>'All data '!AA55</f>
        <v>0.005448</v>
      </c>
      <c r="AM55" s="66">
        <f>'All data '!AB55</f>
        <v>0.011647</v>
      </c>
      <c r="AN55" s="66">
        <f>'All data '!AC55</f>
        <v>0.002096</v>
      </c>
      <c r="AO55" s="17">
        <f>'All data '!AD55</f>
        <v>-13539</v>
      </c>
      <c r="AP55" s="17">
        <f>'All data '!AE55</f>
        <v>24140</v>
      </c>
      <c r="AQ55" s="17">
        <f>'All data '!AF55</f>
        <v>116</v>
      </c>
      <c r="AR55" s="4"/>
    </row>
    <row r="56" spans="1:44" ht="12.75">
      <c r="A56" s="4"/>
      <c r="B56" s="4"/>
      <c r="C56" s="4"/>
      <c r="D56" s="9" t="str">
        <f>'All data '!D56</f>
        <v>arr96114a-4-12</v>
      </c>
      <c r="E56" s="2">
        <f>'All data '!E56</f>
        <v>17931</v>
      </c>
      <c r="F56" s="2">
        <f>'All data '!F56</f>
        <v>15829</v>
      </c>
      <c r="G56" s="9">
        <f>'All data '!G56</f>
        <v>6542</v>
      </c>
      <c r="H56" s="9">
        <f>'All data '!H56</f>
        <v>2620</v>
      </c>
      <c r="I56" s="91">
        <f t="shared" si="7"/>
        <v>2640.55</v>
      </c>
      <c r="J56" s="91">
        <f t="shared" si="8"/>
        <v>2599.45</v>
      </c>
      <c r="K56" s="81">
        <f t="shared" si="9"/>
        <v>2608.2742000000003</v>
      </c>
      <c r="L56" s="3">
        <f t="shared" si="15"/>
        <v>2608.2742000173885</v>
      </c>
      <c r="M56" s="80">
        <f t="shared" si="18"/>
        <v>1056.796993401854</v>
      </c>
      <c r="N56" s="80">
        <f t="shared" si="19"/>
        <v>1419.6373532369657</v>
      </c>
      <c r="O56" s="80">
        <f t="shared" si="20"/>
        <v>131.83985337856828</v>
      </c>
      <c r="P56" s="8">
        <f t="shared" si="16"/>
        <v>1451734132.855647</v>
      </c>
      <c r="Q56" s="153">
        <f>'All data '!O56</f>
        <v>1441.5373285883536</v>
      </c>
      <c r="R56" s="157">
        <v>1451.734132855647</v>
      </c>
      <c r="S56" s="16">
        <f t="shared" si="3"/>
        <v>1.738817445584573E-08</v>
      </c>
      <c r="T56" s="81">
        <f t="shared" si="10"/>
        <v>2567.1742</v>
      </c>
      <c r="U56" s="3">
        <f t="shared" si="17"/>
        <v>2567.174200026703</v>
      </c>
      <c r="V56" s="80">
        <f t="shared" si="21"/>
        <v>1041.4050630957736</v>
      </c>
      <c r="W56" s="80">
        <f t="shared" si="22"/>
        <v>1397.3790568545191</v>
      </c>
      <c r="X56" s="80">
        <f t="shared" si="23"/>
        <v>128.3900800764104</v>
      </c>
      <c r="Y56" s="82">
        <f t="shared" si="11"/>
        <v>1431321231.5038621</v>
      </c>
      <c r="Z56" s="16">
        <f t="shared" si="12"/>
        <v>-10.196804267293373</v>
      </c>
      <c r="AA56" s="164">
        <v>1431.3212315038622</v>
      </c>
      <c r="AB56" s="16">
        <f t="shared" si="13"/>
        <v>2.670321919140406E-08</v>
      </c>
      <c r="AC56" s="16" t="str">
        <f>'All data '!S56</f>
        <v>session 2</v>
      </c>
      <c r="AD56" s="16">
        <f t="shared" si="14"/>
        <v>10.216097084491366</v>
      </c>
      <c r="AE56" s="2" t="str">
        <f>'All data '!T56</f>
        <v>cluster-low</v>
      </c>
      <c r="AF56" s="2">
        <f>'All data '!U56</f>
        <v>0</v>
      </c>
      <c r="AG56" s="63">
        <f>'All data '!V56</f>
        <v>1.7931</v>
      </c>
      <c r="AH56" s="63">
        <f>'All data '!X56</f>
        <v>0.6542</v>
      </c>
      <c r="AI56" s="63">
        <f>'All data '!W56</f>
        <v>1.5829</v>
      </c>
      <c r="AJ56" s="63">
        <f>'All data '!Y56</f>
        <v>0.262</v>
      </c>
      <c r="AK56" s="66">
        <f>'All data '!Z56</f>
        <v>0.003529</v>
      </c>
      <c r="AL56" s="66">
        <f>'All data '!AA56</f>
        <v>0.005329</v>
      </c>
      <c r="AM56" s="66">
        <f>'All data '!AB56</f>
        <v>0.011209</v>
      </c>
      <c r="AN56" s="66">
        <f>'All data '!AC56</f>
        <v>0.002055</v>
      </c>
      <c r="AO56" s="17">
        <f>'All data '!AD56</f>
        <v>-13540</v>
      </c>
      <c r="AP56" s="17">
        <f>'All data '!AE56</f>
        <v>24137</v>
      </c>
      <c r="AQ56" s="17">
        <f>'All data '!AF56</f>
        <v>116</v>
      </c>
      <c r="AR56" s="4"/>
    </row>
    <row r="57" spans="1:44" ht="12.75">
      <c r="A57" s="4"/>
      <c r="B57" s="4"/>
      <c r="C57" s="4"/>
      <c r="D57" s="9" t="str">
        <f>'All data '!D57</f>
        <v>arr96114a-4-13</v>
      </c>
      <c r="E57" s="2">
        <f>'All data '!E57</f>
        <v>17429</v>
      </c>
      <c r="F57" s="2">
        <f>'All data '!F57</f>
        <v>14468</v>
      </c>
      <c r="G57" s="9">
        <f>'All data '!G57</f>
        <v>5848</v>
      </c>
      <c r="H57" s="9">
        <f>'All data '!H57</f>
        <v>2391</v>
      </c>
      <c r="I57" s="91">
        <f t="shared" si="7"/>
        <v>2411.08</v>
      </c>
      <c r="J57" s="91">
        <f t="shared" si="8"/>
        <v>2370.92</v>
      </c>
      <c r="K57" s="81">
        <f t="shared" si="9"/>
        <v>2379.7078</v>
      </c>
      <c r="L57" s="3">
        <f t="shared" si="15"/>
        <v>2379.7077996007492</v>
      </c>
      <c r="M57" s="80">
        <f t="shared" si="18"/>
        <v>976.1167363293871</v>
      </c>
      <c r="N57" s="80">
        <f t="shared" si="19"/>
        <v>1283.4677935826408</v>
      </c>
      <c r="O57" s="80">
        <f t="shared" si="20"/>
        <v>120.12326968872118</v>
      </c>
      <c r="P57" s="8">
        <f t="shared" si="16"/>
        <v>1466498848.0016103</v>
      </c>
      <c r="Q57" s="153">
        <f>'All data '!O57</f>
        <v>1455.4751448257516</v>
      </c>
      <c r="R57" s="157">
        <v>1466.4988480016102</v>
      </c>
      <c r="S57" s="16">
        <f t="shared" si="3"/>
        <v>-3.992508936789818E-07</v>
      </c>
      <c r="T57" s="81">
        <f t="shared" si="10"/>
        <v>2339.5478000000003</v>
      </c>
      <c r="U57" s="3">
        <f t="shared" si="17"/>
        <v>2339.5477998091537</v>
      </c>
      <c r="V57" s="80">
        <f t="shared" si="21"/>
        <v>960.8957196038133</v>
      </c>
      <c r="W57" s="80">
        <f t="shared" si="22"/>
        <v>1261.909034246881</v>
      </c>
      <c r="X57" s="80">
        <f t="shared" si="23"/>
        <v>116.74304595845932</v>
      </c>
      <c r="Y57" s="82">
        <f t="shared" si="11"/>
        <v>1444428923.6614957</v>
      </c>
      <c r="Z57" s="16">
        <f t="shared" si="12"/>
        <v>-11.0237031758586</v>
      </c>
      <c r="AA57" s="164">
        <v>1444.4289236614957</v>
      </c>
      <c r="AB57" s="16">
        <f t="shared" si="13"/>
        <v>-1.9084654923062772E-07</v>
      </c>
      <c r="AC57" s="16" t="str">
        <f>'All data '!S57</f>
        <v>session 2</v>
      </c>
      <c r="AD57" s="16">
        <f t="shared" si="14"/>
        <v>11.04622116425594</v>
      </c>
      <c r="AE57" s="2" t="str">
        <f>'All data '!T57</f>
        <v>cluster-low2</v>
      </c>
      <c r="AF57" s="2">
        <f>'All data '!U57</f>
        <v>0</v>
      </c>
      <c r="AG57" s="63">
        <f>'All data '!V57</f>
        <v>1.7429</v>
      </c>
      <c r="AH57" s="63">
        <f>'All data '!X57</f>
        <v>0.5848</v>
      </c>
      <c r="AI57" s="63">
        <f>'All data '!W57</f>
        <v>1.4468</v>
      </c>
      <c r="AJ57" s="63">
        <f>'All data '!Y57</f>
        <v>0.2391</v>
      </c>
      <c r="AK57" s="66">
        <f>'All data '!Z57</f>
        <v>0.00346</v>
      </c>
      <c r="AL57" s="66">
        <f>'All data '!AA57</f>
        <v>0.005206</v>
      </c>
      <c r="AM57" s="66">
        <f>'All data '!AB57</f>
        <v>0.010746</v>
      </c>
      <c r="AN57" s="66">
        <f>'All data '!AC57</f>
        <v>0.002008</v>
      </c>
      <c r="AO57" s="17">
        <f>'All data '!AD57</f>
        <v>-13529</v>
      </c>
      <c r="AP57" s="17">
        <f>'All data '!AE57</f>
        <v>24148</v>
      </c>
      <c r="AQ57" s="17">
        <f>'All data '!AF57</f>
        <v>116</v>
      </c>
      <c r="AR57" s="4"/>
    </row>
    <row r="58" spans="1:44" ht="12.75">
      <c r="A58" s="4"/>
      <c r="B58" s="4"/>
      <c r="C58" s="4"/>
      <c r="D58" s="9" t="str">
        <f>'All data '!D58</f>
        <v>arr96114a-4-14</v>
      </c>
      <c r="E58" s="2">
        <f>'All data '!E58</f>
        <v>17857</v>
      </c>
      <c r="F58" s="2">
        <f>'All data '!F58</f>
        <v>14282</v>
      </c>
      <c r="G58" s="9">
        <f>'All data '!G58</f>
        <v>6001</v>
      </c>
      <c r="H58" s="9">
        <f>'All data '!H58</f>
        <v>2370</v>
      </c>
      <c r="I58" s="91">
        <f t="shared" si="7"/>
        <v>2390.1</v>
      </c>
      <c r="J58" s="91">
        <f t="shared" si="8"/>
        <v>2349.9</v>
      </c>
      <c r="K58" s="81">
        <f t="shared" si="9"/>
        <v>2357.9574</v>
      </c>
      <c r="L58" s="3">
        <f t="shared" si="15"/>
        <v>2357.95739996632</v>
      </c>
      <c r="M58" s="80">
        <f t="shared" si="18"/>
        <v>946.5760728997333</v>
      </c>
      <c r="N58" s="80">
        <f t="shared" si="19"/>
        <v>1292.03263427235</v>
      </c>
      <c r="O58" s="80">
        <f t="shared" si="20"/>
        <v>119.34869279423671</v>
      </c>
      <c r="P58" s="8">
        <f t="shared" si="16"/>
        <v>1441538780.996574</v>
      </c>
      <c r="Q58" s="153">
        <f>'All data '!O58</f>
        <v>1430.5774818283776</v>
      </c>
      <c r="R58" s="157">
        <v>1441.538780996574</v>
      </c>
      <c r="S58" s="16">
        <f t="shared" si="3"/>
        <v>-3.367995304870419E-08</v>
      </c>
      <c r="T58" s="81">
        <f t="shared" si="10"/>
        <v>2317.7574</v>
      </c>
      <c r="U58" s="3">
        <f t="shared" si="17"/>
        <v>2317.7573999713513</v>
      </c>
      <c r="V58" s="80">
        <f t="shared" si="21"/>
        <v>931.654235426857</v>
      </c>
      <c r="W58" s="80">
        <f t="shared" si="22"/>
        <v>1270.1199410574309</v>
      </c>
      <c r="X58" s="80">
        <f t="shared" si="23"/>
        <v>115.98322348706384</v>
      </c>
      <c r="Y58" s="82">
        <f t="shared" si="11"/>
        <v>1419593864.8820865</v>
      </c>
      <c r="Z58" s="16">
        <f t="shared" si="12"/>
        <v>-10.96129916819632</v>
      </c>
      <c r="AA58" s="164">
        <v>1419.5938648820866</v>
      </c>
      <c r="AB58" s="16">
        <f t="shared" si="13"/>
        <v>-2.8648628358496353E-08</v>
      </c>
      <c r="AC58" s="16" t="str">
        <f>'All data '!S58</f>
        <v>session 2</v>
      </c>
      <c r="AD58" s="16">
        <f t="shared" si="14"/>
        <v>10.983616946291022</v>
      </c>
      <c r="AE58" s="2" t="str">
        <f>'All data '!T58</f>
        <v>cluster-low2</v>
      </c>
      <c r="AF58" s="2">
        <f>'All data '!U58</f>
        <v>0</v>
      </c>
      <c r="AG58" s="63">
        <f>'All data '!V58</f>
        <v>1.7857</v>
      </c>
      <c r="AH58" s="63">
        <f>'All data '!X58</f>
        <v>0.6001</v>
      </c>
      <c r="AI58" s="63">
        <f>'All data '!W58</f>
        <v>1.4282</v>
      </c>
      <c r="AJ58" s="63">
        <f>'All data '!Y58</f>
        <v>0.237</v>
      </c>
      <c r="AK58" s="66">
        <f>'All data '!Z58</f>
        <v>0.00352</v>
      </c>
      <c r="AL58" s="66">
        <f>'All data '!AA58</f>
        <v>0.005227</v>
      </c>
      <c r="AM58" s="66">
        <f>'All data '!AB58</f>
        <v>0.010709</v>
      </c>
      <c r="AN58" s="66">
        <f>'All data '!AC58</f>
        <v>0.00201</v>
      </c>
      <c r="AO58" s="17">
        <f>'All data '!AD58</f>
        <v>-13523</v>
      </c>
      <c r="AP58" s="17">
        <f>'All data '!AE58</f>
        <v>24148</v>
      </c>
      <c r="AQ58" s="17">
        <f>'All data '!AF58</f>
        <v>116</v>
      </c>
      <c r="AR58" s="4"/>
    </row>
    <row r="59" spans="1:44" ht="12.75">
      <c r="A59" s="4"/>
      <c r="B59" s="4"/>
      <c r="C59" s="4"/>
      <c r="D59" s="9" t="str">
        <f>'All data '!D59</f>
        <v>arr96114a-4-15</v>
      </c>
      <c r="E59" s="2">
        <f>'All data '!E59</f>
        <v>17728</v>
      </c>
      <c r="F59" s="2">
        <f>'All data '!F59</f>
        <v>14694</v>
      </c>
      <c r="G59" s="9">
        <f>'All data '!G59</f>
        <v>6047</v>
      </c>
      <c r="H59" s="9">
        <f>'All data '!H59</f>
        <v>2398</v>
      </c>
      <c r="I59" s="91">
        <f t="shared" si="7"/>
        <v>2418.13</v>
      </c>
      <c r="J59" s="91">
        <f t="shared" si="8"/>
        <v>2377.87</v>
      </c>
      <c r="K59" s="81">
        <f t="shared" si="9"/>
        <v>2386.2196</v>
      </c>
      <c r="L59" s="3">
        <f t="shared" si="15"/>
        <v>2386.219599198448</v>
      </c>
      <c r="M59" s="80">
        <f t="shared" si="18"/>
        <v>970.1775468933345</v>
      </c>
      <c r="N59" s="80">
        <f t="shared" si="19"/>
        <v>1296.6032830754748</v>
      </c>
      <c r="O59" s="80">
        <f t="shared" si="20"/>
        <v>119.43876922963881</v>
      </c>
      <c r="P59" s="8">
        <f t="shared" si="16"/>
        <v>1436245123.4646246</v>
      </c>
      <c r="Q59" s="153">
        <f>'All data '!O59</f>
        <v>1425.4248346238694</v>
      </c>
      <c r="R59" s="157">
        <v>1436.2451234646246</v>
      </c>
      <c r="S59" s="16">
        <f t="shared" si="3"/>
        <v>-8.015517778403591E-07</v>
      </c>
      <c r="T59" s="81">
        <f t="shared" si="10"/>
        <v>2345.9595999999997</v>
      </c>
      <c r="U59" s="3">
        <f t="shared" si="17"/>
        <v>2345.959599996444</v>
      </c>
      <c r="V59" s="80">
        <f t="shared" si="21"/>
        <v>955.0269225472562</v>
      </c>
      <c r="W59" s="80">
        <f t="shared" si="22"/>
        <v>1274.8245350481784</v>
      </c>
      <c r="X59" s="80">
        <f t="shared" si="23"/>
        <v>116.10814240100954</v>
      </c>
      <c r="Y59" s="82">
        <f t="shared" si="11"/>
        <v>1414582958.9764884</v>
      </c>
      <c r="Z59" s="16">
        <f t="shared" si="12"/>
        <v>-10.820288840755211</v>
      </c>
      <c r="AA59" s="164">
        <v>1414.5829589764883</v>
      </c>
      <c r="AB59" s="16">
        <f t="shared" si="13"/>
        <v>-3.555669536581263E-09</v>
      </c>
      <c r="AC59" s="16" t="str">
        <f>'All data '!S59</f>
        <v>session 2</v>
      </c>
      <c r="AD59" s="16">
        <f t="shared" si="14"/>
        <v>10.84187564738113</v>
      </c>
      <c r="AE59" s="2" t="str">
        <f>'All data '!T59</f>
        <v>cluster-low2</v>
      </c>
      <c r="AF59" s="2">
        <f>'All data '!U59</f>
        <v>0</v>
      </c>
      <c r="AG59" s="63">
        <f>'All data '!V59</f>
        <v>1.7728</v>
      </c>
      <c r="AH59" s="63">
        <f>'All data '!X59</f>
        <v>0.6047</v>
      </c>
      <c r="AI59" s="63">
        <f>'All data '!W59</f>
        <v>1.4694</v>
      </c>
      <c r="AJ59" s="63">
        <f>'All data '!Y59</f>
        <v>0.2398</v>
      </c>
      <c r="AK59" s="66">
        <f>'All data '!Z59</f>
        <v>0.003502</v>
      </c>
      <c r="AL59" s="66">
        <f>'All data '!AA59</f>
        <v>0.005248</v>
      </c>
      <c r="AM59" s="66">
        <f>'All data '!AB59</f>
        <v>0.010809</v>
      </c>
      <c r="AN59" s="66">
        <f>'All data '!AC59</f>
        <v>0.002013</v>
      </c>
      <c r="AO59" s="17">
        <f>'All data '!AD59</f>
        <v>-13525</v>
      </c>
      <c r="AP59" s="17">
        <f>'All data '!AE59</f>
        <v>24146</v>
      </c>
      <c r="AQ59" s="17">
        <f>'All data '!AF59</f>
        <v>116</v>
      </c>
      <c r="AR59" s="4"/>
    </row>
    <row r="60" spans="1:44" ht="12.75">
      <c r="A60" s="4"/>
      <c r="B60" s="4"/>
      <c r="C60" s="4"/>
      <c r="D60" s="9" t="str">
        <f>'All data '!D60</f>
        <v>arr96114a-4-16</v>
      </c>
      <c r="E60" s="2">
        <f>'All data '!E60</f>
        <v>17810</v>
      </c>
      <c r="F60" s="2">
        <f>'All data '!F60</f>
        <v>13937</v>
      </c>
      <c r="G60" s="9">
        <f>'All data '!G60</f>
        <v>5780.999999999999</v>
      </c>
      <c r="H60" s="9">
        <f>'All data '!H60</f>
        <v>2353</v>
      </c>
      <c r="I60" s="91">
        <f t="shared" si="7"/>
        <v>2372.99</v>
      </c>
      <c r="J60" s="91">
        <f t="shared" si="8"/>
        <v>2333.01</v>
      </c>
      <c r="K60" s="81">
        <f t="shared" si="9"/>
        <v>2340.932</v>
      </c>
      <c r="L60" s="3">
        <f t="shared" si="15"/>
        <v>2340.932000013237</v>
      </c>
      <c r="M60" s="80">
        <f t="shared" si="18"/>
        <v>945.1784977451538</v>
      </c>
      <c r="N60" s="80">
        <f t="shared" si="19"/>
        <v>1275.8773608275346</v>
      </c>
      <c r="O60" s="80">
        <f t="shared" si="20"/>
        <v>119.87614144054831</v>
      </c>
      <c r="P60" s="8">
        <f t="shared" si="16"/>
        <v>1473849283.2133663</v>
      </c>
      <c r="Q60" s="153">
        <f>'All data '!O60</f>
        <v>1462.6545853009743</v>
      </c>
      <c r="R60" s="157">
        <v>1473.8492832133663</v>
      </c>
      <c r="S60" s="16">
        <f t="shared" si="3"/>
        <v>1.3237240636954084E-08</v>
      </c>
      <c r="T60" s="81">
        <f t="shared" si="10"/>
        <v>2300.952</v>
      </c>
      <c r="U60" s="3">
        <f t="shared" si="17"/>
        <v>2300.952000008934</v>
      </c>
      <c r="V60" s="80">
        <f t="shared" si="21"/>
        <v>930.2830082596013</v>
      </c>
      <c r="W60" s="80">
        <f t="shared" si="22"/>
        <v>1254.2103457021537</v>
      </c>
      <c r="X60" s="80">
        <f t="shared" si="23"/>
        <v>116.45864604717916</v>
      </c>
      <c r="Y60" s="82">
        <f t="shared" si="11"/>
        <v>1451436442.3715153</v>
      </c>
      <c r="Z60" s="16">
        <f t="shared" si="12"/>
        <v>-11.19469791239203</v>
      </c>
      <c r="AA60" s="164">
        <v>1451.4364423715153</v>
      </c>
      <c r="AB60" s="16">
        <f t="shared" si="13"/>
        <v>8.933966455515474E-09</v>
      </c>
      <c r="AC60" s="16" t="str">
        <f>'All data '!S60</f>
        <v>session 2</v>
      </c>
      <c r="AD60" s="16">
        <f t="shared" si="14"/>
        <v>11.218142929458963</v>
      </c>
      <c r="AE60" s="2" t="str">
        <f>'All data '!T60</f>
        <v>cluster-lower Th</v>
      </c>
      <c r="AF60" s="2">
        <f>'All data '!U60</f>
        <v>0</v>
      </c>
      <c r="AG60" s="63">
        <f>'All data '!V60</f>
        <v>1.781</v>
      </c>
      <c r="AH60" s="63">
        <f>'All data '!X60</f>
        <v>0.5781</v>
      </c>
      <c r="AI60" s="63">
        <f>'All data '!W60</f>
        <v>1.3937</v>
      </c>
      <c r="AJ60" s="63">
        <f>'All data '!Y60</f>
        <v>0.2353</v>
      </c>
      <c r="AK60" s="66">
        <f>'All data '!Z60</f>
        <v>0.003512</v>
      </c>
      <c r="AL60" s="66">
        <f>'All data '!AA60</f>
        <v>0.005198</v>
      </c>
      <c r="AM60" s="66">
        <f>'All data '!AB60</f>
        <v>0.01059</v>
      </c>
      <c r="AN60" s="66">
        <f>'All data '!AC60</f>
        <v>0.001999</v>
      </c>
      <c r="AO60" s="17">
        <f>'All data '!AD60</f>
        <v>-13542</v>
      </c>
      <c r="AP60" s="17">
        <f>'All data '!AE60</f>
        <v>24125</v>
      </c>
      <c r="AQ60" s="17">
        <f>'All data '!AF60</f>
        <v>116</v>
      </c>
      <c r="AR60" s="4"/>
    </row>
    <row r="61" spans="1:44" ht="12.75">
      <c r="A61" s="4"/>
      <c r="B61" s="4"/>
      <c r="C61" s="4"/>
      <c r="D61" s="9" t="str">
        <f>'All data '!D61</f>
        <v>arr96114a-4-17</v>
      </c>
      <c r="E61" s="2">
        <f>'All data '!E61</f>
        <v>17489</v>
      </c>
      <c r="F61" s="2">
        <f>'All data '!F61</f>
        <v>14512</v>
      </c>
      <c r="G61" s="9">
        <f>'All data '!G61</f>
        <v>5940</v>
      </c>
      <c r="H61" s="9">
        <f>'All data '!H61</f>
        <v>2420</v>
      </c>
      <c r="I61" s="91">
        <f t="shared" si="7"/>
        <v>2440.1</v>
      </c>
      <c r="J61" s="91">
        <f t="shared" si="8"/>
        <v>2399.9</v>
      </c>
      <c r="K61" s="81">
        <f t="shared" si="9"/>
        <v>2408.6198</v>
      </c>
      <c r="L61" s="3">
        <f t="shared" si="15"/>
        <v>2408.619799996089</v>
      </c>
      <c r="M61" s="80">
        <f t="shared" si="18"/>
        <v>980.5353514575631</v>
      </c>
      <c r="N61" s="80">
        <f t="shared" si="19"/>
        <v>1305.7416180995804</v>
      </c>
      <c r="O61" s="80">
        <f t="shared" si="20"/>
        <v>122.34283043894571</v>
      </c>
      <c r="P61" s="8">
        <f t="shared" si="16"/>
        <v>1468593747.1559587</v>
      </c>
      <c r="Q61" s="153">
        <f>'All data '!O61</f>
        <v>1457.6826870990485</v>
      </c>
      <c r="R61" s="157">
        <v>1468.5937471559587</v>
      </c>
      <c r="S61" s="16">
        <f t="shared" si="3"/>
        <v>-3.9108272176235914E-09</v>
      </c>
      <c r="T61" s="81">
        <f t="shared" si="10"/>
        <v>2368.4198</v>
      </c>
      <c r="U61" s="3">
        <f t="shared" si="17"/>
        <v>2368.419799994913</v>
      </c>
      <c r="V61" s="80">
        <f t="shared" si="21"/>
        <v>965.422493151893</v>
      </c>
      <c r="W61" s="80">
        <f t="shared" si="22"/>
        <v>1284.0601684243602</v>
      </c>
      <c r="X61" s="80">
        <f t="shared" si="23"/>
        <v>118.9371384186597</v>
      </c>
      <c r="Y61" s="82">
        <f t="shared" si="11"/>
        <v>1446749474.6489482</v>
      </c>
      <c r="Z61" s="16">
        <f t="shared" si="12"/>
        <v>-10.911060056910173</v>
      </c>
      <c r="AA61" s="164">
        <v>1446.749474648948</v>
      </c>
      <c r="AB61" s="16">
        <f t="shared" si="13"/>
        <v>-5.087258614366874E-09</v>
      </c>
      <c r="AC61" s="16" t="str">
        <f>'All data '!S61</f>
        <v>session 2</v>
      </c>
      <c r="AD61" s="16">
        <f t="shared" si="14"/>
        <v>10.933212450100427</v>
      </c>
      <c r="AE61" s="2" t="str">
        <f>'All data '!T61</f>
        <v>cluster-lower Th</v>
      </c>
      <c r="AF61" s="31">
        <f>'All data '!U61</f>
        <v>0</v>
      </c>
      <c r="AG61" s="63">
        <f>'All data '!V61</f>
        <v>1.7489</v>
      </c>
      <c r="AH61" s="63">
        <f>'All data '!X61</f>
        <v>0.594</v>
      </c>
      <c r="AI61" s="63">
        <f>'All data '!W61</f>
        <v>1.4512</v>
      </c>
      <c r="AJ61" s="63">
        <f>'All data '!Y61</f>
        <v>0.242</v>
      </c>
      <c r="AK61" s="66">
        <f>'All data '!Z61</f>
        <v>0.003468</v>
      </c>
      <c r="AL61" s="66">
        <f>'All data '!AA61</f>
        <v>0.005221</v>
      </c>
      <c r="AM61" s="66">
        <f>'All data '!AB61</f>
        <v>0.010746</v>
      </c>
      <c r="AN61" s="66">
        <f>'All data '!AC61</f>
        <v>0.00201</v>
      </c>
      <c r="AO61" s="17">
        <f>'All data '!AD61</f>
        <v>-13540</v>
      </c>
      <c r="AP61" s="17">
        <f>'All data '!AE61</f>
        <v>24125</v>
      </c>
      <c r="AQ61" s="17">
        <f>'All data '!AF61</f>
        <v>116</v>
      </c>
      <c r="AR61" s="4"/>
    </row>
    <row r="62" spans="1:44" ht="12.75">
      <c r="A62" s="4"/>
      <c r="B62" s="4"/>
      <c r="C62" s="4"/>
      <c r="D62" s="9" t="str">
        <f>'All data '!D62</f>
        <v>arr96114a-4-18</v>
      </c>
      <c r="E62" s="2">
        <f>'All data '!E62</f>
        <v>18146</v>
      </c>
      <c r="F62" s="2">
        <f>'All data '!F62</f>
        <v>13937</v>
      </c>
      <c r="G62" s="9">
        <f>'All data '!G62</f>
        <v>6091</v>
      </c>
      <c r="H62" s="9">
        <f>'All data '!H62</f>
        <v>2407</v>
      </c>
      <c r="I62" s="91">
        <f t="shared" si="7"/>
        <v>2427.17</v>
      </c>
      <c r="J62" s="91">
        <f t="shared" si="8"/>
        <v>2386.83</v>
      </c>
      <c r="K62" s="81">
        <f t="shared" si="9"/>
        <v>2394.5072</v>
      </c>
      <c r="L62" s="3">
        <f t="shared" si="15"/>
        <v>2394.5072000112887</v>
      </c>
      <c r="M62" s="80">
        <f t="shared" si="18"/>
        <v>937.517419685791</v>
      </c>
      <c r="N62" s="80">
        <f t="shared" si="19"/>
        <v>1332.546782568105</v>
      </c>
      <c r="O62" s="80">
        <f t="shared" si="20"/>
        <v>124.4429977573928</v>
      </c>
      <c r="P62" s="8">
        <f t="shared" si="16"/>
        <v>1462324970.0255818</v>
      </c>
      <c r="Q62" s="153">
        <f>'All data '!O62</f>
        <v>1451.3736822280175</v>
      </c>
      <c r="R62" s="157">
        <v>1462.324970025582</v>
      </c>
      <c r="S62" s="16">
        <f t="shared" si="3"/>
        <v>1.1288648238405585E-08</v>
      </c>
      <c r="T62" s="81">
        <f t="shared" si="10"/>
        <v>2354.1672</v>
      </c>
      <c r="U62" s="3">
        <f t="shared" si="17"/>
        <v>2354.1672000107205</v>
      </c>
      <c r="V62" s="80">
        <f t="shared" si="21"/>
        <v>922.9541144045281</v>
      </c>
      <c r="W62" s="80">
        <f t="shared" si="22"/>
        <v>1310.2535885326577</v>
      </c>
      <c r="X62" s="80">
        <f t="shared" si="23"/>
        <v>120.95949707353496</v>
      </c>
      <c r="Y62" s="82">
        <f t="shared" si="11"/>
        <v>1440399724.5961473</v>
      </c>
      <c r="Z62" s="16">
        <f t="shared" si="12"/>
        <v>-10.951287797564419</v>
      </c>
      <c r="AA62" s="164">
        <v>1440.3997245961473</v>
      </c>
      <c r="AB62" s="16">
        <f t="shared" si="13"/>
        <v>1.0720668797148392E-08</v>
      </c>
      <c r="AC62" s="16" t="str">
        <f>'All data '!S62</f>
        <v>session 2</v>
      </c>
      <c r="AD62" s="16">
        <f t="shared" si="14"/>
        <v>10.973957631870235</v>
      </c>
      <c r="AE62" s="2" t="str">
        <f>'All data '!T62</f>
        <v>cluster-lower Th</v>
      </c>
      <c r="AF62" s="31">
        <f>'All data '!U62</f>
        <v>0</v>
      </c>
      <c r="AG62" s="63">
        <f>'All data '!V62</f>
        <v>1.8146</v>
      </c>
      <c r="AH62" s="63">
        <f>'All data '!X62</f>
        <v>0.6091</v>
      </c>
      <c r="AI62" s="63">
        <f>'All data '!W62</f>
        <v>1.3937</v>
      </c>
      <c r="AJ62" s="63">
        <f>'All data '!Y62</f>
        <v>0.2407</v>
      </c>
      <c r="AK62" s="66">
        <f>'All data '!Z62</f>
        <v>0.003559</v>
      </c>
      <c r="AL62" s="66">
        <f>'All data '!AA62</f>
        <v>0.005254</v>
      </c>
      <c r="AM62" s="66">
        <f>'All data '!AB62</f>
        <v>0.010587</v>
      </c>
      <c r="AN62" s="66">
        <f>'All data '!AC62</f>
        <v>0.002017</v>
      </c>
      <c r="AO62" s="17">
        <f>'All data '!AD62</f>
        <v>-13542</v>
      </c>
      <c r="AP62" s="17">
        <f>'All data '!AE62</f>
        <v>24122</v>
      </c>
      <c r="AQ62" s="17">
        <f>'All data '!AF62</f>
        <v>116</v>
      </c>
      <c r="AR62" s="4"/>
    </row>
    <row r="63" spans="1:44" ht="12.75">
      <c r="A63" s="4"/>
      <c r="B63" s="4"/>
      <c r="C63" s="4"/>
      <c r="D63" s="9" t="str">
        <f>'All data '!D63</f>
        <v>arr96114a-4-1</v>
      </c>
      <c r="E63" s="2">
        <f>'All data '!E63</f>
        <v>16502</v>
      </c>
      <c r="F63" s="2">
        <f>'All data '!F63</f>
        <v>15134</v>
      </c>
      <c r="G63" s="9">
        <f>'All data '!G63</f>
        <v>4739</v>
      </c>
      <c r="H63" s="9">
        <f>'All data '!H63</f>
        <v>2166</v>
      </c>
      <c r="I63" s="91">
        <f t="shared" si="7"/>
        <v>2185.74</v>
      </c>
      <c r="J63" s="91">
        <f t="shared" si="8"/>
        <v>2146.26</v>
      </c>
      <c r="K63" s="81">
        <f t="shared" si="9"/>
        <v>2156.0364</v>
      </c>
      <c r="L63" s="3">
        <f t="shared" si="15"/>
        <v>2156.0364000210116</v>
      </c>
      <c r="M63" s="80">
        <f t="shared" si="18"/>
        <v>1019.9799873120702</v>
      </c>
      <c r="N63" s="80">
        <f t="shared" si="19"/>
        <v>1038.898874114771</v>
      </c>
      <c r="O63" s="80">
        <f t="shared" si="20"/>
        <v>97.15753859417057</v>
      </c>
      <c r="P63" s="8">
        <f t="shared" si="16"/>
        <v>1465016467.3574874</v>
      </c>
      <c r="Q63" s="153">
        <f>'All data '!O63</f>
        <v>1452.9660486081673</v>
      </c>
      <c r="R63" s="157">
        <v>1465.0164673574875</v>
      </c>
      <c r="S63" s="16">
        <f t="shared" si="3"/>
        <v>2.1011601347709075E-08</v>
      </c>
      <c r="T63" s="81">
        <f t="shared" si="10"/>
        <v>2116.5564000000004</v>
      </c>
      <c r="U63" s="3">
        <f t="shared" si="17"/>
        <v>2116.556400014632</v>
      </c>
      <c r="V63" s="80">
        <f t="shared" si="21"/>
        <v>1002.5773421540869</v>
      </c>
      <c r="W63" s="80">
        <f t="shared" si="22"/>
        <v>1019.8085044630227</v>
      </c>
      <c r="X63" s="80">
        <f t="shared" si="23"/>
        <v>94.17055339752253</v>
      </c>
      <c r="Y63" s="82">
        <f t="shared" si="11"/>
        <v>1440890699.1737652</v>
      </c>
      <c r="Z63" s="16">
        <f t="shared" si="12"/>
        <v>-12.050418749320215</v>
      </c>
      <c r="AA63" s="164">
        <v>1440.8906991737651</v>
      </c>
      <c r="AB63" s="16">
        <f t="shared" si="13"/>
        <v>1.4631496014771983E-08</v>
      </c>
      <c r="AC63" s="16" t="str">
        <f>'All data '!S63</f>
        <v>session 2</v>
      </c>
      <c r="AD63" s="16">
        <f t="shared" si="14"/>
        <v>12.075349434402142</v>
      </c>
      <c r="AE63" s="2" t="str">
        <f>'All data '!T63</f>
        <v>edge hi/low</v>
      </c>
      <c r="AF63" s="31">
        <f>'All data '!U63</f>
        <v>0</v>
      </c>
      <c r="AG63" s="63">
        <f>'All data '!V63</f>
        <v>1.6502</v>
      </c>
      <c r="AH63" s="63">
        <f>'All data '!X63</f>
        <v>0.4739</v>
      </c>
      <c r="AI63" s="63">
        <f>'All data '!W63</f>
        <v>1.5134</v>
      </c>
      <c r="AJ63" s="63">
        <f>'All data '!Y63</f>
        <v>0.2166</v>
      </c>
      <c r="AK63" s="66">
        <f>'All data '!Z63</f>
        <v>0.003335</v>
      </c>
      <c r="AL63" s="66">
        <f>'All data '!AA63</f>
        <v>0.005018</v>
      </c>
      <c r="AM63" s="66">
        <f>'All data '!AB63</f>
        <v>0.010954</v>
      </c>
      <c r="AN63" s="66">
        <f>'All data '!AC63</f>
        <v>0.001974</v>
      </c>
      <c r="AO63" s="17">
        <f>'All data '!AD63</f>
        <v>-13551</v>
      </c>
      <c r="AP63" s="17">
        <f>'All data '!AE63</f>
        <v>24102</v>
      </c>
      <c r="AQ63" s="17">
        <f>'All data '!AF63</f>
        <v>116</v>
      </c>
      <c r="AR63" s="4"/>
    </row>
    <row r="64" spans="1:44" ht="12.75">
      <c r="A64" s="4"/>
      <c r="B64" s="4"/>
      <c r="C64" s="4"/>
      <c r="D64" s="9" t="str">
        <f>'All data '!D64</f>
        <v>arr96114a-4-2</v>
      </c>
      <c r="E64" s="2">
        <f>'All data '!E64</f>
        <v>16319.999999999998</v>
      </c>
      <c r="F64" s="2">
        <f>'All data '!F64</f>
        <v>24855.999999999996</v>
      </c>
      <c r="G64" s="9">
        <f>'All data '!G64</f>
        <v>4094.9999999999995</v>
      </c>
      <c r="H64" s="9">
        <f>'All data '!H64</f>
        <v>2547</v>
      </c>
      <c r="I64" s="91">
        <f t="shared" si="7"/>
        <v>2567.48</v>
      </c>
      <c r="J64" s="91">
        <f t="shared" si="8"/>
        <v>2526.52</v>
      </c>
      <c r="K64" s="81">
        <f t="shared" si="9"/>
        <v>2538.104</v>
      </c>
      <c r="L64" s="3">
        <f t="shared" si="15"/>
        <v>2538.103999965461</v>
      </c>
      <c r="M64" s="80">
        <f t="shared" si="18"/>
        <v>1603.8644212951094</v>
      </c>
      <c r="N64" s="80">
        <f t="shared" si="19"/>
        <v>856.6206659640904</v>
      </c>
      <c r="O64" s="80">
        <f t="shared" si="20"/>
        <v>77.61891270626128</v>
      </c>
      <c r="P64" s="8">
        <f t="shared" si="16"/>
        <v>1404740882.5424445</v>
      </c>
      <c r="Q64" s="153">
        <f>'All data '!O64</f>
        <v>1394.2982374337446</v>
      </c>
      <c r="R64" s="157">
        <v>1404.7408825424445</v>
      </c>
      <c r="S64" s="16">
        <f t="shared" si="3"/>
        <v>-3.453897079452872E-08</v>
      </c>
      <c r="T64" s="81">
        <f t="shared" si="10"/>
        <v>2497.144</v>
      </c>
      <c r="U64" s="3">
        <f t="shared" si="17"/>
        <v>2497.1439999666836</v>
      </c>
      <c r="V64" s="80">
        <f t="shared" si="21"/>
        <v>1579.1758318287802</v>
      </c>
      <c r="W64" s="80">
        <f t="shared" si="22"/>
        <v>842.459684671212</v>
      </c>
      <c r="X64" s="80">
        <f t="shared" si="23"/>
        <v>75.50848346669152</v>
      </c>
      <c r="Y64" s="82">
        <f t="shared" si="11"/>
        <v>1383840938.2821805</v>
      </c>
      <c r="Z64" s="16">
        <f t="shared" si="12"/>
        <v>-10.442645108699935</v>
      </c>
      <c r="AA64" s="164">
        <v>1383.8409382821806</v>
      </c>
      <c r="AB64" s="16">
        <f t="shared" si="13"/>
        <v>-3.331615516799502E-08</v>
      </c>
      <c r="AC64" s="16" t="str">
        <f>'All data '!S64</f>
        <v>session 2</v>
      </c>
      <c r="AD64" s="16">
        <f t="shared" si="14"/>
        <v>10.45729915156403</v>
      </c>
      <c r="AE64" s="2" t="str">
        <f>'All data '!T64</f>
        <v>high</v>
      </c>
      <c r="AF64" s="2">
        <f>'All data '!U64</f>
        <v>0</v>
      </c>
      <c r="AG64" s="63">
        <f>'All data '!V64</f>
        <v>1.632</v>
      </c>
      <c r="AH64" s="63">
        <f>'All data '!X64</f>
        <v>0.4095</v>
      </c>
      <c r="AI64" s="63">
        <f>'All data '!W64</f>
        <v>2.4856</v>
      </c>
      <c r="AJ64" s="63">
        <f>'All data '!Y64</f>
        <v>0.2547</v>
      </c>
      <c r="AK64" s="66">
        <f>'All data '!Z64</f>
        <v>0.003322</v>
      </c>
      <c r="AL64" s="66">
        <f>'All data '!AA64</f>
        <v>0.004969</v>
      </c>
      <c r="AM64" s="66">
        <f>'All data '!AB64</f>
        <v>0.014138</v>
      </c>
      <c r="AN64" s="66">
        <f>'All data '!AC64</f>
        <v>0.002048</v>
      </c>
      <c r="AO64" s="17">
        <f>'All data '!AD64</f>
        <v>-13549</v>
      </c>
      <c r="AP64" s="17">
        <f>'All data '!AE64</f>
        <v>24094</v>
      </c>
      <c r="AQ64" s="17">
        <f>'All data '!AF64</f>
        <v>116</v>
      </c>
      <c r="AR64" s="4"/>
    </row>
    <row r="65" spans="1:44" ht="12.75">
      <c r="A65" s="4"/>
      <c r="B65" s="4"/>
      <c r="C65" s="4"/>
      <c r="D65" s="9" t="str">
        <f>'All data '!D65</f>
        <v>arr96114a-4-3</v>
      </c>
      <c r="E65" s="2">
        <f>'All data '!E65</f>
        <v>16866</v>
      </c>
      <c r="F65" s="2">
        <f>'All data '!F65</f>
        <v>25038</v>
      </c>
      <c r="G65" s="9">
        <f>'All data '!G65</f>
        <v>3385.0000000000005</v>
      </c>
      <c r="H65" s="9">
        <f>'All data '!H65</f>
        <v>2367</v>
      </c>
      <c r="I65" s="91">
        <f t="shared" si="7"/>
        <v>2387.15</v>
      </c>
      <c r="J65" s="91">
        <f t="shared" si="8"/>
        <v>2346.85</v>
      </c>
      <c r="K65" s="81">
        <f t="shared" si="9"/>
        <v>2356.7912</v>
      </c>
      <c r="L65" s="3">
        <f t="shared" si="15"/>
        <v>2356.79119994326</v>
      </c>
      <c r="M65" s="80">
        <f t="shared" si="18"/>
        <v>1595.4428441469565</v>
      </c>
      <c r="N65" s="80">
        <f t="shared" si="19"/>
        <v>698.6043340641814</v>
      </c>
      <c r="O65" s="80">
        <f t="shared" si="20"/>
        <v>62.744021732121894</v>
      </c>
      <c r="P65" s="8">
        <f t="shared" si="16"/>
        <v>1387795794.4955425</v>
      </c>
      <c r="Q65" s="153">
        <f>'All data '!O65</f>
        <v>1376.7893717690451</v>
      </c>
      <c r="R65" s="157">
        <v>1387.7957944955426</v>
      </c>
      <c r="S65" s="16">
        <f t="shared" si="3"/>
        <v>-5.674019121215679E-08</v>
      </c>
      <c r="T65" s="81">
        <f t="shared" si="10"/>
        <v>2316.4912</v>
      </c>
      <c r="U65" s="3">
        <f t="shared" si="17"/>
        <v>2316.491199937229</v>
      </c>
      <c r="V65" s="80">
        <f t="shared" si="21"/>
        <v>1569.254055355801</v>
      </c>
      <c r="W65" s="80">
        <f t="shared" si="22"/>
        <v>686.3003572477775</v>
      </c>
      <c r="X65" s="80">
        <f t="shared" si="23"/>
        <v>60.93678733365053</v>
      </c>
      <c r="Y65" s="82">
        <f t="shared" si="11"/>
        <v>1365767946.1544666</v>
      </c>
      <c r="Z65" s="16">
        <f t="shared" si="12"/>
        <v>-11.006422726497476</v>
      </c>
      <c r="AA65" s="164">
        <v>1365.7679461544667</v>
      </c>
      <c r="AB65" s="16">
        <f t="shared" si="13"/>
        <v>-6.277105057961307E-08</v>
      </c>
      <c r="AC65" s="16" t="str">
        <f>'All data '!S65</f>
        <v>session 2</v>
      </c>
      <c r="AD65" s="16">
        <f t="shared" si="14"/>
        <v>11.021425614578447</v>
      </c>
      <c r="AE65" s="2" t="str">
        <f>'All data '!T65</f>
        <v>high</v>
      </c>
      <c r="AF65" s="2">
        <f>'All data '!U65</f>
        <v>0</v>
      </c>
      <c r="AG65" s="63">
        <f>'All data '!V65</f>
        <v>1.6866</v>
      </c>
      <c r="AH65" s="63">
        <f>'All data '!X65</f>
        <v>0.3385</v>
      </c>
      <c r="AI65" s="63">
        <f>'All data '!W65</f>
        <v>2.5038</v>
      </c>
      <c r="AJ65" s="63">
        <f>'All data '!Y65</f>
        <v>0.2367</v>
      </c>
      <c r="AK65" s="66">
        <f>'All data '!Z65</f>
        <v>0.003395</v>
      </c>
      <c r="AL65" s="66">
        <f>'All data '!AA65</f>
        <v>0.004862</v>
      </c>
      <c r="AM65" s="66">
        <f>'All data '!AB65</f>
        <v>0.014194</v>
      </c>
      <c r="AN65" s="66">
        <f>'All data '!AC65</f>
        <v>0.002015</v>
      </c>
      <c r="AO65" s="17">
        <f>'All data '!AD65</f>
        <v>-13546</v>
      </c>
      <c r="AP65" s="17">
        <f>'All data '!AE65</f>
        <v>24089</v>
      </c>
      <c r="AQ65" s="17">
        <f>'All data '!AF65</f>
        <v>116</v>
      </c>
      <c r="AR65" s="4"/>
    </row>
    <row r="66" spans="1:44" ht="12.75">
      <c r="A66" s="4"/>
      <c r="B66" s="4"/>
      <c r="C66" s="4"/>
      <c r="D66" s="9" t="str">
        <f>'All data '!D66</f>
        <v>arr96114a-4-4</v>
      </c>
      <c r="E66" s="2">
        <f>'All data '!E66</f>
        <v>16912</v>
      </c>
      <c r="F66" s="2">
        <f>'All data '!F66</f>
        <v>25847.000000000004</v>
      </c>
      <c r="G66" s="9">
        <f>'All data '!G66</f>
        <v>3209</v>
      </c>
      <c r="H66" s="9">
        <f>'All data '!H66</f>
        <v>2421</v>
      </c>
      <c r="I66" s="91">
        <f t="shared" si="7"/>
        <v>2441.24</v>
      </c>
      <c r="J66" s="91">
        <f t="shared" si="8"/>
        <v>2400.76</v>
      </c>
      <c r="K66" s="81">
        <f t="shared" si="9"/>
        <v>2410.7983999999997</v>
      </c>
      <c r="L66" s="3">
        <f t="shared" si="15"/>
        <v>2410.798399969456</v>
      </c>
      <c r="M66" s="80">
        <f t="shared" si="18"/>
        <v>1675.0740318639587</v>
      </c>
      <c r="N66" s="80">
        <f t="shared" si="19"/>
        <v>674.4253534827574</v>
      </c>
      <c r="O66" s="80">
        <f t="shared" si="20"/>
        <v>61.299014622740074</v>
      </c>
      <c r="P66" s="8">
        <f t="shared" si="16"/>
        <v>1410650558.658248</v>
      </c>
      <c r="Q66" s="153">
        <f>'All data '!O66</f>
        <v>1399.655761804325</v>
      </c>
      <c r="R66" s="157">
        <v>1410.650558658248</v>
      </c>
      <c r="S66" s="16">
        <f t="shared" si="3"/>
        <v>-3.054356056964025E-08</v>
      </c>
      <c r="T66" s="81">
        <f t="shared" si="10"/>
        <v>2370.3184</v>
      </c>
      <c r="U66" s="3">
        <f t="shared" si="17"/>
        <v>2370.3183999717844</v>
      </c>
      <c r="V66" s="80">
        <f t="shared" si="21"/>
        <v>1648.037547998012</v>
      </c>
      <c r="W66" s="80">
        <f t="shared" si="22"/>
        <v>662.7322436123605</v>
      </c>
      <c r="X66" s="80">
        <f t="shared" si="23"/>
        <v>59.54860836141209</v>
      </c>
      <c r="Y66" s="82">
        <f t="shared" si="11"/>
        <v>1388646386.2561605</v>
      </c>
      <c r="Z66" s="16">
        <f t="shared" si="12"/>
        <v>-10.994796853922935</v>
      </c>
      <c r="AA66" s="164">
        <v>1388.6463862561604</v>
      </c>
      <c r="AB66" s="16">
        <f t="shared" si="13"/>
        <v>-2.821570888045244E-08</v>
      </c>
      <c r="AC66" s="16" t="str">
        <f>'All data '!S66</f>
        <v>session 2</v>
      </c>
      <c r="AD66" s="16">
        <f t="shared" si="14"/>
        <v>11.009375548164599</v>
      </c>
      <c r="AE66" s="2" t="str">
        <f>'All data '!T66</f>
        <v>high</v>
      </c>
      <c r="AF66" s="2">
        <f>'All data '!U66</f>
        <v>0</v>
      </c>
      <c r="AG66" s="63">
        <f>'All data '!V66</f>
        <v>1.6912</v>
      </c>
      <c r="AH66" s="63">
        <f>'All data '!X66</f>
        <v>0.3209</v>
      </c>
      <c r="AI66" s="63">
        <f>'All data '!W66</f>
        <v>2.5847</v>
      </c>
      <c r="AJ66" s="63">
        <f>'All data '!Y66</f>
        <v>0.2421</v>
      </c>
      <c r="AK66" s="66">
        <f>'All data '!Z66</f>
        <v>0.003403</v>
      </c>
      <c r="AL66" s="66">
        <f>'All data '!AA66</f>
        <v>0.004853</v>
      </c>
      <c r="AM66" s="66">
        <f>'All data '!AB66</f>
        <v>0.014475</v>
      </c>
      <c r="AN66" s="66">
        <f>'All data '!AC66</f>
        <v>0.002024</v>
      </c>
      <c r="AO66" s="17">
        <f>'All data '!AD66</f>
        <v>-13544</v>
      </c>
      <c r="AP66" s="17">
        <f>'All data '!AE66</f>
        <v>24093</v>
      </c>
      <c r="AQ66" s="17">
        <f>'All data '!AF66</f>
        <v>116</v>
      </c>
      <c r="AR66" s="4"/>
    </row>
    <row r="67" spans="1:44" ht="12.75">
      <c r="A67" s="4"/>
      <c r="B67" s="4"/>
      <c r="C67" s="4"/>
      <c r="D67" s="9" t="str">
        <f>'All data '!D67</f>
        <v>arr96114a-4-7</v>
      </c>
      <c r="E67" s="2">
        <f>'All data '!E67</f>
        <v>16410</v>
      </c>
      <c r="F67" s="2">
        <f>'All data '!F67</f>
        <v>14133</v>
      </c>
      <c r="G67" s="9">
        <f>'All data '!G67</f>
        <v>4683</v>
      </c>
      <c r="H67" s="9">
        <f>'All data '!H67</f>
        <v>2067</v>
      </c>
      <c r="I67" s="91">
        <f t="shared" si="7"/>
        <v>2086.55</v>
      </c>
      <c r="J67" s="91">
        <f t="shared" si="8"/>
        <v>2047.45</v>
      </c>
      <c r="K67" s="81">
        <f t="shared" si="9"/>
        <v>2057.012</v>
      </c>
      <c r="L67" s="3">
        <f t="shared" si="15"/>
        <v>2057.011999188382</v>
      </c>
      <c r="M67" s="80">
        <f t="shared" si="18"/>
        <v>944.7797670162644</v>
      </c>
      <c r="N67" s="80">
        <f t="shared" si="19"/>
        <v>1017.6361872423014</v>
      </c>
      <c r="O67" s="80">
        <f t="shared" si="20"/>
        <v>94.59604492981634</v>
      </c>
      <c r="P67" s="8">
        <f t="shared" si="16"/>
        <v>1453535485.4907663</v>
      </c>
      <c r="Q67" s="153">
        <f>'All data '!O67</f>
        <v>1441.1334518409612</v>
      </c>
      <c r="R67" s="157">
        <v>1453.5354854907664</v>
      </c>
      <c r="S67" s="16">
        <f t="shared" si="3"/>
        <v>-8.116180651995819E-07</v>
      </c>
      <c r="T67" s="81">
        <f t="shared" si="10"/>
        <v>2017.912</v>
      </c>
      <c r="U67" s="3">
        <f t="shared" si="17"/>
        <v>2017.9120000510773</v>
      </c>
      <c r="V67" s="80">
        <f t="shared" si="21"/>
        <v>928.0630162317842</v>
      </c>
      <c r="W67" s="80">
        <f t="shared" si="22"/>
        <v>998.2556945131989</v>
      </c>
      <c r="X67" s="80">
        <f t="shared" si="23"/>
        <v>91.59328930609428</v>
      </c>
      <c r="Y67" s="82">
        <f t="shared" si="11"/>
        <v>1428704646.940391</v>
      </c>
      <c r="Z67" s="16">
        <f t="shared" si="12"/>
        <v>-12.402033649805162</v>
      </c>
      <c r="AA67" s="164">
        <v>1428.704646940391</v>
      </c>
      <c r="AB67" s="16">
        <f t="shared" si="13"/>
        <v>5.107722245156765E-08</v>
      </c>
      <c r="AC67" s="16" t="str">
        <f>'All data '!S67</f>
        <v>session 2</v>
      </c>
      <c r="AD67" s="16">
        <f t="shared" si="14"/>
        <v>12.428804900570185</v>
      </c>
      <c r="AE67" s="2" t="str">
        <f>'All data '!T67</f>
        <v>v low </v>
      </c>
      <c r="AF67" s="2">
        <f>'All data '!U67</f>
        <v>0</v>
      </c>
      <c r="AG67" s="63">
        <f>'All data '!V67</f>
        <v>1.641</v>
      </c>
      <c r="AH67" s="63">
        <f>'All data '!X67</f>
        <v>0.4683</v>
      </c>
      <c r="AI67" s="63">
        <f>'All data '!W67</f>
        <v>1.4133</v>
      </c>
      <c r="AJ67" s="63">
        <f>'All data '!Y67</f>
        <v>0.2067</v>
      </c>
      <c r="AK67" s="66">
        <f>'All data '!Z67</f>
        <v>0.00332</v>
      </c>
      <c r="AL67" s="66">
        <f>'All data '!AA67</f>
        <v>0.004999</v>
      </c>
      <c r="AM67" s="66">
        <f>'All data '!AB67</f>
        <v>0.010636</v>
      </c>
      <c r="AN67" s="66">
        <f>'All data '!AC67</f>
        <v>0.001955</v>
      </c>
      <c r="AO67" s="17">
        <f>'All data '!AD67</f>
        <v>-13560</v>
      </c>
      <c r="AP67" s="17">
        <f>'All data '!AE67</f>
        <v>24127</v>
      </c>
      <c r="AQ67" s="17">
        <f>'All data '!AF67</f>
        <v>116</v>
      </c>
      <c r="AR67" s="4"/>
    </row>
    <row r="68" spans="1:44" ht="12.75">
      <c r="A68" s="4"/>
      <c r="B68" s="4"/>
      <c r="C68" s="4"/>
      <c r="D68" s="9" t="str">
        <f>'All data '!D68</f>
        <v>arr96114a-4-8</v>
      </c>
      <c r="E68" s="2">
        <f>'All data '!E68</f>
        <v>17105</v>
      </c>
      <c r="F68" s="2">
        <f>'All data '!F68</f>
        <v>12834.000000000002</v>
      </c>
      <c r="G68" s="9">
        <f>'All data '!G68</f>
        <v>5405</v>
      </c>
      <c r="H68" s="9">
        <f>'All data '!H68</f>
        <v>2111</v>
      </c>
      <c r="I68" s="91">
        <f t="shared" si="7"/>
        <v>2130.71</v>
      </c>
      <c r="J68" s="91">
        <f t="shared" si="8"/>
        <v>2091.29</v>
      </c>
      <c r="K68" s="81">
        <f t="shared" si="9"/>
        <v>2099.921</v>
      </c>
      <c r="L68" s="3">
        <f t="shared" si="15"/>
        <v>2099.921000425843</v>
      </c>
      <c r="M68" s="80">
        <f t="shared" si="18"/>
        <v>842.4963712011182</v>
      </c>
      <c r="N68" s="80">
        <f t="shared" si="19"/>
        <v>1151.7699906603282</v>
      </c>
      <c r="O68" s="80">
        <f t="shared" si="20"/>
        <v>105.65463856439624</v>
      </c>
      <c r="P68" s="8">
        <f t="shared" si="16"/>
        <v>1428269252.160341</v>
      </c>
      <c r="Q68" s="153">
        <f>'All data '!O68</f>
        <v>1416.2946789178566</v>
      </c>
      <c r="R68" s="157">
        <v>1428.269252160341</v>
      </c>
      <c r="S68" s="16">
        <f t="shared" si="3"/>
        <v>4.2584315451676957E-07</v>
      </c>
      <c r="T68" s="81">
        <f t="shared" si="10"/>
        <v>2060.5009999999997</v>
      </c>
      <c r="U68" s="3">
        <f t="shared" si="17"/>
        <v>2060.5010002699546</v>
      </c>
      <c r="V68" s="80">
        <f t="shared" si="21"/>
        <v>827.8569015770282</v>
      </c>
      <c r="W68" s="80">
        <f t="shared" si="22"/>
        <v>1130.2549356793445</v>
      </c>
      <c r="X68" s="80">
        <f t="shared" si="23"/>
        <v>102.3891630135819</v>
      </c>
      <c r="Y68" s="82">
        <f t="shared" si="11"/>
        <v>1404293574.6695664</v>
      </c>
      <c r="Z68" s="16">
        <f t="shared" si="12"/>
        <v>-11.974573242484439</v>
      </c>
      <c r="AA68" s="164">
        <v>1404.2935746695664</v>
      </c>
      <c r="AB68" s="16">
        <f t="shared" si="13"/>
        <v>2.699548531381879E-07</v>
      </c>
      <c r="AC68" s="16" t="str">
        <f>'All data '!S68</f>
        <v>session 2</v>
      </c>
      <c r="AD68" s="16">
        <f t="shared" si="14"/>
        <v>12.001104248290176</v>
      </c>
      <c r="AE68" s="2" t="str">
        <f>'All data '!T68</f>
        <v>v low </v>
      </c>
      <c r="AF68" s="2">
        <f>'All data '!U68</f>
        <v>0</v>
      </c>
      <c r="AG68" s="63">
        <f>'All data '!V68</f>
        <v>1.7105</v>
      </c>
      <c r="AH68" s="63">
        <f>'All data '!X68</f>
        <v>0.5405</v>
      </c>
      <c r="AI68" s="63">
        <f>'All data '!W68</f>
        <v>1.2834</v>
      </c>
      <c r="AJ68" s="63">
        <f>'All data '!Y68</f>
        <v>0.2111</v>
      </c>
      <c r="AK68" s="66">
        <f>'All data '!Z68</f>
        <v>0.003416</v>
      </c>
      <c r="AL68" s="66">
        <f>'All data '!AA68</f>
        <v>0.005114</v>
      </c>
      <c r="AM68" s="66">
        <f>'All data '!AB68</f>
        <v>0.010206</v>
      </c>
      <c r="AN68" s="66">
        <f>'All data '!AC68</f>
        <v>0.001971</v>
      </c>
      <c r="AO68" s="17">
        <f>'All data '!AD68</f>
        <v>-13557</v>
      </c>
      <c r="AP68" s="17">
        <f>'All data '!AE68</f>
        <v>24124</v>
      </c>
      <c r="AQ68" s="17">
        <f>'All data '!AF68</f>
        <v>116</v>
      </c>
      <c r="AR68" s="4"/>
    </row>
    <row r="69" spans="1:44" ht="12.75">
      <c r="A69" s="4"/>
      <c r="B69" s="4"/>
      <c r="C69" s="4"/>
      <c r="D69" s="9" t="str">
        <f>'All data '!D69</f>
        <v>arr96114a-4-9</v>
      </c>
      <c r="E69" s="2">
        <f>'All data '!E69</f>
        <v>16923</v>
      </c>
      <c r="F69" s="2">
        <f>'All data '!F69</f>
        <v>12358</v>
      </c>
      <c r="G69" s="9">
        <f>'All data '!G69</f>
        <v>5349</v>
      </c>
      <c r="H69" s="9">
        <f>'All data '!H69</f>
        <v>2145</v>
      </c>
      <c r="I69" s="91">
        <f t="shared" si="7"/>
        <v>2164.73</v>
      </c>
      <c r="J69" s="91">
        <f t="shared" si="8"/>
        <v>2125.27</v>
      </c>
      <c r="K69" s="81">
        <f t="shared" si="9"/>
        <v>2134.2686</v>
      </c>
      <c r="L69" s="3">
        <f t="shared" si="15"/>
        <v>2134.2685999699097</v>
      </c>
      <c r="M69" s="80">
        <f t="shared" si="18"/>
        <v>839.803648061379</v>
      </c>
      <c r="N69" s="80">
        <f t="shared" si="19"/>
        <v>1183.1326836080018</v>
      </c>
      <c r="O69" s="80">
        <f t="shared" si="20"/>
        <v>111.33226830052915</v>
      </c>
      <c r="P69" s="8">
        <f t="shared" si="16"/>
        <v>1476748640.4997005</v>
      </c>
      <c r="Q69" s="153">
        <f>'All data '!O69</f>
        <v>1464.6245522883855</v>
      </c>
      <c r="R69" s="157">
        <v>1476.7486404997005</v>
      </c>
      <c r="S69" s="16">
        <f t="shared" si="3"/>
        <v>-3.0090177460806444E-08</v>
      </c>
      <c r="T69" s="81">
        <f t="shared" si="10"/>
        <v>2094.8086</v>
      </c>
      <c r="U69" s="3">
        <f t="shared" si="17"/>
        <v>2094.8085999730783</v>
      </c>
      <c r="V69" s="80">
        <f t="shared" si="21"/>
        <v>825.4963870968484</v>
      </c>
      <c r="W69" s="80">
        <f t="shared" si="22"/>
        <v>1161.411581096143</v>
      </c>
      <c r="X69" s="80">
        <f t="shared" si="23"/>
        <v>107.90063178008715</v>
      </c>
      <c r="Y69" s="82">
        <f t="shared" si="11"/>
        <v>1452472622.4892306</v>
      </c>
      <c r="Z69" s="16">
        <f t="shared" si="12"/>
        <v>-12.124088211314984</v>
      </c>
      <c r="AA69" s="164">
        <v>1452.4726224892306</v>
      </c>
      <c r="AB69" s="16">
        <f t="shared" si="13"/>
        <v>-2.6921497919829562E-08</v>
      </c>
      <c r="AC69" s="16" t="str">
        <f>'All data '!S69</f>
        <v>session 2</v>
      </c>
      <c r="AD69" s="16">
        <f t="shared" si="14"/>
        <v>12.151929799154914</v>
      </c>
      <c r="AE69" s="2" t="str">
        <f>'All data '!T69</f>
        <v>v low </v>
      </c>
      <c r="AF69" s="2">
        <f>'All data '!U69</f>
        <v>0</v>
      </c>
      <c r="AG69" s="63">
        <f>'All data '!V69</f>
        <v>1.6923</v>
      </c>
      <c r="AH69" s="63">
        <f>'All data '!X69</f>
        <v>0.5349</v>
      </c>
      <c r="AI69" s="63">
        <f>'All data '!W69</f>
        <v>1.2358</v>
      </c>
      <c r="AJ69" s="63">
        <f>'All data '!Y69</f>
        <v>0.2145</v>
      </c>
      <c r="AK69" s="66">
        <f>'All data '!Z69</f>
        <v>0.003391</v>
      </c>
      <c r="AL69" s="66">
        <f>'All data '!AA69</f>
        <v>0.005104</v>
      </c>
      <c r="AM69" s="66">
        <f>'All data '!AB69</f>
        <v>0.010034</v>
      </c>
      <c r="AN69" s="66">
        <f>'All data '!AC69</f>
        <v>0.001973</v>
      </c>
      <c r="AO69" s="17">
        <f>'All data '!AD69</f>
        <v>-13557</v>
      </c>
      <c r="AP69" s="17">
        <f>'All data '!AE69</f>
        <v>24128</v>
      </c>
      <c r="AQ69" s="17">
        <f>'All data '!AF69</f>
        <v>116</v>
      </c>
      <c r="AR69" s="4"/>
    </row>
    <row r="70" spans="1:44" ht="12.75">
      <c r="A70" s="4"/>
      <c r="B70" s="4"/>
      <c r="C70" s="4"/>
      <c r="D70" s="9">
        <f>'All data '!D70</f>
        <v>0</v>
      </c>
      <c r="E70" s="2">
        <f>'All data '!E70</f>
        <v>0</v>
      </c>
      <c r="F70" s="2">
        <f>'All data '!F70</f>
        <v>0</v>
      </c>
      <c r="G70" s="9">
        <f>'All data '!G70</f>
        <v>0</v>
      </c>
      <c r="H70" s="9">
        <f>'All data '!H70</f>
        <v>0</v>
      </c>
      <c r="I70" s="91">
        <f t="shared" si="7"/>
        <v>0</v>
      </c>
      <c r="J70" s="91">
        <f t="shared" si="8"/>
        <v>0</v>
      </c>
      <c r="K70" s="81">
        <f t="shared" si="9"/>
        <v>0</v>
      </c>
      <c r="L70" s="3">
        <f t="shared" si="15"/>
        <v>0</v>
      </c>
      <c r="M70" s="80">
        <f t="shared" si="18"/>
        <v>0</v>
      </c>
      <c r="N70" s="80">
        <f t="shared" si="19"/>
        <v>0</v>
      </c>
      <c r="O70" s="80">
        <f t="shared" si="20"/>
        <v>0</v>
      </c>
      <c r="P70" s="8">
        <f t="shared" si="16"/>
        <v>0</v>
      </c>
      <c r="Q70" s="153">
        <f>'All data '!O70</f>
        <v>0</v>
      </c>
      <c r="R70" s="157">
        <v>0</v>
      </c>
      <c r="S70" s="16">
        <f t="shared" si="3"/>
        <v>0</v>
      </c>
      <c r="T70" s="81">
        <f t="shared" si="10"/>
        <v>0</v>
      </c>
      <c r="U70" s="3">
        <f t="shared" si="17"/>
        <v>0</v>
      </c>
      <c r="V70" s="80">
        <f t="shared" si="21"/>
        <v>0</v>
      </c>
      <c r="W70" s="80">
        <f t="shared" si="22"/>
        <v>0</v>
      </c>
      <c r="X70" s="80">
        <f t="shared" si="23"/>
        <v>0</v>
      </c>
      <c r="Y70" s="82">
        <f t="shared" si="11"/>
        <v>0</v>
      </c>
      <c r="Z70" s="16">
        <f t="shared" si="12"/>
        <v>0</v>
      </c>
      <c r="AA70" s="164">
        <v>0</v>
      </c>
      <c r="AB70" s="16">
        <f t="shared" si="13"/>
        <v>0</v>
      </c>
      <c r="AC70" s="16">
        <f>'All data '!S70</f>
        <v>0</v>
      </c>
      <c r="AD70" s="16">
        <f t="shared" si="14"/>
        <v>0</v>
      </c>
      <c r="AE70" s="2">
        <f>'All data '!T70</f>
        <v>0</v>
      </c>
      <c r="AF70" s="2">
        <f>'All data '!U70</f>
        <v>0</v>
      </c>
      <c r="AG70" s="63">
        <f>'All data '!V70</f>
        <v>0</v>
      </c>
      <c r="AH70" s="63">
        <f>'All data '!X70</f>
        <v>0</v>
      </c>
      <c r="AI70" s="63">
        <f>'All data '!W70</f>
        <v>0</v>
      </c>
      <c r="AJ70" s="63">
        <f>'All data '!Y70</f>
        <v>0</v>
      </c>
      <c r="AK70" s="66">
        <f>'All data '!Z70</f>
        <v>0</v>
      </c>
      <c r="AL70" s="66">
        <f>'All data '!AA70</f>
        <v>0</v>
      </c>
      <c r="AM70" s="66">
        <f>'All data '!AB70</f>
        <v>0</v>
      </c>
      <c r="AN70" s="66">
        <f>'All data '!AC70</f>
        <v>0</v>
      </c>
      <c r="AO70" s="17">
        <f>'All data '!AD70</f>
        <v>0</v>
      </c>
      <c r="AP70" s="17">
        <f>'All data '!AE70</f>
        <v>0</v>
      </c>
      <c r="AQ70" s="17">
        <f>'All data '!AF70</f>
        <v>0</v>
      </c>
      <c r="AR70" s="4"/>
    </row>
    <row r="71" spans="1:44" ht="12.75">
      <c r="A71" s="4"/>
      <c r="B71" s="4"/>
      <c r="C71" s="4"/>
      <c r="D71" s="9" t="str">
        <f>'All data '!D71</f>
        <v>arr96114b-1-4</v>
      </c>
      <c r="E71" s="2">
        <f>'All data '!E71</f>
        <v>17627</v>
      </c>
      <c r="F71" s="2">
        <f>'All data '!F71</f>
        <v>41409</v>
      </c>
      <c r="G71" s="9">
        <f>'All data '!G71</f>
        <v>4588</v>
      </c>
      <c r="H71" s="9">
        <f>'All data '!H71</f>
        <v>3753</v>
      </c>
      <c r="I71" s="91">
        <f t="shared" si="7"/>
        <v>3776.08</v>
      </c>
      <c r="J71" s="91">
        <f t="shared" si="8"/>
        <v>3729.92</v>
      </c>
      <c r="K71" s="81">
        <f t="shared" si="9"/>
        <v>3744.3514</v>
      </c>
      <c r="L71" s="3">
        <f t="shared" si="15"/>
        <v>3744.3513998021685</v>
      </c>
      <c r="M71" s="80">
        <f t="shared" si="18"/>
        <v>2689.7367924364326</v>
      </c>
      <c r="N71" s="80">
        <f t="shared" si="19"/>
        <v>966.6151820355583</v>
      </c>
      <c r="O71" s="80">
        <f t="shared" si="20"/>
        <v>87.9994253301779</v>
      </c>
      <c r="P71" s="8">
        <f t="shared" si="16"/>
        <v>1413763579.005955</v>
      </c>
      <c r="Q71" s="153">
        <f>'All data '!O71</f>
        <v>1405.6518651700742</v>
      </c>
      <c r="R71" s="157">
        <v>1413.763579005955</v>
      </c>
      <c r="S71" s="16">
        <f t="shared" si="3"/>
        <v>-1.978314685402438E-07</v>
      </c>
      <c r="T71" s="81">
        <f t="shared" si="10"/>
        <v>3698.1914</v>
      </c>
      <c r="U71" s="3">
        <f t="shared" si="17"/>
        <v>3698.1913998075634</v>
      </c>
      <c r="V71" s="80">
        <f t="shared" si="21"/>
        <v>2657.7769505341294</v>
      </c>
      <c r="W71" s="80">
        <f t="shared" si="22"/>
        <v>954.2719546684191</v>
      </c>
      <c r="X71" s="80">
        <f t="shared" si="23"/>
        <v>86.14249460501479</v>
      </c>
      <c r="Y71" s="82">
        <f t="shared" si="11"/>
        <v>1397532553.909264</v>
      </c>
      <c r="Z71" s="16">
        <f t="shared" si="12"/>
        <v>-8.111713835880892</v>
      </c>
      <c r="AA71" s="164">
        <v>1397.5325539092642</v>
      </c>
      <c r="AB71" s="16">
        <f t="shared" si="13"/>
        <v>-1.9243680071667768E-07</v>
      </c>
      <c r="AC71" s="16" t="str">
        <f>'All data '!S71</f>
        <v>session 2</v>
      </c>
      <c r="AD71" s="16">
        <f t="shared" si="14"/>
        <v>8.119311260810036</v>
      </c>
      <c r="AE71" s="2" t="str">
        <f>'All data '!T71</f>
        <v>high Th band center</v>
      </c>
      <c r="AF71" s="2">
        <f>'All data '!U71</f>
        <v>0</v>
      </c>
      <c r="AG71" s="63">
        <f>'All data '!V71</f>
        <v>1.7627</v>
      </c>
      <c r="AH71" s="63">
        <f>'All data '!X71</f>
        <v>0.4588</v>
      </c>
      <c r="AI71" s="63">
        <f>'All data '!W71</f>
        <v>4.1409</v>
      </c>
      <c r="AJ71" s="63">
        <f>'All data '!Y71</f>
        <v>0.3753</v>
      </c>
      <c r="AK71" s="66">
        <f>'All data '!Z71</f>
        <v>0.003521</v>
      </c>
      <c r="AL71" s="66">
        <f>'All data '!AA71</f>
        <v>0.005142</v>
      </c>
      <c r="AM71" s="66">
        <f>'All data '!AB71</f>
        <v>0.019649</v>
      </c>
      <c r="AN71" s="66">
        <f>'All data '!AC71</f>
        <v>0.002308</v>
      </c>
      <c r="AO71" s="17">
        <f>'All data '!AD71</f>
        <v>6023</v>
      </c>
      <c r="AP71" s="17">
        <f>'All data '!AE71</f>
        <v>21343</v>
      </c>
      <c r="AQ71" s="17">
        <f>'All data '!AF71</f>
        <v>99</v>
      </c>
      <c r="AR71" s="4"/>
    </row>
    <row r="72" spans="1:44" ht="12.75">
      <c r="A72" s="4"/>
      <c r="B72" s="4"/>
      <c r="C72" s="4"/>
      <c r="D72" s="9" t="str">
        <f>'All data '!D72</f>
        <v>arr96114b-1-5</v>
      </c>
      <c r="E72" s="2">
        <f>'All data '!E72</f>
        <v>17662</v>
      </c>
      <c r="F72" s="2">
        <f>'All data '!F72</f>
        <v>40883</v>
      </c>
      <c r="G72" s="9">
        <f>'All data '!G72</f>
        <v>4665</v>
      </c>
      <c r="H72" s="9">
        <f>'All data '!H72</f>
        <v>3704</v>
      </c>
      <c r="I72" s="91">
        <f t="shared" si="7"/>
        <v>3726.98</v>
      </c>
      <c r="J72" s="91">
        <f t="shared" si="8"/>
        <v>3681.02</v>
      </c>
      <c r="K72" s="81">
        <f t="shared" si="9"/>
        <v>3695.1884</v>
      </c>
      <c r="L72" s="3">
        <f t="shared" si="15"/>
        <v>3695.188399950348</v>
      </c>
      <c r="M72" s="80">
        <f t="shared" si="18"/>
        <v>2633.1421458405684</v>
      </c>
      <c r="N72" s="80">
        <f t="shared" si="19"/>
        <v>973.914921758568</v>
      </c>
      <c r="O72" s="80">
        <f t="shared" si="20"/>
        <v>88.13133235121124</v>
      </c>
      <c r="P72" s="8">
        <f t="shared" si="16"/>
        <v>1402228095.2355928</v>
      </c>
      <c r="Q72" s="153">
        <f>'All data '!O72</f>
        <v>1394.1112141737967</v>
      </c>
      <c r="R72" s="157">
        <v>1402.228095235593</v>
      </c>
      <c r="S72" s="16">
        <f t="shared" si="3"/>
        <v>-4.965204425388947E-08</v>
      </c>
      <c r="T72" s="81">
        <f t="shared" si="10"/>
        <v>3649.2284</v>
      </c>
      <c r="U72" s="3">
        <f t="shared" si="17"/>
        <v>3649.2283999503798</v>
      </c>
      <c r="V72" s="80">
        <f t="shared" si="21"/>
        <v>2601.5860669272092</v>
      </c>
      <c r="W72" s="80">
        <f t="shared" si="22"/>
        <v>961.3789547330317</v>
      </c>
      <c r="X72" s="80">
        <f t="shared" si="23"/>
        <v>86.26337829013886</v>
      </c>
      <c r="Y72" s="82">
        <f t="shared" si="11"/>
        <v>1385986663.2513564</v>
      </c>
      <c r="Z72" s="16">
        <f t="shared" si="12"/>
        <v>-8.11688106179622</v>
      </c>
      <c r="AA72" s="164">
        <v>1385.9866632513563</v>
      </c>
      <c r="AB72" s="16">
        <f t="shared" si="13"/>
        <v>-4.962021193932742E-08</v>
      </c>
      <c r="AC72" s="16" t="str">
        <f>'All data '!S72</f>
        <v>session 2</v>
      </c>
      <c r="AD72" s="16">
        <f t="shared" si="14"/>
        <v>8.124550922440449</v>
      </c>
      <c r="AE72" s="2" t="str">
        <f>'All data '!T72</f>
        <v>high Th band center</v>
      </c>
      <c r="AF72" s="2">
        <f>'All data '!U72</f>
        <v>0</v>
      </c>
      <c r="AG72" s="63">
        <f>'All data '!V72</f>
        <v>1.7662</v>
      </c>
      <c r="AH72" s="63">
        <f>'All data '!X72</f>
        <v>0.4665</v>
      </c>
      <c r="AI72" s="63">
        <f>'All data '!W72</f>
        <v>4.0883</v>
      </c>
      <c r="AJ72" s="63">
        <f>'All data '!Y72</f>
        <v>0.3704</v>
      </c>
      <c r="AK72" s="66">
        <f>'All data '!Z72</f>
        <v>0.003528</v>
      </c>
      <c r="AL72" s="66">
        <f>'All data '!AA72</f>
        <v>0.005153</v>
      </c>
      <c r="AM72" s="66">
        <f>'All data '!AB72</f>
        <v>0.019481</v>
      </c>
      <c r="AN72" s="66">
        <f>'All data '!AC72</f>
        <v>0.002298</v>
      </c>
      <c r="AO72" s="17">
        <f>'All data '!AD72</f>
        <v>6027</v>
      </c>
      <c r="AP72" s="17">
        <f>'All data '!AE72</f>
        <v>21344</v>
      </c>
      <c r="AQ72" s="17">
        <f>'All data '!AF72</f>
        <v>99</v>
      </c>
      <c r="AR72" s="4"/>
    </row>
    <row r="73" spans="1:44" ht="12.75">
      <c r="A73" s="4"/>
      <c r="B73" s="4"/>
      <c r="C73" s="4"/>
      <c r="D73" s="9" t="str">
        <f>'All data '!D73</f>
        <v>arr96114b-1-6</v>
      </c>
      <c r="E73" s="2">
        <f>'All data '!E73</f>
        <v>17679</v>
      </c>
      <c r="F73" s="2">
        <f>'All data '!F73</f>
        <v>40480</v>
      </c>
      <c r="G73" s="9">
        <f>'All data '!G73</f>
        <v>4597</v>
      </c>
      <c r="H73" s="9">
        <f>'All data '!H73</f>
        <v>3643</v>
      </c>
      <c r="I73" s="91">
        <f t="shared" si="7"/>
        <v>3665.8</v>
      </c>
      <c r="J73" s="91">
        <f t="shared" si="8"/>
        <v>3620.2</v>
      </c>
      <c r="K73" s="81">
        <f t="shared" si="9"/>
        <v>3633.9778</v>
      </c>
      <c r="L73" s="3">
        <f t="shared" si="15"/>
        <v>3633.9777999931234</v>
      </c>
      <c r="M73" s="80">
        <f t="shared" si="18"/>
        <v>2593.5935247045413</v>
      </c>
      <c r="N73" s="80">
        <f t="shared" si="19"/>
        <v>954.3418196199859</v>
      </c>
      <c r="O73" s="80">
        <f t="shared" si="20"/>
        <v>86.04245566859616</v>
      </c>
      <c r="P73" s="8">
        <f t="shared" si="16"/>
        <v>1395164099.9612546</v>
      </c>
      <c r="Q73" s="153">
        <f>'All data '!O73</f>
        <v>1387.0117473101964</v>
      </c>
      <c r="R73" s="157">
        <v>1395.1640999612546</v>
      </c>
      <c r="S73" s="16">
        <f t="shared" si="3"/>
        <v>-6.87668944010511E-09</v>
      </c>
      <c r="T73" s="81">
        <f t="shared" si="10"/>
        <v>3588.3777999999998</v>
      </c>
      <c r="U73" s="3">
        <f t="shared" si="17"/>
        <v>3588.3777999945123</v>
      </c>
      <c r="V73" s="80">
        <f t="shared" si="21"/>
        <v>2562.222978549387</v>
      </c>
      <c r="W73" s="80">
        <f t="shared" si="22"/>
        <v>941.9482545910846</v>
      </c>
      <c r="X73" s="80">
        <f t="shared" si="23"/>
        <v>84.20656685404076</v>
      </c>
      <c r="Y73" s="82">
        <f t="shared" si="11"/>
        <v>1378851688.7198393</v>
      </c>
      <c r="Z73" s="16">
        <f t="shared" si="12"/>
        <v>-8.152352651058209</v>
      </c>
      <c r="AA73" s="164">
        <v>1378.8516887198393</v>
      </c>
      <c r="AB73" s="16">
        <f t="shared" si="13"/>
        <v>-5.4874362831469625E-09</v>
      </c>
      <c r="AC73" s="16" t="str">
        <f>'All data '!S73</f>
        <v>session 2</v>
      </c>
      <c r="AD73" s="16">
        <f t="shared" si="14"/>
        <v>8.160058590357039</v>
      </c>
      <c r="AE73" s="2" t="str">
        <f>'All data '!T73</f>
        <v>high Th band center</v>
      </c>
      <c r="AF73" s="2">
        <f>'All data '!U73</f>
        <v>0</v>
      </c>
      <c r="AG73" s="63">
        <f>'All data '!V73</f>
        <v>1.7679</v>
      </c>
      <c r="AH73" s="63">
        <f>'All data '!X73</f>
        <v>0.4597</v>
      </c>
      <c r="AI73" s="63">
        <f>'All data '!W73</f>
        <v>4.048</v>
      </c>
      <c r="AJ73" s="63">
        <f>'All data '!Y73</f>
        <v>0.3643</v>
      </c>
      <c r="AK73" s="66">
        <f>'All data '!Z73</f>
        <v>0.003534</v>
      </c>
      <c r="AL73" s="66">
        <f>'All data '!AA73</f>
        <v>0.00514</v>
      </c>
      <c r="AM73" s="66">
        <f>'All data '!AB73</f>
        <v>0.01935</v>
      </c>
      <c r="AN73" s="66">
        <f>'All data '!AC73</f>
        <v>0.00228</v>
      </c>
      <c r="AO73" s="17">
        <f>'All data '!AD73</f>
        <v>6055</v>
      </c>
      <c r="AP73" s="17">
        <f>'All data '!AE73</f>
        <v>21359</v>
      </c>
      <c r="AQ73" s="17">
        <f>'All data '!AF73</f>
        <v>99</v>
      </c>
      <c r="AR73" s="4"/>
    </row>
    <row r="74" spans="1:44" ht="12.75">
      <c r="A74" s="4"/>
      <c r="B74" s="4"/>
      <c r="C74" s="4"/>
      <c r="D74" s="9" t="str">
        <f>'All data '!D74</f>
        <v>arr96114b-1-1</v>
      </c>
      <c r="E74" s="2">
        <f>'All data '!E74</f>
        <v>14442</v>
      </c>
      <c r="F74" s="2">
        <f>'All data '!F74</f>
        <v>30182.000000000004</v>
      </c>
      <c r="G74" s="9">
        <f>'All data '!G74</f>
        <v>3489</v>
      </c>
      <c r="H74" s="9">
        <f>'All data '!H74</f>
        <v>2707</v>
      </c>
      <c r="I74" s="91">
        <f t="shared" si="7"/>
        <v>2727.89</v>
      </c>
      <c r="J74" s="91">
        <f t="shared" si="8"/>
        <v>2686.11</v>
      </c>
      <c r="K74" s="81">
        <f t="shared" si="9"/>
        <v>2701.8943999999997</v>
      </c>
      <c r="L74" s="3">
        <f t="shared" si="15"/>
        <v>2701.8943999853686</v>
      </c>
      <c r="M74" s="80">
        <f aca="true" t="shared" si="24" ref="M74:M92">(F74/232)*((EXP($F$5*$P74))-1)*208</f>
        <v>1919.0712277732994</v>
      </c>
      <c r="N74" s="80">
        <f aca="true" t="shared" si="25" ref="N74:N92">((G74/238.04*0.9928))*((EXP($F$6*$P74))-1)*206</f>
        <v>718.3985879877129</v>
      </c>
      <c r="O74" s="80">
        <f aca="true" t="shared" si="26" ref="O74:O92">((G74/235*0.0072))*((EXP($F$7*$P74))-1)*207</f>
        <v>64.42458422435625</v>
      </c>
      <c r="P74" s="8">
        <f t="shared" si="16"/>
        <v>1384900252.978809</v>
      </c>
      <c r="Q74" s="153">
        <f>'All data '!O74</f>
        <v>1374.9250888534075</v>
      </c>
      <c r="R74" s="157">
        <v>1384.900252978809</v>
      </c>
      <c r="S74" s="16">
        <f aca="true" t="shared" si="27" ref="S74:S87">+L74-K74</f>
        <v>-1.4631041267421097E-08</v>
      </c>
      <c r="T74" s="81">
        <f t="shared" si="10"/>
        <v>2660.1144</v>
      </c>
      <c r="U74" s="3">
        <f t="shared" si="17"/>
        <v>2660.1143999994797</v>
      </c>
      <c r="V74" s="80">
        <f aca="true" t="shared" si="28" ref="V74:V92">(F74/232)*((EXP($F$5*$Y74))-1)*208</f>
        <v>1890.4654497531917</v>
      </c>
      <c r="W74" s="80">
        <f aca="true" t="shared" si="29" ref="W74:W92">((G74/238.04*0.9928))*((EXP($F$6*$Y74))-1)*206</f>
        <v>706.9093221759389</v>
      </c>
      <c r="X74" s="80">
        <f aca="true" t="shared" si="30" ref="X74:X92">((G74/235*0.0072))*((EXP($F$7*$Y74))-1)*207</f>
        <v>62.73962807034944</v>
      </c>
      <c r="Y74" s="82">
        <f t="shared" si="11"/>
        <v>1364938343.8823001</v>
      </c>
      <c r="Z74" s="16">
        <f t="shared" si="12"/>
        <v>-9.975164125401534</v>
      </c>
      <c r="AA74" s="164">
        <v>1364.9383438823002</v>
      </c>
      <c r="AB74" s="16">
        <f t="shared" si="13"/>
        <v>-5.20230969414115E-10</v>
      </c>
      <c r="AC74" s="16" t="str">
        <f>'All data '!S74</f>
        <v>session 2</v>
      </c>
      <c r="AD74" s="16">
        <f t="shared" si="14"/>
        <v>9.986744971107328</v>
      </c>
      <c r="AE74" s="2" t="str">
        <f>'All data '!T74</f>
        <v>low Th edge</v>
      </c>
      <c r="AF74" s="2">
        <f>'All data '!U74</f>
        <v>0</v>
      </c>
      <c r="AG74" s="63">
        <f>'All data '!V74</f>
        <v>1.4442</v>
      </c>
      <c r="AH74" s="63">
        <f>'All data '!X74</f>
        <v>0.3489</v>
      </c>
      <c r="AI74" s="63">
        <f>'All data '!W74</f>
        <v>3.0182</v>
      </c>
      <c r="AJ74" s="63">
        <f>'All data '!Y74</f>
        <v>0.2707</v>
      </c>
      <c r="AK74" s="66">
        <f>'All data '!Z74</f>
        <v>0.003078</v>
      </c>
      <c r="AL74" s="66">
        <f>'All data '!AA74</f>
        <v>0.004895</v>
      </c>
      <c r="AM74" s="66">
        <f>'All data '!AB74</f>
        <v>0.015902</v>
      </c>
      <c r="AN74" s="66">
        <f>'All data '!AC74</f>
        <v>0.002089</v>
      </c>
      <c r="AO74" s="17">
        <f>'All data '!AD74</f>
        <v>5999</v>
      </c>
      <c r="AP74" s="17">
        <f>'All data '!AE74</f>
        <v>21376</v>
      </c>
      <c r="AQ74" s="17">
        <f>'All data '!AF74</f>
        <v>99</v>
      </c>
      <c r="AR74" s="4"/>
    </row>
    <row r="75" spans="1:44" ht="12.75">
      <c r="A75" s="4"/>
      <c r="B75" s="4"/>
      <c r="C75" s="4"/>
      <c r="D75" s="9" t="str">
        <f>'All data '!D75</f>
        <v>arr96114b-1-2</v>
      </c>
      <c r="E75" s="2">
        <f>'All data '!E75</f>
        <v>15026</v>
      </c>
      <c r="F75" s="2">
        <f>'All data '!F75</f>
        <v>30614</v>
      </c>
      <c r="G75" s="9">
        <f>'All data '!G75</f>
        <v>3997</v>
      </c>
      <c r="H75" s="9">
        <f>'All data '!H75</f>
        <v>2763</v>
      </c>
      <c r="I75" s="91">
        <f aca="true" t="shared" si="31" ref="I75:I87">+H75+(AN75*10^4)</f>
        <v>2784.04</v>
      </c>
      <c r="J75" s="91">
        <f aca="true" t="shared" si="32" ref="J75:J87">+H75-(AN75*10^4)</f>
        <v>2741.96</v>
      </c>
      <c r="K75" s="81">
        <f aca="true" t="shared" si="33" ref="K75:K87">I75-(E75*0.0018)</f>
        <v>2756.9932</v>
      </c>
      <c r="L75" s="3">
        <f t="shared" si="15"/>
        <v>2756.9931997957387</v>
      </c>
      <c r="M75" s="80">
        <f t="shared" si="24"/>
        <v>1889.6974713434065</v>
      </c>
      <c r="N75" s="80">
        <f t="shared" si="25"/>
        <v>797.2388208122617</v>
      </c>
      <c r="O75" s="80">
        <f t="shared" si="26"/>
        <v>70.0569076400705</v>
      </c>
      <c r="P75" s="8">
        <f t="shared" si="16"/>
        <v>1345775694.1029189</v>
      </c>
      <c r="Q75" s="153">
        <f>'All data '!O75</f>
        <v>1336.2142818358518</v>
      </c>
      <c r="R75" s="157">
        <v>1345.7756941029188</v>
      </c>
      <c r="S75" s="16">
        <f t="shared" si="27"/>
        <v>-2.0426114133442752E-07</v>
      </c>
      <c r="T75" s="81">
        <f aca="true" t="shared" si="34" ref="T75:T87">J75-(E75*0.0018)</f>
        <v>2714.9132</v>
      </c>
      <c r="U75" s="3">
        <f t="shared" si="17"/>
        <v>2714.9131998460175</v>
      </c>
      <c r="V75" s="80">
        <f t="shared" si="28"/>
        <v>1861.9390647126288</v>
      </c>
      <c r="W75" s="80">
        <f t="shared" si="29"/>
        <v>784.6982303333988</v>
      </c>
      <c r="X75" s="80">
        <f t="shared" si="30"/>
        <v>68.27590479998969</v>
      </c>
      <c r="Y75" s="82">
        <f aca="true" t="shared" si="35" ref="Y75:Y87">AA75*1000000</f>
        <v>1326641836.2392814</v>
      </c>
      <c r="Z75" s="16">
        <f aca="true" t="shared" si="36" ref="Z75:Z92">+Q75-R75</f>
        <v>-9.561412267066999</v>
      </c>
      <c r="AA75" s="164">
        <v>1326.6418362392815</v>
      </c>
      <c r="AB75" s="16">
        <f aca="true" t="shared" si="37" ref="AB75:AB87">+U75-T75</f>
        <v>-1.539824552310165E-07</v>
      </c>
      <c r="AC75" s="16" t="str">
        <f>'All data '!S75</f>
        <v>session 2</v>
      </c>
      <c r="AD75" s="16">
        <f aca="true" t="shared" si="38" ref="AD75:AD92">+Q75-AA75</f>
        <v>9.572445596570333</v>
      </c>
      <c r="AE75" s="2" t="str">
        <f>'All data '!T75</f>
        <v>low Th edge</v>
      </c>
      <c r="AF75" s="2">
        <f>'All data '!U75</f>
        <v>0</v>
      </c>
      <c r="AG75" s="63">
        <f>'All data '!V75</f>
        <v>1.5026</v>
      </c>
      <c r="AH75" s="63">
        <f>'All data '!X75</f>
        <v>0.3997</v>
      </c>
      <c r="AI75" s="63">
        <f>'All data '!W75</f>
        <v>3.0614</v>
      </c>
      <c r="AJ75" s="63">
        <f>'All data '!Y75</f>
        <v>0.2763</v>
      </c>
      <c r="AK75" s="66">
        <f>'All data '!Z75</f>
        <v>0.00316</v>
      </c>
      <c r="AL75" s="66">
        <f>'All data '!AA75</f>
        <v>0.004971</v>
      </c>
      <c r="AM75" s="66">
        <f>'All data '!AB75</f>
        <v>0.016032</v>
      </c>
      <c r="AN75" s="66">
        <f>'All data '!AC75</f>
        <v>0.002104</v>
      </c>
      <c r="AO75" s="17">
        <f>'All data '!AD75</f>
        <v>6010</v>
      </c>
      <c r="AP75" s="17">
        <f>'All data '!AE75</f>
        <v>21385</v>
      </c>
      <c r="AQ75" s="17">
        <f>'All data '!AF75</f>
        <v>99</v>
      </c>
      <c r="AR75" s="4"/>
    </row>
    <row r="76" spans="1:44" ht="12.75">
      <c r="A76" s="4"/>
      <c r="B76" s="4"/>
      <c r="C76" s="4"/>
      <c r="D76" s="11" t="str">
        <f>'All data '!D76</f>
        <v>arr96114b-1-3</v>
      </c>
      <c r="E76" s="2">
        <f>'All data '!E76</f>
        <v>13624</v>
      </c>
      <c r="F76" s="2">
        <f>'All data '!F76</f>
        <v>30842</v>
      </c>
      <c r="G76" s="11">
        <f>'All data '!G76</f>
        <v>2429</v>
      </c>
      <c r="H76" s="11">
        <f>'All data '!H76</f>
        <v>2450</v>
      </c>
      <c r="I76" s="91">
        <f t="shared" si="31"/>
        <v>2470.47</v>
      </c>
      <c r="J76" s="91">
        <f t="shared" si="32"/>
        <v>2429.53</v>
      </c>
      <c r="K76" s="81">
        <f t="shared" si="33"/>
        <v>2445.9467999999997</v>
      </c>
      <c r="L76" s="3">
        <f t="shared" si="15"/>
        <v>2445.9467995531977</v>
      </c>
      <c r="M76" s="80">
        <f t="shared" si="24"/>
        <v>1915.290857938405</v>
      </c>
      <c r="N76" s="80">
        <f t="shared" si="25"/>
        <v>487.630447421381</v>
      </c>
      <c r="O76" s="80">
        <f t="shared" si="26"/>
        <v>43.0254941934116</v>
      </c>
      <c r="P76" s="8">
        <f t="shared" si="16"/>
        <v>1353652271.814731</v>
      </c>
      <c r="Q76" s="153">
        <f>'All data '!O76</f>
        <v>1342.9837006838031</v>
      </c>
      <c r="R76" s="157">
        <v>1353.652271814731</v>
      </c>
      <c r="S76" s="16">
        <f t="shared" si="27"/>
        <v>-4.468020051717758E-07</v>
      </c>
      <c r="T76" s="81">
        <f t="shared" si="34"/>
        <v>2405.0068</v>
      </c>
      <c r="U76" s="3">
        <f t="shared" si="17"/>
        <v>2405.006799698633</v>
      </c>
      <c r="V76" s="80">
        <f t="shared" si="28"/>
        <v>1884.0785278726041</v>
      </c>
      <c r="W76" s="80">
        <f t="shared" si="29"/>
        <v>479.1184558197627</v>
      </c>
      <c r="X76" s="80">
        <f t="shared" si="30"/>
        <v>41.80981600626621</v>
      </c>
      <c r="Y76" s="82">
        <f t="shared" si="35"/>
        <v>1332303824.584448</v>
      </c>
      <c r="Z76" s="16">
        <f t="shared" si="36"/>
        <v>-10.66857113092783</v>
      </c>
      <c r="AA76" s="164">
        <v>1332.3038245844482</v>
      </c>
      <c r="AB76" s="16">
        <f t="shared" si="37"/>
        <v>-3.013669811480213E-07</v>
      </c>
      <c r="AC76" s="16" t="str">
        <f>'All data '!S76</f>
        <v>session 2</v>
      </c>
      <c r="AD76" s="16">
        <f t="shared" si="38"/>
        <v>10.679876099354942</v>
      </c>
      <c r="AE76" s="2" t="str">
        <f>'All data '!T76</f>
        <v>low Th edge</v>
      </c>
      <c r="AF76" s="2">
        <f>'All data '!U76</f>
        <v>0</v>
      </c>
      <c r="AG76" s="63">
        <f>'All data '!V76</f>
        <v>1.3624</v>
      </c>
      <c r="AH76" s="63">
        <f>'All data '!X76</f>
        <v>0.2429</v>
      </c>
      <c r="AI76" s="63">
        <f>'All data '!W76</f>
        <v>3.0842</v>
      </c>
      <c r="AJ76" s="63">
        <f>'All data '!Y76</f>
        <v>0.245</v>
      </c>
      <c r="AK76" s="66">
        <f>'All data '!Z76</f>
        <v>0.002968</v>
      </c>
      <c r="AL76" s="66">
        <f>'All data '!AA76</f>
        <v>0.004749</v>
      </c>
      <c r="AM76" s="66">
        <f>'All data '!AB76</f>
        <v>0.016083</v>
      </c>
      <c r="AN76" s="66">
        <f>'All data '!AC76</f>
        <v>0.002047</v>
      </c>
      <c r="AO76" s="17">
        <f>'All data '!AD76</f>
        <v>6003</v>
      </c>
      <c r="AP76" s="17">
        <f>'All data '!AE76</f>
        <v>21389</v>
      </c>
      <c r="AQ76" s="17">
        <f>'All data '!AF76</f>
        <v>99</v>
      </c>
      <c r="AR76" s="4"/>
    </row>
    <row r="77" spans="1:44" ht="12.75">
      <c r="A77" s="4"/>
      <c r="B77" s="4"/>
      <c r="C77" s="4"/>
      <c r="D77" s="11" t="str">
        <f>'All data '!D77</f>
        <v>arr96114b-1-7</v>
      </c>
      <c r="E77" s="2">
        <f>'All data '!E77</f>
        <v>18317</v>
      </c>
      <c r="F77" s="2">
        <f>'All data '!F77</f>
        <v>30847.000000000004</v>
      </c>
      <c r="G77" s="11">
        <f>'All data '!G77</f>
        <v>7107</v>
      </c>
      <c r="H77" s="11">
        <f>'All data '!H77</f>
        <v>3585</v>
      </c>
      <c r="I77" s="91">
        <f t="shared" si="31"/>
        <v>3607.61</v>
      </c>
      <c r="J77" s="91">
        <f t="shared" si="32"/>
        <v>3562.39</v>
      </c>
      <c r="K77" s="81">
        <f t="shared" si="33"/>
        <v>3574.6394</v>
      </c>
      <c r="L77" s="3">
        <f t="shared" si="15"/>
        <v>3574.6394000114706</v>
      </c>
      <c r="M77" s="80">
        <f t="shared" si="24"/>
        <v>1971.088817469262</v>
      </c>
      <c r="N77" s="80">
        <f t="shared" si="25"/>
        <v>1471.1623106545574</v>
      </c>
      <c r="O77" s="80">
        <f t="shared" si="26"/>
        <v>132.38827188765126</v>
      </c>
      <c r="P77" s="8">
        <f t="shared" si="16"/>
        <v>1391542574.27905</v>
      </c>
      <c r="Q77" s="153">
        <f>'All data '!O77</f>
        <v>1383.5085563141104</v>
      </c>
      <c r="R77" s="157">
        <v>1391.54257427905</v>
      </c>
      <c r="S77" s="16">
        <f t="shared" si="27"/>
        <v>1.1470547178760171E-08</v>
      </c>
      <c r="T77" s="81">
        <f t="shared" si="34"/>
        <v>3529.4193999999998</v>
      </c>
      <c r="U77" s="3">
        <f t="shared" si="17"/>
        <v>3529.419400009293</v>
      </c>
      <c r="V77" s="80">
        <f t="shared" si="28"/>
        <v>1947.5313860986287</v>
      </c>
      <c r="W77" s="80">
        <f t="shared" si="29"/>
        <v>1452.2875827911232</v>
      </c>
      <c r="X77" s="80">
        <f t="shared" si="30"/>
        <v>129.60043111954116</v>
      </c>
      <c r="Y77" s="82">
        <f t="shared" si="35"/>
        <v>1375464764.672388</v>
      </c>
      <c r="Z77" s="16">
        <f t="shared" si="36"/>
        <v>-8.034017964939721</v>
      </c>
      <c r="AA77" s="164">
        <v>1375.4647646723881</v>
      </c>
      <c r="AB77" s="16">
        <f t="shared" si="37"/>
        <v>9.29321686271578E-09</v>
      </c>
      <c r="AC77" s="16" t="str">
        <f>'All data '!S77</f>
        <v>session 2</v>
      </c>
      <c r="AD77" s="16">
        <f t="shared" si="38"/>
        <v>8.043791641722237</v>
      </c>
      <c r="AE77" s="2" t="str">
        <f>'All data '!T77</f>
        <v>med Th edge</v>
      </c>
      <c r="AF77" s="2">
        <f>'All data '!U77</f>
        <v>0</v>
      </c>
      <c r="AG77" s="63">
        <f>'All data '!V77</f>
        <v>1.8317</v>
      </c>
      <c r="AH77" s="63">
        <f>'All data '!X77</f>
        <v>0.7107</v>
      </c>
      <c r="AI77" s="63">
        <f>'All data '!W77</f>
        <v>3.0847</v>
      </c>
      <c r="AJ77" s="63">
        <f>'All data '!Y77</f>
        <v>0.3585</v>
      </c>
      <c r="AK77" s="66">
        <f>'All data '!Z77</f>
        <v>0.003608</v>
      </c>
      <c r="AL77" s="66">
        <f>'All data '!AA77</f>
        <v>0.005519</v>
      </c>
      <c r="AM77" s="66">
        <f>'All data '!AB77</f>
        <v>0.016167</v>
      </c>
      <c r="AN77" s="66">
        <f>'All data '!AC77</f>
        <v>0.002261</v>
      </c>
      <c r="AO77" s="17">
        <f>'All data '!AD77</f>
        <v>6072</v>
      </c>
      <c r="AP77" s="17">
        <f>'All data '!AE77</f>
        <v>21349</v>
      </c>
      <c r="AQ77" s="17">
        <f>'All data '!AF77</f>
        <v>99</v>
      </c>
      <c r="AR77" s="4"/>
    </row>
    <row r="78" spans="1:44" ht="12.75">
      <c r="A78" s="4"/>
      <c r="B78" s="4"/>
      <c r="C78" s="4"/>
      <c r="D78" s="11" t="str">
        <f>'All data '!D78</f>
        <v>arr96114b-1-8</v>
      </c>
      <c r="E78" s="2">
        <f>'All data '!E78</f>
        <v>17681</v>
      </c>
      <c r="F78" s="2">
        <f>'All data '!F78</f>
        <v>30835</v>
      </c>
      <c r="G78" s="11">
        <f>'All data '!G78</f>
        <v>6578.000000000001</v>
      </c>
      <c r="H78" s="11">
        <f>'All data '!H78</f>
        <v>3432</v>
      </c>
      <c r="I78" s="91">
        <f t="shared" si="31"/>
        <v>3454.31</v>
      </c>
      <c r="J78" s="91">
        <f t="shared" si="32"/>
        <v>3409.69</v>
      </c>
      <c r="K78" s="81">
        <f t="shared" si="33"/>
        <v>3422.4842</v>
      </c>
      <c r="L78" s="3">
        <f t="shared" si="15"/>
        <v>3422.4841999827336</v>
      </c>
      <c r="M78" s="80">
        <f t="shared" si="24"/>
        <v>1953.0255187965038</v>
      </c>
      <c r="N78" s="80">
        <f t="shared" si="25"/>
        <v>1348.8236193504215</v>
      </c>
      <c r="O78" s="80">
        <f t="shared" si="26"/>
        <v>120.63506183580841</v>
      </c>
      <c r="P78" s="8">
        <f t="shared" si="16"/>
        <v>1379734458.6658244</v>
      </c>
      <c r="Q78" s="153">
        <f>'All data '!O78</f>
        <v>1371.497639697674</v>
      </c>
      <c r="R78" s="157">
        <v>1379.7344586658244</v>
      </c>
      <c r="S78" s="16">
        <f t="shared" si="27"/>
        <v>-1.7266302165808156E-08</v>
      </c>
      <c r="T78" s="81">
        <f t="shared" si="34"/>
        <v>3377.8642</v>
      </c>
      <c r="U78" s="3">
        <f t="shared" si="17"/>
        <v>3377.86419999285</v>
      </c>
      <c r="V78" s="80">
        <f t="shared" si="28"/>
        <v>1928.8972603409325</v>
      </c>
      <c r="W78" s="80">
        <f t="shared" si="29"/>
        <v>1330.9462268080547</v>
      </c>
      <c r="X78" s="80">
        <f t="shared" si="30"/>
        <v>118.02071284386273</v>
      </c>
      <c r="Y78" s="82">
        <f t="shared" si="35"/>
        <v>1363250861.9571457</v>
      </c>
      <c r="Z78" s="16">
        <f t="shared" si="36"/>
        <v>-8.236818968150374</v>
      </c>
      <c r="AA78" s="164">
        <v>1363.2508619571456</v>
      </c>
      <c r="AB78" s="16">
        <f t="shared" si="37"/>
        <v>-7.149992597987875E-09</v>
      </c>
      <c r="AC78" s="16" t="str">
        <f>'All data '!S78</f>
        <v>session 2</v>
      </c>
      <c r="AD78" s="16">
        <f t="shared" si="38"/>
        <v>8.246777740528387</v>
      </c>
      <c r="AE78" s="2" t="str">
        <f>'All data '!T78</f>
        <v>med Th edge</v>
      </c>
      <c r="AF78" s="2">
        <f>'All data '!U78</f>
        <v>0</v>
      </c>
      <c r="AG78" s="63">
        <f>'All data '!V78</f>
        <v>1.7681</v>
      </c>
      <c r="AH78" s="63">
        <f>'All data '!X78</f>
        <v>0.6578</v>
      </c>
      <c r="AI78" s="63">
        <f>'All data '!W78</f>
        <v>3.0835</v>
      </c>
      <c r="AJ78" s="63">
        <f>'All data '!Y78</f>
        <v>0.3432</v>
      </c>
      <c r="AK78" s="66">
        <f>'All data '!Z78</f>
        <v>0.003522</v>
      </c>
      <c r="AL78" s="66">
        <f>'All data '!AA78</f>
        <v>0.005426</v>
      </c>
      <c r="AM78" s="66">
        <f>'All data '!AB78</f>
        <v>0.016152</v>
      </c>
      <c r="AN78" s="66">
        <f>'All data '!AC78</f>
        <v>0.002231</v>
      </c>
      <c r="AO78" s="17">
        <f>'All data '!AD78</f>
        <v>6079</v>
      </c>
      <c r="AP78" s="17">
        <f>'All data '!AE78</f>
        <v>21350</v>
      </c>
      <c r="AQ78" s="17">
        <f>'All data '!AF78</f>
        <v>99</v>
      </c>
      <c r="AR78" s="4"/>
    </row>
    <row r="79" spans="1:44" ht="12.75">
      <c r="A79" s="4"/>
      <c r="B79" s="4"/>
      <c r="C79" s="4"/>
      <c r="D79" s="11" t="str">
        <f>'All data '!D79</f>
        <v>arr96114b-1-9</v>
      </c>
      <c r="E79" s="2">
        <f>'All data '!E79</f>
        <v>15404</v>
      </c>
      <c r="F79" s="2">
        <f>'All data '!F79</f>
        <v>26999</v>
      </c>
      <c r="G79" s="11">
        <f>'All data '!G79</f>
        <v>4157</v>
      </c>
      <c r="H79" s="11">
        <f>'All data '!H79</f>
        <v>2601</v>
      </c>
      <c r="I79" s="91">
        <f t="shared" si="31"/>
        <v>2621.79</v>
      </c>
      <c r="J79" s="91">
        <f t="shared" si="32"/>
        <v>2580.21</v>
      </c>
      <c r="K79" s="81">
        <f t="shared" si="33"/>
        <v>2594.0628</v>
      </c>
      <c r="L79" s="3">
        <f t="shared" si="15"/>
        <v>2594.0627999569756</v>
      </c>
      <c r="M79" s="80">
        <f t="shared" si="24"/>
        <v>1682.3858664913564</v>
      </c>
      <c r="N79" s="80">
        <f t="shared" si="25"/>
        <v>837.6001256282777</v>
      </c>
      <c r="O79" s="80">
        <f t="shared" si="26"/>
        <v>74.07680783734149</v>
      </c>
      <c r="P79" s="8">
        <f t="shared" si="16"/>
        <v>1358138649.3100176</v>
      </c>
      <c r="Q79" s="153">
        <f>'All data '!O79</f>
        <v>1348.0580451220735</v>
      </c>
      <c r="R79" s="157">
        <v>1358.1386493100176</v>
      </c>
      <c r="S79" s="16">
        <f t="shared" si="27"/>
        <v>-4.302455636207014E-08</v>
      </c>
      <c r="T79" s="81">
        <f t="shared" si="34"/>
        <v>2552.4828</v>
      </c>
      <c r="U79" s="3">
        <f t="shared" si="17"/>
        <v>2552.4827999844706</v>
      </c>
      <c r="V79" s="80">
        <f t="shared" si="28"/>
        <v>1656.558916885671</v>
      </c>
      <c r="W79" s="80">
        <f t="shared" si="29"/>
        <v>823.8230119813059</v>
      </c>
      <c r="X79" s="80">
        <f t="shared" si="30"/>
        <v>72.10087111749388</v>
      </c>
      <c r="Y79" s="82">
        <f t="shared" si="35"/>
        <v>1337964322.0670183</v>
      </c>
      <c r="Z79" s="16">
        <f t="shared" si="36"/>
        <v>-10.080604187944118</v>
      </c>
      <c r="AA79" s="164">
        <v>1337.9643220670182</v>
      </c>
      <c r="AB79" s="16">
        <f t="shared" si="37"/>
        <v>-1.552962203277275E-08</v>
      </c>
      <c r="AC79" s="16" t="str">
        <f>'All data '!S79</f>
        <v>session 2</v>
      </c>
      <c r="AD79" s="16">
        <f t="shared" si="38"/>
        <v>10.093723055055307</v>
      </c>
      <c r="AE79" s="2" t="str">
        <f>'All data '!T79</f>
        <v>med Th edge</v>
      </c>
      <c r="AF79" s="2">
        <f>'All data '!U79</f>
        <v>0</v>
      </c>
      <c r="AG79" s="63">
        <f>'All data '!V79</f>
        <v>1.5404</v>
      </c>
      <c r="AH79" s="63">
        <f>'All data '!X79</f>
        <v>0.4157</v>
      </c>
      <c r="AI79" s="63">
        <f>'All data '!W79</f>
        <v>2.6999</v>
      </c>
      <c r="AJ79" s="63">
        <f>'All data '!Y79</f>
        <v>0.2601</v>
      </c>
      <c r="AK79" s="66">
        <f>'All data '!Z79</f>
        <v>0.003212</v>
      </c>
      <c r="AL79" s="66">
        <f>'All data '!AA79</f>
        <v>0.004997</v>
      </c>
      <c r="AM79" s="66">
        <f>'All data '!AB79</f>
        <v>0.014842</v>
      </c>
      <c r="AN79" s="66">
        <f>'All data '!AC79</f>
        <v>0.002079</v>
      </c>
      <c r="AO79" s="17">
        <f>'All data '!AD79</f>
        <v>6079</v>
      </c>
      <c r="AP79" s="17">
        <f>'All data '!AE79</f>
        <v>21345</v>
      </c>
      <c r="AQ79" s="17">
        <f>'All data '!AF79</f>
        <v>99</v>
      </c>
      <c r="AR79" s="4"/>
    </row>
    <row r="80" spans="1:44" ht="12.75">
      <c r="A80" s="4"/>
      <c r="B80" s="4"/>
      <c r="C80" s="4"/>
      <c r="D80" s="11">
        <f>'All data '!D80</f>
        <v>0</v>
      </c>
      <c r="E80" s="2">
        <f>'All data '!E80</f>
        <v>0</v>
      </c>
      <c r="F80" s="2">
        <f>'All data '!F80</f>
        <v>0</v>
      </c>
      <c r="G80" s="11">
        <f>'All data '!G80</f>
        <v>0</v>
      </c>
      <c r="H80" s="11">
        <f>'All data '!H80</f>
        <v>0</v>
      </c>
      <c r="I80" s="91">
        <f t="shared" si="31"/>
        <v>0</v>
      </c>
      <c r="J80" s="91">
        <f t="shared" si="32"/>
        <v>0</v>
      </c>
      <c r="K80" s="81">
        <f t="shared" si="33"/>
        <v>0</v>
      </c>
      <c r="L80" s="3">
        <f t="shared" si="15"/>
        <v>0</v>
      </c>
      <c r="M80" s="80">
        <f t="shared" si="24"/>
        <v>0</v>
      </c>
      <c r="N80" s="80">
        <f t="shared" si="25"/>
        <v>0</v>
      </c>
      <c r="O80" s="80">
        <f t="shared" si="26"/>
        <v>0</v>
      </c>
      <c r="P80" s="8">
        <f t="shared" si="16"/>
        <v>0</v>
      </c>
      <c r="Q80" s="153">
        <f>'All data '!O80</f>
        <v>0</v>
      </c>
      <c r="R80" s="157">
        <v>0</v>
      </c>
      <c r="S80" s="16">
        <f t="shared" si="27"/>
        <v>0</v>
      </c>
      <c r="T80" s="81">
        <f t="shared" si="34"/>
        <v>0</v>
      </c>
      <c r="U80" s="3">
        <f t="shared" si="17"/>
        <v>0</v>
      </c>
      <c r="V80" s="80">
        <f t="shared" si="28"/>
        <v>0</v>
      </c>
      <c r="W80" s="80">
        <f t="shared" si="29"/>
        <v>0</v>
      </c>
      <c r="X80" s="80">
        <f t="shared" si="30"/>
        <v>0</v>
      </c>
      <c r="Y80" s="82">
        <f t="shared" si="35"/>
        <v>0</v>
      </c>
      <c r="Z80" s="16">
        <f t="shared" si="36"/>
        <v>0</v>
      </c>
      <c r="AA80" s="164">
        <v>0</v>
      </c>
      <c r="AB80" s="16">
        <f t="shared" si="37"/>
        <v>0</v>
      </c>
      <c r="AC80" s="16">
        <f>'All data '!S80</f>
        <v>0</v>
      </c>
      <c r="AD80" s="16">
        <f t="shared" si="38"/>
        <v>0</v>
      </c>
      <c r="AE80" s="2">
        <f>'All data '!T80</f>
        <v>0</v>
      </c>
      <c r="AF80" s="2">
        <f>'All data '!U80</f>
        <v>0</v>
      </c>
      <c r="AG80" s="63">
        <f>'All data '!V80</f>
        <v>0</v>
      </c>
      <c r="AH80" s="63">
        <f>'All data '!X80</f>
        <v>0</v>
      </c>
      <c r="AI80" s="63">
        <f>'All data '!W80</f>
        <v>0</v>
      </c>
      <c r="AJ80" s="63">
        <f>'All data '!Y80</f>
        <v>0</v>
      </c>
      <c r="AK80" s="66">
        <f>'All data '!Z80</f>
        <v>0</v>
      </c>
      <c r="AL80" s="66">
        <f>'All data '!AA80</f>
        <v>0</v>
      </c>
      <c r="AM80" s="66">
        <f>'All data '!AB80</f>
        <v>0</v>
      </c>
      <c r="AN80" s="66">
        <f>'All data '!AC80</f>
        <v>0</v>
      </c>
      <c r="AO80" s="17">
        <f>'All data '!AD80</f>
        <v>0</v>
      </c>
      <c r="AP80" s="17">
        <f>'All data '!AE80</f>
        <v>0</v>
      </c>
      <c r="AQ80" s="17">
        <f>'All data '!AF80</f>
        <v>0</v>
      </c>
      <c r="AR80" s="4"/>
    </row>
    <row r="81" spans="1:44" ht="12.75">
      <c r="A81" s="4"/>
      <c r="B81" s="4"/>
      <c r="C81" s="4"/>
      <c r="D81" s="11" t="str">
        <f>'All data '!D81</f>
        <v>arr96114b-4tr-1</v>
      </c>
      <c r="E81" s="2">
        <f>'All data '!E81</f>
        <v>17327</v>
      </c>
      <c r="F81" s="2">
        <f>'All data '!F81</f>
        <v>31610</v>
      </c>
      <c r="G81" s="11">
        <f>'All data '!G81</f>
        <v>4043</v>
      </c>
      <c r="H81" s="11">
        <f>'All data '!H81</f>
        <v>2807</v>
      </c>
      <c r="I81" s="91">
        <f t="shared" si="31"/>
        <v>2827.81</v>
      </c>
      <c r="J81" s="91">
        <f t="shared" si="32"/>
        <v>2786.19</v>
      </c>
      <c r="K81" s="81">
        <f t="shared" si="33"/>
        <v>2796.6214</v>
      </c>
      <c r="L81" s="3">
        <f t="shared" si="15"/>
        <v>2796.6213995785006</v>
      </c>
      <c r="M81" s="80">
        <f t="shared" si="24"/>
        <v>1930.0355169728643</v>
      </c>
      <c r="N81" s="80">
        <f t="shared" si="25"/>
        <v>797.0546744744854</v>
      </c>
      <c r="O81" s="80">
        <f t="shared" si="26"/>
        <v>69.53120813115099</v>
      </c>
      <c r="P81" s="8">
        <f t="shared" si="16"/>
        <v>1331663711.1561096</v>
      </c>
      <c r="Q81" s="153">
        <f>'All data '!O81</f>
        <v>1322.4254477040201</v>
      </c>
      <c r="R81" s="157">
        <v>1331.6637111561097</v>
      </c>
      <c r="S81" s="16">
        <f t="shared" si="27"/>
        <v>-4.2149940782110207E-07</v>
      </c>
      <c r="T81" s="81">
        <f t="shared" si="34"/>
        <v>2755.0014</v>
      </c>
      <c r="U81" s="3">
        <f t="shared" si="17"/>
        <v>2755.0013997826563</v>
      </c>
      <c r="V81" s="80">
        <f t="shared" si="28"/>
        <v>1902.3623016093088</v>
      </c>
      <c r="W81" s="80">
        <f t="shared" si="29"/>
        <v>784.8249806435075</v>
      </c>
      <c r="X81" s="80">
        <f t="shared" si="30"/>
        <v>67.8141175298402</v>
      </c>
      <c r="Y81" s="82">
        <f t="shared" si="35"/>
        <v>1313177007.3203187</v>
      </c>
      <c r="Z81" s="16">
        <f t="shared" si="36"/>
        <v>-9.23826345208954</v>
      </c>
      <c r="AA81" s="164">
        <v>1313.1770073203186</v>
      </c>
      <c r="AB81" s="16">
        <f t="shared" si="37"/>
        <v>-2.173437678720802E-07</v>
      </c>
      <c r="AC81" s="16" t="str">
        <f>'All data '!S81</f>
        <v>session 1</v>
      </c>
      <c r="AD81" s="16">
        <f t="shared" si="38"/>
        <v>9.248440383701563</v>
      </c>
      <c r="AE81" s="2" t="str">
        <f>'All data '!T81</f>
        <v>high Th core</v>
      </c>
      <c r="AF81" s="2">
        <f>'All data '!U81</f>
        <v>0</v>
      </c>
      <c r="AG81" s="63">
        <f>'All data '!V81</f>
        <v>1.7327</v>
      </c>
      <c r="AH81" s="63">
        <f>'All data '!X81</f>
        <v>0.4043</v>
      </c>
      <c r="AI81" s="63">
        <f>'All data '!W81</f>
        <v>3.161</v>
      </c>
      <c r="AJ81" s="63">
        <f>'All data '!Y81</f>
        <v>0.2807</v>
      </c>
      <c r="AK81" s="66">
        <f>'All data '!Z81</f>
        <v>0.003473</v>
      </c>
      <c r="AL81" s="66">
        <f>'All data '!AA81</f>
        <v>0.004967</v>
      </c>
      <c r="AM81" s="66">
        <f>'All data '!AB81</f>
        <v>0.016354</v>
      </c>
      <c r="AN81" s="66">
        <f>'All data '!AC81</f>
        <v>0.002081</v>
      </c>
      <c r="AO81" s="17">
        <f>'All data '!AD81</f>
        <v>18508</v>
      </c>
      <c r="AP81" s="17">
        <f>'All data '!AE81</f>
        <v>25822</v>
      </c>
      <c r="AQ81" s="17">
        <f>'All data '!AF81</f>
        <v>83</v>
      </c>
      <c r="AR81" s="4"/>
    </row>
    <row r="82" spans="1:44" ht="12.75">
      <c r="A82" s="4"/>
      <c r="B82" s="4"/>
      <c r="C82" s="4"/>
      <c r="D82" s="9" t="str">
        <f>'All data '!D82</f>
        <v>arr96114b-4tr-2</v>
      </c>
      <c r="E82" s="2">
        <f>'All data '!E82</f>
        <v>21488.999999999996</v>
      </c>
      <c r="F82" s="2">
        <f>'All data '!F82</f>
        <v>40373</v>
      </c>
      <c r="G82" s="9">
        <f>'All data '!G82</f>
        <v>6012.999999999999</v>
      </c>
      <c r="H82" s="9">
        <f>'All data '!H82</f>
        <v>3878</v>
      </c>
      <c r="I82" s="91">
        <f t="shared" si="31"/>
        <v>3900.71</v>
      </c>
      <c r="J82" s="91">
        <f t="shared" si="32"/>
        <v>3855.29</v>
      </c>
      <c r="K82" s="81">
        <f t="shared" si="33"/>
        <v>3862.0298000000003</v>
      </c>
      <c r="L82" s="3">
        <f t="shared" si="15"/>
        <v>3862.0297999679146</v>
      </c>
      <c r="M82" s="80">
        <f t="shared" si="24"/>
        <v>2533.0673744443366</v>
      </c>
      <c r="N82" s="80">
        <f t="shared" si="25"/>
        <v>1220.5135510633127</v>
      </c>
      <c r="O82" s="80">
        <f t="shared" si="26"/>
        <v>108.44887446026542</v>
      </c>
      <c r="P82" s="8">
        <f t="shared" si="16"/>
        <v>1367173830.169738</v>
      </c>
      <c r="Q82" s="153">
        <f>'All data '!O82</f>
        <v>1359.7274207692176</v>
      </c>
      <c r="R82" s="157">
        <v>1367.173830169738</v>
      </c>
      <c r="S82" s="16">
        <f t="shared" si="27"/>
        <v>-3.208560883649625E-08</v>
      </c>
      <c r="T82" s="81">
        <f t="shared" si="34"/>
        <v>3816.6098</v>
      </c>
      <c r="U82" s="3">
        <f t="shared" si="17"/>
        <v>3816.6097999743342</v>
      </c>
      <c r="V82" s="80">
        <f t="shared" si="28"/>
        <v>2504.5275166113315</v>
      </c>
      <c r="W82" s="80">
        <f t="shared" si="29"/>
        <v>1205.7687043495848</v>
      </c>
      <c r="X82" s="80">
        <f t="shared" si="30"/>
        <v>106.31357901341774</v>
      </c>
      <c r="Y82" s="82">
        <f t="shared" si="35"/>
        <v>1352273921.1918495</v>
      </c>
      <c r="Z82" s="16">
        <f t="shared" si="36"/>
        <v>-7.4464094005204515</v>
      </c>
      <c r="AA82" s="164">
        <v>1352.2739211918495</v>
      </c>
      <c r="AB82" s="16">
        <f t="shared" si="37"/>
        <v>-2.5665940484032035E-08</v>
      </c>
      <c r="AC82" s="16" t="str">
        <f>'All data '!S82</f>
        <v>session 1</v>
      </c>
      <c r="AD82" s="16">
        <f t="shared" si="38"/>
        <v>7.45349957736812</v>
      </c>
      <c r="AE82" s="2" t="str">
        <f>'All data '!T82</f>
        <v>high Th core</v>
      </c>
      <c r="AF82" s="2">
        <f>'All data '!U82</f>
        <v>0</v>
      </c>
      <c r="AG82" s="63">
        <f>'All data '!V82</f>
        <v>2.1489</v>
      </c>
      <c r="AH82" s="63">
        <f>'All data '!X82</f>
        <v>0.6013</v>
      </c>
      <c r="AI82" s="63">
        <f>'All data '!W82</f>
        <v>4.0373</v>
      </c>
      <c r="AJ82" s="63">
        <f>'All data '!Y82</f>
        <v>0.3878</v>
      </c>
      <c r="AK82" s="66">
        <f>'All data '!Z82</f>
        <v>0.004148</v>
      </c>
      <c r="AL82" s="66">
        <f>'All data '!AA82</f>
        <v>0.005377</v>
      </c>
      <c r="AM82" s="66">
        <f>'All data '!AB82</f>
        <v>0.01931</v>
      </c>
      <c r="AN82" s="66">
        <f>'All data '!AC82</f>
        <v>0.002271</v>
      </c>
      <c r="AO82" s="17">
        <f>'All data '!AD82</f>
        <v>18497</v>
      </c>
      <c r="AP82" s="17">
        <f>'All data '!AE82</f>
        <v>25819</v>
      </c>
      <c r="AQ82" s="17">
        <f>'All data '!AF82</f>
        <v>83</v>
      </c>
      <c r="AR82" s="4"/>
    </row>
    <row r="83" spans="1:44" ht="12.75">
      <c r="A83" s="4"/>
      <c r="B83" s="4"/>
      <c r="C83" s="4"/>
      <c r="D83" s="9" t="str">
        <f>'All data '!D83</f>
        <v>arr96114b-4tr-11</v>
      </c>
      <c r="E83" s="2">
        <f>'All data '!E83</f>
        <v>20078.999999999996</v>
      </c>
      <c r="F83" s="2">
        <f>'All data '!F83</f>
        <v>38343</v>
      </c>
      <c r="G83" s="9">
        <f>'All data '!G83</f>
        <v>5560.000000000001</v>
      </c>
      <c r="H83" s="9">
        <f>'All data '!H83</f>
        <v>3731</v>
      </c>
      <c r="I83" s="91">
        <f t="shared" si="31"/>
        <v>3754.04</v>
      </c>
      <c r="J83" s="91">
        <f t="shared" si="32"/>
        <v>3707.96</v>
      </c>
      <c r="K83" s="81">
        <f t="shared" si="33"/>
        <v>3717.8978</v>
      </c>
      <c r="L83" s="3">
        <f t="shared" si="15"/>
        <v>3717.897799830943</v>
      </c>
      <c r="M83" s="80">
        <f t="shared" si="24"/>
        <v>2458.506042530704</v>
      </c>
      <c r="N83" s="80">
        <f t="shared" si="25"/>
        <v>1155.1867170562384</v>
      </c>
      <c r="O83" s="80">
        <f t="shared" si="26"/>
        <v>104.20504024400097</v>
      </c>
      <c r="P83" s="8">
        <f t="shared" si="16"/>
        <v>1396169504.8944702</v>
      </c>
      <c r="Q83" s="153">
        <f>'All data '!O83</f>
        <v>1388.1653963997883</v>
      </c>
      <c r="R83" s="157">
        <v>1396.1695048944703</v>
      </c>
      <c r="S83" s="16">
        <f t="shared" si="27"/>
        <v>-1.690573299129028E-07</v>
      </c>
      <c r="T83" s="81">
        <f t="shared" si="34"/>
        <v>3671.8178000000003</v>
      </c>
      <c r="U83" s="3">
        <f t="shared" si="17"/>
        <v>3671.8177999257264</v>
      </c>
      <c r="V83" s="80">
        <f t="shared" si="28"/>
        <v>2429.3291471183356</v>
      </c>
      <c r="W83" s="80">
        <f t="shared" si="29"/>
        <v>1140.466274415326</v>
      </c>
      <c r="X83" s="80">
        <f t="shared" si="30"/>
        <v>102.0223783920645</v>
      </c>
      <c r="Y83" s="82">
        <f t="shared" si="35"/>
        <v>1380153109.1132689</v>
      </c>
      <c r="Z83" s="16">
        <f t="shared" si="36"/>
        <v>-8.004108494681986</v>
      </c>
      <c r="AA83" s="164">
        <v>1380.1531091132688</v>
      </c>
      <c r="AB83" s="16">
        <f t="shared" si="37"/>
        <v>-7.427388482028618E-08</v>
      </c>
      <c r="AC83" s="16" t="str">
        <f>'All data '!S83</f>
        <v>session 2</v>
      </c>
      <c r="AD83" s="16">
        <f t="shared" si="38"/>
        <v>8.012287286519495</v>
      </c>
      <c r="AE83" s="2" t="str">
        <f>'All data '!T83</f>
        <v>high Th core</v>
      </c>
      <c r="AF83" s="2">
        <f>'All data '!U83</f>
        <v>0</v>
      </c>
      <c r="AG83" s="63">
        <f>'All data '!V83</f>
        <v>2.0079</v>
      </c>
      <c r="AH83" s="63">
        <f>'All data '!X83</f>
        <v>0.556</v>
      </c>
      <c r="AI83" s="63">
        <f>'All data '!W83</f>
        <v>3.8343</v>
      </c>
      <c r="AJ83" s="63">
        <f>'All data '!Y83</f>
        <v>0.3731</v>
      </c>
      <c r="AK83" s="66">
        <f>'All data '!Z83</f>
        <v>0.003853</v>
      </c>
      <c r="AL83" s="66">
        <f>'All data '!AA83</f>
        <v>0.00531</v>
      </c>
      <c r="AM83" s="66">
        <f>'All data '!AB83</f>
        <v>0.018655</v>
      </c>
      <c r="AN83" s="66">
        <f>'All data '!AC83</f>
        <v>0.002304</v>
      </c>
      <c r="AO83" s="17">
        <f>'All data '!AD83</f>
        <v>18500</v>
      </c>
      <c r="AP83" s="17">
        <f>'All data '!AE83</f>
        <v>25808</v>
      </c>
      <c r="AQ83" s="17">
        <f>'All data '!AF83</f>
        <v>109</v>
      </c>
      <c r="AR83" s="4"/>
    </row>
    <row r="84" spans="1:44" ht="12.75">
      <c r="A84" s="4"/>
      <c r="B84" s="4"/>
      <c r="C84" s="4"/>
      <c r="D84" s="9" t="str">
        <f>'All data '!D84</f>
        <v>arr96114b-4tr-12</v>
      </c>
      <c r="E84" s="2">
        <f>'All data '!E84</f>
        <v>21163</v>
      </c>
      <c r="F84" s="2">
        <f>'All data '!F84</f>
        <v>41819</v>
      </c>
      <c r="G84" s="9">
        <f>'All data '!G84</f>
        <v>5951</v>
      </c>
      <c r="H84" s="9">
        <f>'All data '!H84</f>
        <v>3978</v>
      </c>
      <c r="I84" s="91">
        <f t="shared" si="31"/>
        <v>4001.54</v>
      </c>
      <c r="J84" s="91">
        <f t="shared" si="32"/>
        <v>3954.46</v>
      </c>
      <c r="K84" s="81">
        <f t="shared" si="33"/>
        <v>3963.4465999999998</v>
      </c>
      <c r="L84" s="3">
        <f t="shared" si="15"/>
        <v>3963.446599991282</v>
      </c>
      <c r="M84" s="80">
        <f t="shared" si="24"/>
        <v>2639.3651343343163</v>
      </c>
      <c r="N84" s="80">
        <f t="shared" si="25"/>
        <v>1215.6256264298465</v>
      </c>
      <c r="O84" s="80">
        <f t="shared" si="26"/>
        <v>108.45583922711933</v>
      </c>
      <c r="P84" s="8">
        <f t="shared" si="16"/>
        <v>1375018735.3149102</v>
      </c>
      <c r="Q84" s="153">
        <f>'All data '!O84</f>
        <v>1367.44901671932</v>
      </c>
      <c r="R84" s="157">
        <v>1375.0187353149101</v>
      </c>
      <c r="S84" s="16">
        <f t="shared" si="27"/>
        <v>-8.717961463844404E-09</v>
      </c>
      <c r="T84" s="81">
        <f t="shared" si="34"/>
        <v>3916.3666</v>
      </c>
      <c r="U84" s="3">
        <f t="shared" si="17"/>
        <v>3916.3665998194733</v>
      </c>
      <c r="V84" s="80">
        <f t="shared" si="28"/>
        <v>2609.3020591606382</v>
      </c>
      <c r="W84" s="80">
        <f t="shared" si="29"/>
        <v>1200.7733755788702</v>
      </c>
      <c r="X84" s="80">
        <f t="shared" si="30"/>
        <v>106.29116507996487</v>
      </c>
      <c r="Y84" s="82">
        <f t="shared" si="35"/>
        <v>1359872082.1698802</v>
      </c>
      <c r="Z84" s="16">
        <f t="shared" si="36"/>
        <v>-7.569718595590075</v>
      </c>
      <c r="AA84" s="164">
        <v>1359.87208216988</v>
      </c>
      <c r="AB84" s="16">
        <f t="shared" si="37"/>
        <v>-1.805265128496103E-07</v>
      </c>
      <c r="AC84" s="16" t="str">
        <f>'All data '!S84</f>
        <v>session 2</v>
      </c>
      <c r="AD84" s="16">
        <f t="shared" si="38"/>
        <v>7.576934549440011</v>
      </c>
      <c r="AE84" s="2" t="str">
        <f>'All data '!T84</f>
        <v>high Th core</v>
      </c>
      <c r="AF84" s="2">
        <f>'All data '!U84</f>
        <v>0</v>
      </c>
      <c r="AG84" s="63">
        <f>'All data '!V84</f>
        <v>2.1163</v>
      </c>
      <c r="AH84" s="63">
        <f>'All data '!X84</f>
        <v>0.5951</v>
      </c>
      <c r="AI84" s="63">
        <f>'All data '!W84</f>
        <v>4.1819</v>
      </c>
      <c r="AJ84" s="63">
        <f>'All data '!Y84</f>
        <v>0.3978</v>
      </c>
      <c r="AK84" s="66">
        <f>'All data '!Z84</f>
        <v>0.004007</v>
      </c>
      <c r="AL84" s="66">
        <f>'All data '!AA84</f>
        <v>0.005399</v>
      </c>
      <c r="AM84" s="66">
        <f>'All data '!AB84</f>
        <v>0.019828</v>
      </c>
      <c r="AN84" s="66">
        <f>'All data '!AC84</f>
        <v>0.002354</v>
      </c>
      <c r="AO84" s="17">
        <f>'All data '!AD84</f>
        <v>18503</v>
      </c>
      <c r="AP84" s="17">
        <f>'All data '!AE84</f>
        <v>25813</v>
      </c>
      <c r="AQ84" s="17">
        <f>'All data '!AF84</f>
        <v>109</v>
      </c>
      <c r="AR84" s="4"/>
    </row>
    <row r="85" spans="1:44" ht="12.75">
      <c r="A85" s="4"/>
      <c r="B85" s="4"/>
      <c r="C85" s="4"/>
      <c r="D85" s="9" t="str">
        <f>'All data '!D85</f>
        <v>arr96114b-4tr-3</v>
      </c>
      <c r="E85" s="2">
        <f>'All data '!E85</f>
        <v>15708</v>
      </c>
      <c r="F85" s="2">
        <f>'All data '!F85</f>
        <v>23323.999999999996</v>
      </c>
      <c r="G85" s="9">
        <f>'All data '!G85</f>
        <v>3453</v>
      </c>
      <c r="H85" s="9">
        <f>'All data '!H85</f>
        <v>2307</v>
      </c>
      <c r="I85" s="91">
        <f t="shared" si="31"/>
        <v>2326.92</v>
      </c>
      <c r="J85" s="91">
        <f t="shared" si="32"/>
        <v>2287.08</v>
      </c>
      <c r="K85" s="81">
        <f t="shared" si="33"/>
        <v>2298.6456000000003</v>
      </c>
      <c r="L85" s="3">
        <f t="shared" si="15"/>
        <v>2298.64559999266</v>
      </c>
      <c r="M85" s="80">
        <f t="shared" si="24"/>
        <v>1508.688691335654</v>
      </c>
      <c r="N85" s="80">
        <f t="shared" si="25"/>
        <v>724.2210461290045</v>
      </c>
      <c r="O85" s="80">
        <f t="shared" si="26"/>
        <v>65.73586252800189</v>
      </c>
      <c r="P85" s="8">
        <f t="shared" si="16"/>
        <v>1408057424.9091468</v>
      </c>
      <c r="Q85" s="153">
        <f>'All data '!O85</f>
        <v>1396.7827997135068</v>
      </c>
      <c r="R85" s="157">
        <v>1408.057424909147</v>
      </c>
      <c r="S85" s="16">
        <f t="shared" si="27"/>
        <v>-7.340076990658417E-09</v>
      </c>
      <c r="T85" s="81">
        <f t="shared" si="34"/>
        <v>2258.8056</v>
      </c>
      <c r="U85" s="3">
        <f t="shared" si="17"/>
        <v>2258.805599982676</v>
      </c>
      <c r="V85" s="80">
        <f t="shared" si="28"/>
        <v>1483.6723183987442</v>
      </c>
      <c r="W85" s="80">
        <f t="shared" si="29"/>
        <v>711.3235240172547</v>
      </c>
      <c r="X85" s="80">
        <f t="shared" si="30"/>
        <v>63.80975756667704</v>
      </c>
      <c r="Y85" s="82">
        <f t="shared" si="35"/>
        <v>1385491765.4200277</v>
      </c>
      <c r="Z85" s="16">
        <f t="shared" si="36"/>
        <v>-11.274625195640056</v>
      </c>
      <c r="AA85" s="164">
        <v>1385.4917654200278</v>
      </c>
      <c r="AB85" s="16">
        <f t="shared" si="37"/>
        <v>-1.7324055079370737E-08</v>
      </c>
      <c r="AC85" s="16" t="str">
        <f>'All data '!S85</f>
        <v>session 1</v>
      </c>
      <c r="AD85" s="16">
        <f t="shared" si="38"/>
        <v>11.291034293479015</v>
      </c>
      <c r="AE85" s="2" t="str">
        <f>'All data '!T85</f>
        <v>low Th rim</v>
      </c>
      <c r="AF85" s="2">
        <f>'All data '!U85</f>
        <v>0</v>
      </c>
      <c r="AG85" s="63">
        <f>'All data '!V85</f>
        <v>1.5708</v>
      </c>
      <c r="AH85" s="63">
        <f>'All data '!X85</f>
        <v>0.3453</v>
      </c>
      <c r="AI85" s="63">
        <f>'All data '!W85</f>
        <v>2.3324</v>
      </c>
      <c r="AJ85" s="63">
        <f>'All data '!Y85</f>
        <v>0.2307</v>
      </c>
      <c r="AK85" s="66">
        <f>'All data '!Z85</f>
        <v>0.00321</v>
      </c>
      <c r="AL85" s="66">
        <f>'All data '!AA85</f>
        <v>0.004828</v>
      </c>
      <c r="AM85" s="66">
        <f>'All data '!AB85</f>
        <v>0.013601</v>
      </c>
      <c r="AN85" s="66">
        <f>'All data '!AC85</f>
        <v>0.001992</v>
      </c>
      <c r="AO85" s="17">
        <f>'All data '!AD85</f>
        <v>18516</v>
      </c>
      <c r="AP85" s="17">
        <f>'All data '!AE85</f>
        <v>25829</v>
      </c>
      <c r="AQ85" s="17">
        <f>'All data '!AF85</f>
        <v>83</v>
      </c>
      <c r="AR85" s="4"/>
    </row>
    <row r="86" spans="1:44" ht="12.75">
      <c r="A86" s="4"/>
      <c r="B86" s="4"/>
      <c r="C86" s="4"/>
      <c r="D86" s="9" t="str">
        <f>'All data '!D86</f>
        <v>arr96114b-4tr-4</v>
      </c>
      <c r="E86" s="2">
        <f>'All data '!E86</f>
        <v>16440</v>
      </c>
      <c r="F86" s="2">
        <f>'All data '!F86</f>
        <v>23419</v>
      </c>
      <c r="G86" s="9">
        <f>'All data '!G86</f>
        <v>3847.9999999999995</v>
      </c>
      <c r="H86" s="9">
        <f>'All data '!H86</f>
        <v>2325</v>
      </c>
      <c r="I86" s="91">
        <f t="shared" si="31"/>
        <v>2345.29</v>
      </c>
      <c r="J86" s="91">
        <f t="shared" si="32"/>
        <v>2304.71</v>
      </c>
      <c r="K86" s="81">
        <f t="shared" si="33"/>
        <v>2315.698</v>
      </c>
      <c r="L86" s="3">
        <f t="shared" si="15"/>
        <v>2315.697999989403</v>
      </c>
      <c r="M86" s="80">
        <f t="shared" si="24"/>
        <v>1466.8582284468816</v>
      </c>
      <c r="N86" s="80">
        <f t="shared" si="25"/>
        <v>779.6448231638168</v>
      </c>
      <c r="O86" s="80">
        <f t="shared" si="26"/>
        <v>69.19494837870427</v>
      </c>
      <c r="P86" s="8">
        <f t="shared" si="16"/>
        <v>1364935502.2763069</v>
      </c>
      <c r="Q86" s="153">
        <f>'All data '!O86</f>
        <v>1353.8843088187132</v>
      </c>
      <c r="R86" s="157">
        <v>1364.9355022763068</v>
      </c>
      <c r="S86" s="16">
        <f t="shared" si="27"/>
        <v>-1.0596977517707273E-08</v>
      </c>
      <c r="T86" s="81">
        <f t="shared" si="34"/>
        <v>2275.118</v>
      </c>
      <c r="U86" s="3">
        <f t="shared" si="17"/>
        <v>2275.1179999827164</v>
      </c>
      <c r="V86" s="80">
        <f t="shared" si="28"/>
        <v>1442.2898140246716</v>
      </c>
      <c r="W86" s="80">
        <f t="shared" si="29"/>
        <v>765.6501127753122</v>
      </c>
      <c r="X86" s="80">
        <f t="shared" si="30"/>
        <v>67.17807318273248</v>
      </c>
      <c r="Y86" s="82">
        <f t="shared" si="35"/>
        <v>1342816921.8929086</v>
      </c>
      <c r="Z86" s="16">
        <f t="shared" si="36"/>
        <v>-11.051193457593627</v>
      </c>
      <c r="AA86" s="164">
        <v>1342.8169218929086</v>
      </c>
      <c r="AB86" s="16">
        <f t="shared" si="37"/>
        <v>-1.7283582565141842E-08</v>
      </c>
      <c r="AC86" s="16" t="str">
        <f>'All data '!S86</f>
        <v>session 2</v>
      </c>
      <c r="AD86" s="16">
        <f t="shared" si="38"/>
        <v>11.067386925804612</v>
      </c>
      <c r="AE86" s="2" t="str">
        <f>'All data '!T86</f>
        <v>low Th rim</v>
      </c>
      <c r="AF86" s="2">
        <f>'All data '!U86</f>
        <v>0</v>
      </c>
      <c r="AG86" s="63">
        <f>'All data '!V86</f>
        <v>1.644</v>
      </c>
      <c r="AH86" s="63">
        <f>'All data '!X86</f>
        <v>0.3848</v>
      </c>
      <c r="AI86" s="63">
        <f>'All data '!W86</f>
        <v>2.3419</v>
      </c>
      <c r="AJ86" s="63">
        <f>'All data '!Y86</f>
        <v>0.2325</v>
      </c>
      <c r="AK86" s="66">
        <f>'All data '!Z86</f>
        <v>0.003337</v>
      </c>
      <c r="AL86" s="66">
        <f>'All data '!AA86</f>
        <v>0.004916</v>
      </c>
      <c r="AM86" s="66">
        <f>'All data '!AB86</f>
        <v>0.013639</v>
      </c>
      <c r="AN86" s="66">
        <f>'All data '!AC86</f>
        <v>0.002029</v>
      </c>
      <c r="AO86" s="17">
        <f>'All data '!AD86</f>
        <v>18512</v>
      </c>
      <c r="AP86" s="17">
        <f>'All data '!AE86</f>
        <v>25820</v>
      </c>
      <c r="AQ86" s="17">
        <f>'All data '!AF86</f>
        <v>108</v>
      </c>
      <c r="AR86" s="4"/>
    </row>
    <row r="87" spans="1:44" ht="12.75">
      <c r="A87" s="4"/>
      <c r="B87" s="4"/>
      <c r="C87" s="4"/>
      <c r="D87" s="9" t="str">
        <f>'All data '!D87</f>
        <v>arr96114b-4tr-9</v>
      </c>
      <c r="E87" s="2">
        <f>'All data '!E87</f>
        <v>16439</v>
      </c>
      <c r="F87" s="2">
        <f>'All data '!F87</f>
        <v>24038</v>
      </c>
      <c r="G87" s="9">
        <f>'All data '!G87</f>
        <v>3884.0000000000005</v>
      </c>
      <c r="H87" s="9">
        <f>'All data '!H87</f>
        <v>2384</v>
      </c>
      <c r="I87" s="91">
        <f t="shared" si="31"/>
        <v>2404.34</v>
      </c>
      <c r="J87" s="91">
        <f t="shared" si="32"/>
        <v>2363.66</v>
      </c>
      <c r="K87" s="81">
        <f t="shared" si="33"/>
        <v>2374.7498</v>
      </c>
      <c r="L87" s="3">
        <f t="shared" si="15"/>
        <v>2374.7497999939424</v>
      </c>
      <c r="M87" s="80">
        <f t="shared" si="24"/>
        <v>1513.1405409813808</v>
      </c>
      <c r="N87" s="80">
        <f t="shared" si="25"/>
        <v>791.1524365671498</v>
      </c>
      <c r="O87" s="80">
        <f t="shared" si="26"/>
        <v>70.45682244541132</v>
      </c>
      <c r="P87" s="8">
        <f t="shared" si="16"/>
        <v>1371518745.0650194</v>
      </c>
      <c r="Q87" s="153">
        <f>'All data '!O87</f>
        <v>1360.6638029787819</v>
      </c>
      <c r="R87" s="157">
        <v>1371.5187450650194</v>
      </c>
      <c r="S87" s="16">
        <f t="shared" si="27"/>
        <v>-6.0576894611585885E-09</v>
      </c>
      <c r="T87" s="81">
        <f t="shared" si="34"/>
        <v>2334.0697999999998</v>
      </c>
      <c r="U87" s="3">
        <f t="shared" si="17"/>
        <v>2334.0697998742526</v>
      </c>
      <c r="V87" s="80">
        <f t="shared" si="28"/>
        <v>1488.3626616960858</v>
      </c>
      <c r="W87" s="80">
        <f t="shared" si="29"/>
        <v>777.2632706642484</v>
      </c>
      <c r="X87" s="80">
        <f t="shared" si="30"/>
        <v>68.44386751391849</v>
      </c>
      <c r="Y87" s="82">
        <f t="shared" si="35"/>
        <v>1349793304.4200933</v>
      </c>
      <c r="Z87" s="16">
        <f t="shared" si="36"/>
        <v>-10.854942086237543</v>
      </c>
      <c r="AA87" s="164">
        <v>1349.7933044200934</v>
      </c>
      <c r="AB87" s="16">
        <f t="shared" si="37"/>
        <v>-1.2574719221447594E-07</v>
      </c>
      <c r="AC87" s="16" t="str">
        <f>'All data '!S87</f>
        <v>session 2</v>
      </c>
      <c r="AD87" s="16">
        <f t="shared" si="38"/>
        <v>10.870498558688496</v>
      </c>
      <c r="AE87" s="2" t="str">
        <f>'All data '!T87</f>
        <v>low Th rim</v>
      </c>
      <c r="AF87" s="2">
        <f>'All data '!U87</f>
        <v>0</v>
      </c>
      <c r="AG87" s="63">
        <f>'All data '!V87</f>
        <v>1.6439</v>
      </c>
      <c r="AH87" s="63">
        <f>'All data '!X87</f>
        <v>0.3884</v>
      </c>
      <c r="AI87" s="63">
        <f>'All data '!W87</f>
        <v>2.4038</v>
      </c>
      <c r="AJ87" s="63">
        <f>'All data '!Y87</f>
        <v>0.2384</v>
      </c>
      <c r="AK87" s="66">
        <f>'All data '!Z87</f>
        <v>0.003345</v>
      </c>
      <c r="AL87" s="66">
        <f>'All data '!AA87</f>
        <v>0.004945</v>
      </c>
      <c r="AM87" s="66">
        <f>'All data '!AB87</f>
        <v>0.01387</v>
      </c>
      <c r="AN87" s="66">
        <f>'All data '!AC87</f>
        <v>0.002034</v>
      </c>
      <c r="AO87" s="17">
        <f>'All data '!AD87</f>
        <v>18514</v>
      </c>
      <c r="AP87" s="17">
        <f>'All data '!AE87</f>
        <v>25812</v>
      </c>
      <c r="AQ87" s="17">
        <f>'All data '!AF87</f>
        <v>109</v>
      </c>
      <c r="AR87" s="4"/>
    </row>
    <row r="88" spans="1:44" ht="12.75">
      <c r="A88" s="4"/>
      <c r="B88" s="4"/>
      <c r="C88" s="4"/>
      <c r="D88" s="2" t="str">
        <f>'All data '!D88</f>
        <v>arr96114b-4tr-10</v>
      </c>
      <c r="E88" s="2">
        <f>'All data '!E88</f>
        <v>13351</v>
      </c>
      <c r="F88" s="2">
        <f>'All data '!F88</f>
        <v>26006.999999999996</v>
      </c>
      <c r="G88" s="2">
        <f>'All data '!G88</f>
        <v>2287</v>
      </c>
      <c r="H88" s="2">
        <f>'All data '!H88</f>
        <v>2203</v>
      </c>
      <c r="I88" s="91">
        <f>+H88+(AN88*10^4)</f>
        <v>2223.01</v>
      </c>
      <c r="J88" s="91">
        <f>+H88-(AN88*10^4)</f>
        <v>2182.99</v>
      </c>
      <c r="K88" s="81">
        <f>I88-(E88*0.0018)</f>
        <v>2198.9782</v>
      </c>
      <c r="L88" s="3">
        <f>M88+N88+O88</f>
        <v>2198.978200183282</v>
      </c>
      <c r="M88" s="80">
        <f t="shared" si="24"/>
        <v>1677.4571769373915</v>
      </c>
      <c r="N88" s="80">
        <f t="shared" si="25"/>
        <v>478.20313313164405</v>
      </c>
      <c r="O88" s="80">
        <f t="shared" si="26"/>
        <v>43.31789011424638</v>
      </c>
      <c r="P88" s="8">
        <f>R88*1000000</f>
        <v>1404193448.823028</v>
      </c>
      <c r="Q88" s="153">
        <f>'All data '!O88</f>
        <v>1392.2219205808478</v>
      </c>
      <c r="R88" s="157">
        <v>1404.1934488230281</v>
      </c>
      <c r="S88" s="16">
        <f>+L88-K88</f>
        <v>1.8328182704863138E-07</v>
      </c>
      <c r="T88" s="81">
        <f>J88-(E88*0.0018)</f>
        <v>2158.9581999999996</v>
      </c>
      <c r="U88" s="3">
        <f>V88+W88+X88</f>
        <v>2158.958200159139</v>
      </c>
      <c r="V88" s="80">
        <f t="shared" si="28"/>
        <v>1647.8485593362007</v>
      </c>
      <c r="W88" s="80">
        <f t="shared" si="29"/>
        <v>469.14010726497065</v>
      </c>
      <c r="X88" s="80">
        <f t="shared" si="30"/>
        <v>41.96953355796778</v>
      </c>
      <c r="Y88" s="82">
        <f>AA88*1000000</f>
        <v>1380235337.7036479</v>
      </c>
      <c r="Z88" s="16">
        <f t="shared" si="36"/>
        <v>-11.971528242180284</v>
      </c>
      <c r="AA88" s="164">
        <v>1380.235337703648</v>
      </c>
      <c r="AB88" s="16">
        <f>+U88-T88</f>
        <v>1.59139290190069E-07</v>
      </c>
      <c r="AC88" s="16" t="str">
        <f>'All data '!S88</f>
        <v>session 2</v>
      </c>
      <c r="AD88" s="16">
        <f t="shared" si="38"/>
        <v>11.986582877199908</v>
      </c>
      <c r="AE88" s="2" t="str">
        <f>'All data '!T88</f>
        <v>low Th rim</v>
      </c>
      <c r="AF88" s="2">
        <f>'All data '!U88</f>
        <v>0</v>
      </c>
      <c r="AG88" s="106">
        <f>'All data '!V88</f>
        <v>1.3351</v>
      </c>
      <c r="AH88" s="106">
        <f>'All data '!X88</f>
        <v>0.2287</v>
      </c>
      <c r="AI88" s="106">
        <f>'All data '!W88</f>
        <v>2.6007</v>
      </c>
      <c r="AJ88" s="106">
        <f>'All data '!Y88</f>
        <v>0.2203</v>
      </c>
      <c r="AK88" s="107">
        <f>'All data '!Z88</f>
        <v>0.002924</v>
      </c>
      <c r="AL88" s="107">
        <f>'All data '!AA88</f>
        <v>0.004682</v>
      </c>
      <c r="AM88" s="107">
        <f>'All data '!AB88</f>
        <v>0.014496</v>
      </c>
      <c r="AN88" s="107">
        <f>'All data '!AC88</f>
        <v>0.002001</v>
      </c>
      <c r="AO88" s="105">
        <f>'All data '!AD88</f>
        <v>18511</v>
      </c>
      <c r="AP88" s="105">
        <f>'All data '!AE88</f>
        <v>25833</v>
      </c>
      <c r="AQ88" s="105">
        <f>'All data '!AF88</f>
        <v>109</v>
      </c>
      <c r="AR88" s="4"/>
    </row>
    <row r="89" spans="1:44" ht="12.75">
      <c r="A89" s="4"/>
      <c r="B89" s="4"/>
      <c r="C89" s="4"/>
      <c r="D89" s="2" t="str">
        <f>'All data '!D89</f>
        <v>arr96114b-4tr-5</v>
      </c>
      <c r="E89" s="2">
        <f>'All data '!E89</f>
        <v>16888</v>
      </c>
      <c r="F89" s="2">
        <f>'All data '!F89</f>
        <v>28929.999999999996</v>
      </c>
      <c r="G89" s="2">
        <f>'All data '!G89</f>
        <v>5002</v>
      </c>
      <c r="H89" s="2">
        <f>'All data '!H89</f>
        <v>3010</v>
      </c>
      <c r="I89" s="91">
        <f>+H89+(AN89*10^4)</f>
        <v>3031.47</v>
      </c>
      <c r="J89" s="91">
        <f>+H89-(AN89*10^4)</f>
        <v>2988.53</v>
      </c>
      <c r="K89" s="81">
        <f>I89-(E89*0.0018)</f>
        <v>3001.0715999999998</v>
      </c>
      <c r="L89" s="3">
        <f>M89+N89+O89</f>
        <v>3001.0715994278985</v>
      </c>
      <c r="M89" s="80">
        <f t="shared" si="24"/>
        <v>1862.7061379323943</v>
      </c>
      <c r="N89" s="80">
        <f t="shared" si="25"/>
        <v>1043.920089126427</v>
      </c>
      <c r="O89" s="80">
        <f t="shared" si="26"/>
        <v>94.44537236907735</v>
      </c>
      <c r="P89" s="8">
        <f>R89*1000000</f>
        <v>1401805069.283302</v>
      </c>
      <c r="Q89" s="153">
        <f>'All data '!O89</f>
        <v>1392.5777586837626</v>
      </c>
      <c r="R89" s="157">
        <v>1401.8050692833021</v>
      </c>
      <c r="S89" s="16">
        <f>+L89-K89</f>
        <v>-5.721012712456286E-07</v>
      </c>
      <c r="T89" s="81">
        <f>J89-(E89*0.0018)</f>
        <v>2958.1316</v>
      </c>
      <c r="U89" s="3">
        <f>V89+W89+X89</f>
        <v>2958.1315994675156</v>
      </c>
      <c r="V89" s="80">
        <f t="shared" si="28"/>
        <v>1837.3191888569277</v>
      </c>
      <c r="W89" s="80">
        <f t="shared" si="29"/>
        <v>1028.6408664177818</v>
      </c>
      <c r="X89" s="80">
        <f t="shared" si="30"/>
        <v>92.17154419280594</v>
      </c>
      <c r="Y89" s="82">
        <f>AA89*1000000</f>
        <v>1383338802.4132488</v>
      </c>
      <c r="Z89" s="16">
        <f t="shared" si="36"/>
        <v>-9.227310599539578</v>
      </c>
      <c r="AA89" s="164">
        <v>1383.3388024132487</v>
      </c>
      <c r="AB89" s="16">
        <f>+U89-T89</f>
        <v>-5.324845915311016E-07</v>
      </c>
      <c r="AC89" s="16" t="str">
        <f>'All data '!S89</f>
        <v>session 2</v>
      </c>
      <c r="AD89" s="16">
        <f t="shared" si="38"/>
        <v>9.238956270513881</v>
      </c>
      <c r="AE89" s="2" t="str">
        <f>'All data '!T89</f>
        <v>med Th rim</v>
      </c>
      <c r="AF89" s="2">
        <f>'All data '!U89</f>
        <v>0</v>
      </c>
      <c r="AG89" s="106">
        <f>'All data '!V89</f>
        <v>1.6888</v>
      </c>
      <c r="AH89" s="106">
        <f>'All data '!X89</f>
        <v>0.5002</v>
      </c>
      <c r="AI89" s="106">
        <f>'All data '!W89</f>
        <v>2.893</v>
      </c>
      <c r="AJ89" s="106">
        <f>'All data '!Y89</f>
        <v>0.301</v>
      </c>
      <c r="AK89" s="107">
        <f>'All data '!Z89</f>
        <v>0.003403</v>
      </c>
      <c r="AL89" s="107">
        <f>'All data '!AA89</f>
        <v>0.005143</v>
      </c>
      <c r="AM89" s="107">
        <f>'All data '!AB89</f>
        <v>0.015477</v>
      </c>
      <c r="AN89" s="107">
        <f>'All data '!AC89</f>
        <v>0.002147</v>
      </c>
      <c r="AO89" s="105">
        <f>'All data '!AD89</f>
        <v>18514</v>
      </c>
      <c r="AP89" s="105">
        <f>'All data '!AE89</f>
        <v>25798</v>
      </c>
      <c r="AQ89" s="105">
        <f>'All data '!AF89</f>
        <v>104</v>
      </c>
      <c r="AR89" s="4"/>
    </row>
    <row r="90" spans="1:44" ht="12.75">
      <c r="A90" s="4"/>
      <c r="B90" s="4"/>
      <c r="C90" s="4"/>
      <c r="D90" s="11" t="str">
        <f>'All data '!D90</f>
        <v>arr96114b-4tr-6</v>
      </c>
      <c r="E90" s="2">
        <f>'All data '!E90</f>
        <v>13862.000000000002</v>
      </c>
      <c r="F90" s="2">
        <f>'All data '!F90</f>
        <v>27592</v>
      </c>
      <c r="G90" s="9">
        <f>'All data '!G90</f>
        <v>2969</v>
      </c>
      <c r="H90" s="9">
        <f>'All data '!H90</f>
        <v>2356</v>
      </c>
      <c r="I90" s="91">
        <f>+H90+(AN90*10^4)</f>
        <v>2376.32</v>
      </c>
      <c r="J90" s="91">
        <f>+H90-(AN90*10^4)</f>
        <v>2335.68</v>
      </c>
      <c r="K90" s="81">
        <f>I90-(E90*0.0018)</f>
        <v>2351.3684000000003</v>
      </c>
      <c r="L90" s="3">
        <f>M90+N90+O90</f>
        <v>2351.3684003069297</v>
      </c>
      <c r="M90" s="80">
        <f t="shared" si="24"/>
        <v>1705.9471056540767</v>
      </c>
      <c r="N90" s="80">
        <f t="shared" si="25"/>
        <v>593.2336624643657</v>
      </c>
      <c r="O90" s="80">
        <f t="shared" si="26"/>
        <v>52.187632188487505</v>
      </c>
      <c r="P90" s="8">
        <f>R90*1000000</f>
        <v>1347906327.0521958</v>
      </c>
      <c r="Q90" s="153">
        <f>'All data '!O90</f>
        <v>1337.0098920308233</v>
      </c>
      <c r="R90" s="157">
        <v>1347.9063270521958</v>
      </c>
      <c r="S90" s="16">
        <f>+L90-K90</f>
        <v>3.069294507440645E-07</v>
      </c>
      <c r="T90" s="81">
        <f>J90-(E90*0.0018)</f>
        <v>2310.7284</v>
      </c>
      <c r="U90" s="3">
        <f>V90+W90+X90</f>
        <v>2310.728400262473</v>
      </c>
      <c r="V90" s="80">
        <f t="shared" si="28"/>
        <v>1677.4335497851207</v>
      </c>
      <c r="W90" s="80">
        <f t="shared" si="29"/>
        <v>582.6161134341198</v>
      </c>
      <c r="X90" s="80">
        <f t="shared" si="30"/>
        <v>50.678737043232</v>
      </c>
      <c r="Y90" s="82">
        <f>AA90*1000000</f>
        <v>1326100166.1858566</v>
      </c>
      <c r="Z90" s="16">
        <f t="shared" si="36"/>
        <v>-10.896435021372554</v>
      </c>
      <c r="AA90" s="164">
        <v>1326.1001661858566</v>
      </c>
      <c r="AB90" s="16">
        <f>+U90-T90</f>
        <v>2.624728949740529E-07</v>
      </c>
      <c r="AC90" s="16" t="str">
        <f>'All data '!S90</f>
        <v>session 2</v>
      </c>
      <c r="AD90" s="16">
        <f t="shared" si="38"/>
        <v>10.909725844966715</v>
      </c>
      <c r="AE90" s="187" t="str">
        <f>'All data '!T90</f>
        <v>med Th rim</v>
      </c>
      <c r="AF90" s="10">
        <f>'All data '!U90</f>
        <v>0</v>
      </c>
      <c r="AG90" s="63">
        <f>'All data '!V90</f>
        <v>1.3862</v>
      </c>
      <c r="AH90" s="63">
        <f>'All data '!X90</f>
        <v>0.2969</v>
      </c>
      <c r="AI90" s="63">
        <f>'All data '!W90</f>
        <v>2.7592</v>
      </c>
      <c r="AJ90" s="63">
        <f>'All data '!Y90</f>
        <v>0.2356</v>
      </c>
      <c r="AK90" s="66">
        <f>'All data '!Z90</f>
        <v>0.002996</v>
      </c>
      <c r="AL90" s="66">
        <f>'All data '!AA90</f>
        <v>0.004777</v>
      </c>
      <c r="AM90" s="66">
        <f>'All data '!AB90</f>
        <v>0.014995</v>
      </c>
      <c r="AN90" s="66">
        <f>'All data '!AC90</f>
        <v>0.002032</v>
      </c>
      <c r="AO90" s="17">
        <f>'All data '!AD90</f>
        <v>18517</v>
      </c>
      <c r="AP90" s="17">
        <f>'All data '!AE90</f>
        <v>25789</v>
      </c>
      <c r="AQ90" s="17">
        <f>'All data '!AF90</f>
        <v>109</v>
      </c>
      <c r="AR90" s="4"/>
    </row>
    <row r="91" spans="1:44" ht="12.75">
      <c r="A91" s="4"/>
      <c r="B91" s="4"/>
      <c r="C91" s="4"/>
      <c r="D91" s="11" t="str">
        <f>'All data '!D91</f>
        <v>arr96114b-4tr-7</v>
      </c>
      <c r="E91" s="2">
        <f>'All data '!E91</f>
        <v>17380</v>
      </c>
      <c r="F91" s="2">
        <f>'All data '!F91</f>
        <v>29739</v>
      </c>
      <c r="G91" s="11">
        <f>'All data '!G91</f>
        <v>5943.000000000001</v>
      </c>
      <c r="H91" s="11">
        <f>'All data '!H91</f>
        <v>3290</v>
      </c>
      <c r="I91" s="91">
        <f>+H91+(AN91*10^4)</f>
        <v>3312.07</v>
      </c>
      <c r="J91" s="91">
        <f>+H91-(AN91*10^4)</f>
        <v>3267.93</v>
      </c>
      <c r="K91" s="81">
        <f>I91-(E91*0.0018)</f>
        <v>3280.786</v>
      </c>
      <c r="L91" s="3">
        <f>M91+N91+O91</f>
        <v>3280.785999077279</v>
      </c>
      <c r="M91" s="80">
        <f t="shared" si="24"/>
        <v>1922.2738847760336</v>
      </c>
      <c r="N91" s="80">
        <f t="shared" si="25"/>
        <v>1245.5163579974114</v>
      </c>
      <c r="O91" s="80">
        <f t="shared" si="26"/>
        <v>112.99575630383396</v>
      </c>
      <c r="P91" s="8">
        <f>R91*1000000</f>
        <v>1407094091.0219438</v>
      </c>
      <c r="Q91" s="153">
        <f>'All data '!O91</f>
        <v>1398.4267073471956</v>
      </c>
      <c r="R91" s="157">
        <v>1407.0940910219438</v>
      </c>
      <c r="S91" s="16">
        <f>+L91-K91</f>
        <v>-9.22721028473461E-07</v>
      </c>
      <c r="T91" s="81">
        <f>J91-(E91*0.0018)</f>
        <v>3236.6459999999997</v>
      </c>
      <c r="U91" s="3">
        <f>V91+W91+X91</f>
        <v>3236.6459991209726</v>
      </c>
      <c r="V91" s="80">
        <f t="shared" si="28"/>
        <v>1897.753623298065</v>
      </c>
      <c r="W91" s="80">
        <f t="shared" si="29"/>
        <v>1228.4489200387338</v>
      </c>
      <c r="X91" s="80">
        <f t="shared" si="30"/>
        <v>110.44345578417368</v>
      </c>
      <c r="Y91" s="82">
        <f>AA91*1000000</f>
        <v>1389748460.7819502</v>
      </c>
      <c r="Z91" s="16">
        <f t="shared" si="36"/>
        <v>-8.66738367474818</v>
      </c>
      <c r="AA91" s="164">
        <v>1389.7484607819501</v>
      </c>
      <c r="AB91" s="16">
        <f>+U91-T91</f>
        <v>-8.79027084010886E-07</v>
      </c>
      <c r="AC91" s="16" t="str">
        <f>'All data '!S91</f>
        <v>session 2</v>
      </c>
      <c r="AD91" s="16">
        <f t="shared" si="38"/>
        <v>8.678246565245445</v>
      </c>
      <c r="AE91" s="2" t="str">
        <f>'All data '!T91</f>
        <v>med Th rim</v>
      </c>
      <c r="AF91" s="2">
        <f>'All data '!U91</f>
        <v>0</v>
      </c>
      <c r="AG91" s="63">
        <f>'All data '!V91</f>
        <v>1.738</v>
      </c>
      <c r="AH91" s="63">
        <f>'All data '!X91</f>
        <v>0.5943</v>
      </c>
      <c r="AI91" s="63">
        <f>'All data '!W91</f>
        <v>2.9739</v>
      </c>
      <c r="AJ91" s="63">
        <f>'All data '!Y91</f>
        <v>0.329</v>
      </c>
      <c r="AK91" s="66">
        <f>'All data '!Z91</f>
        <v>0.003474</v>
      </c>
      <c r="AL91" s="66">
        <f>'All data '!AA91</f>
        <v>0.005313</v>
      </c>
      <c r="AM91" s="66">
        <f>'All data '!AB91</f>
        <v>0.015781</v>
      </c>
      <c r="AN91" s="66">
        <f>'All data '!AC91</f>
        <v>0.002207</v>
      </c>
      <c r="AO91" s="17">
        <f>'All data '!AD91</f>
        <v>18511</v>
      </c>
      <c r="AP91" s="17">
        <f>'All data '!AE91</f>
        <v>25784</v>
      </c>
      <c r="AQ91" s="17">
        <f>'All data '!AF91</f>
        <v>109</v>
      </c>
      <c r="AR91" s="4"/>
    </row>
    <row r="92" spans="1:44" ht="12.75">
      <c r="A92" s="4"/>
      <c r="B92" s="4"/>
      <c r="C92" s="4"/>
      <c r="D92" s="11" t="str">
        <f>'All data '!D92</f>
        <v>arr96114b-4tr-8</v>
      </c>
      <c r="E92" s="2">
        <f>'All data '!E92</f>
        <v>16710</v>
      </c>
      <c r="F92" s="2">
        <f>'All data '!F92</f>
        <v>28247</v>
      </c>
      <c r="G92" s="11">
        <f>'All data '!G92</f>
        <v>5304</v>
      </c>
      <c r="H92" s="11">
        <f>'All data '!H92</f>
        <v>3044</v>
      </c>
      <c r="I92" s="91">
        <f>+H92+(AN92*10^4)</f>
        <v>3065.6</v>
      </c>
      <c r="J92" s="91">
        <f>+H92-(AN92*10^4)</f>
        <v>3022.4</v>
      </c>
      <c r="K92" s="81">
        <f>I92-(E92*0.0018)</f>
        <v>3035.522</v>
      </c>
      <c r="L92" s="3">
        <f>M92+N92+O92</f>
        <v>3035.521999275933</v>
      </c>
      <c r="M92" s="80">
        <f t="shared" si="24"/>
        <v>1824.2624731828473</v>
      </c>
      <c r="N92" s="80">
        <f t="shared" si="25"/>
        <v>1110.5680825282361</v>
      </c>
      <c r="O92" s="80">
        <f t="shared" si="26"/>
        <v>100.69144356484969</v>
      </c>
      <c r="P92" s="8">
        <f>R92*1000000</f>
        <v>1405924314.5127892</v>
      </c>
      <c r="Q92" s="153">
        <f>'All data '!O92</f>
        <v>1396.7451687524265</v>
      </c>
      <c r="R92" s="157">
        <v>1405.9243145127894</v>
      </c>
      <c r="S92" s="16">
        <f>+L92-K92</f>
        <v>-7.240669219754636E-07</v>
      </c>
      <c r="T92" s="81">
        <f>J92-(E92*0.0018)</f>
        <v>2992.322</v>
      </c>
      <c r="U92" s="3">
        <f>V92+W92+X92</f>
        <v>2992.3219993161742</v>
      </c>
      <c r="V92" s="80">
        <f t="shared" si="28"/>
        <v>1799.5987544098969</v>
      </c>
      <c r="W92" s="80">
        <f t="shared" si="29"/>
        <v>1094.4402335634884</v>
      </c>
      <c r="X92" s="80">
        <f t="shared" si="30"/>
        <v>98.28301134278881</v>
      </c>
      <c r="Y92" s="82">
        <f>AA92*1000000</f>
        <v>1387554121.5546253</v>
      </c>
      <c r="Z92" s="16">
        <f t="shared" si="36"/>
        <v>-9.179145760362871</v>
      </c>
      <c r="AA92" s="164">
        <v>1387.5541215546252</v>
      </c>
      <c r="AB92" s="16">
        <f>+U92-T92</f>
        <v>-6.838258741481695E-07</v>
      </c>
      <c r="AC92" s="16" t="str">
        <f>'All data '!S92</f>
        <v>session 2</v>
      </c>
      <c r="AD92" s="16">
        <f t="shared" si="38"/>
        <v>9.191047197801254</v>
      </c>
      <c r="AE92" s="2" t="str">
        <f>'All data '!T92</f>
        <v>med Th rim</v>
      </c>
      <c r="AF92" s="2">
        <f>'All data '!U92</f>
        <v>0</v>
      </c>
      <c r="AG92" s="63">
        <f>'All data '!V92</f>
        <v>1.671</v>
      </c>
      <c r="AH92" s="63">
        <f>'All data '!X92</f>
        <v>0.5304</v>
      </c>
      <c r="AI92" s="63">
        <f>'All data '!W92</f>
        <v>2.8247</v>
      </c>
      <c r="AJ92" s="63">
        <f>'All data '!Y92</f>
        <v>0.3044</v>
      </c>
      <c r="AK92" s="66">
        <f>'All data '!Z92</f>
        <v>0.003382</v>
      </c>
      <c r="AL92" s="66">
        <f>'All data '!AA92</f>
        <v>0.005186</v>
      </c>
      <c r="AM92" s="66">
        <f>'All data '!AB92</f>
        <v>0.015283</v>
      </c>
      <c r="AN92" s="66">
        <f>'All data '!AC92</f>
        <v>0.00216</v>
      </c>
      <c r="AO92" s="17">
        <f>'All data '!AD92</f>
        <v>18514</v>
      </c>
      <c r="AP92" s="17">
        <f>'All data '!AE92</f>
        <v>25791</v>
      </c>
      <c r="AQ92" s="17">
        <f>'All data '!AF92</f>
        <v>109</v>
      </c>
      <c r="AR92" s="4"/>
    </row>
  </sheetData>
  <conditionalFormatting sqref="S10:S92 AB10:AB92">
    <cfRule type="cellIs" priority="1" dxfId="0" operator="lessThan" stopIfTrue="1">
      <formula>-1</formula>
    </cfRule>
    <cfRule type="cellIs" priority="2" dxfId="1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92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2" sqref="J12"/>
    </sheetView>
  </sheetViews>
  <sheetFormatPr defaultColWidth="9.140625" defaultRowHeight="12.75"/>
  <cols>
    <col min="1" max="3" width="1.7109375" style="0" customWidth="1"/>
    <col min="4" max="4" width="15.7109375" style="0" customWidth="1"/>
    <col min="5" max="5" width="11.28125" style="89" customWidth="1"/>
    <col min="6" max="6" width="4.28125" style="89" customWidth="1"/>
    <col min="7" max="7" width="3.8515625" style="89" customWidth="1"/>
    <col min="8" max="8" width="12.00390625" style="89" customWidth="1"/>
    <col min="9" max="12" width="11.28125" style="0" customWidth="1"/>
    <col min="13" max="13" width="11.28125" style="149" customWidth="1"/>
    <col min="14" max="14" width="12.421875" style="0" bestFit="1" customWidth="1"/>
    <col min="15" max="15" width="13.140625" style="0" customWidth="1"/>
    <col min="18" max="18" width="9.140625" style="149" customWidth="1"/>
  </cols>
  <sheetData>
    <row r="1" spans="1:13" ht="12.75">
      <c r="A1" s="4"/>
      <c r="B1" s="4"/>
      <c r="C1" s="4"/>
      <c r="D1" s="1" t="s">
        <v>189</v>
      </c>
      <c r="E1" s="15"/>
      <c r="F1" s="15"/>
      <c r="G1" s="15"/>
      <c r="H1" s="15"/>
      <c r="I1" s="12"/>
      <c r="J1" s="12"/>
      <c r="K1" s="12"/>
      <c r="L1" s="12"/>
      <c r="M1" s="12"/>
    </row>
    <row r="2" spans="1:13" ht="12.75">
      <c r="A2" s="4"/>
      <c r="B2" s="4"/>
      <c r="C2" s="4"/>
      <c r="D2" s="14"/>
      <c r="E2" s="15"/>
      <c r="F2" s="15"/>
      <c r="G2" s="15"/>
      <c r="H2" s="15"/>
      <c r="I2" s="12"/>
      <c r="J2" s="12"/>
      <c r="K2" s="12"/>
      <c r="L2" s="12"/>
      <c r="M2" s="12"/>
    </row>
    <row r="3" spans="1:13" ht="12.75">
      <c r="A3" s="4"/>
      <c r="B3" s="4"/>
      <c r="C3" s="4"/>
      <c r="D3" s="2"/>
      <c r="E3" s="15"/>
      <c r="F3" s="15"/>
      <c r="G3" s="15"/>
      <c r="H3" s="15"/>
      <c r="I3" s="12"/>
      <c r="J3" s="12"/>
      <c r="K3" s="12"/>
      <c r="L3" s="12"/>
      <c r="M3" s="12"/>
    </row>
    <row r="4" spans="1:13" ht="12.75">
      <c r="A4" s="33"/>
      <c r="B4" s="4"/>
      <c r="C4" s="4"/>
      <c r="D4" s="2"/>
      <c r="E4" s="15"/>
      <c r="F4" s="15"/>
      <c r="G4" s="15"/>
      <c r="H4" s="15"/>
      <c r="I4" s="12"/>
      <c r="J4" s="12"/>
      <c r="K4" s="12"/>
      <c r="L4" s="12"/>
      <c r="M4" s="12"/>
    </row>
    <row r="5" spans="1:13" ht="12.75">
      <c r="A5" s="34"/>
      <c r="B5" s="4"/>
      <c r="C5" s="4"/>
      <c r="D5" s="2"/>
      <c r="E5" s="3"/>
      <c r="F5" s="3"/>
      <c r="G5" s="3"/>
      <c r="H5" s="3"/>
      <c r="I5" s="2"/>
      <c r="J5" s="2"/>
      <c r="K5" s="2"/>
      <c r="L5" s="2"/>
      <c r="M5" s="13"/>
    </row>
    <row r="6" spans="1:13" ht="12.75">
      <c r="A6" s="34"/>
      <c r="B6" s="4"/>
      <c r="C6" s="4"/>
      <c r="D6" s="2"/>
      <c r="E6" s="3"/>
      <c r="F6" s="3"/>
      <c r="G6" s="3"/>
      <c r="H6" s="3"/>
      <c r="I6" s="2"/>
      <c r="J6" s="2"/>
      <c r="K6" s="2"/>
      <c r="L6" s="2"/>
      <c r="M6" s="13"/>
    </row>
    <row r="7" spans="1:13" ht="12.75">
      <c r="A7" s="34"/>
      <c r="B7" s="4"/>
      <c r="C7" s="4"/>
      <c r="D7" s="2"/>
      <c r="E7" s="3"/>
      <c r="F7" s="3"/>
      <c r="G7" s="3"/>
      <c r="H7" s="3"/>
      <c r="I7" s="13"/>
      <c r="J7" s="13"/>
      <c r="K7" s="13"/>
      <c r="L7" s="13"/>
      <c r="M7" s="13"/>
    </row>
    <row r="8" spans="1:18" ht="12.75">
      <c r="A8" s="4"/>
      <c r="B8" s="4"/>
      <c r="C8" s="4"/>
      <c r="D8" s="1" t="str">
        <f>'All data '!D8</f>
        <v> </v>
      </c>
      <c r="E8" s="152" t="str">
        <f>'All data '!O8</f>
        <v>Calculated</v>
      </c>
      <c r="F8" s="152"/>
      <c r="G8" s="152"/>
      <c r="H8" s="177"/>
      <c r="I8" s="170" t="s">
        <v>186</v>
      </c>
      <c r="J8" s="169"/>
      <c r="K8" s="169"/>
      <c r="L8" s="169"/>
      <c r="M8" s="172"/>
      <c r="N8" s="167" t="s">
        <v>185</v>
      </c>
      <c r="O8" s="165"/>
      <c r="P8" s="165"/>
      <c r="Q8" s="165"/>
      <c r="R8" s="175"/>
    </row>
    <row r="9" spans="1:18" ht="16.5" thickBot="1">
      <c r="A9" s="4"/>
      <c r="B9" s="4"/>
      <c r="C9" s="4"/>
      <c r="D9" s="22" t="str">
        <f>'All data '!D9</f>
        <v>Sample-grain-pt</v>
      </c>
      <c r="E9" s="171" t="str">
        <f>'All data '!O9</f>
        <v>Age (Ma)</v>
      </c>
      <c r="F9" s="179" t="s">
        <v>187</v>
      </c>
      <c r="G9" s="179" t="s">
        <v>188</v>
      </c>
      <c r="H9" s="178"/>
      <c r="I9" s="168" t="s">
        <v>11</v>
      </c>
      <c r="J9" s="168" t="s">
        <v>12</v>
      </c>
      <c r="K9" s="168" t="s">
        <v>13</v>
      </c>
      <c r="L9" s="168" t="s">
        <v>14</v>
      </c>
      <c r="M9" s="173" t="s">
        <v>184</v>
      </c>
      <c r="N9" s="166" t="s">
        <v>11</v>
      </c>
      <c r="O9" s="166" t="s">
        <v>12</v>
      </c>
      <c r="P9" s="166" t="s">
        <v>13</v>
      </c>
      <c r="Q9" s="166" t="s">
        <v>14</v>
      </c>
      <c r="R9" s="176" t="s">
        <v>184</v>
      </c>
    </row>
    <row r="10" spans="1:18" ht="13.5" thickTop="1">
      <c r="A10" s="43"/>
      <c r="B10" s="43"/>
      <c r="C10" s="43"/>
      <c r="D10" s="38" t="str">
        <f>'All data '!D10</f>
        <v>JB54-test</v>
      </c>
      <c r="E10" s="37">
        <f>'All data '!O10</f>
        <v>1412.6085842138848</v>
      </c>
      <c r="F10" s="37">
        <f>+M10</f>
        <v>11.089023012132202</v>
      </c>
      <c r="G10" s="37">
        <f>+R10</f>
        <v>11.066170891015323</v>
      </c>
      <c r="H10" s="177"/>
      <c r="I10">
        <f>+'Y 1sigma'!AD10^2</f>
        <v>0.00014326784891707708</v>
      </c>
      <c r="J10">
        <f>+'Th 1sigma '!AD10^2</f>
        <v>26.130228316385768</v>
      </c>
      <c r="K10">
        <f>+'U 1sigma'!AD10^2</f>
        <v>21.79378359013668</v>
      </c>
      <c r="L10">
        <f>+'Pb 1sigma'!Z10^2</f>
        <v>75.04227618922617</v>
      </c>
      <c r="M10" s="174">
        <f>SQRT(SUM(I10:L10))</f>
        <v>11.089023012132202</v>
      </c>
      <c r="N10">
        <f>+'Y 1sigma'!Z10^2</f>
        <v>0.0001432736016712988</v>
      </c>
      <c r="O10">
        <f>+'Th 1sigma '!Z10^2</f>
        <v>25.774969384584878</v>
      </c>
      <c r="P10">
        <f>+'U 1sigma'!Z10^2</f>
        <v>21.483470510130267</v>
      </c>
      <c r="Q10">
        <f>+'Pb 1sigma'!AD10^2</f>
        <v>75.20155502083807</v>
      </c>
      <c r="R10" s="174">
        <f>SQRT(SUM(N10:Q10))</f>
        <v>11.066170891015323</v>
      </c>
    </row>
    <row r="11" spans="1:18" ht="12.75">
      <c r="A11" s="43"/>
      <c r="B11" s="43"/>
      <c r="C11" s="43"/>
      <c r="D11" s="38" t="str">
        <f>'All data '!D11</f>
        <v>JB54-test2</v>
      </c>
      <c r="E11" s="37">
        <f>'All data '!O11</f>
        <v>1446.709638240852</v>
      </c>
      <c r="F11" s="37">
        <f>+M11</f>
        <v>10.80720818629665</v>
      </c>
      <c r="G11" s="37">
        <f>+R11</f>
        <v>10.785779447090423</v>
      </c>
      <c r="H11" s="177"/>
      <c r="I11">
        <f>+'Y 1sigma'!AD11^2</f>
        <v>0.00013787144219311513</v>
      </c>
      <c r="J11">
        <f>+'Th 1sigma '!AD11^2</f>
        <v>24.440982785906275</v>
      </c>
      <c r="K11">
        <f>+'U 1sigma'!AD11^2</f>
        <v>22.03517918272873</v>
      </c>
      <c r="L11">
        <f>+'Pb 1sigma'!Z11^2</f>
        <v>70.31944894188013</v>
      </c>
      <c r="M11" s="174">
        <f aca="true" t="shared" si="0" ref="M11:M74">SQRT(SUM(I11:L11))</f>
        <v>10.80720818629665</v>
      </c>
      <c r="N11">
        <f>+'Y 1sigma'!Z11^2</f>
        <v>0.00013786861761626166</v>
      </c>
      <c r="O11">
        <f>+'Th 1sigma '!Z11^2</f>
        <v>24.129671102666162</v>
      </c>
      <c r="P11">
        <f>+'U 1sigma'!Z11^2</f>
        <v>21.728004418882218</v>
      </c>
      <c r="Q11">
        <f>+'Pb 1sigma'!AD11^2</f>
        <v>70.47522489111218</v>
      </c>
      <c r="R11" s="174">
        <f aca="true" t="shared" si="1" ref="R11:R74">SQRT(SUM(N11:Q11))</f>
        <v>10.785779447090423</v>
      </c>
    </row>
    <row r="12" spans="1:18" ht="12.75">
      <c r="A12" s="4"/>
      <c r="B12" s="4"/>
      <c r="C12" s="4"/>
      <c r="D12" s="11">
        <f>'All data '!D12</f>
        <v>0</v>
      </c>
      <c r="E12" s="15">
        <f>'All data '!O12</f>
        <v>0</v>
      </c>
      <c r="F12" s="177">
        <f>+M12</f>
        <v>0</v>
      </c>
      <c r="G12" s="177">
        <f>+R12</f>
        <v>0</v>
      </c>
      <c r="H12" s="15"/>
      <c r="I12">
        <f>+'Y 1sigma'!AD12^2</f>
        <v>0</v>
      </c>
      <c r="J12">
        <f>+'Th 1sigma '!AD12^2</f>
        <v>0</v>
      </c>
      <c r="K12">
        <f>+'U 1sigma'!AD12^2</f>
        <v>0</v>
      </c>
      <c r="L12">
        <f>+'Pb 1sigma'!Z12^2</f>
        <v>0</v>
      </c>
      <c r="M12" s="174">
        <f t="shared" si="0"/>
        <v>0</v>
      </c>
      <c r="N12">
        <f>+'Y 1sigma'!Z12^2</f>
        <v>0</v>
      </c>
      <c r="O12">
        <f>+'Th 1sigma '!Z12^2</f>
        <v>0</v>
      </c>
      <c r="P12">
        <f>+'U 1sigma'!Z12^2</f>
        <v>0</v>
      </c>
      <c r="Q12">
        <f>+'Pb 1sigma'!AD12^2</f>
        <v>0</v>
      </c>
      <c r="R12" s="174">
        <f t="shared" si="1"/>
        <v>0</v>
      </c>
    </row>
    <row r="13" spans="1:18" ht="12.75">
      <c r="A13" s="4"/>
      <c r="B13" s="4"/>
      <c r="C13" s="4"/>
      <c r="D13" s="11" t="str">
        <f>'All data '!D13</f>
        <v>arr96114a-1tr-1</v>
      </c>
      <c r="E13" s="15">
        <f>'All data '!O13</f>
        <v>1448.4725557783593</v>
      </c>
      <c r="F13" s="177">
        <f aca="true" t="shared" si="2" ref="F13:F76">+M13</f>
        <v>11.973030735277343</v>
      </c>
      <c r="G13" s="177">
        <f aca="true" t="shared" si="3" ref="G13:G76">+R13</f>
        <v>11.955068113888192</v>
      </c>
      <c r="H13" s="15"/>
      <c r="I13">
        <f>+'Y 1sigma'!AD13^2</f>
        <v>0.0007755346947669758</v>
      </c>
      <c r="J13">
        <f>+'Th 1sigma '!AD13^2</f>
        <v>17.312204246173803</v>
      </c>
      <c r="K13">
        <f>+'U 1sigma'!AD13^2</f>
        <v>32.250036682288766</v>
      </c>
      <c r="L13">
        <f>+'Pb 1sigma'!Z13^2</f>
        <v>93.79044852473858</v>
      </c>
      <c r="M13" s="174">
        <f t="shared" si="0"/>
        <v>11.973030735277343</v>
      </c>
      <c r="N13">
        <f>+'Y 1sigma'!Z13^2</f>
        <v>0.000775538617786886</v>
      </c>
      <c r="O13">
        <f>+'Th 1sigma '!Z13^2</f>
        <v>17.130110041968685</v>
      </c>
      <c r="P13">
        <f>+'U 1sigma'!Z13^2</f>
        <v>31.716820098322493</v>
      </c>
      <c r="Q13">
        <f>+'Pb 1sigma'!AD13^2</f>
        <v>94.07594792879722</v>
      </c>
      <c r="R13" s="174">
        <f t="shared" si="1"/>
        <v>11.955068113888192</v>
      </c>
    </row>
    <row r="14" spans="1:18" ht="12.75">
      <c r="A14" s="4"/>
      <c r="B14" s="4"/>
      <c r="C14" s="4"/>
      <c r="D14" s="11" t="str">
        <f>'All data '!D14</f>
        <v>arr96114a-1tr-2</v>
      </c>
      <c r="E14" s="15">
        <f>'All data '!O14</f>
        <v>1406.9366024610756</v>
      </c>
      <c r="F14" s="177">
        <f t="shared" si="2"/>
        <v>11.719258217023658</v>
      </c>
      <c r="G14" s="177">
        <f t="shared" si="3"/>
        <v>11.702678193401603</v>
      </c>
      <c r="H14" s="15"/>
      <c r="I14">
        <f>+'Y 1sigma'!AD14^2</f>
        <v>0.0007531928185009158</v>
      </c>
      <c r="J14">
        <f>+'Th 1sigma '!AD14^2</f>
        <v>16.326569686731567</v>
      </c>
      <c r="K14">
        <f>+'U 1sigma'!AD14^2</f>
        <v>29.75635767091962</v>
      </c>
      <c r="L14">
        <f>+'Pb 1sigma'!Z14^2</f>
        <v>91.25733260680681</v>
      </c>
      <c r="M14" s="174">
        <f t="shared" si="0"/>
        <v>11.719258217023658</v>
      </c>
      <c r="N14">
        <f>+'Y 1sigma'!Z14^2</f>
        <v>0.0007532001570676617</v>
      </c>
      <c r="O14">
        <f>+'Th 1sigma '!Z14^2</f>
        <v>16.15416065145496</v>
      </c>
      <c r="P14">
        <f>+'U 1sigma'!Z14^2</f>
        <v>29.27063369924314</v>
      </c>
      <c r="Q14">
        <f>+'Pb 1sigma'!AD14^2</f>
        <v>91.52712934746224</v>
      </c>
      <c r="R14" s="174">
        <f t="shared" si="1"/>
        <v>11.702678193401603</v>
      </c>
    </row>
    <row r="15" spans="1:18" ht="12.75">
      <c r="A15" s="4"/>
      <c r="B15" s="4"/>
      <c r="C15" s="4"/>
      <c r="D15" s="11" t="str">
        <f>'All data '!D15</f>
        <v>arr96114a-1tr-10</v>
      </c>
      <c r="E15" s="15">
        <f>'All data '!O15</f>
        <v>1464.309053160363</v>
      </c>
      <c r="F15" s="177">
        <f t="shared" si="2"/>
        <v>12.078913998938857</v>
      </c>
      <c r="G15" s="177">
        <f t="shared" si="3"/>
        <v>12.06055241583028</v>
      </c>
      <c r="H15" s="15"/>
      <c r="I15">
        <f>+'Y 1sigma'!AD15^2</f>
        <v>0.0007839673048496624</v>
      </c>
      <c r="J15">
        <f>+'Th 1sigma '!AD15^2</f>
        <v>17.752428009541724</v>
      </c>
      <c r="K15">
        <f>+'U 1sigma'!AD15^2</f>
        <v>33.09223376904988</v>
      </c>
      <c r="L15">
        <f>+'Pb 1sigma'!Z15^2</f>
        <v>95.05471764786465</v>
      </c>
      <c r="M15" s="174">
        <f t="shared" si="0"/>
        <v>12.078913998938857</v>
      </c>
      <c r="N15">
        <f>+'Y 1sigma'!Z15^2</f>
        <v>0.000783970862690042</v>
      </c>
      <c r="O15">
        <f>+'Th 1sigma '!Z15^2</f>
        <v>17.56564024048447</v>
      </c>
      <c r="P15">
        <f>+'U 1sigma'!Z15^2</f>
        <v>32.54348018020038</v>
      </c>
      <c r="Q15">
        <f>+'Pb 1sigma'!AD15^2</f>
        <v>95.34702018344205</v>
      </c>
      <c r="R15" s="174">
        <f t="shared" si="1"/>
        <v>12.06055241583028</v>
      </c>
    </row>
    <row r="16" spans="1:18" ht="12.75">
      <c r="A16" s="4"/>
      <c r="B16" s="4"/>
      <c r="C16" s="4"/>
      <c r="D16" s="11" t="str">
        <f>'All data '!D16</f>
        <v>arr96114a-1tr-11</v>
      </c>
      <c r="E16" s="15">
        <f>'All data '!O16</f>
        <v>1415.7888995257658</v>
      </c>
      <c r="F16" s="177">
        <f t="shared" si="2"/>
        <v>11.963726229958349</v>
      </c>
      <c r="G16" s="177">
        <f t="shared" si="3"/>
        <v>11.946337925089797</v>
      </c>
      <c r="H16" s="15"/>
      <c r="I16">
        <f>+'Y 1sigma'!AD16^2</f>
        <v>0.0007920899196649276</v>
      </c>
      <c r="J16">
        <f>+'Th 1sigma '!AD16^2</f>
        <v>16.90534695220062</v>
      </c>
      <c r="K16">
        <f>+'U 1sigma'!AD16^2</f>
        <v>31.333128449426866</v>
      </c>
      <c r="L16">
        <f>+'Pb 1sigma'!Z16^2</f>
        <v>94.89147781384628</v>
      </c>
      <c r="M16" s="174">
        <f t="shared" si="0"/>
        <v>11.963726229958349</v>
      </c>
      <c r="N16">
        <f>+'Y 1sigma'!Z16^2</f>
        <v>0.0007921307494521265</v>
      </c>
      <c r="O16">
        <f>+'Th 1sigma '!Z16^2</f>
        <v>16.724953278173516</v>
      </c>
      <c r="P16">
        <f>+'U 1sigma'!Z16^2</f>
        <v>30.811378859761724</v>
      </c>
      <c r="Q16">
        <f>+'Pb 1sigma'!AD16^2</f>
        <v>95.1778655517541</v>
      </c>
      <c r="R16" s="174">
        <f t="shared" si="1"/>
        <v>11.946337925089797</v>
      </c>
    </row>
    <row r="17" spans="1:18" ht="12.75">
      <c r="A17" s="4"/>
      <c r="B17" s="4"/>
      <c r="C17" s="4"/>
      <c r="D17" s="11" t="str">
        <f>'All data '!D17</f>
        <v>arr96114a-1tr-12</v>
      </c>
      <c r="E17" s="15">
        <f>'All data '!O17</f>
        <v>1417.2460482396066</v>
      </c>
      <c r="F17" s="177">
        <f t="shared" si="2"/>
        <v>11.634933086168349</v>
      </c>
      <c r="G17" s="177">
        <f t="shared" si="3"/>
        <v>11.618114926703067</v>
      </c>
      <c r="H17" s="15"/>
      <c r="I17">
        <f>+'Y 1sigma'!AD17^2</f>
        <v>0.0007647941556339895</v>
      </c>
      <c r="J17">
        <f>+'Th 1sigma '!AD17^2</f>
        <v>16.227930290962032</v>
      </c>
      <c r="K17">
        <f>+'U 1sigma'!AD17^2</f>
        <v>29.92282605262485</v>
      </c>
      <c r="L17">
        <f>+'Pb 1sigma'!Z17^2</f>
        <v>89.22014678187242</v>
      </c>
      <c r="M17" s="174">
        <f t="shared" si="0"/>
        <v>11.634933086168349</v>
      </c>
      <c r="N17">
        <f>+'Y 1sigma'!Z17^2</f>
        <v>0.0007648041182462529</v>
      </c>
      <c r="O17">
        <f>+'Th 1sigma '!Z17^2</f>
        <v>16.05866733621044</v>
      </c>
      <c r="P17">
        <f>+'U 1sigma'!Z17^2</f>
        <v>29.436794446922963</v>
      </c>
      <c r="Q17">
        <f>+'Pb 1sigma'!AD17^2</f>
        <v>89.48436786282898</v>
      </c>
      <c r="R17" s="174">
        <f t="shared" si="1"/>
        <v>11.618114926703067</v>
      </c>
    </row>
    <row r="18" spans="1:18" ht="12.75">
      <c r="A18" s="4"/>
      <c r="B18" s="4"/>
      <c r="C18" s="4"/>
      <c r="D18" s="9" t="str">
        <f>'All data '!D18</f>
        <v>arr96114a-1tr-13</v>
      </c>
      <c r="E18" s="15">
        <f>'All data '!O18</f>
        <v>1415.6627811893673</v>
      </c>
      <c r="F18" s="177">
        <f t="shared" si="2"/>
        <v>11.66217652672443</v>
      </c>
      <c r="G18" s="177">
        <f t="shared" si="3"/>
        <v>11.645530996099595</v>
      </c>
      <c r="H18" s="15"/>
      <c r="I18">
        <f>+'Y 1sigma'!AD18^2</f>
        <v>0.0007899873462855175</v>
      </c>
      <c r="J18">
        <f>+'Th 1sigma '!AD18^2</f>
        <v>16.34846412500395</v>
      </c>
      <c r="K18">
        <f>+'U 1sigma'!AD18^2</f>
        <v>29.694925949574834</v>
      </c>
      <c r="L18">
        <f>+'Pb 1sigma'!Z18^2</f>
        <v>89.96218127855722</v>
      </c>
      <c r="M18" s="174">
        <f t="shared" si="0"/>
        <v>11.66217652672443</v>
      </c>
      <c r="N18">
        <f>+'Y 1sigma'!Z18^2</f>
        <v>0.0007899894852632131</v>
      </c>
      <c r="O18">
        <f>+'Th 1sigma '!Z18^2</f>
        <v>16.176920220496356</v>
      </c>
      <c r="P18">
        <f>+'U 1sigma'!Z18^2</f>
        <v>29.213481478061738</v>
      </c>
      <c r="Q18">
        <f>+'Pb 1sigma'!AD18^2</f>
        <v>90.22720049307307</v>
      </c>
      <c r="R18" s="174">
        <f t="shared" si="1"/>
        <v>11.645530996099595</v>
      </c>
    </row>
    <row r="19" spans="1:18" ht="12.75">
      <c r="A19" s="4"/>
      <c r="B19" s="4"/>
      <c r="C19" s="4"/>
      <c r="D19" s="9" t="str">
        <f>'All data '!D19</f>
        <v>arr96114a-1tr-3</v>
      </c>
      <c r="E19" s="15">
        <f>'All data '!O19</f>
        <v>1435.9384728438743</v>
      </c>
      <c r="F19" s="177">
        <f t="shared" si="2"/>
        <v>12.02416022524492</v>
      </c>
      <c r="G19" s="177">
        <f t="shared" si="3"/>
        <v>12.006640954446333</v>
      </c>
      <c r="H19" s="15"/>
      <c r="I19">
        <f>+'Y 1sigma'!AD19^2</f>
        <v>0.0007966259990431304</v>
      </c>
      <c r="J19">
        <f>+'Th 1sigma '!AD19^2</f>
        <v>16.696044663546505</v>
      </c>
      <c r="K19">
        <f>+'U 1sigma'!AD19^2</f>
        <v>32.57674720318053</v>
      </c>
      <c r="L19">
        <f>+'Pb 1sigma'!Z19^2</f>
        <v>95.30684062963589</v>
      </c>
      <c r="M19" s="174">
        <f t="shared" si="0"/>
        <v>12.02416022524492</v>
      </c>
      <c r="N19">
        <f>+'Y 1sigma'!Z19^2</f>
        <v>0.0007966543379206781</v>
      </c>
      <c r="O19">
        <f>+'Th 1sigma '!Z19^2</f>
        <v>16.5222881792775</v>
      </c>
      <c r="P19">
        <f>+'U 1sigma'!Z19^2</f>
        <v>32.03226775288552</v>
      </c>
      <c r="Q19">
        <f>+'Pb 1sigma'!AD19^2</f>
        <v>95.604074422487</v>
      </c>
      <c r="R19" s="174">
        <f t="shared" si="1"/>
        <v>12.006640954446333</v>
      </c>
    </row>
    <row r="20" spans="1:18" ht="12.75">
      <c r="A20" s="4"/>
      <c r="B20" s="4"/>
      <c r="C20" s="4"/>
      <c r="D20" s="9" t="str">
        <f>'All data '!D20</f>
        <v>arr96114a-1tr-21</v>
      </c>
      <c r="E20" s="15">
        <f>'All data '!O20</f>
        <v>1336.8904652808103</v>
      </c>
      <c r="F20" s="177">
        <f t="shared" si="2"/>
        <v>10.534227777796987</v>
      </c>
      <c r="G20" s="177">
        <f t="shared" si="3"/>
        <v>10.518794005638302</v>
      </c>
      <c r="H20" s="15"/>
      <c r="I20">
        <f>+'Y 1sigma'!AD20^2</f>
        <v>0.0006486801535553068</v>
      </c>
      <c r="J20">
        <f>+'Th 1sigma '!AD20^2</f>
        <v>17.15327468675794</v>
      </c>
      <c r="K20">
        <f>+'U 1sigma'!AD20^2</f>
        <v>20.109073620036675</v>
      </c>
      <c r="L20">
        <f>+'Pb 1sigma'!Z20^2</f>
        <v>73.7069578875615</v>
      </c>
      <c r="M20" s="174">
        <f t="shared" si="0"/>
        <v>10.534227777796987</v>
      </c>
      <c r="N20">
        <f>+'Y 1sigma'!Z20^2</f>
        <v>0.0006486955751250689</v>
      </c>
      <c r="O20">
        <f>+'Th 1sigma '!Z20^2</f>
        <v>16.95356246761578</v>
      </c>
      <c r="P20">
        <f>+'U 1sigma'!Z20^2</f>
        <v>19.821532871177496</v>
      </c>
      <c r="Q20">
        <f>+'Pb 1sigma'!AD20^2</f>
        <v>73.86928329868387</v>
      </c>
      <c r="R20" s="174">
        <f t="shared" si="1"/>
        <v>10.518794005638302</v>
      </c>
    </row>
    <row r="21" spans="1:18" ht="12.75">
      <c r="A21" s="4"/>
      <c r="B21" s="4"/>
      <c r="C21" s="4"/>
      <c r="D21" s="9" t="str">
        <f>'All data '!D21</f>
        <v>arr96114a-1tr-22</v>
      </c>
      <c r="E21" s="15">
        <f>'All data '!O21</f>
        <v>1251.291647727577</v>
      </c>
      <c r="F21" s="177">
        <f t="shared" si="2"/>
        <v>10.421074383257373</v>
      </c>
      <c r="G21" s="177">
        <f t="shared" si="3"/>
        <v>10.40500022562135</v>
      </c>
      <c r="H21" s="15"/>
      <c r="I21">
        <f>+'Y 1sigma'!AD21^2</f>
        <v>0.0005518139590059051</v>
      </c>
      <c r="J21">
        <f>+'Th 1sigma '!AD21^2</f>
        <v>18.00948326409928</v>
      </c>
      <c r="K21">
        <f>+'U 1sigma'!AD21^2</f>
        <v>17.00239939085294</v>
      </c>
      <c r="L21">
        <f>+'Pb 1sigma'!Z21^2</f>
        <v>73.58635683247184</v>
      </c>
      <c r="M21" s="174">
        <f t="shared" si="0"/>
        <v>10.421074383257373</v>
      </c>
      <c r="N21">
        <f>+'Y 1sigma'!Z21^2</f>
        <v>0.0005518283145979694</v>
      </c>
      <c r="O21">
        <f>+'Th 1sigma '!Z21^2</f>
        <v>17.77649656469311</v>
      </c>
      <c r="P21">
        <f>+'U 1sigma'!Z21^2</f>
        <v>16.76263475903915</v>
      </c>
      <c r="Q21">
        <f>+'Pb 1sigma'!AD21^2</f>
        <v>73.72434654313348</v>
      </c>
      <c r="R21" s="174">
        <f t="shared" si="1"/>
        <v>10.40500022562135</v>
      </c>
    </row>
    <row r="22" spans="1:18" ht="12.75">
      <c r="A22" s="4"/>
      <c r="B22" s="4"/>
      <c r="C22" s="4"/>
      <c r="D22" s="9" t="str">
        <f>'All data '!D22</f>
        <v>arr96114a-1tr-4</v>
      </c>
      <c r="E22" s="15">
        <f>'All data '!O22</f>
        <v>1427.5302357186977</v>
      </c>
      <c r="F22" s="177">
        <f t="shared" si="2"/>
        <v>13.23707240849576</v>
      </c>
      <c r="G22" s="177">
        <f t="shared" si="3"/>
        <v>13.218986939796999</v>
      </c>
      <c r="H22" s="15"/>
      <c r="I22">
        <f>+'Y 1sigma'!AD22^2</f>
        <v>0.0011705810023929855</v>
      </c>
      <c r="J22">
        <f>+'Th 1sigma '!AD22^2</f>
        <v>12.714186081825531</v>
      </c>
      <c r="K22">
        <f>+'U 1sigma'!AD22^2</f>
        <v>45.164328514131505</v>
      </c>
      <c r="L22">
        <f>+'Pb 1sigma'!Z22^2</f>
        <v>117.34040077080029</v>
      </c>
      <c r="M22" s="174">
        <f t="shared" si="0"/>
        <v>13.23707240849576</v>
      </c>
      <c r="N22">
        <f>+'Y 1sigma'!Z22^2</f>
        <v>0.0011706470599266612</v>
      </c>
      <c r="O22">
        <f>+'Th 1sigma '!Z22^2</f>
        <v>12.601276659597847</v>
      </c>
      <c r="P22">
        <f>+'U 1sigma'!Z22^2</f>
        <v>44.29536185751398</v>
      </c>
      <c r="Q22">
        <f>+'Pb 1sigma'!AD22^2</f>
        <v>117.84380655035187</v>
      </c>
      <c r="R22" s="174">
        <f t="shared" si="1"/>
        <v>13.218986939796999</v>
      </c>
    </row>
    <row r="23" spans="1:18" ht="12.75">
      <c r="A23" s="4"/>
      <c r="B23" s="4"/>
      <c r="C23" s="4"/>
      <c r="D23" s="9" t="str">
        <f>'All data '!D23</f>
        <v>arr96114a-1tr-7</v>
      </c>
      <c r="E23" s="15">
        <f>'All data '!O23</f>
        <v>1527.1116278678098</v>
      </c>
      <c r="F23" s="177">
        <f t="shared" si="2"/>
        <v>15.767906517258739</v>
      </c>
      <c r="G23" s="177">
        <f t="shared" si="3"/>
        <v>15.738572688007709</v>
      </c>
      <c r="H23" s="15"/>
      <c r="I23">
        <f>+'Y 1sigma'!AD23^2</f>
        <v>0.0015030898613519518</v>
      </c>
      <c r="J23">
        <f>+'Th 1sigma '!AD23^2</f>
        <v>18.391405163705095</v>
      </c>
      <c r="K23">
        <f>+'U 1sigma'!AD23^2</f>
        <v>69.89659153999699</v>
      </c>
      <c r="L23">
        <f>+'Pb 1sigma'!Z23^2</f>
        <v>160.3373761434472</v>
      </c>
      <c r="M23" s="174">
        <f t="shared" si="0"/>
        <v>15.767906517258739</v>
      </c>
      <c r="N23">
        <f>+'Y 1sigma'!Z23^2</f>
        <v>0.001503120934580685</v>
      </c>
      <c r="O23">
        <f>+'Th 1sigma '!Z23^2</f>
        <v>18.210105859389234</v>
      </c>
      <c r="P23">
        <f>+'U 1sigma'!Z23^2</f>
        <v>68.33088025581021</v>
      </c>
      <c r="Q23">
        <f>+'Pb 1sigma'!AD23^2</f>
        <v>161.16018101956817</v>
      </c>
      <c r="R23" s="174">
        <f t="shared" si="1"/>
        <v>15.738572688007709</v>
      </c>
    </row>
    <row r="24" spans="1:18" ht="12.75">
      <c r="A24" s="4"/>
      <c r="B24" s="4"/>
      <c r="C24" s="4"/>
      <c r="D24" s="9" t="str">
        <f>'All data '!D24</f>
        <v>arr96114a-1tr-8</v>
      </c>
      <c r="E24" s="15">
        <f>'All data '!O24</f>
        <v>1424.3526106534482</v>
      </c>
      <c r="F24" s="177">
        <f t="shared" si="2"/>
        <v>12.730815581415683</v>
      </c>
      <c r="G24" s="177">
        <f t="shared" si="3"/>
        <v>12.714160677410275</v>
      </c>
      <c r="H24" s="15"/>
      <c r="I24">
        <f>+'Y 1sigma'!AD24^2</f>
        <v>0.0010985881903197434</v>
      </c>
      <c r="J24">
        <f>+'Th 1sigma '!AD24^2</f>
        <v>11.932616836387117</v>
      </c>
      <c r="K24">
        <f>+'U 1sigma'!AD24^2</f>
        <v>41.518074421075696</v>
      </c>
      <c r="L24">
        <f>+'Pb 1sigma'!Z24^2</f>
        <v>108.62187552236323</v>
      </c>
      <c r="M24" s="174">
        <f t="shared" si="0"/>
        <v>12.730815581415683</v>
      </c>
      <c r="N24">
        <f>+'Y 1sigma'!Z24^2</f>
        <v>0.001098623544836274</v>
      </c>
      <c r="O24">
        <f>+'Th 1sigma '!Z24^2</f>
        <v>11.829643179786082</v>
      </c>
      <c r="P24">
        <f>+'U 1sigma'!Z24^2</f>
        <v>40.74996668514778</v>
      </c>
      <c r="Q24">
        <f>+'Pb 1sigma'!AD24^2</f>
        <v>109.069173242527</v>
      </c>
      <c r="R24" s="174">
        <f t="shared" si="1"/>
        <v>12.714160677410275</v>
      </c>
    </row>
    <row r="25" spans="1:18" ht="12.75">
      <c r="A25" s="4"/>
      <c r="B25" s="4"/>
      <c r="C25" s="4"/>
      <c r="D25" s="9" t="str">
        <f>'All data '!D25</f>
        <v>arr96114a-1tr-9</v>
      </c>
      <c r="E25" s="15">
        <f>'All data '!O25</f>
        <v>1431.5081617542671</v>
      </c>
      <c r="F25" s="177">
        <f t="shared" si="2"/>
        <v>12.988604805034482</v>
      </c>
      <c r="G25" s="177">
        <f t="shared" si="3"/>
        <v>12.970481532378969</v>
      </c>
      <c r="H25" s="15"/>
      <c r="I25">
        <f>+'Y 1sigma'!AD25^2</f>
        <v>0.0010263172570242113</v>
      </c>
      <c r="J25">
        <f>+'Th 1sigma '!AD25^2</f>
        <v>13.149021763115616</v>
      </c>
      <c r="K25">
        <f>+'U 1sigma'!AD25^2</f>
        <v>43.109944170196464</v>
      </c>
      <c r="L25">
        <f>+'Pb 1sigma'!Z25^2</f>
        <v>112.44386253079573</v>
      </c>
      <c r="M25" s="174">
        <f t="shared" si="0"/>
        <v>12.988604805034482</v>
      </c>
      <c r="N25">
        <f>+'Y 1sigma'!Z25^2</f>
        <v>0.001026343492278621</v>
      </c>
      <c r="O25">
        <f>+'Th 1sigma '!Z25^2</f>
        <v>13.030162479343756</v>
      </c>
      <c r="P25">
        <f>+'U 1sigma'!Z25^2</f>
        <v>42.298496332741465</v>
      </c>
      <c r="Q25">
        <f>+'Pb 1sigma'!AD25^2</f>
        <v>112.9037060262064</v>
      </c>
      <c r="R25" s="174">
        <f t="shared" si="1"/>
        <v>12.970481532378969</v>
      </c>
    </row>
    <row r="26" spans="1:18" ht="12.75">
      <c r="A26" s="4"/>
      <c r="B26" s="4"/>
      <c r="C26" s="4"/>
      <c r="D26" s="9" t="str">
        <f>'All data '!D26</f>
        <v>arr96114a-1tr-14</v>
      </c>
      <c r="E26" s="15">
        <f>'All data '!O26</f>
        <v>1479.7257688104066</v>
      </c>
      <c r="F26" s="177">
        <f t="shared" si="2"/>
        <v>14.292781190164048</v>
      </c>
      <c r="G26" s="177">
        <f t="shared" si="3"/>
        <v>14.270362602694332</v>
      </c>
      <c r="H26" s="15"/>
      <c r="I26">
        <f>+'Y 1sigma'!AD26^2</f>
        <v>0.0012632451509113503</v>
      </c>
      <c r="J26">
        <f>+'Th 1sigma '!AD26^2</f>
        <v>14.673327097908084</v>
      </c>
      <c r="K26">
        <f>+'U 1sigma'!AD26^2</f>
        <v>55.37911456253864</v>
      </c>
      <c r="L26">
        <f>+'Pb 1sigma'!Z26^2</f>
        <v>134.2298892443096</v>
      </c>
      <c r="M26" s="174">
        <f t="shared" si="0"/>
        <v>14.292781190164048</v>
      </c>
      <c r="N26">
        <f>+'Y 1sigma'!Z26^2</f>
        <v>0.001263256607885647</v>
      </c>
      <c r="O26">
        <f>+'Th 1sigma '!Z26^2</f>
        <v>14.539401267932325</v>
      </c>
      <c r="P26">
        <f>+'U 1sigma'!Z26^2</f>
        <v>54.241850585848205</v>
      </c>
      <c r="Q26">
        <f>+'Pb 1sigma'!AD26^2</f>
        <v>134.86073370198855</v>
      </c>
      <c r="R26" s="174">
        <f t="shared" si="1"/>
        <v>14.270362602694332</v>
      </c>
    </row>
    <row r="27" spans="1:18" ht="12.75">
      <c r="A27" s="4"/>
      <c r="B27" s="4"/>
      <c r="C27" s="4"/>
      <c r="D27" s="9" t="str">
        <f>'All data '!D27</f>
        <v>arr96114a-1tr-15</v>
      </c>
      <c r="E27" s="15">
        <f>'All data '!O27</f>
        <v>1485.9022652034344</v>
      </c>
      <c r="F27" s="177">
        <f t="shared" si="2"/>
        <v>14.027922122284183</v>
      </c>
      <c r="G27" s="177">
        <f t="shared" si="3"/>
        <v>14.006198274540079</v>
      </c>
      <c r="H27" s="15"/>
      <c r="I27">
        <f>+'Y 1sigma'!AD27^2</f>
        <v>0.0011230573317062306</v>
      </c>
      <c r="J27">
        <f>+'Th 1sigma '!AD27^2</f>
        <v>15.287191297435953</v>
      </c>
      <c r="K27">
        <f>+'U 1sigma'!AD27^2</f>
        <v>52.23397489144868</v>
      </c>
      <c r="L27">
        <f>+'Pb 1sigma'!Z27^2</f>
        <v>129.26030982265362</v>
      </c>
      <c r="M27" s="174">
        <f t="shared" si="0"/>
        <v>14.027922122284183</v>
      </c>
      <c r="N27">
        <f>+'Y 1sigma'!Z27^2</f>
        <v>0.001123055039638648</v>
      </c>
      <c r="O27">
        <f>+'Th 1sigma '!Z27^2</f>
        <v>15.144682151691175</v>
      </c>
      <c r="P27">
        <f>+'U 1sigma'!Z27^2</f>
        <v>51.19077973877417</v>
      </c>
      <c r="Q27">
        <f>+'Pb 1sigma'!AD27^2</f>
        <v>129.83700516022452</v>
      </c>
      <c r="R27" s="174">
        <f t="shared" si="1"/>
        <v>14.006198274540079</v>
      </c>
    </row>
    <row r="28" spans="1:18" ht="12.75">
      <c r="A28" s="4"/>
      <c r="B28" s="4"/>
      <c r="C28" s="4"/>
      <c r="D28" s="9" t="str">
        <f>'All data '!D28</f>
        <v>arr96114a-1tr-16</v>
      </c>
      <c r="E28" s="15">
        <f>'All data '!O28</f>
        <v>1431.1248649609556</v>
      </c>
      <c r="F28" s="177">
        <f t="shared" si="2"/>
        <v>12.32014978952909</v>
      </c>
      <c r="G28" s="177">
        <f t="shared" si="3"/>
        <v>12.303341641215905</v>
      </c>
      <c r="H28" s="15"/>
      <c r="I28">
        <f>+'Y 1sigma'!AD28^2</f>
        <v>0.0008487454127526536</v>
      </c>
      <c r="J28">
        <f>+'Th 1sigma '!AD28^2</f>
        <v>13.887147911407737</v>
      </c>
      <c r="K28">
        <f>+'U 1sigma'!AD28^2</f>
        <v>36.956026835588354</v>
      </c>
      <c r="L28">
        <f>+'Pb 1sigma'!Z28^2</f>
        <v>100.94206734402485</v>
      </c>
      <c r="M28" s="174">
        <f t="shared" si="0"/>
        <v>12.32014978952909</v>
      </c>
      <c r="N28">
        <f>+'Y 1sigma'!Z28^2</f>
        <v>0.0008487725531465282</v>
      </c>
      <c r="O28">
        <f>+'Th 1sigma '!Z28^2</f>
        <v>13.756899889666045</v>
      </c>
      <c r="P28">
        <f>+'U 1sigma'!Z28^2</f>
        <v>36.30587872327684</v>
      </c>
      <c r="Q28">
        <f>+'Pb 1sigma'!AD28^2</f>
        <v>101.30858815498122</v>
      </c>
      <c r="R28" s="174">
        <f t="shared" si="1"/>
        <v>12.303341641215905</v>
      </c>
    </row>
    <row r="29" spans="1:18" ht="12.75">
      <c r="A29" s="4"/>
      <c r="B29" s="4"/>
      <c r="C29" s="4"/>
      <c r="D29" s="9" t="str">
        <f>'All data '!D29</f>
        <v>arr96114a-1tr-17</v>
      </c>
      <c r="E29" s="15">
        <f>'All data '!O29</f>
        <v>1421.73734079507</v>
      </c>
      <c r="F29" s="177">
        <f t="shared" si="2"/>
        <v>12.359526429421303</v>
      </c>
      <c r="G29" s="177">
        <f t="shared" si="3"/>
        <v>12.343097053212054</v>
      </c>
      <c r="H29" s="15"/>
      <c r="I29">
        <f>+'Y 1sigma'!AD29^2</f>
        <v>0.0009150099170597721</v>
      </c>
      <c r="J29">
        <f>+'Th 1sigma '!AD29^2</f>
        <v>12.645706085622384</v>
      </c>
      <c r="K29">
        <f>+'U 1sigma'!AD29^2</f>
        <v>38.12097781905324</v>
      </c>
      <c r="L29">
        <f>+'Pb 1sigma'!Z29^2</f>
        <v>101.99029464497102</v>
      </c>
      <c r="M29" s="174">
        <f t="shared" si="0"/>
        <v>12.359526429421303</v>
      </c>
      <c r="N29">
        <f>+'Y 1sigma'!Z29^2</f>
        <v>0.0009149793111451121</v>
      </c>
      <c r="O29">
        <f>+'Th 1sigma '!Z29^2</f>
        <v>12.532374942034084</v>
      </c>
      <c r="P29">
        <f>+'U 1sigma'!Z29^2</f>
        <v>37.439662826881786</v>
      </c>
      <c r="Q29">
        <f>+'Pb 1sigma'!AD29^2</f>
        <v>102.37909211678507</v>
      </c>
      <c r="R29" s="174">
        <f t="shared" si="1"/>
        <v>12.343097053212054</v>
      </c>
    </row>
    <row r="30" spans="1:18" ht="12.75">
      <c r="A30" s="4"/>
      <c r="B30" s="4"/>
      <c r="C30" s="4"/>
      <c r="D30" s="9" t="str">
        <f>'All data '!D30</f>
        <v>arr96114a-1tr-18</v>
      </c>
      <c r="E30" s="15">
        <f>'All data '!O30</f>
        <v>1412.7335574859808</v>
      </c>
      <c r="F30" s="177">
        <f t="shared" si="2"/>
        <v>11.462970208710082</v>
      </c>
      <c r="G30" s="177">
        <f t="shared" si="3"/>
        <v>11.44679762302254</v>
      </c>
      <c r="H30" s="15"/>
      <c r="I30">
        <f>+'Y 1sigma'!AD30^2</f>
        <v>0.0007334818813279003</v>
      </c>
      <c r="J30">
        <f>+'Th 1sigma '!AD30^2</f>
        <v>15.899064373272342</v>
      </c>
      <c r="K30">
        <f>+'U 1sigma'!AD30^2</f>
        <v>28.71077530075834</v>
      </c>
      <c r="L30">
        <f>+'Pb 1sigma'!Z30^2</f>
        <v>86.78911284986285</v>
      </c>
      <c r="M30" s="174">
        <f t="shared" si="0"/>
        <v>11.462970208710082</v>
      </c>
      <c r="N30">
        <f>+'Y 1sigma'!Z30^2</f>
        <v>0.0007334898785941947</v>
      </c>
      <c r="O30">
        <f>+'Th 1sigma '!Z30^2</f>
        <v>15.734278617115674</v>
      </c>
      <c r="P30">
        <f>+'U 1sigma'!Z30^2</f>
        <v>28.25242413218092</v>
      </c>
      <c r="Q30">
        <f>+'Pb 1sigma'!AD30^2</f>
        <v>87.0417395832593</v>
      </c>
      <c r="R30" s="174">
        <f t="shared" si="1"/>
        <v>11.44679762302254</v>
      </c>
    </row>
    <row r="31" spans="1:18" ht="12.75">
      <c r="A31" s="4"/>
      <c r="B31" s="4"/>
      <c r="C31" s="4"/>
      <c r="D31" s="9" t="str">
        <f>'All data '!D31</f>
        <v>arr96114a-1tr-19</v>
      </c>
      <c r="E31" s="15">
        <f>'All data '!O31</f>
        <v>1418.9814657074069</v>
      </c>
      <c r="F31" s="177">
        <f t="shared" si="2"/>
        <v>12.006953736303004</v>
      </c>
      <c r="G31" s="177">
        <f t="shared" si="3"/>
        <v>11.990977145484605</v>
      </c>
      <c r="H31" s="15"/>
      <c r="I31">
        <f>+'Y 1sigma'!AD31^2</f>
        <v>0.0008426136914405352</v>
      </c>
      <c r="J31">
        <f>+'Th 1sigma '!AD31^2</f>
        <v>13.120506719575657</v>
      </c>
      <c r="K31">
        <f>+'U 1sigma'!AD31^2</f>
        <v>34.95240912246448</v>
      </c>
      <c r="L31">
        <f>+'Pb 1sigma'!Z31^2</f>
        <v>96.09317956998905</v>
      </c>
      <c r="M31" s="174">
        <f t="shared" si="0"/>
        <v>12.006953736303004</v>
      </c>
      <c r="N31">
        <f>+'Y 1sigma'!Z31^2</f>
        <v>0.0008425965094382244</v>
      </c>
      <c r="O31">
        <f>+'Th 1sigma '!Z31^2</f>
        <v>12.999733324798566</v>
      </c>
      <c r="P31">
        <f>+'U 1sigma'!Z31^2</f>
        <v>34.34960564370828</v>
      </c>
      <c r="Q31">
        <f>+'Pb 1sigma'!AD31^2</f>
        <v>96.43335133851784</v>
      </c>
      <c r="R31" s="174">
        <f t="shared" si="1"/>
        <v>11.990977145484605</v>
      </c>
    </row>
    <row r="32" spans="1:18" ht="12.75">
      <c r="A32" s="4"/>
      <c r="B32" s="4"/>
      <c r="C32" s="4"/>
      <c r="D32" s="9" t="str">
        <f>'All data '!D32</f>
        <v>arr96114a-1tr-20</v>
      </c>
      <c r="E32" s="15">
        <f>'All data '!O32</f>
        <v>1415.894301460054</v>
      </c>
      <c r="F32" s="177">
        <f t="shared" si="2"/>
        <v>13.24113886774377</v>
      </c>
      <c r="G32" s="177">
        <f t="shared" si="3"/>
        <v>13.221815271016322</v>
      </c>
      <c r="H32" s="15"/>
      <c r="I32">
        <f>+'Y 1sigma'!AD32^2</f>
        <v>0.0011138958489489102</v>
      </c>
      <c r="J32">
        <f>+'Th 1sigma '!AD32^2</f>
        <v>16.00625204550198</v>
      </c>
      <c r="K32">
        <f>+'U 1sigma'!AD32^2</f>
        <v>41.789370238856385</v>
      </c>
      <c r="L32">
        <f>+'Pb 1sigma'!Z32^2</f>
        <v>117.53102233466745</v>
      </c>
      <c r="M32" s="174">
        <f t="shared" si="0"/>
        <v>13.24113886774377</v>
      </c>
      <c r="N32">
        <f>+'Y 1sigma'!Z32^2</f>
        <v>0.0011138782797523242</v>
      </c>
      <c r="O32">
        <f>+'Th 1sigma '!Z32^2</f>
        <v>15.842463483687164</v>
      </c>
      <c r="P32">
        <f>+'U 1sigma'!Z32^2</f>
        <v>40.99747897683267</v>
      </c>
      <c r="Q32">
        <f>+'Pb 1sigma'!AD32^2</f>
        <v>117.97534272208081</v>
      </c>
      <c r="R32" s="174">
        <f t="shared" si="1"/>
        <v>13.221815271016322</v>
      </c>
    </row>
    <row r="33" spans="1:18" ht="12.75">
      <c r="A33" s="4"/>
      <c r="B33" s="4"/>
      <c r="C33" s="4"/>
      <c r="D33" s="9" t="str">
        <f>'All data '!D33</f>
        <v>arr96114a-1tr-5</v>
      </c>
      <c r="E33" s="15">
        <f>'All data '!O33</f>
        <v>1416.4412370619707</v>
      </c>
      <c r="F33" s="177">
        <f t="shared" si="2"/>
        <v>14.87340402822361</v>
      </c>
      <c r="G33" s="177">
        <f t="shared" si="3"/>
        <v>14.850231424989648</v>
      </c>
      <c r="H33" s="15"/>
      <c r="I33">
        <f>+'Y 1sigma'!AD33^2</f>
        <v>0.001513841746030167</v>
      </c>
      <c r="J33">
        <f>+'Th 1sigma '!AD33^2</f>
        <v>15.887168727149929</v>
      </c>
      <c r="K33">
        <f>+'U 1sigma'!AD33^2</f>
        <v>56.62211666973902</v>
      </c>
      <c r="L33">
        <f>+'Pb 1sigma'!Z33^2</f>
        <v>148.70734814814338</v>
      </c>
      <c r="M33" s="174">
        <f t="shared" si="0"/>
        <v>14.87340402822361</v>
      </c>
      <c r="N33">
        <f>+'Y 1sigma'!Z33^2</f>
        <v>0.0015139145980950684</v>
      </c>
      <c r="O33">
        <f>+'Th 1sigma '!Z33^2</f>
        <v>15.727611029137794</v>
      </c>
      <c r="P33">
        <f>+'U 1sigma'!Z33^2</f>
        <v>55.39194880264232</v>
      </c>
      <c r="Q33">
        <f>+'Pb 1sigma'!AD33^2</f>
        <v>149.4082996293719</v>
      </c>
      <c r="R33" s="174">
        <f t="shared" si="1"/>
        <v>14.850231424989648</v>
      </c>
    </row>
    <row r="34" spans="1:18" ht="12.75">
      <c r="A34" s="4"/>
      <c r="B34" s="4"/>
      <c r="C34" s="4"/>
      <c r="D34" s="11" t="str">
        <f>'All data '!D34</f>
        <v>arr96114a-1tr-6</v>
      </c>
      <c r="E34" s="15">
        <f>'All data '!O34</f>
        <v>1407.0277747795546</v>
      </c>
      <c r="F34" s="177">
        <f t="shared" si="2"/>
        <v>11.704855840057595</v>
      </c>
      <c r="G34" s="177">
        <f t="shared" si="3"/>
        <v>11.68884438898705</v>
      </c>
      <c r="H34" s="15"/>
      <c r="I34">
        <f>+'Y 1sigma'!AD34^2</f>
        <v>0.0007571366193803509</v>
      </c>
      <c r="J34">
        <f>+'Th 1sigma '!AD34^2</f>
        <v>14.556541260020648</v>
      </c>
      <c r="K34">
        <f>+'U 1sigma'!AD34^2</f>
        <v>31.371753555948466</v>
      </c>
      <c r="L34">
        <f>+'Pb 1sigma'!Z34^2</f>
        <v>91.07459828394192</v>
      </c>
      <c r="M34" s="174">
        <f t="shared" si="0"/>
        <v>11.704855840057595</v>
      </c>
      <c r="N34">
        <f>+'Y 1sigma'!Z34^2</f>
        <v>0.0007571836800673616</v>
      </c>
      <c r="O34">
        <f>+'Th 1sigma '!Z34^2</f>
        <v>14.412702438424715</v>
      </c>
      <c r="P34">
        <f>+'U 1sigma'!Z34^2</f>
        <v>30.850396017921906</v>
      </c>
      <c r="Q34">
        <f>+'Pb 1sigma'!AD34^2</f>
        <v>91.36522750992734</v>
      </c>
      <c r="R34" s="174">
        <f t="shared" si="1"/>
        <v>11.68884438898705</v>
      </c>
    </row>
    <row r="35" spans="1:18" ht="12.75">
      <c r="A35" s="4"/>
      <c r="B35" s="4"/>
      <c r="C35" s="4"/>
      <c r="D35" s="11">
        <f>'All data '!D35</f>
        <v>0</v>
      </c>
      <c r="E35" s="15">
        <f>'All data '!O35</f>
        <v>0</v>
      </c>
      <c r="F35" s="177">
        <f t="shared" si="2"/>
        <v>0</v>
      </c>
      <c r="G35" s="177">
        <f t="shared" si="3"/>
        <v>0</v>
      </c>
      <c r="H35" s="15"/>
      <c r="I35">
        <f>+'Y 1sigma'!AD35^2</f>
        <v>0</v>
      </c>
      <c r="J35">
        <f>+'Th 1sigma '!AD35^2</f>
        <v>0</v>
      </c>
      <c r="K35">
        <f>+'U 1sigma'!AD35^2</f>
        <v>0</v>
      </c>
      <c r="L35">
        <f>+'Pb 1sigma'!Z35^2</f>
        <v>0</v>
      </c>
      <c r="M35" s="174">
        <f t="shared" si="0"/>
        <v>0</v>
      </c>
      <c r="N35">
        <f>+'Y 1sigma'!Z35^2</f>
        <v>0</v>
      </c>
      <c r="O35">
        <f>+'Th 1sigma '!Z35^2</f>
        <v>0</v>
      </c>
      <c r="P35">
        <f>+'U 1sigma'!Z35^2</f>
        <v>0</v>
      </c>
      <c r="Q35">
        <f>+'Pb 1sigma'!AD35^2</f>
        <v>0</v>
      </c>
      <c r="R35" s="174">
        <f t="shared" si="1"/>
        <v>0</v>
      </c>
    </row>
    <row r="36" spans="1:18" ht="12.75">
      <c r="A36" s="4"/>
      <c r="B36" s="4"/>
      <c r="C36" s="4"/>
      <c r="D36" s="11" t="str">
        <f>'All data '!D36</f>
        <v>arr96114a-3tr-15</v>
      </c>
      <c r="E36" s="15">
        <f>'All data '!O36</f>
        <v>1400.6549312510792</v>
      </c>
      <c r="F36" s="177">
        <f t="shared" si="2"/>
        <v>10.500293329900792</v>
      </c>
      <c r="G36" s="177">
        <f t="shared" si="3"/>
        <v>10.483722985412331</v>
      </c>
      <c r="H36" s="15"/>
      <c r="I36">
        <f>+'Y 1sigma'!AD36^2</f>
        <v>0.0005875306493463735</v>
      </c>
      <c r="J36">
        <f>+'Th 1sigma '!AD36^2</f>
        <v>19.064484699022128</v>
      </c>
      <c r="K36">
        <f>+'U 1sigma'!AD36^2</f>
        <v>19.984521482518254</v>
      </c>
      <c r="L36">
        <f>+'Pb 1sigma'!Z36^2</f>
        <v>71.20656630176933</v>
      </c>
      <c r="M36" s="174">
        <f t="shared" si="0"/>
        <v>10.500293329900792</v>
      </c>
      <c r="N36">
        <f>+'Y 1sigma'!Z36^2</f>
        <v>0.0005875382814879831</v>
      </c>
      <c r="O36">
        <f>+'Th 1sigma '!Z36^2</f>
        <v>18.841141432514775</v>
      </c>
      <c r="P36">
        <f>+'U 1sigma'!Z36^2</f>
        <v>19.71030330919879</v>
      </c>
      <c r="Q36">
        <f>+'Pb 1sigma'!AD36^2</f>
        <v>71.35641535486782</v>
      </c>
      <c r="R36" s="174">
        <f t="shared" si="1"/>
        <v>10.483722985412331</v>
      </c>
    </row>
    <row r="37" spans="1:18" ht="12.75">
      <c r="A37" s="4"/>
      <c r="B37" s="4"/>
      <c r="C37" s="4"/>
      <c r="D37" s="11" t="str">
        <f>'All data '!D37</f>
        <v>arr96114a-3tr-16</v>
      </c>
      <c r="E37" s="15">
        <f>'All data '!O37</f>
        <v>1411.576517360521</v>
      </c>
      <c r="F37" s="177">
        <f t="shared" si="2"/>
        <v>11.14327236233511</v>
      </c>
      <c r="G37" s="177">
        <f t="shared" si="3"/>
        <v>11.125051492997686</v>
      </c>
      <c r="H37" s="15"/>
      <c r="I37">
        <f>+'Y 1sigma'!AD37^2</f>
        <v>0.0006823943661003975</v>
      </c>
      <c r="J37">
        <f>+'Th 1sigma '!AD37^2</f>
        <v>20.21339187433347</v>
      </c>
      <c r="K37">
        <f>+'U 1sigma'!AD37^2</f>
        <v>23.50616251507025</v>
      </c>
      <c r="L37">
        <f>+'Pb 1sigma'!Z37^2</f>
        <v>80.45228215741172</v>
      </c>
      <c r="M37" s="174">
        <f t="shared" si="0"/>
        <v>11.14327236233511</v>
      </c>
      <c r="N37">
        <f>+'Y 1sigma'!Z37^2</f>
        <v>0.0006824044180475518</v>
      </c>
      <c r="O37">
        <f>+'Th 1sigma '!Z37^2</f>
        <v>19.971907343170326</v>
      </c>
      <c r="P37">
        <f>+'U 1sigma'!Z37^2</f>
        <v>23.1593754842465</v>
      </c>
      <c r="Q37">
        <f>+'Pb 1sigma'!AD37^2</f>
        <v>80.6348054900152</v>
      </c>
      <c r="R37" s="174">
        <f t="shared" si="1"/>
        <v>11.125051492997686</v>
      </c>
    </row>
    <row r="38" spans="1:18" ht="12.75">
      <c r="A38" s="4"/>
      <c r="B38" s="4"/>
      <c r="C38" s="4"/>
      <c r="D38" s="11" t="str">
        <f>'All data '!D38</f>
        <v>arr96114a-3tr-5</v>
      </c>
      <c r="E38" s="15">
        <f>'All data '!O38</f>
        <v>1428.0528833719761</v>
      </c>
      <c r="F38" s="177">
        <f t="shared" si="2"/>
        <v>12.79285906544393</v>
      </c>
      <c r="G38" s="177">
        <f t="shared" si="3"/>
        <v>12.768719385568655</v>
      </c>
      <c r="H38" s="15"/>
      <c r="I38">
        <f>+'Y 1sigma'!AD38^2</f>
        <v>0.0010404381298469122</v>
      </c>
      <c r="J38">
        <f>+'Th 1sigma '!AD38^2</f>
        <v>23.944327301865023</v>
      </c>
      <c r="K38">
        <f>+'U 1sigma'!AD38^2</f>
        <v>33.72908369207867</v>
      </c>
      <c r="L38">
        <f>+'Pb 1sigma'!Z38^2</f>
        <v>105.98279163623742</v>
      </c>
      <c r="M38" s="174">
        <f t="shared" si="0"/>
        <v>12.79285906544393</v>
      </c>
      <c r="N38">
        <f>+'Y 1sigma'!Z38^2</f>
        <v>0.0010404462415957417</v>
      </c>
      <c r="O38">
        <f>+'Th 1sigma '!Z38^2</f>
        <v>23.637244785099316</v>
      </c>
      <c r="P38">
        <f>+'U 1sigma'!Z38^2</f>
        <v>33.140618778063455</v>
      </c>
      <c r="Q38">
        <f>+'Pb 1sigma'!AD38^2</f>
        <v>106.2612907379924</v>
      </c>
      <c r="R38" s="174">
        <f t="shared" si="1"/>
        <v>12.768719385568655</v>
      </c>
    </row>
    <row r="39" spans="1:18" ht="12.75">
      <c r="A39" s="4"/>
      <c r="B39" s="4"/>
      <c r="C39" s="4"/>
      <c r="D39" s="11" t="str">
        <f>'All data '!D39</f>
        <v>arr96114a-3tr-6</v>
      </c>
      <c r="E39" s="15">
        <f>'All data '!O39</f>
        <v>1403.3098246218353</v>
      </c>
      <c r="F39" s="177">
        <f t="shared" si="2"/>
        <v>12.122785659645873</v>
      </c>
      <c r="G39" s="177">
        <f t="shared" si="3"/>
        <v>12.102316575454266</v>
      </c>
      <c r="H39" s="15"/>
      <c r="I39">
        <f>+'Y 1sigma'!AD39^2</f>
        <v>0.0009231413636175502</v>
      </c>
      <c r="J39">
        <f>+'Th 1sigma '!AD39^2</f>
        <v>20.387622673007773</v>
      </c>
      <c r="K39">
        <f>+'U 1sigma'!AD39^2</f>
        <v>30.388123945508358</v>
      </c>
      <c r="L39">
        <f>+'Pb 1sigma'!Z39^2</f>
        <v>96.18526238983587</v>
      </c>
      <c r="M39" s="174">
        <f t="shared" si="0"/>
        <v>12.122785659645873</v>
      </c>
      <c r="N39">
        <f>+'Y 1sigma'!Z39^2</f>
        <v>0.0009231493560561269</v>
      </c>
      <c r="O39">
        <f>+'Th 1sigma '!Z39^2</f>
        <v>20.14325080865855</v>
      </c>
      <c r="P39">
        <f>+'U 1sigma'!Z39^2</f>
        <v>29.879732604931604</v>
      </c>
      <c r="Q39">
        <f>+'Pb 1sigma'!AD39^2</f>
        <v>96.44215992956886</v>
      </c>
      <c r="R39" s="174">
        <f t="shared" si="1"/>
        <v>12.102316575454266</v>
      </c>
    </row>
    <row r="40" spans="1:18" ht="12.75">
      <c r="A40" s="4"/>
      <c r="B40" s="4"/>
      <c r="C40" s="4"/>
      <c r="D40" s="11" t="str">
        <f>'All data '!D40</f>
        <v>arr96114a-3tr-17</v>
      </c>
      <c r="E40" s="15">
        <f>'All data '!O40</f>
        <v>1403.0166307125728</v>
      </c>
      <c r="F40" s="177">
        <f t="shared" si="2"/>
        <v>13.004147248122367</v>
      </c>
      <c r="G40" s="177">
        <f t="shared" si="3"/>
        <v>12.980885706963436</v>
      </c>
      <c r="H40" s="15"/>
      <c r="I40">
        <f>+'Y 1sigma'!AD40^2</f>
        <v>0.0010477423463142192</v>
      </c>
      <c r="J40">
        <f>+'Th 1sigma '!AD40^2</f>
        <v>23.478399792051608</v>
      </c>
      <c r="K40">
        <f>+'U 1sigma'!AD40^2</f>
        <v>33.88980968570356</v>
      </c>
      <c r="L40">
        <f>+'Pb 1sigma'!Z40^2</f>
        <v>111.73858843074704</v>
      </c>
      <c r="M40" s="174">
        <f t="shared" si="0"/>
        <v>13.004147248122367</v>
      </c>
      <c r="N40">
        <f>+'Y 1sigma'!Z40^2</f>
        <v>0.001047748101027408</v>
      </c>
      <c r="O40">
        <f>+'Th 1sigma '!Z40^2</f>
        <v>23.174597573621412</v>
      </c>
      <c r="P40">
        <f>+'U 1sigma'!Z40^2</f>
        <v>33.28804107945613</v>
      </c>
      <c r="Q40">
        <f>+'Pb 1sigma'!AD40^2</f>
        <v>112.03970733606904</v>
      </c>
      <c r="R40" s="174">
        <f t="shared" si="1"/>
        <v>12.980885706963436</v>
      </c>
    </row>
    <row r="41" spans="1:18" ht="12.75">
      <c r="A41" s="4"/>
      <c r="B41" s="4"/>
      <c r="C41" s="4"/>
      <c r="D41" s="11" t="str">
        <f>'All data '!D41</f>
        <v>arr96114a-3tr-1</v>
      </c>
      <c r="E41" s="15">
        <f>'All data '!O41</f>
        <v>1392.8861640630294</v>
      </c>
      <c r="F41" s="177">
        <f t="shared" si="2"/>
        <v>9.545386763103286</v>
      </c>
      <c r="G41" s="177">
        <f t="shared" si="3"/>
        <v>9.530598188170886</v>
      </c>
      <c r="H41" s="15"/>
      <c r="I41">
        <f>+'Y 1sigma'!AD41^2</f>
        <v>0.00047072710174648244</v>
      </c>
      <c r="J41">
        <f>+'Th 1sigma '!AD41^2</f>
        <v>16.561043003796257</v>
      </c>
      <c r="K41">
        <f>+'U 1sigma'!AD41^2</f>
        <v>16.95184945000996</v>
      </c>
      <c r="L41">
        <f>+'Pb 1sigma'!Z41^2</f>
        <v>57.601045276319475</v>
      </c>
      <c r="M41" s="174">
        <f t="shared" si="0"/>
        <v>9.545386763103286</v>
      </c>
      <c r="N41">
        <f>+'Y 1sigma'!Z41^2</f>
        <v>0.0004707290604676804</v>
      </c>
      <c r="O41">
        <f>+'Th 1sigma '!Z41^2</f>
        <v>16.379780677691905</v>
      </c>
      <c r="P41">
        <f>+'U 1sigma'!Z41^2</f>
        <v>16.737168436707524</v>
      </c>
      <c r="Q41">
        <f>+'Pb 1sigma'!AD41^2</f>
        <v>57.71488198090629</v>
      </c>
      <c r="R41" s="174">
        <f t="shared" si="1"/>
        <v>9.530598188170886</v>
      </c>
    </row>
    <row r="42" spans="1:18" ht="12.75">
      <c r="A42" s="4"/>
      <c r="B42" s="4"/>
      <c r="C42" s="4"/>
      <c r="D42" s="11" t="str">
        <f>'All data '!D42</f>
        <v>arr96114a-3tr-2</v>
      </c>
      <c r="E42" s="15">
        <f>'All data '!O42</f>
        <v>1385.9505016332294</v>
      </c>
      <c r="F42" s="177">
        <f t="shared" si="2"/>
        <v>9.647984550191344</v>
      </c>
      <c r="G42" s="177">
        <f t="shared" si="3"/>
        <v>9.632856670676814</v>
      </c>
      <c r="H42" s="15"/>
      <c r="I42">
        <f>+'Y 1sigma'!AD42^2</f>
        <v>0.000495770568847865</v>
      </c>
      <c r="J42">
        <f>+'Th 1sigma '!AD42^2</f>
        <v>16.950771078006817</v>
      </c>
      <c r="K42">
        <f>+'U 1sigma'!AD42^2</f>
        <v>17.107517734785578</v>
      </c>
      <c r="L42">
        <f>+'Pb 1sigma'!Z42^2</f>
        <v>59.024821297369634</v>
      </c>
      <c r="M42" s="174">
        <f t="shared" si="0"/>
        <v>9.647984550191344</v>
      </c>
      <c r="N42">
        <f>+'Y 1sigma'!Z42^2</f>
        <v>0.0004957760767966993</v>
      </c>
      <c r="O42">
        <f>+'Th 1sigma '!Z42^2</f>
        <v>16.761813693192057</v>
      </c>
      <c r="P42">
        <f>+'U 1sigma'!Z42^2</f>
        <v>16.888645004743328</v>
      </c>
      <c r="Q42">
        <f>+'Pb 1sigma'!AD42^2</f>
        <v>59.140973163790605</v>
      </c>
      <c r="R42" s="174">
        <f t="shared" si="1"/>
        <v>9.632856670676814</v>
      </c>
    </row>
    <row r="43" spans="1:18" ht="12.75">
      <c r="A43" s="4"/>
      <c r="B43" s="4"/>
      <c r="C43" s="4"/>
      <c r="D43" s="11" t="str">
        <f>'All data '!D43</f>
        <v>arr96114a-3tr-9</v>
      </c>
      <c r="E43" s="15">
        <f>'All data '!O43</f>
        <v>1378.1686563016362</v>
      </c>
      <c r="F43" s="177">
        <f t="shared" si="2"/>
        <v>9.721249025994785</v>
      </c>
      <c r="G43" s="177">
        <f t="shared" si="3"/>
        <v>9.707284843047752</v>
      </c>
      <c r="H43" s="15"/>
      <c r="I43">
        <f>+'Y 1sigma'!AD43^2</f>
        <v>0.0004526713995299624</v>
      </c>
      <c r="J43">
        <f>+'Th 1sigma '!AD43^2</f>
        <v>16.582655576794743</v>
      </c>
      <c r="K43">
        <f>+'U 1sigma'!AD43^2</f>
        <v>16.62095666785858</v>
      </c>
      <c r="L43">
        <f>+'Pb 1sigma'!Z43^2</f>
        <v>61.298617709351724</v>
      </c>
      <c r="M43" s="174">
        <f t="shared" si="0"/>
        <v>9.721249025994785</v>
      </c>
      <c r="N43">
        <f>+'Y 1sigma'!Z43^2</f>
        <v>0.0004526753738076195</v>
      </c>
      <c r="O43">
        <f>+'Th 1sigma '!Z43^2</f>
        <v>16.39875965614861</v>
      </c>
      <c r="P43">
        <f>+'U 1sigma'!Z43^2</f>
        <v>16.410339465864418</v>
      </c>
      <c r="Q43">
        <f>+'Pb 1sigma'!AD43^2</f>
        <v>61.421827226677784</v>
      </c>
      <c r="R43" s="174">
        <f t="shared" si="1"/>
        <v>9.707284843047752</v>
      </c>
    </row>
    <row r="44" spans="1:18" ht="12.75">
      <c r="A44" s="4"/>
      <c r="B44" s="4"/>
      <c r="C44" s="4"/>
      <c r="D44" s="11" t="str">
        <f>'All data '!D44</f>
        <v>arr96114a-3tr-10</v>
      </c>
      <c r="E44" s="15">
        <f>'All data '!O44</f>
        <v>1381.0287315826229</v>
      </c>
      <c r="F44" s="177">
        <f t="shared" si="2"/>
        <v>9.882484976599613</v>
      </c>
      <c r="G44" s="177">
        <f t="shared" si="3"/>
        <v>9.867824094547087</v>
      </c>
      <c r="H44" s="15"/>
      <c r="I44">
        <f>+'Y 1sigma'!AD44^2</f>
        <v>0.00047592041651826477</v>
      </c>
      <c r="J44">
        <f>+'Th 1sigma '!AD44^2</f>
        <v>17.185618734357146</v>
      </c>
      <c r="K44">
        <f>+'U 1sigma'!AD44^2</f>
        <v>17.277560265481885</v>
      </c>
      <c r="L44">
        <f>+'Pb 1sigma'!Z44^2</f>
        <v>63.19985439246152</v>
      </c>
      <c r="M44" s="174">
        <f t="shared" si="0"/>
        <v>9.882484976599613</v>
      </c>
      <c r="N44">
        <f>+'Y 1sigma'!Z44^2</f>
        <v>0.0004759231140585093</v>
      </c>
      <c r="O44">
        <f>+'Th 1sigma '!Z44^2</f>
        <v>16.991812760475916</v>
      </c>
      <c r="P44">
        <f>+'U 1sigma'!Z44^2</f>
        <v>17.054541455815674</v>
      </c>
      <c r="Q44">
        <f>+'Pb 1sigma'!AD44^2</f>
        <v>63.32712222151841</v>
      </c>
      <c r="R44" s="174">
        <f t="shared" si="1"/>
        <v>9.867824094547087</v>
      </c>
    </row>
    <row r="45" spans="1:18" ht="12.75">
      <c r="A45" s="4"/>
      <c r="B45" s="4"/>
      <c r="C45" s="4"/>
      <c r="D45" s="11" t="str">
        <f>'All data '!D45</f>
        <v>arr96114a-3tr-11</v>
      </c>
      <c r="E45" s="15">
        <f>'All data '!O45</f>
        <v>1383.949951376761</v>
      </c>
      <c r="F45" s="177">
        <f t="shared" si="2"/>
        <v>9.725332734617679</v>
      </c>
      <c r="G45" s="177">
        <f t="shared" si="3"/>
        <v>9.711267271390847</v>
      </c>
      <c r="H45" s="15"/>
      <c r="I45">
        <f>+'Y 1sigma'!AD45^2</f>
        <v>0.00047888031196087</v>
      </c>
      <c r="J45">
        <f>+'Th 1sigma '!AD45^2</f>
        <v>16.485713734055246</v>
      </c>
      <c r="K45">
        <f>+'U 1sigma'!AD45^2</f>
        <v>16.961174664510835</v>
      </c>
      <c r="L45">
        <f>+'Pb 1sigma'!Z45^2</f>
        <v>61.13472952014812</v>
      </c>
      <c r="M45" s="174">
        <f t="shared" si="0"/>
        <v>9.725332734617679</v>
      </c>
      <c r="N45">
        <f>+'Y 1sigma'!Z45^2</f>
        <v>0.0004788912105742746</v>
      </c>
      <c r="O45">
        <f>+'Th 1sigma '!Z45^2</f>
        <v>16.30440469628923</v>
      </c>
      <c r="P45">
        <f>+'U 1sigma'!Z45^2</f>
        <v>16.745055343785783</v>
      </c>
      <c r="Q45">
        <f>+'Pb 1sigma'!AD45^2</f>
        <v>61.25877308510145</v>
      </c>
      <c r="R45" s="174">
        <f t="shared" si="1"/>
        <v>9.711267271390847</v>
      </c>
    </row>
    <row r="46" spans="1:18" ht="12.75">
      <c r="A46" s="4"/>
      <c r="B46" s="4"/>
      <c r="C46" s="4"/>
      <c r="D46" s="11" t="str">
        <f>'All data '!D46</f>
        <v>arr96114a-3tr-7</v>
      </c>
      <c r="E46" s="15">
        <f>'All data '!O46</f>
        <v>1354.0641865978262</v>
      </c>
      <c r="F46" s="177">
        <f t="shared" si="2"/>
        <v>6.975217057433011</v>
      </c>
      <c r="G46" s="177">
        <f t="shared" si="3"/>
        <v>6.958319186004485</v>
      </c>
      <c r="H46" s="15"/>
      <c r="I46">
        <f>+'Y 1sigma'!AD46^2</f>
        <v>0.00012776323004023749</v>
      </c>
      <c r="J46">
        <f>+'Th 1sigma '!AD46^2</f>
        <v>18.43544378068658</v>
      </c>
      <c r="K46">
        <f>+'U 1sigma'!AD46^2</f>
        <v>4.517210066561259</v>
      </c>
      <c r="L46">
        <f>+'Pb 1sigma'!Z46^2</f>
        <v>25.70087138782656</v>
      </c>
      <c r="M46" s="174">
        <f t="shared" si="0"/>
        <v>6.975217057433011</v>
      </c>
      <c r="N46">
        <f>+'Y 1sigma'!Z46^2</f>
        <v>0.0001277694457576966</v>
      </c>
      <c r="O46">
        <f>+'Th 1sigma '!Z46^2</f>
        <v>18.20919700448602</v>
      </c>
      <c r="P46">
        <f>+'U 1sigma'!Z46^2</f>
        <v>4.485940344909127</v>
      </c>
      <c r="Q46">
        <f>+'Pb 1sigma'!AD46^2</f>
        <v>25.722940775477216</v>
      </c>
      <c r="R46" s="174">
        <f t="shared" si="1"/>
        <v>6.958319186004485</v>
      </c>
    </row>
    <row r="47" spans="1:18" ht="12.75">
      <c r="A47" s="4"/>
      <c r="B47" s="4"/>
      <c r="C47" s="4"/>
      <c r="D47" s="11" t="str">
        <f>'All data '!D47</f>
        <v>arr96114a-3tr-8</v>
      </c>
      <c r="E47" s="15">
        <f>'All data '!O47</f>
        <v>1356.0852058134672</v>
      </c>
      <c r="F47" s="177">
        <f t="shared" si="2"/>
        <v>6.6370129548526275</v>
      </c>
      <c r="G47" s="177">
        <f t="shared" si="3"/>
        <v>6.619544980662682</v>
      </c>
      <c r="H47" s="15"/>
      <c r="I47">
        <f>+'Y 1sigma'!AD47^2</f>
        <v>9.631064294615578E-05</v>
      </c>
      <c r="J47">
        <f>+'Th 1sigma '!AD47^2</f>
        <v>18.45012934412798</v>
      </c>
      <c r="K47">
        <f>+'U 1sigma'!AD47^2</f>
        <v>3.5180289318781357</v>
      </c>
      <c r="L47">
        <f>+'Pb 1sigma'!Z47^2</f>
        <v>22.081686376232547</v>
      </c>
      <c r="M47" s="174">
        <f t="shared" si="0"/>
        <v>6.6370129548526275</v>
      </c>
      <c r="N47">
        <f>+'Y 1sigma'!Z47^2</f>
        <v>9.631603724243753E-05</v>
      </c>
      <c r="O47">
        <f>+'Th 1sigma '!Z47^2</f>
        <v>18.22334036697538</v>
      </c>
      <c r="P47">
        <f>+'U 1sigma'!Z47^2</f>
        <v>3.4964993730164804</v>
      </c>
      <c r="Q47">
        <f>+'Pb 1sigma'!AD47^2</f>
        <v>22.0984396949874</v>
      </c>
      <c r="R47" s="174">
        <f t="shared" si="1"/>
        <v>6.619544980662682</v>
      </c>
    </row>
    <row r="48" spans="1:18" ht="12.75">
      <c r="A48" s="4"/>
      <c r="B48" s="4"/>
      <c r="C48" s="4"/>
      <c r="D48" s="11" t="str">
        <f>'All data '!D48</f>
        <v>arr96114a-3tr-3</v>
      </c>
      <c r="E48" s="15">
        <f>'All data '!O48</f>
        <v>1411.1081984907646</v>
      </c>
      <c r="F48" s="177">
        <f t="shared" si="2"/>
        <v>12.284172830194104</v>
      </c>
      <c r="G48" s="177">
        <f t="shared" si="3"/>
        <v>12.262986909291525</v>
      </c>
      <c r="H48" s="15"/>
      <c r="I48">
        <f>+'Y 1sigma'!AD48^2</f>
        <v>0.00100190405396644</v>
      </c>
      <c r="J48">
        <f>+'Th 1sigma '!AD48^2</f>
        <v>20.833123808170086</v>
      </c>
      <c r="K48">
        <f>+'U 1sigma'!AD48^2</f>
        <v>31.58533261229572</v>
      </c>
      <c r="L48">
        <f>+'Pb 1sigma'!Z48^2</f>
        <v>98.48144379755925</v>
      </c>
      <c r="M48" s="174">
        <f t="shared" si="0"/>
        <v>12.284172830194104</v>
      </c>
      <c r="N48">
        <f>+'Y 1sigma'!Z48^2</f>
        <v>0.0010018633716043883</v>
      </c>
      <c r="O48">
        <f>+'Th 1sigma '!Z48^2</f>
        <v>20.582245033185465</v>
      </c>
      <c r="P48">
        <f>+'U 1sigma'!Z48^2</f>
        <v>31.049407477092654</v>
      </c>
      <c r="Q48">
        <f>+'Pb 1sigma'!AD48^2</f>
        <v>98.7481935638056</v>
      </c>
      <c r="R48" s="174">
        <f t="shared" si="1"/>
        <v>12.262986909291525</v>
      </c>
    </row>
    <row r="49" spans="1:18" ht="12.75">
      <c r="A49" s="4"/>
      <c r="B49" s="4"/>
      <c r="C49" s="4"/>
      <c r="D49" s="11" t="str">
        <f>'All data '!D49</f>
        <v>arr96114a-3tr-13</v>
      </c>
      <c r="E49" s="15">
        <f>'All data '!O49</f>
        <v>1426.5665778572982</v>
      </c>
      <c r="F49" s="177">
        <f t="shared" si="2"/>
        <v>11.091506341863893</v>
      </c>
      <c r="G49" s="177">
        <f t="shared" si="3"/>
        <v>11.075916562809226</v>
      </c>
      <c r="H49" s="15"/>
      <c r="I49">
        <f>+'Y 1sigma'!AD49^2</f>
        <v>0.0006793440068374563</v>
      </c>
      <c r="J49">
        <f>+'Th 1sigma '!AD49^2</f>
        <v>15.86355546700165</v>
      </c>
      <c r="K49">
        <f>+'U 1sigma'!AD49^2</f>
        <v>26.580864185454367</v>
      </c>
      <c r="L49">
        <f>+'Pb 1sigma'!Z49^2</f>
        <v>80.57641393514409</v>
      </c>
      <c r="M49" s="174">
        <f t="shared" si="0"/>
        <v>11.091506341863893</v>
      </c>
      <c r="N49">
        <f>+'Y 1sigma'!Z49^2</f>
        <v>0.0006793850199100138</v>
      </c>
      <c r="O49">
        <f>+'Th 1sigma '!Z49^2</f>
        <v>15.700760864765572</v>
      </c>
      <c r="P49">
        <f>+'U 1sigma'!Z49^2</f>
        <v>26.1752578038701</v>
      </c>
      <c r="Q49">
        <f>+'Pb 1sigma'!AD49^2</f>
        <v>80.79922965265615</v>
      </c>
      <c r="R49" s="174">
        <f t="shared" si="1"/>
        <v>11.075916562809226</v>
      </c>
    </row>
    <row r="50" spans="1:18" ht="12.75">
      <c r="A50" s="4"/>
      <c r="B50" s="4"/>
      <c r="C50" s="4"/>
      <c r="D50" s="11" t="str">
        <f>'All data '!D50</f>
        <v>arr96114a-3tr-14</v>
      </c>
      <c r="E50" s="15">
        <f>'All data '!O50</f>
        <v>1425.9059541984007</v>
      </c>
      <c r="F50" s="177">
        <f t="shared" si="2"/>
        <v>12.189901334667063</v>
      </c>
      <c r="G50" s="177">
        <f t="shared" si="3"/>
        <v>12.168382688702948</v>
      </c>
      <c r="H50" s="15"/>
      <c r="I50">
        <f>+'Y 1sigma'!AD50^2</f>
        <v>0.0009162791699899276</v>
      </c>
      <c r="J50">
        <f>+'Th 1sigma '!AD50^2</f>
        <v>22.511229646211632</v>
      </c>
      <c r="K50">
        <f>+'U 1sigma'!AD50^2</f>
        <v>29.62123187184357</v>
      </c>
      <c r="L50">
        <f>+'Pb 1sigma'!Z50^2</f>
        <v>96.46031675169263</v>
      </c>
      <c r="M50" s="174">
        <f t="shared" si="0"/>
        <v>12.189901334667063</v>
      </c>
      <c r="N50">
        <f>+'Y 1sigma'!Z50^2</f>
        <v>0.0009162484556260751</v>
      </c>
      <c r="O50">
        <f>+'Th 1sigma '!Z50^2</f>
        <v>22.230757559334474</v>
      </c>
      <c r="P50">
        <f>+'U 1sigma'!Z50^2</f>
        <v>29.135876173360913</v>
      </c>
      <c r="Q50">
        <f>+'Pb 1sigma'!AD50^2</f>
        <v>96.70198727757457</v>
      </c>
      <c r="R50" s="174">
        <f t="shared" si="1"/>
        <v>12.168382688702948</v>
      </c>
    </row>
    <row r="51" spans="1:18" ht="12.75">
      <c r="A51" s="4"/>
      <c r="B51" s="4"/>
      <c r="C51" s="4"/>
      <c r="D51" s="9" t="str">
        <f>'All data '!D51</f>
        <v>arr96114a-3tr-4</v>
      </c>
      <c r="E51" s="15">
        <f>'All data '!O51</f>
        <v>1412.0852796504234</v>
      </c>
      <c r="F51" s="177">
        <f t="shared" si="2"/>
        <v>10.602245118064106</v>
      </c>
      <c r="G51" s="177">
        <f t="shared" si="3"/>
        <v>10.584639482557517</v>
      </c>
      <c r="H51" s="15"/>
      <c r="I51">
        <f>+'Y 1sigma'!AD51^2</f>
        <v>0.0006946469174960862</v>
      </c>
      <c r="J51">
        <f>+'Th 1sigma '!AD51^2</f>
        <v>18.943565877393734</v>
      </c>
      <c r="K51">
        <f>+'U 1sigma'!AD51^2</f>
        <v>21.925619943879617</v>
      </c>
      <c r="L51">
        <f>+'Pb 1sigma'!Z51^2</f>
        <v>71.53772107532332</v>
      </c>
      <c r="M51" s="174">
        <f t="shared" si="0"/>
        <v>10.602245118064106</v>
      </c>
      <c r="N51">
        <f>+'Y 1sigma'!Z51^2</f>
        <v>0.000694653008821124</v>
      </c>
      <c r="O51">
        <f>+'Th 1sigma '!Z51^2</f>
        <v>18.725055618368014</v>
      </c>
      <c r="P51">
        <f>+'U 1sigma'!Z51^2</f>
        <v>21.61388774980128</v>
      </c>
      <c r="Q51">
        <f>+'Pb 1sigma'!AD51^2</f>
        <v>71.69495495453734</v>
      </c>
      <c r="R51" s="174">
        <f t="shared" si="1"/>
        <v>10.584639482557517</v>
      </c>
    </row>
    <row r="52" spans="1:18" ht="12.75">
      <c r="A52" s="4"/>
      <c r="B52" s="4"/>
      <c r="C52" s="4"/>
      <c r="D52" s="9" t="str">
        <f>'All data '!D52</f>
        <v>arr96114a-3tr-12</v>
      </c>
      <c r="E52" s="15">
        <f>'All data '!O52</f>
        <v>1372.4264738417457</v>
      </c>
      <c r="F52" s="177">
        <f t="shared" si="2"/>
        <v>8.88722621271678</v>
      </c>
      <c r="G52" s="177">
        <f t="shared" si="3"/>
        <v>8.873343799081315</v>
      </c>
      <c r="H52" s="15"/>
      <c r="I52">
        <f>+'Y 1sigma'!AD52^2</f>
        <v>0.0003802238290266477</v>
      </c>
      <c r="J52">
        <f>+'Th 1sigma '!AD52^2</f>
        <v>16.97126314444666</v>
      </c>
      <c r="K52">
        <f>+'U 1sigma'!AD52^2</f>
        <v>12.264877152274583</v>
      </c>
      <c r="L52">
        <f>+'Pb 1sigma'!Z52^2</f>
        <v>49.74626923544998</v>
      </c>
      <c r="M52" s="174">
        <f t="shared" si="0"/>
        <v>8.88722621271678</v>
      </c>
      <c r="N52">
        <f>+'Y 1sigma'!Z52^2</f>
        <v>0.0003802254315919797</v>
      </c>
      <c r="O52">
        <f>+'Th 1sigma '!Z52^2</f>
        <v>16.778379718822546</v>
      </c>
      <c r="P52">
        <f>+'U 1sigma'!Z52^2</f>
        <v>12.129678610206959</v>
      </c>
      <c r="Q52">
        <f>+'Pb 1sigma'!AD52^2</f>
        <v>49.82779162223374</v>
      </c>
      <c r="R52" s="174">
        <f t="shared" si="1"/>
        <v>8.873343799081315</v>
      </c>
    </row>
    <row r="53" spans="1:18" ht="12.75">
      <c r="A53" s="4"/>
      <c r="B53" s="4"/>
      <c r="C53" s="4"/>
      <c r="D53" s="9">
        <f>'All data '!D53</f>
        <v>0</v>
      </c>
      <c r="E53" s="15">
        <f>'All data '!O53</f>
        <v>0</v>
      </c>
      <c r="F53" s="177">
        <f t="shared" si="2"/>
        <v>0</v>
      </c>
      <c r="G53" s="177">
        <f t="shared" si="3"/>
        <v>0</v>
      </c>
      <c r="H53" s="15"/>
      <c r="I53">
        <f>+'Y 1sigma'!AD53^2</f>
        <v>0</v>
      </c>
      <c r="J53">
        <f>+'Th 1sigma '!AD53^2</f>
        <v>0</v>
      </c>
      <c r="K53">
        <f>+'U 1sigma'!AD53^2</f>
        <v>0</v>
      </c>
      <c r="L53">
        <f>+'Pb 1sigma'!Z53^2</f>
        <v>0</v>
      </c>
      <c r="M53" s="174">
        <f t="shared" si="0"/>
        <v>0</v>
      </c>
      <c r="N53">
        <f>+'Y 1sigma'!Z53^2</f>
        <v>0</v>
      </c>
      <c r="O53">
        <f>+'Th 1sigma '!Z53^2</f>
        <v>0</v>
      </c>
      <c r="P53">
        <f>+'U 1sigma'!Z53^2</f>
        <v>0</v>
      </c>
      <c r="Q53">
        <f>+'Pb 1sigma'!AD53^2</f>
        <v>0</v>
      </c>
      <c r="R53" s="174">
        <f t="shared" si="1"/>
        <v>0</v>
      </c>
    </row>
    <row r="54" spans="1:18" ht="12.75">
      <c r="A54" s="4"/>
      <c r="B54" s="4"/>
      <c r="C54" s="4"/>
      <c r="D54" s="9" t="str">
        <f>'All data '!D54</f>
        <v>arr96114a-4-10</v>
      </c>
      <c r="E54" s="15">
        <f>'All data '!O54</f>
        <v>1458.8491507674207</v>
      </c>
      <c r="F54" s="177">
        <f t="shared" si="2"/>
        <v>14.016607791484496</v>
      </c>
      <c r="G54" s="177">
        <f t="shared" si="3"/>
        <v>13.994499821716671</v>
      </c>
      <c r="H54" s="15"/>
      <c r="I54">
        <f>+'Y 1sigma'!AD54^2</f>
        <v>0.001256140405313564</v>
      </c>
      <c r="J54">
        <f>+'Th 1sigma '!AD54^2</f>
        <v>16.56654446721585</v>
      </c>
      <c r="K54">
        <f>+'U 1sigma'!AD54^2</f>
        <v>50.09982127879403</v>
      </c>
      <c r="L54">
        <f>+'Pb 1sigma'!Z54^2</f>
        <v>129.79767209388868</v>
      </c>
      <c r="M54" s="174">
        <f t="shared" si="0"/>
        <v>14.016607791484496</v>
      </c>
      <c r="N54">
        <f>+'Y 1sigma'!Z54^2</f>
        <v>0.0012561460352631473</v>
      </c>
      <c r="O54">
        <f>+'Th 1sigma '!Z54^2</f>
        <v>16.401135763535926</v>
      </c>
      <c r="P54">
        <f>+'U 1sigma'!Z54^2</f>
        <v>49.09642048296999</v>
      </c>
      <c r="Q54">
        <f>+'Pb 1sigma'!AD54^2</f>
        <v>130.34721286748677</v>
      </c>
      <c r="R54" s="174">
        <f t="shared" si="1"/>
        <v>13.994499821716671</v>
      </c>
    </row>
    <row r="55" spans="1:18" ht="12.75">
      <c r="A55" s="4"/>
      <c r="B55" s="4"/>
      <c r="C55" s="4"/>
      <c r="D55" s="9" t="str">
        <f>'All data '!D55</f>
        <v>arr96114a-4-11</v>
      </c>
      <c r="E55" s="15">
        <f>'All data '!O55</f>
        <v>1439.8707095372667</v>
      </c>
      <c r="F55" s="177">
        <f t="shared" si="2"/>
        <v>11.785352110095992</v>
      </c>
      <c r="G55" s="177">
        <f t="shared" si="3"/>
        <v>11.769776064271433</v>
      </c>
      <c r="H55" s="15"/>
      <c r="I55">
        <f>+'Y 1sigma'!AD55^2</f>
        <v>0.00083956129563696</v>
      </c>
      <c r="J55">
        <f>+'Th 1sigma '!AD55^2</f>
        <v>12.50142094410664</v>
      </c>
      <c r="K55">
        <f>+'U 1sigma'!AD55^2</f>
        <v>34.574109485475496</v>
      </c>
      <c r="L55">
        <f>+'Pb 1sigma'!Z55^2</f>
        <v>91.81815436806629</v>
      </c>
      <c r="M55" s="174">
        <f t="shared" si="0"/>
        <v>11.785352110095992</v>
      </c>
      <c r="N55">
        <f>+'Y 1sigma'!Z55^2</f>
        <v>0.0008395679580800622</v>
      </c>
      <c r="O55">
        <f>+'Th 1sigma '!Z55^2</f>
        <v>12.391303678959781</v>
      </c>
      <c r="P55">
        <f>+'U 1sigma'!Z55^2</f>
        <v>33.9906551844901</v>
      </c>
      <c r="Q55">
        <f>+'Pb 1sigma'!AD55^2</f>
        <v>92.14483017168875</v>
      </c>
      <c r="R55" s="174">
        <f t="shared" si="1"/>
        <v>11.769776064271433</v>
      </c>
    </row>
    <row r="56" spans="1:18" ht="12.75">
      <c r="A56" s="4"/>
      <c r="B56" s="4"/>
      <c r="C56" s="4"/>
      <c r="D56" s="9" t="str">
        <f>'All data '!D56</f>
        <v>arr96114a-4-12</v>
      </c>
      <c r="E56" s="15">
        <f>'All data '!O56</f>
        <v>1441.5373285883536</v>
      </c>
      <c r="F56" s="177">
        <f t="shared" si="2"/>
        <v>12.520163773271582</v>
      </c>
      <c r="G56" s="177">
        <f t="shared" si="3"/>
        <v>12.502883305588288</v>
      </c>
      <c r="H56" s="15"/>
      <c r="I56">
        <f>+'Y 1sigma'!AD56^2</f>
        <v>0.000995340805557163</v>
      </c>
      <c r="J56">
        <f>+'Th 1sigma '!AD56^2</f>
        <v>13.677284145535399</v>
      </c>
      <c r="K56">
        <f>+'U 1sigma'!AD56^2</f>
        <v>39.10140415770883</v>
      </c>
      <c r="L56">
        <f>+'Pb 1sigma'!Z56^2</f>
        <v>103.97481726549235</v>
      </c>
      <c r="M56" s="174">
        <f t="shared" si="0"/>
        <v>12.520163773271582</v>
      </c>
      <c r="N56">
        <f>+'Y 1sigma'!Z56^2</f>
        <v>0.000995351045636479</v>
      </c>
      <c r="O56">
        <f>+'Th 1sigma '!Z56^2</f>
        <v>13.55147318540831</v>
      </c>
      <c r="P56">
        <f>+'U 1sigma'!Z56^2</f>
        <v>38.400982776951366</v>
      </c>
      <c r="Q56">
        <f>+'Pb 1sigma'!AD56^2</f>
        <v>104.368639639753</v>
      </c>
      <c r="R56" s="174">
        <f t="shared" si="1"/>
        <v>12.502883305588288</v>
      </c>
    </row>
    <row r="57" spans="1:18" ht="12.75">
      <c r="A57" s="4"/>
      <c r="B57" s="4"/>
      <c r="C57" s="4"/>
      <c r="D57" s="9" t="str">
        <f>'All data '!D57</f>
        <v>arr96114a-4-13</v>
      </c>
      <c r="E57" s="15">
        <f>'All data '!O57</f>
        <v>1455.4751448257516</v>
      </c>
      <c r="F57" s="177">
        <f t="shared" si="2"/>
        <v>13.564717100512576</v>
      </c>
      <c r="G57" s="177">
        <f t="shared" si="3"/>
        <v>13.543919289141513</v>
      </c>
      <c r="H57" s="15"/>
      <c r="I57">
        <f>+'Y 1sigma'!AD57^2</f>
        <v>0.0011713985311812658</v>
      </c>
      <c r="J57">
        <f>+'Th 1sigma '!AD57^2</f>
        <v>15.704721435219177</v>
      </c>
      <c r="K57">
        <f>+'U 1sigma'!AD57^2</f>
        <v>46.77362547375297</v>
      </c>
      <c r="L57">
        <f>+'Pb 1sigma'!Z57^2</f>
        <v>121.52203170943498</v>
      </c>
      <c r="M57" s="174">
        <f t="shared" si="0"/>
        <v>13.564717100512576</v>
      </c>
      <c r="N57">
        <f>+'Y 1sigma'!Z57^2</f>
        <v>0.0011714346097900783</v>
      </c>
      <c r="O57">
        <f>+'Th 1sigma '!Z57^2</f>
        <v>15.551597107921472</v>
      </c>
      <c r="P57">
        <f>+'U 1sigma'!Z57^2</f>
        <v>45.865979158592445</v>
      </c>
      <c r="Q57">
        <f>+'Pb 1sigma'!AD57^2</f>
        <v>122.01900200965585</v>
      </c>
      <c r="R57" s="174">
        <f t="shared" si="1"/>
        <v>13.543919289141513</v>
      </c>
    </row>
    <row r="58" spans="1:18" ht="12.75">
      <c r="A58" s="4"/>
      <c r="B58" s="4"/>
      <c r="C58" s="4"/>
      <c r="D58" s="9" t="str">
        <f>'All data '!D58</f>
        <v>arr96114a-4-14</v>
      </c>
      <c r="E58" s="15">
        <f>'All data '!O58</f>
        <v>1430.5774818283776</v>
      </c>
      <c r="F58" s="177">
        <f t="shared" si="2"/>
        <v>13.403958730225504</v>
      </c>
      <c r="G58" s="177">
        <f t="shared" si="3"/>
        <v>13.38478145714643</v>
      </c>
      <c r="H58" s="15"/>
      <c r="I58">
        <f>+'Y 1sigma'!AD58^2</f>
        <v>0.0011963067419801102</v>
      </c>
      <c r="J58">
        <f>+'Th 1sigma '!AD58^2</f>
        <v>14.84868901281197</v>
      </c>
      <c r="K58">
        <f>+'U 1sigma'!AD58^2</f>
        <v>44.666144867333244</v>
      </c>
      <c r="L58">
        <f>+'Pb 1sigma'!Z58^2</f>
        <v>120.15007945470133</v>
      </c>
      <c r="M58" s="174">
        <f t="shared" si="0"/>
        <v>13.403958730225504</v>
      </c>
      <c r="N58">
        <f>+'Y 1sigma'!Z58^2</f>
        <v>0.0011963254395017757</v>
      </c>
      <c r="O58">
        <f>+'Th 1sigma '!Z58^2</f>
        <v>14.70523645458681</v>
      </c>
      <c r="P58">
        <f>+'U 1sigma'!Z58^2</f>
        <v>43.80610065269328</v>
      </c>
      <c r="Q58">
        <f>+'Pb 1sigma'!AD58^2</f>
        <v>120.63984122285132</v>
      </c>
      <c r="R58" s="174">
        <f t="shared" si="1"/>
        <v>13.38478145714643</v>
      </c>
    </row>
    <row r="59" spans="1:18" ht="12.75">
      <c r="A59" s="4"/>
      <c r="B59" s="4"/>
      <c r="C59" s="4"/>
      <c r="D59" s="9" t="str">
        <f>'All data '!D59</f>
        <v>arr96114a-4-15</v>
      </c>
      <c r="E59" s="15">
        <f>'All data '!O59</f>
        <v>1425.4248346238694</v>
      </c>
      <c r="F59" s="177">
        <f t="shared" si="2"/>
        <v>13.230035742242775</v>
      </c>
      <c r="G59" s="177">
        <f t="shared" si="3"/>
        <v>13.21115838531154</v>
      </c>
      <c r="H59" s="15"/>
      <c r="I59">
        <f>+'Y 1sigma'!AD59^2</f>
        <v>0.001150351396205685</v>
      </c>
      <c r="J59">
        <f>+'Th 1sigma '!AD59^2</f>
        <v>14.586376590834325</v>
      </c>
      <c r="K59">
        <f>+'U 1sigma'!AD59^2</f>
        <v>43.367668201419065</v>
      </c>
      <c r="L59">
        <f>+'Pb 1sigma'!Z59^2</f>
        <v>117.07865059737175</v>
      </c>
      <c r="M59" s="174">
        <f t="shared" si="0"/>
        <v>13.230035742242775</v>
      </c>
      <c r="N59">
        <f>+'Y 1sigma'!Z59^2</f>
        <v>0.0011503663288022002</v>
      </c>
      <c r="O59">
        <f>+'Th 1sigma '!Z59^2</f>
        <v>14.445998604886567</v>
      </c>
      <c r="P59">
        <f>+'U 1sigma'!Z59^2</f>
        <v>42.541289357296066</v>
      </c>
      <c r="Q59">
        <f>+'Pb 1sigma'!AD59^2</f>
        <v>117.546267553276</v>
      </c>
      <c r="R59" s="174">
        <f t="shared" si="1"/>
        <v>13.21115838531154</v>
      </c>
    </row>
    <row r="60" spans="1:18" ht="12.75">
      <c r="A60" s="4"/>
      <c r="B60" s="4"/>
      <c r="C60" s="4"/>
      <c r="D60" s="9" t="str">
        <f>'All data '!D60</f>
        <v>arr96114a-4-16</v>
      </c>
      <c r="E60" s="15">
        <f>'All data '!O60</f>
        <v>1462.6545853009743</v>
      </c>
      <c r="F60" s="177">
        <f t="shared" si="2"/>
        <v>13.800677715504595</v>
      </c>
      <c r="G60" s="177">
        <f t="shared" si="3"/>
        <v>13.778853124526922</v>
      </c>
      <c r="H60" s="15"/>
      <c r="I60">
        <f>+'Y 1sigma'!AD60^2</f>
        <v>0.0012559065850026748</v>
      </c>
      <c r="J60">
        <f>+'Th 1sigma '!AD60^2</f>
        <v>16.034668091186557</v>
      </c>
      <c r="K60">
        <f>+'U 1sigma'!AD60^2</f>
        <v>49.101520059739094</v>
      </c>
      <c r="L60">
        <f>+'Pb 1sigma'!Z60^2</f>
        <v>125.32126134971448</v>
      </c>
      <c r="M60" s="174">
        <f t="shared" si="0"/>
        <v>13.800677715504595</v>
      </c>
      <c r="N60">
        <f>+'Y 1sigma'!Z60^2</f>
        <v>0.001255934242463289</v>
      </c>
      <c r="O60">
        <f>+'Th 1sigma '!Z60^2</f>
        <v>15.877780488166573</v>
      </c>
      <c r="P60">
        <f>+'U 1sigma'!Z60^2</f>
        <v>48.13102621910612</v>
      </c>
      <c r="Q60">
        <f>+'Pb 1sigma'!AD60^2</f>
        <v>125.84673078577013</v>
      </c>
      <c r="R60" s="174">
        <f t="shared" si="1"/>
        <v>13.778853124526922</v>
      </c>
    </row>
    <row r="61" spans="1:18" ht="12.75">
      <c r="A61" s="4"/>
      <c r="B61" s="4"/>
      <c r="C61" s="4"/>
      <c r="D61" s="9" t="str">
        <f>'All data '!D61</f>
        <v>arr96114a-4-17</v>
      </c>
      <c r="E61" s="15">
        <f>'All data '!O61</f>
        <v>1457.6826870990485</v>
      </c>
      <c r="F61" s="177">
        <f t="shared" si="2"/>
        <v>13.43914184682677</v>
      </c>
      <c r="G61" s="177">
        <f t="shared" si="3"/>
        <v>13.418564819463588</v>
      </c>
      <c r="H61" s="15"/>
      <c r="I61">
        <f>+'Y 1sigma'!AD61^2</f>
        <v>0.0011506057919053437</v>
      </c>
      <c r="J61">
        <f>+'Th 1sigma '!AD61^2</f>
        <v>15.402032334344927</v>
      </c>
      <c r="K61">
        <f>+'U 1sigma'!AD61^2</f>
        <v>46.15611907349297</v>
      </c>
      <c r="L61">
        <f>+'Pb 1sigma'!Z61^2</f>
        <v>119.05123156550064</v>
      </c>
      <c r="M61" s="174">
        <f t="shared" si="0"/>
        <v>13.43914184682677</v>
      </c>
      <c r="N61">
        <f>+'Y 1sigma'!Z61^2</f>
        <v>0.0011506035119554397</v>
      </c>
      <c r="O61">
        <f>+'Th 1sigma '!Z61^2</f>
        <v>15.253639489427345</v>
      </c>
      <c r="P61">
        <f>+'U 1sigma'!Z61^2</f>
        <v>45.267957242175626</v>
      </c>
      <c r="Q61">
        <f>+'Pb 1sigma'!AD61^2</f>
        <v>119.53513447903099</v>
      </c>
      <c r="R61" s="174">
        <f t="shared" si="1"/>
        <v>13.418564819463588</v>
      </c>
    </row>
    <row r="62" spans="1:18" ht="12.75">
      <c r="A62" s="4"/>
      <c r="B62" s="4"/>
      <c r="C62" s="4"/>
      <c r="D62" s="9" t="str">
        <f>'All data '!D62</f>
        <v>arr96114a-4-18</v>
      </c>
      <c r="E62" s="15">
        <f>'All data '!O62</f>
        <v>1451.3736822280175</v>
      </c>
      <c r="F62" s="177">
        <f t="shared" si="2"/>
        <v>13.455104988080345</v>
      </c>
      <c r="G62" s="177">
        <f t="shared" si="3"/>
        <v>13.435137507875117</v>
      </c>
      <c r="H62" s="15"/>
      <c r="I62">
        <f>+'Y 1sigma'!AD62^2</f>
        <v>0.0012123102472321409</v>
      </c>
      <c r="J62">
        <f>+'Th 1sigma '!AD62^2</f>
        <v>14.821240266752325</v>
      </c>
      <c r="K62">
        <f>+'U 1sigma'!AD62^2</f>
        <v>46.28669323818167</v>
      </c>
      <c r="L62">
        <f>+'Pb 1sigma'!Z62^2</f>
        <v>119.93070442508333</v>
      </c>
      <c r="M62" s="174">
        <f t="shared" si="0"/>
        <v>13.455104988080345</v>
      </c>
      <c r="N62">
        <f>+'Y 1sigma'!Z62^2</f>
        <v>0.0012123336740452642</v>
      </c>
      <c r="O62">
        <f>+'Th 1sigma '!Z62^2</f>
        <v>14.680804034515669</v>
      </c>
      <c r="P62">
        <f>+'U 1sigma'!Z62^2</f>
        <v>45.393157381240144</v>
      </c>
      <c r="Q62">
        <f>+'Pb 1sigma'!AD62^2</f>
        <v>120.42774610608298</v>
      </c>
      <c r="R62" s="174">
        <f t="shared" si="1"/>
        <v>13.435137507875117</v>
      </c>
    </row>
    <row r="63" spans="1:18" ht="12.75">
      <c r="A63" s="4"/>
      <c r="B63" s="4"/>
      <c r="C63" s="4"/>
      <c r="D63" s="9" t="str">
        <f>'All data '!D63</f>
        <v>arr96114a-4-1</v>
      </c>
      <c r="E63" s="15">
        <f>'All data '!O63</f>
        <v>1452.9660486081673</v>
      </c>
      <c r="F63" s="177">
        <f t="shared" si="2"/>
        <v>14.795008859121605</v>
      </c>
      <c r="G63" s="177">
        <f t="shared" si="3"/>
        <v>14.769769269541966</v>
      </c>
      <c r="H63" s="15"/>
      <c r="I63">
        <f>+'Y 1sigma'!AD63^2</f>
        <v>0.0013456815306284325</v>
      </c>
      <c r="J63">
        <f>+'Th 1sigma '!AD63^2</f>
        <v>20.120284569160216</v>
      </c>
      <c r="K63">
        <f>+'U 1sigma'!AD63^2</f>
        <v>53.55806485682777</v>
      </c>
      <c r="L63">
        <f>+'Pb 1sigma'!Z63^2</f>
        <v>145.21259203396818</v>
      </c>
      <c r="M63" s="174">
        <f t="shared" si="0"/>
        <v>14.795008859121605</v>
      </c>
      <c r="N63">
        <f>+'Y 1sigma'!Z63^2</f>
        <v>0.0013456961963525616</v>
      </c>
      <c r="O63">
        <f>+'Th 1sigma '!Z63^2</f>
        <v>19.89561226991067</v>
      </c>
      <c r="P63">
        <f>+'U 1sigma'!Z63^2</f>
        <v>52.43506234648305</v>
      </c>
      <c r="Q63">
        <f>+'Pb 1sigma'!AD63^2</f>
        <v>145.81406396291612</v>
      </c>
      <c r="R63" s="174">
        <f t="shared" si="1"/>
        <v>14.769769269541966</v>
      </c>
    </row>
    <row r="64" spans="1:18" ht="12.75">
      <c r="A64" s="4"/>
      <c r="B64" s="4"/>
      <c r="C64" s="4"/>
      <c r="D64" s="9" t="str">
        <f>'All data '!D64</f>
        <v>arr96114a-4-2</v>
      </c>
      <c r="E64" s="15">
        <f>'All data '!O64</f>
        <v>1394.2982374337446</v>
      </c>
      <c r="F64" s="177">
        <f t="shared" si="2"/>
        <v>12.79420959760667</v>
      </c>
      <c r="G64" s="177">
        <f t="shared" si="3"/>
        <v>12.77296112693168</v>
      </c>
      <c r="H64" s="15"/>
      <c r="I64">
        <f>+'Y 1sigma'!AD64^2</f>
        <v>0.0009309309469306769</v>
      </c>
      <c r="J64">
        <f>+'Th 1sigma '!AD64^2</f>
        <v>21.469574236596873</v>
      </c>
      <c r="K64">
        <f>+'U 1sigma'!AD64^2</f>
        <v>33.17245719369215</v>
      </c>
      <c r="L64">
        <f>+'Pb 1sigma'!Z64^2</f>
        <v>109.04883686625467</v>
      </c>
      <c r="M64" s="174">
        <f t="shared" si="0"/>
        <v>12.79420959760667</v>
      </c>
      <c r="N64">
        <f>+'Y 1sigma'!Z64^2</f>
        <v>0.000930919154924429</v>
      </c>
      <c r="O64">
        <f>+'Th 1sigma '!Z64^2</f>
        <v>21.203424132709646</v>
      </c>
      <c r="P64">
        <f>+'U 1sigma'!Z64^2</f>
        <v>32.58907535294149</v>
      </c>
      <c r="Q64">
        <f>+'Pb 1sigma'!AD64^2</f>
        <v>109.35510554530177</v>
      </c>
      <c r="R64" s="174">
        <f t="shared" si="1"/>
        <v>12.77296112693168</v>
      </c>
    </row>
    <row r="65" spans="1:18" ht="12.75">
      <c r="A65" s="4"/>
      <c r="B65" s="4"/>
      <c r="C65" s="4"/>
      <c r="D65" s="9" t="str">
        <f>'All data '!D65</f>
        <v>arr96114a-4-3</v>
      </c>
      <c r="E65" s="15">
        <f>'All data '!O65</f>
        <v>1376.7893717690451</v>
      </c>
      <c r="F65" s="177">
        <f t="shared" si="2"/>
        <v>13.444144353961336</v>
      </c>
      <c r="G65" s="177">
        <f t="shared" si="3"/>
        <v>13.419993443968437</v>
      </c>
      <c r="H65" s="15"/>
      <c r="I65">
        <f>+'Y 1sigma'!AD65^2</f>
        <v>0.0011157225585109794</v>
      </c>
      <c r="J65">
        <f>+'Th 1sigma '!AD65^2</f>
        <v>24.20429699188623</v>
      </c>
      <c r="K65">
        <f>+'U 1sigma'!AD65^2</f>
        <v>35.3982634613456</v>
      </c>
      <c r="L65">
        <f>+'Pb 1sigma'!Z65^2</f>
        <v>121.14134123436014</v>
      </c>
      <c r="M65" s="174">
        <f t="shared" si="0"/>
        <v>13.444144353961336</v>
      </c>
      <c r="N65">
        <f>+'Y 1sigma'!Z65^2</f>
        <v>0.0011157355654009327</v>
      </c>
      <c r="O65">
        <f>+'Th 1sigma '!Z65^2</f>
        <v>23.87918410605655</v>
      </c>
      <c r="P65">
        <f>+'U 1sigma'!Z65^2</f>
        <v>34.74410161684797</v>
      </c>
      <c r="Q65">
        <f>+'Pb 1sigma'!AD65^2</f>
        <v>121.47182257768591</v>
      </c>
      <c r="R65" s="174">
        <f t="shared" si="1"/>
        <v>13.419993443968437</v>
      </c>
    </row>
    <row r="66" spans="1:18" ht="12.75">
      <c r="A66" s="4"/>
      <c r="B66" s="4"/>
      <c r="C66" s="4"/>
      <c r="D66" s="9" t="str">
        <f>'All data '!D66</f>
        <v>arr96114a-4-4</v>
      </c>
      <c r="E66" s="15">
        <f>'All data '!O66</f>
        <v>1399.655761804325</v>
      </c>
      <c r="F66" s="177">
        <f t="shared" si="2"/>
        <v>13.524021002986087</v>
      </c>
      <c r="G66" s="177">
        <f t="shared" si="3"/>
        <v>13.498097086239015</v>
      </c>
      <c r="H66" s="15"/>
      <c r="I66">
        <f>+'Y 1sigma'!AD66^2</f>
        <v>0.001108655879085848</v>
      </c>
      <c r="J66">
        <f>+'Th 1sigma '!AD66^2</f>
        <v>25.761278606255754</v>
      </c>
      <c r="K66">
        <f>+'U 1sigma'!AD66^2</f>
        <v>36.251198968040306</v>
      </c>
      <c r="L66">
        <f>+'Pb 1sigma'!Z66^2</f>
        <v>120.88555785903367</v>
      </c>
      <c r="M66" s="174">
        <f t="shared" si="0"/>
        <v>13.524021002986087</v>
      </c>
      <c r="N66">
        <f>+'Y 1sigma'!Z66^2</f>
        <v>0.001108662705878537</v>
      </c>
      <c r="O66">
        <f>+'Th 1sigma '!Z66^2</f>
        <v>25.409656514688233</v>
      </c>
      <c r="P66">
        <f>+'U 1sigma'!Z66^2</f>
        <v>35.581509811615526</v>
      </c>
      <c r="Q66">
        <f>+'Pb 1sigma'!AD66^2</f>
        <v>121.20634996052455</v>
      </c>
      <c r="R66" s="174">
        <f t="shared" si="1"/>
        <v>13.498097086239015</v>
      </c>
    </row>
    <row r="67" spans="1:18" ht="12.75">
      <c r="A67" s="4"/>
      <c r="B67" s="4"/>
      <c r="C67" s="4"/>
      <c r="D67" s="9" t="str">
        <f>'All data '!D67</f>
        <v>arr96114a-4-7</v>
      </c>
      <c r="E67" s="15">
        <f>'All data '!O67</f>
        <v>1441.1334518409612</v>
      </c>
      <c r="F67" s="177">
        <f t="shared" si="2"/>
        <v>15.175006950852765</v>
      </c>
      <c r="G67" s="177">
        <f t="shared" si="3"/>
        <v>15.149307207189214</v>
      </c>
      <c r="H67" s="15"/>
      <c r="I67">
        <f>+'Y 1sigma'!AD67^2</f>
        <v>0.0014402820775695716</v>
      </c>
      <c r="J67">
        <f>+'Th 1sigma '!AD67^2</f>
        <v>20.143061740288374</v>
      </c>
      <c r="K67">
        <f>+'U 1sigma'!AD67^2</f>
        <v>56.32589528516426</v>
      </c>
      <c r="L67">
        <f>+'Pb 1sigma'!Z67^2</f>
        <v>153.81043865089956</v>
      </c>
      <c r="M67" s="174">
        <f t="shared" si="0"/>
        <v>15.175006950852765</v>
      </c>
      <c r="N67">
        <f>+'Y 1sigma'!Z67^2</f>
        <v>0.0014403008387634528</v>
      </c>
      <c r="O67">
        <f>+'Th 1sigma '!Z67^2</f>
        <v>19.91641776419004</v>
      </c>
      <c r="P67">
        <f>+'U 1sigma'!Z67^2</f>
        <v>55.10845953632878</v>
      </c>
      <c r="Q67">
        <f>+'Pb 1sigma'!AD67^2</f>
        <v>154.47519125643745</v>
      </c>
      <c r="R67" s="174">
        <f t="shared" si="1"/>
        <v>15.149307207189214</v>
      </c>
    </row>
    <row r="68" spans="1:18" ht="12.75">
      <c r="A68" s="4"/>
      <c r="B68" s="4"/>
      <c r="C68" s="4"/>
      <c r="D68" s="9" t="str">
        <f>'All data '!D68</f>
        <v>arr96114a-4-8</v>
      </c>
      <c r="E68" s="15">
        <f>'All data '!O68</f>
        <v>1416.2946789178566</v>
      </c>
      <c r="F68" s="177">
        <f t="shared" si="2"/>
        <v>14.549028970115563</v>
      </c>
      <c r="G68" s="177">
        <f t="shared" si="3"/>
        <v>14.527778844391738</v>
      </c>
      <c r="H68" s="15"/>
      <c r="I68">
        <f>+'Y 1sigma'!AD68^2</f>
        <v>0.0013986000964081207</v>
      </c>
      <c r="J68">
        <f>+'Th 1sigma '!AD68^2</f>
        <v>16.40218509111499</v>
      </c>
      <c r="K68">
        <f>+'U 1sigma'!AD68^2</f>
        <v>51.880255942426196</v>
      </c>
      <c r="L68">
        <f>+'Pb 1sigma'!Z68^2</f>
        <v>143.3904043396243</v>
      </c>
      <c r="M68" s="174">
        <f t="shared" si="0"/>
        <v>14.549028970115563</v>
      </c>
      <c r="N68">
        <f>+'Y 1sigma'!Z68^2</f>
        <v>0.0013985714662514042</v>
      </c>
      <c r="O68">
        <f>+'Th 1sigma '!Z68^2</f>
        <v>16.23375550605536</v>
      </c>
      <c r="P68">
        <f>+'U 1sigma'!Z68^2</f>
        <v>50.79470089570604</v>
      </c>
      <c r="Q68">
        <f>+'Pb 1sigma'!AD68^2</f>
        <v>144.0265031783285</v>
      </c>
      <c r="R68" s="174">
        <f t="shared" si="1"/>
        <v>14.527778844391738</v>
      </c>
    </row>
    <row r="69" spans="1:18" ht="12.75">
      <c r="A69" s="4"/>
      <c r="B69" s="4"/>
      <c r="C69" s="4"/>
      <c r="D69" s="9" t="str">
        <f>'All data '!D69</f>
        <v>arr96114a-4-9</v>
      </c>
      <c r="E69" s="15">
        <f>'All data '!O69</f>
        <v>1464.6245522883855</v>
      </c>
      <c r="F69" s="177">
        <f t="shared" si="2"/>
        <v>14.886962074689238</v>
      </c>
      <c r="G69" s="177">
        <f t="shared" si="3"/>
        <v>14.862850253495116</v>
      </c>
      <c r="H69" s="15"/>
      <c r="I69">
        <f>+'Y 1sigma'!AD69^2</f>
        <v>0.0014100739867104043</v>
      </c>
      <c r="J69">
        <f>+'Th 1sigma '!AD69^2</f>
        <v>17.387669843530322</v>
      </c>
      <c r="K69">
        <f>+'U 1sigma'!AD69^2</f>
        <v>57.23904493997172</v>
      </c>
      <c r="L69">
        <f>+'Pb 1sigma'!Z69^2</f>
        <v>146.99351495574697</v>
      </c>
      <c r="M69" s="174">
        <f t="shared" si="0"/>
        <v>14.886962074689238</v>
      </c>
      <c r="N69">
        <f>+'Y 1sigma'!Z69^2</f>
        <v>0.0014100690826531997</v>
      </c>
      <c r="O69">
        <f>+'Th 1sigma '!Z69^2</f>
        <v>17.211150812755506</v>
      </c>
      <c r="P69">
        <f>+'U 1sigma'!Z69^2</f>
        <v>56.0223589323925</v>
      </c>
      <c r="Q69">
        <f>+'Pb 1sigma'!AD69^2</f>
        <v>147.6693978435892</v>
      </c>
      <c r="R69" s="174">
        <f t="shared" si="1"/>
        <v>14.862850253495116</v>
      </c>
    </row>
    <row r="70" spans="1:18" ht="12.75">
      <c r="A70" s="4"/>
      <c r="B70" s="4"/>
      <c r="C70" s="4"/>
      <c r="D70" s="9">
        <f>'All data '!D70</f>
        <v>0</v>
      </c>
      <c r="E70" s="15">
        <f>'All data '!O70</f>
        <v>0</v>
      </c>
      <c r="F70" s="177">
        <f t="shared" si="2"/>
        <v>0</v>
      </c>
      <c r="G70" s="177">
        <f t="shared" si="3"/>
        <v>0</v>
      </c>
      <c r="H70" s="15"/>
      <c r="I70">
        <f>+'Y 1sigma'!AD70^2</f>
        <v>0</v>
      </c>
      <c r="J70">
        <f>+'Th 1sigma '!AD70^2</f>
        <v>0</v>
      </c>
      <c r="K70">
        <f>+'U 1sigma'!AD70^2</f>
        <v>0</v>
      </c>
      <c r="L70">
        <f>+'Pb 1sigma'!Z70^2</f>
        <v>0</v>
      </c>
      <c r="M70" s="174">
        <f t="shared" si="0"/>
        <v>0</v>
      </c>
      <c r="N70">
        <f>+'Y 1sigma'!Z70^2</f>
        <v>0</v>
      </c>
      <c r="O70">
        <f>+'Th 1sigma '!Z70^2</f>
        <v>0</v>
      </c>
      <c r="P70">
        <f>+'U 1sigma'!Z70^2</f>
        <v>0</v>
      </c>
      <c r="Q70">
        <f>+'Pb 1sigma'!AD70^2</f>
        <v>0</v>
      </c>
      <c r="R70" s="174">
        <f t="shared" si="1"/>
        <v>0</v>
      </c>
    </row>
    <row r="71" spans="1:18" ht="12.75">
      <c r="A71" s="4"/>
      <c r="B71" s="4"/>
      <c r="C71" s="4"/>
      <c r="D71" s="9" t="str">
        <f>'All data '!D71</f>
        <v>arr96114b-1-4</v>
      </c>
      <c r="E71" s="15">
        <f>'All data '!O71</f>
        <v>1405.6518651700742</v>
      </c>
      <c r="F71" s="177">
        <f t="shared" si="2"/>
        <v>10.147629693382498</v>
      </c>
      <c r="G71" s="177">
        <f t="shared" si="3"/>
        <v>10.131034133381123</v>
      </c>
      <c r="H71" s="15"/>
      <c r="I71">
        <f>+'Y 1sigma'!AD71^2</f>
        <v>0.0004966332959067663</v>
      </c>
      <c r="J71">
        <f>+'Th 1sigma '!AD71^2</f>
        <v>20.023068503070004</v>
      </c>
      <c r="K71">
        <f>+'U 1sigma'!AD71^2</f>
        <v>17.150921902430774</v>
      </c>
      <c r="L71">
        <f>+'Pb 1sigma'!Z71^2</f>
        <v>65.7999013552215</v>
      </c>
      <c r="M71" s="174">
        <f t="shared" si="0"/>
        <v>10.147629693382498</v>
      </c>
      <c r="N71">
        <f>+'Y 1sigma'!Z71^2</f>
        <v>0.0004966369433930302</v>
      </c>
      <c r="O71">
        <f>+'Th 1sigma '!Z71^2</f>
        <v>19.782006473905078</v>
      </c>
      <c r="P71">
        <f>+'U 1sigma'!Z71^2</f>
        <v>16.932134150968274</v>
      </c>
      <c r="Q71">
        <f>+'Pb 1sigma'!AD71^2</f>
        <v>65.92321534991666</v>
      </c>
      <c r="R71" s="174">
        <f t="shared" si="1"/>
        <v>10.131034133381123</v>
      </c>
    </row>
    <row r="72" spans="1:18" ht="12.75">
      <c r="A72" s="4"/>
      <c r="B72" s="4"/>
      <c r="C72" s="4"/>
      <c r="D72" s="9" t="str">
        <f>'All data '!D72</f>
        <v>arr96114b-1-5</v>
      </c>
      <c r="E72" s="15">
        <f>'All data '!O72</f>
        <v>1394.1112141737967</v>
      </c>
      <c r="F72" s="177">
        <f t="shared" si="2"/>
        <v>10.12377181194942</v>
      </c>
      <c r="G72" s="177">
        <f t="shared" si="3"/>
        <v>10.107546031235785</v>
      </c>
      <c r="H72" s="15"/>
      <c r="I72">
        <f>+'Y 1sigma'!AD72^2</f>
        <v>0.0005036091679654401</v>
      </c>
      <c r="J72">
        <f>+'Th 1sigma '!AD72^2</f>
        <v>19.542402399626052</v>
      </c>
      <c r="K72">
        <f>+'U 1sigma'!AD72^2</f>
        <v>17.064091520281465</v>
      </c>
      <c r="L72">
        <f>+'Pb 1sigma'!Z72^2</f>
        <v>65.88375817134614</v>
      </c>
      <c r="M72" s="174">
        <f t="shared" si="0"/>
        <v>10.12377181194942</v>
      </c>
      <c r="N72">
        <f>+'Y 1sigma'!Z72^2</f>
        <v>0.0005036026708319257</v>
      </c>
      <c r="O72">
        <f>+'Th 1sigma '!Z72^2</f>
        <v>19.308104912944025</v>
      </c>
      <c r="P72">
        <f>+'U 1sigma'!Z72^2</f>
        <v>16.84555056660746</v>
      </c>
      <c r="Q72">
        <f>+'Pb 1sigma'!AD72^2</f>
        <v>66.00832769132795</v>
      </c>
      <c r="R72" s="174">
        <f t="shared" si="1"/>
        <v>10.107546031235785</v>
      </c>
    </row>
    <row r="73" spans="1:18" ht="12.75">
      <c r="A73" s="4"/>
      <c r="B73" s="4"/>
      <c r="C73" s="4"/>
      <c r="D73" s="9" t="str">
        <f>'All data '!D73</f>
        <v>arr96114b-1-6</v>
      </c>
      <c r="E73" s="15">
        <f>'All data '!O73</f>
        <v>1387.0117473101964</v>
      </c>
      <c r="F73" s="177">
        <f t="shared" si="2"/>
        <v>10.158958371216686</v>
      </c>
      <c r="G73" s="177">
        <f t="shared" si="3"/>
        <v>10.14259937861522</v>
      </c>
      <c r="H73" s="15"/>
      <c r="I73">
        <f>+'Y 1sigma'!AD73^2</f>
        <v>0.0005178418835964133</v>
      </c>
      <c r="J73">
        <f>+'Th 1sigma '!AD73^2</f>
        <v>19.550691531155493</v>
      </c>
      <c r="K73">
        <f>+'U 1sigma'!AD73^2</f>
        <v>17.192372067858688</v>
      </c>
      <c r="L73">
        <f>+'Pb 1sigma'!Z73^2</f>
        <v>66.46085374721581</v>
      </c>
      <c r="M73" s="174">
        <f t="shared" si="0"/>
        <v>10.158958371216686</v>
      </c>
      <c r="N73">
        <f>+'Y 1sigma'!Z73^2</f>
        <v>0.0005178123903535841</v>
      </c>
      <c r="O73">
        <f>+'Th 1sigma '!Z73^2</f>
        <v>19.3149166660952</v>
      </c>
      <c r="P73">
        <f>+'U 1sigma'!Z73^2</f>
        <v>16.970331478540583</v>
      </c>
      <c r="Q73">
        <f>+'Pb 1sigma'!AD73^2</f>
        <v>66.58655619805971</v>
      </c>
      <c r="R73" s="174">
        <f t="shared" si="1"/>
        <v>10.14259937861522</v>
      </c>
    </row>
    <row r="74" spans="1:18" ht="12.75">
      <c r="A74" s="4"/>
      <c r="B74" s="4"/>
      <c r="C74" s="4"/>
      <c r="D74" s="9" t="str">
        <f>'All data '!D74</f>
        <v>arr96114b-1-1</v>
      </c>
      <c r="E74" s="15">
        <f>'All data '!O74</f>
        <v>1374.9250888534075</v>
      </c>
      <c r="F74" s="177">
        <f t="shared" si="2"/>
        <v>12.245336509129382</v>
      </c>
      <c r="G74" s="177">
        <f t="shared" si="3"/>
        <v>12.224032002367215</v>
      </c>
      <c r="H74" s="15"/>
      <c r="I74">
        <f>+'Y 1sigma'!AD74^2</f>
        <v>0.0007007261857819972</v>
      </c>
      <c r="J74">
        <f>+'Th 1sigma '!AD74^2</f>
        <v>23.144979516085343</v>
      </c>
      <c r="K74">
        <f>+'U 1sigma'!AD74^2</f>
        <v>27.298686650848076</v>
      </c>
      <c r="L74">
        <f>+'Pb 1sigma'!Z74^2</f>
        <v>99.50389932869776</v>
      </c>
      <c r="M74" s="174">
        <f t="shared" si="0"/>
        <v>12.245336509129382</v>
      </c>
      <c r="N74">
        <f>+'Y 1sigma'!Z74^2</f>
        <v>0.0007007302808287959</v>
      </c>
      <c r="O74">
        <f>+'Th 1sigma '!Z74^2</f>
        <v>22.838855011964515</v>
      </c>
      <c r="P74">
        <f>+'U 1sigma'!Z74^2</f>
        <v>26.85232753471499</v>
      </c>
      <c r="Q74">
        <f>+'Pb 1sigma'!AD74^2</f>
        <v>99.7350751179375</v>
      </c>
      <c r="R74" s="174">
        <f t="shared" si="1"/>
        <v>12.224032002367215</v>
      </c>
    </row>
    <row r="75" spans="1:18" ht="12.75">
      <c r="A75" s="4"/>
      <c r="B75" s="4"/>
      <c r="C75" s="4"/>
      <c r="D75" s="9" t="str">
        <f>'All data '!D75</f>
        <v>arr96114b-1-2</v>
      </c>
      <c r="E75" s="15">
        <f>'All data '!O75</f>
        <v>1336.2142818358518</v>
      </c>
      <c r="F75" s="177">
        <f t="shared" si="2"/>
        <v>11.633880837796864</v>
      </c>
      <c r="G75" s="177">
        <f t="shared" si="3"/>
        <v>11.615990675427451</v>
      </c>
      <c r="H75" s="15"/>
      <c r="I75">
        <f>+'Y 1sigma'!AD75^2</f>
        <v>0.0006689181119704771</v>
      </c>
      <c r="J75">
        <f>+'Th 1sigma '!AD75^2</f>
        <v>20.07905326818221</v>
      </c>
      <c r="K75">
        <f>+'U 1sigma'!AD75^2</f>
        <v>23.84685662094359</v>
      </c>
      <c r="L75">
        <f>+'Pb 1sigma'!Z75^2</f>
        <v>91.42060454081928</v>
      </c>
      <c r="M75" s="174">
        <f aca="true" t="shared" si="4" ref="M75:M92">SQRT(SUM(I75:L75))</f>
        <v>11.633880837796864</v>
      </c>
      <c r="N75">
        <f>+'Y 1sigma'!Z75^2</f>
        <v>0.0006689178867644351</v>
      </c>
      <c r="O75">
        <f>+'Th 1sigma '!Z75^2</f>
        <v>19.8248450694068</v>
      </c>
      <c r="P75">
        <f>+'U 1sigma'!Z75^2</f>
        <v>23.474010685025178</v>
      </c>
      <c r="Q75">
        <f>+'Pb 1sigma'!AD75^2</f>
        <v>91.63171469929875</v>
      </c>
      <c r="R75" s="174">
        <f aca="true" t="shared" si="5" ref="R75:R92">SQRT(SUM(N75:Q75))</f>
        <v>11.615990675427451</v>
      </c>
    </row>
    <row r="76" spans="1:18" ht="12.75">
      <c r="A76" s="4"/>
      <c r="B76" s="4"/>
      <c r="C76" s="4"/>
      <c r="D76" s="11" t="str">
        <f>'All data '!D76</f>
        <v>arr96114b-1-3</v>
      </c>
      <c r="E76" s="15">
        <f>'All data '!O76</f>
        <v>1342.9837006838031</v>
      </c>
      <c r="F76" s="177">
        <f t="shared" si="2"/>
        <v>13.026549433305606</v>
      </c>
      <c r="G76" s="177">
        <f t="shared" si="3"/>
        <v>13.001228120563475</v>
      </c>
      <c r="H76" s="15"/>
      <c r="I76">
        <f>+'Y 1sigma'!AD76^2</f>
        <v>0.0007760730571796474</v>
      </c>
      <c r="J76">
        <f>+'Th 1sigma '!AD76^2</f>
        <v>26.8835769220351</v>
      </c>
      <c r="K76">
        <f>+'U 1sigma'!AD76^2</f>
        <v>28.988227167595603</v>
      </c>
      <c r="L76">
        <f>+'Pb 1sigma'!Z76^2</f>
        <v>113.81840997566673</v>
      </c>
      <c r="M76" s="174">
        <f t="shared" si="4"/>
        <v>13.026549433305606</v>
      </c>
      <c r="N76">
        <f>+'Y 1sigma'!Z76^2</f>
        <v>0.0007760988218869987</v>
      </c>
      <c r="O76">
        <f>+'Th 1sigma '!Z76^2</f>
        <v>26.486582815312122</v>
      </c>
      <c r="P76">
        <f>+'U 1sigma'!Z76^2</f>
        <v>28.48482023122355</v>
      </c>
      <c r="Q76">
        <f>+'Pb 1sigma'!AD76^2</f>
        <v>114.05975349757294</v>
      </c>
      <c r="R76" s="174">
        <f t="shared" si="5"/>
        <v>13.001228120563475</v>
      </c>
    </row>
    <row r="77" spans="1:18" ht="12.75">
      <c r="A77" s="4"/>
      <c r="B77" s="4"/>
      <c r="C77" s="4"/>
      <c r="D77" s="11" t="str">
        <f>'All data '!D77</f>
        <v>arr96114b-1-7</v>
      </c>
      <c r="E77" s="15">
        <f>'All data '!O77</f>
        <v>1383.5085563141104</v>
      </c>
      <c r="F77" s="177">
        <f aca="true" t="shared" si="6" ref="F77:F92">+M77</f>
        <v>9.86973677381829</v>
      </c>
      <c r="G77" s="177">
        <f aca="true" t="shared" si="7" ref="G77:G92">+R77</f>
        <v>9.857785619288935</v>
      </c>
      <c r="H77" s="15"/>
      <c r="I77">
        <f>+'Y 1sigma'!AD77^2</f>
        <v>0.0005331744844581242</v>
      </c>
      <c r="J77">
        <f>+'Th 1sigma '!AD77^2</f>
        <v>13.395779694132308</v>
      </c>
      <c r="K77">
        <f>+'U 1sigma'!AD77^2</f>
        <v>19.46994645487014</v>
      </c>
      <c r="L77">
        <f>+'Pb 1sigma'!Z77^2</f>
        <v>64.54544466097418</v>
      </c>
      <c r="M77" s="174">
        <f t="shared" si="4"/>
        <v>9.86973677381829</v>
      </c>
      <c r="N77">
        <f>+'Y 1sigma'!Z77^2</f>
        <v>0.0005331778738484252</v>
      </c>
      <c r="O77">
        <f>+'Th 1sigma '!Z77^2</f>
        <v>13.264917517751266</v>
      </c>
      <c r="P77">
        <f>+'U 1sigma'!Z77^2</f>
        <v>19.207902644794082</v>
      </c>
      <c r="Q77">
        <f>+'Pb 1sigma'!AD77^2</f>
        <v>64.70258397544052</v>
      </c>
      <c r="R77" s="174">
        <f t="shared" si="5"/>
        <v>9.857785619288935</v>
      </c>
    </row>
    <row r="78" spans="1:18" ht="12.75">
      <c r="A78" s="4"/>
      <c r="B78" s="4"/>
      <c r="C78" s="4"/>
      <c r="D78" s="11" t="str">
        <f>'All data '!D78</f>
        <v>arr96114b-1-8</v>
      </c>
      <c r="E78" s="15">
        <f>'All data '!O78</f>
        <v>1371.497639697674</v>
      </c>
      <c r="F78" s="177">
        <f t="shared" si="6"/>
        <v>10.096295481513263</v>
      </c>
      <c r="G78" s="177">
        <f t="shared" si="7"/>
        <v>10.083709791162383</v>
      </c>
      <c r="H78" s="15"/>
      <c r="I78">
        <f>+'Y 1sigma'!AD78^2</f>
        <v>0.0005484877431601497</v>
      </c>
      <c r="J78">
        <f>+'Th 1sigma '!AD78^2</f>
        <v>14.17976459910093</v>
      </c>
      <c r="K78">
        <f>+'U 1sigma'!AD78^2</f>
        <v>19.909682649099246</v>
      </c>
      <c r="L78">
        <f>+'Pb 1sigma'!Z78^2</f>
        <v>67.84518671408179</v>
      </c>
      <c r="M78" s="174">
        <f t="shared" si="4"/>
        <v>10.096295481513263</v>
      </c>
      <c r="N78">
        <f>+'Y 1sigma'!Z78^2</f>
        <v>0.0005484919057911576</v>
      </c>
      <c r="O78">
        <f>+'Th 1sigma '!Z78^2</f>
        <v>14.035460270451628</v>
      </c>
      <c r="P78">
        <f>+'U 1sigma'!Z78^2</f>
        <v>19.63585128835217</v>
      </c>
      <c r="Q78">
        <f>+'Pb 1sigma'!AD78^2</f>
        <v>68.00934310167449</v>
      </c>
      <c r="R78" s="174">
        <f t="shared" si="5"/>
        <v>10.083709791162383</v>
      </c>
    </row>
    <row r="79" spans="1:18" ht="12.75">
      <c r="A79" s="4"/>
      <c r="B79" s="4"/>
      <c r="C79" s="4"/>
      <c r="D79" s="11" t="str">
        <f>'All data '!D79</f>
        <v>arr96114b-1-9</v>
      </c>
      <c r="E79" s="15">
        <f>'All data '!O79</f>
        <v>1348.0580451220735</v>
      </c>
      <c r="F79" s="177">
        <f t="shared" si="6"/>
        <v>12.230858037774537</v>
      </c>
      <c r="G79" s="177">
        <f t="shared" si="7"/>
        <v>12.212373999664184</v>
      </c>
      <c r="H79" s="15"/>
      <c r="I79">
        <f>+'Y 1sigma'!AD79^2</f>
        <v>0.0007869069373777452</v>
      </c>
      <c r="J79">
        <f>+'Th 1sigma '!AD79^2</f>
        <v>19.952625603821684</v>
      </c>
      <c r="K79">
        <f>+'U 1sigma'!AD79^2</f>
        <v>28.02189503543844</v>
      </c>
      <c r="L79">
        <f>+'Pb 1sigma'!Z79^2</f>
        <v>101.6185807939965</v>
      </c>
      <c r="M79" s="174">
        <f t="shared" si="4"/>
        <v>12.230858037774537</v>
      </c>
      <c r="N79">
        <f>+'Y 1sigma'!Z79^2</f>
        <v>0.0007869139873551796</v>
      </c>
      <c r="O79">
        <f>+'Th 1sigma '!Z79^2</f>
        <v>19.70457331134143</v>
      </c>
      <c r="P79">
        <f>+'U 1sigma'!Z79^2</f>
        <v>27.553473370189973</v>
      </c>
      <c r="Q79">
        <f>+'Pb 1sigma'!AD79^2</f>
        <v>101.88324511215504</v>
      </c>
      <c r="R79" s="174">
        <f t="shared" si="5"/>
        <v>12.212373999664184</v>
      </c>
    </row>
    <row r="80" spans="1:18" ht="12.75">
      <c r="A80" s="4"/>
      <c r="B80" s="4"/>
      <c r="C80" s="4"/>
      <c r="D80" s="11">
        <f>'All data '!D80</f>
        <v>0</v>
      </c>
      <c r="E80" s="15">
        <f>'All data '!O80</f>
        <v>0</v>
      </c>
      <c r="F80" s="177">
        <f t="shared" si="6"/>
        <v>0</v>
      </c>
      <c r="G80" s="177">
        <f t="shared" si="7"/>
        <v>0</v>
      </c>
      <c r="H80" s="15"/>
      <c r="I80">
        <f>+'Y 1sigma'!AD80^2</f>
        <v>0</v>
      </c>
      <c r="J80">
        <f>+'Th 1sigma '!AD80^2</f>
        <v>0</v>
      </c>
      <c r="K80">
        <f>+'U 1sigma'!AD80^2</f>
        <v>0</v>
      </c>
      <c r="L80">
        <f>+'Pb 1sigma'!Z80^2</f>
        <v>0</v>
      </c>
      <c r="M80" s="174">
        <f t="shared" si="4"/>
        <v>0</v>
      </c>
      <c r="N80">
        <f>+'Y 1sigma'!Z80^2</f>
        <v>0</v>
      </c>
      <c r="O80">
        <f>+'Th 1sigma '!Z80^2</f>
        <v>0</v>
      </c>
      <c r="P80">
        <f>+'U 1sigma'!Z80^2</f>
        <v>0</v>
      </c>
      <c r="Q80">
        <f>+'Pb 1sigma'!AD80^2</f>
        <v>0</v>
      </c>
      <c r="R80" s="174">
        <f t="shared" si="5"/>
        <v>0</v>
      </c>
    </row>
    <row r="81" spans="1:18" ht="12.75">
      <c r="A81" s="4"/>
      <c r="B81" s="4"/>
      <c r="C81" s="4"/>
      <c r="D81" s="11" t="str">
        <f>'All data '!D81</f>
        <v>arr96114b-4tr-1</v>
      </c>
      <c r="E81" s="15">
        <f>'All data '!O81</f>
        <v>1322.4254477040201</v>
      </c>
      <c r="F81" s="177">
        <f t="shared" si="6"/>
        <v>11.270962788023581</v>
      </c>
      <c r="G81" s="177">
        <f t="shared" si="7"/>
        <v>11.253377195258627</v>
      </c>
      <c r="H81" s="15"/>
      <c r="I81">
        <f>+'Y 1sigma'!AD81^2</f>
        <v>0.0007710166293381249</v>
      </c>
      <c r="J81">
        <f>+'Th 1sigma '!AD81^2</f>
        <v>19.51466334024852</v>
      </c>
      <c r="K81">
        <f>+'U 1sigma'!AD81^2</f>
        <v>22.173656201921087</v>
      </c>
      <c r="L81">
        <f>+'Pb 1sigma'!Z81^2</f>
        <v>85.34551161021336</v>
      </c>
      <c r="M81" s="174">
        <f t="shared" si="4"/>
        <v>11.270962788023581</v>
      </c>
      <c r="N81">
        <f>+'Y 1sigma'!Z81^2</f>
        <v>0.0007710369633481704</v>
      </c>
      <c r="O81">
        <f>+'Th 1sigma '!Z81^2</f>
        <v>19.26818491158814</v>
      </c>
      <c r="P81">
        <f>+'U 1sigma'!Z81^2</f>
        <v>21.835892819333523</v>
      </c>
      <c r="Q81">
        <f>+'Pb 1sigma'!AD81^2</f>
        <v>85.53364953088192</v>
      </c>
      <c r="R81" s="174">
        <f t="shared" si="5"/>
        <v>11.253377195258627</v>
      </c>
    </row>
    <row r="82" spans="1:18" ht="12.75">
      <c r="A82" s="4"/>
      <c r="B82" s="4"/>
      <c r="C82" s="4"/>
      <c r="D82" s="9" t="str">
        <f>'All data '!D82</f>
        <v>arr96114b-4tr-2</v>
      </c>
      <c r="E82" s="15">
        <f>'All data '!O82</f>
        <v>1359.7274207692176</v>
      </c>
      <c r="F82" s="177">
        <f t="shared" si="6"/>
        <v>9.2872584752466</v>
      </c>
      <c r="G82" s="177">
        <f t="shared" si="7"/>
        <v>9.273736648059808</v>
      </c>
      <c r="H82" s="15"/>
      <c r="I82">
        <f>+'Y 1sigma'!AD82^2</f>
        <v>0.0005999206780517599</v>
      </c>
      <c r="J82">
        <f>+'Th 1sigma '!AD82^2</f>
        <v>15.70498146347713</v>
      </c>
      <c r="K82">
        <f>+'U 1sigma'!AD82^2</f>
        <v>15.098575641725276</v>
      </c>
      <c r="L82">
        <f>+'Pb 1sigma'!Z82^2</f>
        <v>55.44901296015935</v>
      </c>
      <c r="M82" s="174">
        <f t="shared" si="4"/>
        <v>9.2872584752466</v>
      </c>
      <c r="N82">
        <f>+'Y 1sigma'!Z82^2</f>
        <v>0.0005999253563500677</v>
      </c>
      <c r="O82">
        <f>+'Th 1sigma '!Z82^2</f>
        <v>15.532991402714822</v>
      </c>
      <c r="P82">
        <f>+'U 1sigma'!Z82^2</f>
        <v>14.913944139669637</v>
      </c>
      <c r="Q82">
        <f>+'Pb 1sigma'!AD82^2</f>
        <v>55.554655949826746</v>
      </c>
      <c r="R82" s="174">
        <f t="shared" si="5"/>
        <v>9.273736648059808</v>
      </c>
    </row>
    <row r="83" spans="1:18" ht="12.75">
      <c r="A83" s="4"/>
      <c r="B83" s="4"/>
      <c r="C83" s="4"/>
      <c r="D83" s="9" t="str">
        <f>'All data '!D83</f>
        <v>arr96114b-4tr-11</v>
      </c>
      <c r="E83" s="15">
        <f>'All data '!O83</f>
        <v>1388.1653963997883</v>
      </c>
      <c r="F83" s="177">
        <f t="shared" si="6"/>
        <v>9.929685451094018</v>
      </c>
      <c r="G83" s="177">
        <f t="shared" si="7"/>
        <v>9.91533201421287</v>
      </c>
      <c r="H83" s="15"/>
      <c r="I83">
        <f>+'Y 1sigma'!AD83^2</f>
        <v>0.000581092124128972</v>
      </c>
      <c r="J83">
        <f>+'Th 1sigma '!AD83^2</f>
        <v>17.17701044880749</v>
      </c>
      <c r="K83">
        <f>+'U 1sigma'!AD83^2</f>
        <v>17.355308822096273</v>
      </c>
      <c r="L83">
        <f>+'Pb 1sigma'!Z83^2</f>
        <v>64.06575279464033</v>
      </c>
      <c r="M83" s="174">
        <f t="shared" si="4"/>
        <v>9.929685451094018</v>
      </c>
      <c r="N83">
        <f>+'Y 1sigma'!Z83^2</f>
        <v>0.000581099463303572</v>
      </c>
      <c r="O83">
        <f>+'Th 1sigma '!Z83^2</f>
        <v>16.98454178976137</v>
      </c>
      <c r="P83">
        <f>+'U 1sigma'!Z83^2</f>
        <v>17.131938501128033</v>
      </c>
      <c r="Q83">
        <f>+'Pb 1sigma'!AD83^2</f>
        <v>64.19674756172193</v>
      </c>
      <c r="R83" s="174">
        <f t="shared" si="5"/>
        <v>9.91533201421287</v>
      </c>
    </row>
    <row r="84" spans="1:18" ht="12.75">
      <c r="A84" s="4"/>
      <c r="B84" s="4"/>
      <c r="C84" s="4"/>
      <c r="D84" s="9" t="str">
        <f>'All data '!D84</f>
        <v>arr96114b-4tr-12</v>
      </c>
      <c r="E84" s="15">
        <f>'All data '!O84</f>
        <v>1367.44901671932</v>
      </c>
      <c r="F84" s="177">
        <f t="shared" si="6"/>
        <v>9.394179927427405</v>
      </c>
      <c r="G84" s="177">
        <f t="shared" si="7"/>
        <v>9.380981681642975</v>
      </c>
      <c r="H84" s="15"/>
      <c r="I84">
        <f>+'Y 1sigma'!AD84^2</f>
        <v>0.0005384472345647103</v>
      </c>
      <c r="J84">
        <f>+'Th 1sigma '!AD84^2</f>
        <v>16.114783167401047</v>
      </c>
      <c r="K84">
        <f>+'U 1sigma'!AD84^2</f>
        <v>14.83465527782219</v>
      </c>
      <c r="L84">
        <f>+'Pb 1sigma'!Z84^2</f>
        <v>57.300639616422174</v>
      </c>
      <c r="M84" s="174">
        <f t="shared" si="4"/>
        <v>9.394179927427405</v>
      </c>
      <c r="N84">
        <f>+'Y 1sigma'!Z84^2</f>
        <v>0.0005384498333350131</v>
      </c>
      <c r="O84">
        <f>+'Th 1sigma '!Z84^2</f>
        <v>15.936846588783135</v>
      </c>
      <c r="P84">
        <f>+'U 1sigma'!Z84^2</f>
        <v>14.655495106206892</v>
      </c>
      <c r="Q84">
        <f>+'Pb 1sigma'!AD84^2</f>
        <v>57.409937166497706</v>
      </c>
      <c r="R84" s="174">
        <f t="shared" si="5"/>
        <v>9.380981681642975</v>
      </c>
    </row>
    <row r="85" spans="1:18" ht="12.75">
      <c r="A85" s="4"/>
      <c r="B85" s="4"/>
      <c r="C85" s="4"/>
      <c r="D85" s="9" t="str">
        <f>'All data '!D85</f>
        <v>arr96114b-4tr-3</v>
      </c>
      <c r="E85" s="15">
        <f>'All data '!O85</f>
        <v>1396.7827997135068</v>
      </c>
      <c r="F85" s="177">
        <f t="shared" si="6"/>
        <v>13.801529654132999</v>
      </c>
      <c r="G85" s="177">
        <f t="shared" si="7"/>
        <v>13.776356863764917</v>
      </c>
      <c r="H85" s="15"/>
      <c r="I85">
        <f>+'Y 1sigma'!AD85^2</f>
        <v>0.001071052071870999</v>
      </c>
      <c r="J85">
        <f>+'Th 1sigma '!AD85^2</f>
        <v>24.585117946865147</v>
      </c>
      <c r="K85">
        <f>+'U 1sigma'!AD85^2</f>
        <v>38.778858492813924</v>
      </c>
      <c r="L85">
        <f>+'Pb 1sigma'!Z85^2</f>
        <v>127.11717330216156</v>
      </c>
      <c r="M85" s="174">
        <f t="shared" si="4"/>
        <v>13.801529654132999</v>
      </c>
      <c r="N85">
        <f>+'Y 1sigma'!Z85^2</f>
        <v>0.001071061975399278</v>
      </c>
      <c r="O85">
        <f>+'Th 1sigma '!Z85^2</f>
        <v>24.258541450985167</v>
      </c>
      <c r="P85">
        <f>+'U 1sigma'!Z85^2</f>
        <v>38.04094050832301</v>
      </c>
      <c r="Q85">
        <f>+'Pb 1sigma'!AD85^2</f>
        <v>127.48745541651917</v>
      </c>
      <c r="R85" s="174">
        <f t="shared" si="5"/>
        <v>13.776356863764917</v>
      </c>
    </row>
    <row r="86" spans="1:18" ht="12.75">
      <c r="A86" s="4"/>
      <c r="B86" s="4"/>
      <c r="C86" s="4"/>
      <c r="D86" s="9" t="str">
        <f>'All data '!D86</f>
        <v>arr96114b-4tr-4</v>
      </c>
      <c r="E86" s="15">
        <f>'All data '!O86</f>
        <v>1353.8843088187132</v>
      </c>
      <c r="F86" s="177">
        <f t="shared" si="6"/>
        <v>13.348821742642253</v>
      </c>
      <c r="G86" s="177">
        <f t="shared" si="7"/>
        <v>13.328033522997046</v>
      </c>
      <c r="H86" s="15"/>
      <c r="I86">
        <f>+'Y 1sigma'!AD86^2</f>
        <v>0.0010718792191431396</v>
      </c>
      <c r="J86">
        <f>+'Th 1sigma '!AD86^2</f>
        <v>21.458276586837993</v>
      </c>
      <c r="K86">
        <f>+'U 1sigma'!AD86^2</f>
        <v>34.602816613621236</v>
      </c>
      <c r="L86">
        <f>+'Pb 1sigma'!Z86^2</f>
        <v>122.12887683716018</v>
      </c>
      <c r="M86" s="174">
        <f t="shared" si="4"/>
        <v>13.348821742642253</v>
      </c>
      <c r="N86">
        <f>+'Y 1sigma'!Z86^2</f>
        <v>0.0010718894948164826</v>
      </c>
      <c r="O86">
        <f>+'Th 1sigma '!Z86^2</f>
        <v>21.183639862545554</v>
      </c>
      <c r="P86">
        <f>+'U 1sigma'!Z86^2</f>
        <v>33.96471247262182</v>
      </c>
      <c r="Q86">
        <f>+'Pb 1sigma'!AD86^2</f>
        <v>122.48705336547087</v>
      </c>
      <c r="R86" s="174">
        <f t="shared" si="5"/>
        <v>13.328033522997046</v>
      </c>
    </row>
    <row r="87" spans="1:18" ht="12.75">
      <c r="A87" s="4"/>
      <c r="B87" s="4"/>
      <c r="C87" s="4"/>
      <c r="D87" s="9" t="str">
        <f>'All data '!D87</f>
        <v>arr96114b-4tr-9</v>
      </c>
      <c r="E87" s="15">
        <f>'All data '!O87</f>
        <v>1360.6638029787819</v>
      </c>
      <c r="F87" s="177">
        <f t="shared" si="6"/>
        <v>13.166568562120414</v>
      </c>
      <c r="G87" s="177">
        <f t="shared" si="7"/>
        <v>13.145445907601324</v>
      </c>
      <c r="H87" s="15"/>
      <c r="I87">
        <f>+'Y 1sigma'!AD87^2</f>
        <v>0.0010339587999720868</v>
      </c>
      <c r="J87">
        <f>+'Th 1sigma '!AD87^2</f>
        <v>21.52504679260295</v>
      </c>
      <c r="K87">
        <f>+'U 1sigma'!AD87^2</f>
        <v>34.00267925404365</v>
      </c>
      <c r="L87">
        <f>+'Pb 1sigma'!Z87^2</f>
        <v>117.82976769557105</v>
      </c>
      <c r="M87" s="174">
        <f t="shared" si="4"/>
        <v>13.166568562120414</v>
      </c>
      <c r="N87">
        <f>+'Y 1sigma'!Z87^2</f>
        <v>0.001034003627371793</v>
      </c>
      <c r="O87">
        <f>+'Th 1sigma '!Z87^2</f>
        <v>21.25046648746515</v>
      </c>
      <c r="P87">
        <f>+'U 1sigma'!Z87^2</f>
        <v>33.3835087041312</v>
      </c>
      <c r="Q87">
        <f>+'Pb 1sigma'!AD87^2</f>
        <v>118.16773891444866</v>
      </c>
      <c r="R87" s="174">
        <f t="shared" si="5"/>
        <v>13.145445907601324</v>
      </c>
    </row>
    <row r="88" spans="1:18" ht="12.75">
      <c r="A88" s="182"/>
      <c r="B88" s="182"/>
      <c r="C88" s="182"/>
      <c r="D88" s="183" t="str">
        <f>'All data '!D88</f>
        <v>arr96114b-4tr-10</v>
      </c>
      <c r="E88" s="184">
        <f>'All data '!O88</f>
        <v>1392.2219205808478</v>
      </c>
      <c r="F88" s="177">
        <f t="shared" si="6"/>
        <v>14.655376100679442</v>
      </c>
      <c r="G88" s="177">
        <f t="shared" si="7"/>
        <v>14.624257442548213</v>
      </c>
      <c r="H88" s="184"/>
      <c r="I88">
        <f>+'Y 1sigma'!AD88^2</f>
        <v>0.0009927785722750329</v>
      </c>
      <c r="J88">
        <f>+'Th 1sigma '!AD88^2</f>
        <v>31.017557217220453</v>
      </c>
      <c r="K88">
        <f>+'U 1sigma'!AD88^2</f>
        <v>40.444010203253285</v>
      </c>
      <c r="L88">
        <f>+'Pb 1sigma'!Z88^2</f>
        <v>143.31748845332015</v>
      </c>
      <c r="M88" s="174">
        <f t="shared" si="4"/>
        <v>14.655376100679442</v>
      </c>
      <c r="N88">
        <f>+'Y 1sigma'!Z88^2</f>
        <v>0.0009927716301841687</v>
      </c>
      <c r="O88">
        <f>+'Th 1sigma '!Z88^2</f>
        <v>30.54564340779648</v>
      </c>
      <c r="P88">
        <f>+'U 1sigma'!Z88^2</f>
        <v>39.644100494518106</v>
      </c>
      <c r="Q88">
        <f>+'Pb 1sigma'!AD88^2</f>
        <v>143.678169071982</v>
      </c>
      <c r="R88" s="174">
        <f t="shared" si="5"/>
        <v>14.624257442548213</v>
      </c>
    </row>
    <row r="89" spans="1:18" ht="12.75">
      <c r="A89" s="182"/>
      <c r="B89" s="182"/>
      <c r="C89" s="182"/>
      <c r="D89" s="183" t="str">
        <f>'All data '!D89</f>
        <v>arr96114b-4tr-5</v>
      </c>
      <c r="E89" s="184">
        <f>'All data '!O89</f>
        <v>1392.5777586837626</v>
      </c>
      <c r="F89" s="177">
        <f t="shared" si="6"/>
        <v>11.336015050393945</v>
      </c>
      <c r="G89" s="177">
        <f t="shared" si="7"/>
        <v>11.319310048090028</v>
      </c>
      <c r="H89" s="184"/>
      <c r="I89">
        <f>+'Y 1sigma'!AD89^2</f>
        <v>0.000693905747510307</v>
      </c>
      <c r="J89">
        <f>+'Th 1sigma '!AD89^2</f>
        <v>18.220504864294387</v>
      </c>
      <c r="K89">
        <f>+'U 1sigma'!AD89^2</f>
        <v>25.14077755234067</v>
      </c>
      <c r="L89">
        <f>+'Pb 1sigma'!Z89^2</f>
        <v>85.14326090037545</v>
      </c>
      <c r="M89" s="174">
        <f t="shared" si="4"/>
        <v>11.336015050393945</v>
      </c>
      <c r="N89">
        <f>+'Y 1sigma'!Z89^2</f>
        <v>0.0006939141741845885</v>
      </c>
      <c r="O89">
        <f>+'Th 1sigma '!Z89^2</f>
        <v>18.012374253176947</v>
      </c>
      <c r="P89">
        <f>+'U 1sigma'!Z89^2</f>
        <v>24.75539882897297</v>
      </c>
      <c r="Q89">
        <f>+'Pb 1sigma'!AD89^2</f>
        <v>85.35831296846777</v>
      </c>
      <c r="R89" s="174">
        <f t="shared" si="5"/>
        <v>11.319310048090028</v>
      </c>
    </row>
    <row r="90" spans="1:18" ht="12.75">
      <c r="A90" s="182"/>
      <c r="B90" s="182"/>
      <c r="C90" s="182"/>
      <c r="D90" s="183" t="str">
        <f>'All data '!D90</f>
        <v>arr96114b-4tr-6</v>
      </c>
      <c r="E90" s="184">
        <f>'All data '!O90</f>
        <v>1337.0098920308233</v>
      </c>
      <c r="F90" s="177">
        <f t="shared" si="6"/>
        <v>13.190256696554366</v>
      </c>
      <c r="G90" s="177">
        <f t="shared" si="7"/>
        <v>13.167417573091928</v>
      </c>
      <c r="H90" s="184"/>
      <c r="I90">
        <f>+'Y 1sigma'!AD90^2</f>
        <v>0.0008372942217247333</v>
      </c>
      <c r="J90">
        <f>+'Th 1sigma '!AD90^2</f>
        <v>24.507508524576135</v>
      </c>
      <c r="K90">
        <f>+'U 1sigma'!AD90^2</f>
        <v>30.74222972720516</v>
      </c>
      <c r="L90">
        <f>+'Pb 1sigma'!Z90^2</f>
        <v>118.73229617499429</v>
      </c>
      <c r="M90" s="174">
        <f t="shared" si="4"/>
        <v>13.190256696554366</v>
      </c>
      <c r="N90">
        <f>+'Y 1sigma'!Z90^2</f>
        <v>0.0008373006586147522</v>
      </c>
      <c r="O90">
        <f>+'Th 1sigma '!Z90^2</f>
        <v>24.16319604638651</v>
      </c>
      <c r="P90">
        <f>+'U 1sigma'!Z90^2</f>
        <v>30.19473418479029</v>
      </c>
      <c r="Q90">
        <f>+'Pb 1sigma'!AD90^2</f>
        <v>119.0221180123347</v>
      </c>
      <c r="R90" s="174">
        <f t="shared" si="5"/>
        <v>13.167417573091928</v>
      </c>
    </row>
    <row r="91" spans="1:18" ht="12.75">
      <c r="A91" s="182"/>
      <c r="B91" s="182"/>
      <c r="C91" s="182"/>
      <c r="D91" s="183" t="str">
        <f>'All data '!D91</f>
        <v>arr96114b-4tr-7</v>
      </c>
      <c r="E91" s="184">
        <f>'All data '!O91</f>
        <v>1398.4267073471956</v>
      </c>
      <c r="F91" s="177">
        <f t="shared" si="6"/>
        <v>10.662385208075799</v>
      </c>
      <c r="G91" s="177">
        <f t="shared" si="7"/>
        <v>10.64800270580989</v>
      </c>
      <c r="H91" s="184"/>
      <c r="I91">
        <f>+'Y 1sigma'!AD91^2</f>
        <v>0.0006038394476805646</v>
      </c>
      <c r="J91">
        <f>+'Th 1sigma '!AD91^2</f>
        <v>15.94851506962263</v>
      </c>
      <c r="K91">
        <f>+'U 1sigma'!AD91^2</f>
        <v>22.613799651032007</v>
      </c>
      <c r="L91">
        <f>+'Pb 1sigma'!Z91^2</f>
        <v>75.12353976529127</v>
      </c>
      <c r="M91" s="174">
        <f t="shared" si="4"/>
        <v>10.662385208075799</v>
      </c>
      <c r="N91">
        <f>+'Y 1sigma'!Z91^2</f>
        <v>0.0006038358743145737</v>
      </c>
      <c r="O91">
        <f>+'Th 1sigma '!Z91^2</f>
        <v>15.779712226678456</v>
      </c>
      <c r="P91">
        <f>+'U 1sigma'!Z91^2</f>
        <v>22.28768211318763</v>
      </c>
      <c r="Q91">
        <f>+'Pb 1sigma'!AD91^2</f>
        <v>75.31196344719436</v>
      </c>
      <c r="R91" s="174">
        <f t="shared" si="5"/>
        <v>10.64800270580989</v>
      </c>
    </row>
    <row r="92" spans="1:18" ht="12.75">
      <c r="A92" s="182"/>
      <c r="B92" s="182"/>
      <c r="C92" s="182"/>
      <c r="D92" s="183" t="str">
        <f>'All data '!D92</f>
        <v>arr96114b-4tr-8</v>
      </c>
      <c r="E92" s="184">
        <f>'All data '!O92</f>
        <v>1396.7451687524265</v>
      </c>
      <c r="F92" s="177">
        <f t="shared" si="6"/>
        <v>11.265097986893158</v>
      </c>
      <c r="G92" s="177">
        <f t="shared" si="7"/>
        <v>11.249126878173184</v>
      </c>
      <c r="H92" s="184"/>
      <c r="I92">
        <f>+'Y 1sigma'!AD92^2</f>
        <v>0.0006701074998498377</v>
      </c>
      <c r="J92">
        <f>+'Th 1sigma '!AD92^2</f>
        <v>17.476262990229547</v>
      </c>
      <c r="K92">
        <f>+'U 1sigma'!AD92^2</f>
        <v>25.168782666587216</v>
      </c>
      <c r="L92">
        <f>+'Pb 1sigma'!Z92^2</f>
        <v>84.25671688998767</v>
      </c>
      <c r="M92" s="174">
        <f t="shared" si="4"/>
        <v>11.265097986893158</v>
      </c>
      <c r="N92">
        <f>+'Y 1sigma'!Z92^2</f>
        <v>0.0006701159309601182</v>
      </c>
      <c r="O92">
        <f>+'Th 1sigma '!Z92^2</f>
        <v>17.2819749760348</v>
      </c>
      <c r="P92">
        <f>+'U 1sigma'!Z92^2</f>
        <v>24.784861837062337</v>
      </c>
      <c r="Q92">
        <f>+'Pb 1sigma'!AD92^2</f>
        <v>84.47534859221028</v>
      </c>
      <c r="R92" s="174">
        <f t="shared" si="5"/>
        <v>11.249126878173184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86"/>
  <sheetViews>
    <sheetView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7" sqref="E67"/>
    </sheetView>
  </sheetViews>
  <sheetFormatPr defaultColWidth="9.140625" defaultRowHeight="12.75"/>
  <cols>
    <col min="1" max="1" width="14.7109375" style="0" customWidth="1"/>
    <col min="3" max="3" width="30.57421875" style="0" customWidth="1"/>
    <col min="4" max="4" width="10.57421875" style="0" customWidth="1"/>
    <col min="5" max="5" width="10.00390625" style="4" customWidth="1"/>
    <col min="6" max="6" width="8.7109375" style="49" customWidth="1"/>
    <col min="7" max="7" width="13.421875" style="49" customWidth="1"/>
    <col min="11" max="11" width="15.7109375" style="0" customWidth="1"/>
    <col min="12" max="12" width="12.140625" style="56" customWidth="1"/>
    <col min="13" max="13" width="7.140625" style="56" customWidth="1"/>
    <col min="14" max="14" width="12.140625" style="56" customWidth="1"/>
  </cols>
  <sheetData>
    <row r="1" spans="1:14" ht="13.5" thickBot="1">
      <c r="A1" s="35" t="s">
        <v>146</v>
      </c>
      <c r="B1" s="36" t="s">
        <v>147</v>
      </c>
      <c r="C1" s="35" t="s">
        <v>148</v>
      </c>
      <c r="D1" s="35" t="s">
        <v>149</v>
      </c>
      <c r="E1" s="35" t="s">
        <v>155</v>
      </c>
      <c r="F1" s="51" t="s">
        <v>153</v>
      </c>
      <c r="G1" s="51" t="s">
        <v>154</v>
      </c>
      <c r="K1" s="57"/>
      <c r="L1" s="58"/>
      <c r="M1" s="58"/>
      <c r="N1" s="58"/>
    </row>
    <row r="2" spans="1:14" ht="12.75">
      <c r="A2" s="52" t="s">
        <v>150</v>
      </c>
      <c r="B2" s="53"/>
      <c r="C2" s="52"/>
      <c r="D2" s="52"/>
      <c r="E2" s="54">
        <f>AVERAGE(B3:B24)</f>
        <v>1422.3912608393568</v>
      </c>
      <c r="F2" s="55">
        <f>STDEV(B3:B24)</f>
        <v>52.76018660267048</v>
      </c>
      <c r="G2" s="55">
        <f>+F2/(SQRT(COUNT(B3:B24)))</f>
        <v>11.248509578745026</v>
      </c>
      <c r="K2" s="57"/>
      <c r="L2" s="58"/>
      <c r="M2" s="58"/>
      <c r="N2" s="58"/>
    </row>
    <row r="3" spans="1:14" ht="12.75">
      <c r="A3" s="40" t="s">
        <v>35</v>
      </c>
      <c r="B3" s="37">
        <v>1448.4725557783593</v>
      </c>
      <c r="C3" s="38" t="s">
        <v>90</v>
      </c>
      <c r="D3" s="39" t="s">
        <v>129</v>
      </c>
      <c r="E3" s="42">
        <f>AVERAGE(B3:B9)</f>
        <v>1429.1934875997733</v>
      </c>
      <c r="F3" s="46">
        <f>STDEV(B3:B9)</f>
        <v>21.020440374222645</v>
      </c>
      <c r="G3" s="46">
        <f>+F3/(SQRT(COUNT(B3:B9)))</f>
        <v>7.944979668464945</v>
      </c>
      <c r="K3" s="59"/>
      <c r="L3" s="58"/>
      <c r="M3" s="58"/>
      <c r="N3" s="58"/>
    </row>
    <row r="4" spans="1:14" ht="12.75">
      <c r="A4" s="40" t="s">
        <v>36</v>
      </c>
      <c r="B4" s="37">
        <v>1406.9366024610756</v>
      </c>
      <c r="C4" s="38" t="s">
        <v>90</v>
      </c>
      <c r="D4" s="39" t="s">
        <v>129</v>
      </c>
      <c r="E4" s="43"/>
      <c r="F4" s="47"/>
      <c r="G4" s="47"/>
      <c r="K4" s="59"/>
      <c r="L4" s="58"/>
      <c r="M4" s="58"/>
      <c r="N4" s="58"/>
    </row>
    <row r="5" spans="1:14" ht="12.75">
      <c r="A5" s="41" t="s">
        <v>50</v>
      </c>
      <c r="B5" s="37">
        <v>1464.309053160363</v>
      </c>
      <c r="C5" s="38" t="s">
        <v>90</v>
      </c>
      <c r="D5" s="39" t="s">
        <v>129</v>
      </c>
      <c r="E5" s="43"/>
      <c r="F5" s="47"/>
      <c r="G5" s="47"/>
      <c r="K5" s="59"/>
      <c r="L5" s="58"/>
      <c r="M5" s="58"/>
      <c r="N5" s="58"/>
    </row>
    <row r="6" spans="1:14" ht="12.75">
      <c r="A6" s="41" t="s">
        <v>51</v>
      </c>
      <c r="B6" s="37">
        <v>1415.7888995257658</v>
      </c>
      <c r="C6" s="38" t="s">
        <v>90</v>
      </c>
      <c r="D6" s="39" t="s">
        <v>129</v>
      </c>
      <c r="E6" s="41"/>
      <c r="F6" s="47"/>
      <c r="G6" s="47"/>
      <c r="K6" s="59"/>
      <c r="L6" s="58"/>
      <c r="M6" s="58"/>
      <c r="N6" s="58"/>
    </row>
    <row r="7" spans="1:14" ht="12.75">
      <c r="A7" s="41" t="s">
        <v>52</v>
      </c>
      <c r="B7" s="37">
        <v>1417.2460482396066</v>
      </c>
      <c r="C7" s="38" t="s">
        <v>90</v>
      </c>
      <c r="D7" s="39" t="s">
        <v>129</v>
      </c>
      <c r="E7" s="41"/>
      <c r="F7" s="47"/>
      <c r="G7" s="47"/>
      <c r="K7" s="59"/>
      <c r="L7" s="58"/>
      <c r="M7" s="58"/>
      <c r="N7" s="58"/>
    </row>
    <row r="8" spans="1:14" ht="12.75">
      <c r="A8" s="41" t="s">
        <v>53</v>
      </c>
      <c r="B8" s="37">
        <v>1415.6627811893673</v>
      </c>
      <c r="C8" s="38" t="s">
        <v>90</v>
      </c>
      <c r="D8" s="39" t="s">
        <v>129</v>
      </c>
      <c r="E8" s="41"/>
      <c r="F8" s="47"/>
      <c r="G8" s="47"/>
      <c r="K8" s="59"/>
      <c r="L8" s="58"/>
      <c r="M8" s="58"/>
      <c r="N8" s="58"/>
    </row>
    <row r="9" spans="1:7" ht="12.75">
      <c r="A9" s="40" t="s">
        <v>37</v>
      </c>
      <c r="B9" s="37">
        <v>1435.9384728438743</v>
      </c>
      <c r="C9" s="38" t="s">
        <v>106</v>
      </c>
      <c r="D9" s="39" t="s">
        <v>129</v>
      </c>
      <c r="E9" s="43"/>
      <c r="F9" s="47"/>
      <c r="G9" s="47"/>
    </row>
    <row r="10" spans="1:7" ht="12.75">
      <c r="A10" s="9" t="s">
        <v>61</v>
      </c>
      <c r="B10" s="15">
        <v>1336.8904652808103</v>
      </c>
      <c r="C10" s="2" t="s">
        <v>109</v>
      </c>
      <c r="D10" s="16" t="s">
        <v>129</v>
      </c>
      <c r="E10" s="44">
        <f>AVERAGE(B10:B11)</f>
        <v>1294.0910565041936</v>
      </c>
      <c r="F10" s="48">
        <f>STDEV(B10:B11)</f>
        <v>60.52750435344251</v>
      </c>
      <c r="G10" s="48">
        <f>+F10/(SQRT(COUNT(B10:B11)))</f>
        <v>42.799408776617476</v>
      </c>
    </row>
    <row r="11" spans="1:4" ht="12.75">
      <c r="A11" s="9" t="s">
        <v>62</v>
      </c>
      <c r="B11" s="15">
        <v>1251.291647727577</v>
      </c>
      <c r="C11" s="2" t="s">
        <v>109</v>
      </c>
      <c r="D11" s="16" t="s">
        <v>129</v>
      </c>
    </row>
    <row r="12" spans="1:7" ht="12.75">
      <c r="A12" s="40" t="s">
        <v>38</v>
      </c>
      <c r="B12" s="37">
        <v>1427.5302357186977</v>
      </c>
      <c r="C12" s="38" t="s">
        <v>91</v>
      </c>
      <c r="D12" s="39" t="s">
        <v>129</v>
      </c>
      <c r="E12" s="42">
        <f>AVERAGE(B12:B18)</f>
        <v>1458.1793621384313</v>
      </c>
      <c r="F12" s="46">
        <f>STDEV(B12:B18)</f>
        <v>39.81494917571467</v>
      </c>
      <c r="G12" s="46">
        <f>+F12/(SQRT(COUNT(B12:B18)))</f>
        <v>15.048636283088161</v>
      </c>
    </row>
    <row r="13" spans="1:7" ht="12.75">
      <c r="A13" s="41" t="s">
        <v>47</v>
      </c>
      <c r="B13" s="37">
        <v>1527.1116278678098</v>
      </c>
      <c r="C13" s="38" t="s">
        <v>91</v>
      </c>
      <c r="D13" s="39" t="s">
        <v>129</v>
      </c>
      <c r="E13" s="43"/>
      <c r="F13" s="47"/>
      <c r="G13" s="47"/>
    </row>
    <row r="14" spans="1:7" ht="12.75">
      <c r="A14" s="41" t="s">
        <v>48</v>
      </c>
      <c r="B14" s="37">
        <v>1424.3526106534482</v>
      </c>
      <c r="C14" s="38" t="s">
        <v>91</v>
      </c>
      <c r="D14" s="39" t="s">
        <v>129</v>
      </c>
      <c r="E14" s="41"/>
      <c r="F14" s="47"/>
      <c r="G14" s="47"/>
    </row>
    <row r="15" spans="1:7" ht="12.75">
      <c r="A15" s="41" t="s">
        <v>49</v>
      </c>
      <c r="B15" s="37">
        <v>1431.5081617542671</v>
      </c>
      <c r="C15" s="38" t="s">
        <v>91</v>
      </c>
      <c r="D15" s="39" t="s">
        <v>129</v>
      </c>
      <c r="E15" s="41"/>
      <c r="F15" s="47"/>
      <c r="G15" s="47"/>
    </row>
    <row r="16" spans="1:7" ht="12.75">
      <c r="A16" s="41" t="s">
        <v>54</v>
      </c>
      <c r="B16" s="37">
        <v>1479.7257688104066</v>
      </c>
      <c r="C16" s="38" t="s">
        <v>91</v>
      </c>
      <c r="D16" s="39" t="s">
        <v>129</v>
      </c>
      <c r="E16" s="41"/>
      <c r="F16" s="47"/>
      <c r="G16" s="47"/>
    </row>
    <row r="17" spans="1:7" ht="12.75">
      <c r="A17" s="41" t="s">
        <v>55</v>
      </c>
      <c r="B17" s="37">
        <v>1485.9022652034344</v>
      </c>
      <c r="C17" s="38" t="s">
        <v>91</v>
      </c>
      <c r="D17" s="39" t="s">
        <v>129</v>
      </c>
      <c r="E17" s="41"/>
      <c r="F17" s="47"/>
      <c r="G17" s="47"/>
    </row>
    <row r="18" spans="1:7" ht="12.75">
      <c r="A18" s="41" t="s">
        <v>56</v>
      </c>
      <c r="B18" s="37">
        <v>1431.1248649609556</v>
      </c>
      <c r="C18" s="38" t="s">
        <v>91</v>
      </c>
      <c r="D18" s="39" t="s">
        <v>129</v>
      </c>
      <c r="E18" s="41"/>
      <c r="F18" s="47"/>
      <c r="G18" s="47"/>
    </row>
    <row r="19" spans="1:7" ht="12.75">
      <c r="A19" s="9" t="s">
        <v>57</v>
      </c>
      <c r="B19" s="15">
        <v>1421.73734079507</v>
      </c>
      <c r="C19" s="2" t="s">
        <v>108</v>
      </c>
      <c r="D19" s="16" t="s">
        <v>129</v>
      </c>
      <c r="E19" s="44">
        <f>AVERAGE(B19:B22)</f>
        <v>1417.3366663621277</v>
      </c>
      <c r="F19" s="50">
        <f>STDEV(B19:B22)</f>
        <v>3.8876011536483683</v>
      </c>
      <c r="G19" s="50">
        <f>+F19/(SQRT(COUNT(B19:B22)))</f>
        <v>1.9438005768241842</v>
      </c>
    </row>
    <row r="20" spans="1:4" ht="12.75">
      <c r="A20" s="9" t="s">
        <v>58</v>
      </c>
      <c r="B20" s="15">
        <v>1412.7335574859808</v>
      </c>
      <c r="C20" s="2" t="s">
        <v>108</v>
      </c>
      <c r="D20" s="16" t="s">
        <v>129</v>
      </c>
    </row>
    <row r="21" spans="1:5" ht="12.75">
      <c r="A21" s="9" t="s">
        <v>59</v>
      </c>
      <c r="B21" s="15">
        <v>1418.9814657074069</v>
      </c>
      <c r="C21" s="2" t="s">
        <v>108</v>
      </c>
      <c r="D21" s="16" t="s">
        <v>129</v>
      </c>
      <c r="E21" s="9"/>
    </row>
    <row r="22" spans="1:5" ht="12.75">
      <c r="A22" s="9" t="s">
        <v>60</v>
      </c>
      <c r="B22" s="15">
        <v>1415.894301460054</v>
      </c>
      <c r="C22" s="2" t="s">
        <v>108</v>
      </c>
      <c r="D22" s="16" t="s">
        <v>129</v>
      </c>
      <c r="E22" s="9"/>
    </row>
    <row r="23" spans="1:7" ht="12.75">
      <c r="A23" s="40" t="s">
        <v>39</v>
      </c>
      <c r="B23" s="37">
        <v>1416.4412370619707</v>
      </c>
      <c r="C23" s="38" t="s">
        <v>107</v>
      </c>
      <c r="D23" s="39" t="s">
        <v>129</v>
      </c>
      <c r="E23" s="45">
        <f>AVERAGE(B23:B24)</f>
        <v>1411.7345059207628</v>
      </c>
      <c r="F23" s="46">
        <f>STDEV(B23:B24)</f>
        <v>6.656323014309973</v>
      </c>
      <c r="G23" s="46">
        <f>+F23/(SQRT(COUNT(B23:B24)))</f>
        <v>4.706731141186662</v>
      </c>
    </row>
    <row r="24" spans="1:7" ht="12.75">
      <c r="A24" s="40" t="s">
        <v>40</v>
      </c>
      <c r="B24" s="37">
        <v>1407.0277747795546</v>
      </c>
      <c r="C24" s="38" t="s">
        <v>107</v>
      </c>
      <c r="D24" s="39" t="s">
        <v>129</v>
      </c>
      <c r="E24" s="43"/>
      <c r="F24" s="47"/>
      <c r="G24" s="47"/>
    </row>
    <row r="25" spans="1:5" ht="12.75">
      <c r="A25" s="2"/>
      <c r="B25" s="15"/>
      <c r="C25" s="2"/>
      <c r="D25" s="16"/>
      <c r="E25" s="9"/>
    </row>
    <row r="26" spans="1:7" ht="12.75">
      <c r="A26" s="52" t="s">
        <v>150</v>
      </c>
      <c r="B26" s="53"/>
      <c r="C26" s="52"/>
      <c r="D26" s="52"/>
      <c r="E26" s="54">
        <f>AVERAGE(B27:B43)</f>
        <v>1395.6962746361523</v>
      </c>
      <c r="F26" s="55">
        <f>STDEV(B27:B43)</f>
        <v>22.931909834323918</v>
      </c>
      <c r="G26" s="55">
        <f>+F26/(SQRT(COUNT(B27:B43)))</f>
        <v>5.561805084944583</v>
      </c>
    </row>
    <row r="27" spans="1:7" ht="12.75">
      <c r="A27" s="11" t="s">
        <v>121</v>
      </c>
      <c r="B27" s="15">
        <v>1400.6549312510792</v>
      </c>
      <c r="C27" s="2" t="s">
        <v>127</v>
      </c>
      <c r="D27" s="16" t="s">
        <v>129</v>
      </c>
      <c r="E27" s="44">
        <f>AVERAGE(B27:B28)</f>
        <v>1406.1157243498521</v>
      </c>
      <c r="F27" s="48">
        <f>STDEV(B27:B28)</f>
        <v>7.72272766161184</v>
      </c>
      <c r="G27" s="48">
        <f>+F27/(SQRT(COUNT(B27:B28)))</f>
        <v>5.460793098782661</v>
      </c>
    </row>
    <row r="28" spans="1:4" ht="12.75">
      <c r="A28" s="11" t="s">
        <v>122</v>
      </c>
      <c r="B28" s="15">
        <v>1411.576517448625</v>
      </c>
      <c r="C28" s="2" t="s">
        <v>127</v>
      </c>
      <c r="D28" s="16" t="s">
        <v>129</v>
      </c>
    </row>
    <row r="29" spans="1:7" ht="12.75">
      <c r="A29" s="40" t="s">
        <v>25</v>
      </c>
      <c r="B29" s="37">
        <v>1428.0528833719761</v>
      </c>
      <c r="C29" s="38" t="s">
        <v>126</v>
      </c>
      <c r="D29" s="39" t="s">
        <v>128</v>
      </c>
      <c r="E29" s="45">
        <f>AVERAGE(B29:B31)</f>
        <v>1411.4597795687948</v>
      </c>
      <c r="F29" s="46">
        <f>STDEV(B29:B31)</f>
        <v>14.370797160723836</v>
      </c>
      <c r="G29" s="46">
        <f>+F29/(SQRT(COUNT(B29:B31)))</f>
        <v>8.296983609213417</v>
      </c>
    </row>
    <row r="30" spans="1:7" ht="12.75">
      <c r="A30" s="40" t="s">
        <v>26</v>
      </c>
      <c r="B30" s="37">
        <v>1403.3098246218353</v>
      </c>
      <c r="C30" s="38" t="s">
        <v>126</v>
      </c>
      <c r="D30" s="39" t="s">
        <v>128</v>
      </c>
      <c r="E30" s="43"/>
      <c r="F30" s="47"/>
      <c r="G30" s="47"/>
    </row>
    <row r="31" spans="1:7" ht="12.75">
      <c r="A31" s="40" t="s">
        <v>123</v>
      </c>
      <c r="B31" s="37">
        <v>1403.0166307125728</v>
      </c>
      <c r="C31" s="38" t="s">
        <v>126</v>
      </c>
      <c r="D31" s="39" t="s">
        <v>129</v>
      </c>
      <c r="E31" s="41"/>
      <c r="F31" s="47"/>
      <c r="G31" s="47"/>
    </row>
    <row r="32" spans="1:7" ht="12.75">
      <c r="A32" s="11" t="s">
        <v>21</v>
      </c>
      <c r="B32" s="15">
        <v>1392.8861640630294</v>
      </c>
      <c r="C32" s="2" t="s">
        <v>90</v>
      </c>
      <c r="D32" s="16" t="s">
        <v>128</v>
      </c>
      <c r="E32" s="44">
        <f>AVERAGE(B32:B36)</f>
        <v>1384.3968009917153</v>
      </c>
      <c r="F32" s="48">
        <f>STDEV(B32:B36)</f>
        <v>5.586068014099044</v>
      </c>
      <c r="G32" s="48">
        <f>+F32/(SQRT(COUNT(B32:B36)))</f>
        <v>2.498165561292543</v>
      </c>
    </row>
    <row r="33" spans="1:5" ht="12.75">
      <c r="A33" s="11" t="s">
        <v>22</v>
      </c>
      <c r="B33" s="15">
        <v>1385.9505016332294</v>
      </c>
      <c r="C33" s="2" t="s">
        <v>90</v>
      </c>
      <c r="D33" s="16" t="s">
        <v>128</v>
      </c>
      <c r="E33" s="9"/>
    </row>
    <row r="34" spans="1:5" ht="12.75">
      <c r="A34" s="11" t="s">
        <v>115</v>
      </c>
      <c r="B34" s="15">
        <v>1378.1686563016362</v>
      </c>
      <c r="C34" s="2" t="s">
        <v>90</v>
      </c>
      <c r="D34" s="16" t="s">
        <v>129</v>
      </c>
      <c r="E34" s="9"/>
    </row>
    <row r="35" spans="1:5" ht="12.75">
      <c r="A35" s="11" t="s">
        <v>116</v>
      </c>
      <c r="B35" s="15">
        <v>1381.0287315839203</v>
      </c>
      <c r="C35" s="2" t="s">
        <v>90</v>
      </c>
      <c r="D35" s="16" t="s">
        <v>129</v>
      </c>
      <c r="E35" s="9"/>
    </row>
    <row r="36" spans="1:5" ht="12.75">
      <c r="A36" s="11" t="s">
        <v>117</v>
      </c>
      <c r="B36" s="15">
        <v>1383.949951376761</v>
      </c>
      <c r="C36" s="2" t="s">
        <v>90</v>
      </c>
      <c r="D36" s="16" t="s">
        <v>129</v>
      </c>
      <c r="E36" s="9"/>
    </row>
    <row r="37" spans="1:7" ht="12.75">
      <c r="A37" s="40" t="s">
        <v>27</v>
      </c>
      <c r="B37" s="37">
        <v>1354.0641865978262</v>
      </c>
      <c r="C37" s="38" t="s">
        <v>151</v>
      </c>
      <c r="D37" s="39" t="s">
        <v>128</v>
      </c>
      <c r="E37" s="45">
        <f>AVERAGE(B37:B38)</f>
        <v>1355.0746962056467</v>
      </c>
      <c r="F37" s="46">
        <f>STDEV(B37:B38)</f>
        <v>1.4290763923080607</v>
      </c>
      <c r="G37" s="46">
        <f>+F37/(SQRT(COUNT(B37:B38)))</f>
        <v>1.0105096078346365</v>
      </c>
    </row>
    <row r="38" spans="1:7" ht="12.75">
      <c r="A38" s="40" t="s">
        <v>28</v>
      </c>
      <c r="B38" s="37">
        <v>1356.0852058134672</v>
      </c>
      <c r="C38" s="38" t="s">
        <v>151</v>
      </c>
      <c r="D38" s="39" t="s">
        <v>128</v>
      </c>
      <c r="E38" s="41"/>
      <c r="F38" s="47"/>
      <c r="G38" s="47"/>
    </row>
    <row r="39" spans="1:7" ht="12.75">
      <c r="A39" s="11" t="s">
        <v>23</v>
      </c>
      <c r="B39" s="15">
        <v>1411.1081984907646</v>
      </c>
      <c r="C39" s="2" t="s">
        <v>110</v>
      </c>
      <c r="D39" s="16" t="s">
        <v>128</v>
      </c>
      <c r="E39" s="44">
        <f>AVERAGE(B39:B43)</f>
        <v>1409.6184968077264</v>
      </c>
      <c r="F39" s="50">
        <f>STDEV(B39:B43)</f>
        <v>22.04580187085696</v>
      </c>
      <c r="G39" s="50">
        <f>+F39/(SQRT(COUNT(B39:B43)))</f>
        <v>9.85918232034564</v>
      </c>
    </row>
    <row r="40" spans="1:5" ht="12.75">
      <c r="A40" s="11" t="s">
        <v>119</v>
      </c>
      <c r="B40" s="15">
        <v>1426.5665778572982</v>
      </c>
      <c r="C40" s="2" t="s">
        <v>110</v>
      </c>
      <c r="D40" s="16" t="s">
        <v>129</v>
      </c>
      <c r="E40" s="9"/>
    </row>
    <row r="41" spans="1:5" ht="12.75">
      <c r="A41" s="11" t="s">
        <v>120</v>
      </c>
      <c r="B41" s="15">
        <v>1425.9059541984007</v>
      </c>
      <c r="C41" s="2" t="s">
        <v>110</v>
      </c>
      <c r="D41" s="16" t="s">
        <v>129</v>
      </c>
      <c r="E41" s="9"/>
    </row>
    <row r="42" spans="1:5" ht="12.75">
      <c r="A42" s="11" t="s">
        <v>24</v>
      </c>
      <c r="B42" s="15">
        <v>1412.0852796504234</v>
      </c>
      <c r="C42" s="2" t="s">
        <v>125</v>
      </c>
      <c r="D42" s="16" t="s">
        <v>128</v>
      </c>
      <c r="E42" s="9"/>
    </row>
    <row r="43" spans="1:5" ht="12.75">
      <c r="A43" s="11" t="s">
        <v>118</v>
      </c>
      <c r="B43" s="15">
        <v>1372.4264738417457</v>
      </c>
      <c r="C43" s="2" t="s">
        <v>125</v>
      </c>
      <c r="D43" s="16" t="s">
        <v>129</v>
      </c>
      <c r="E43" s="9"/>
    </row>
    <row r="44" spans="1:5" ht="12.75">
      <c r="A44" s="11"/>
      <c r="B44" s="15"/>
      <c r="C44" s="2"/>
      <c r="D44" s="16"/>
      <c r="E44" s="9"/>
    </row>
    <row r="45" spans="1:7" ht="12.75">
      <c r="A45" s="52" t="s">
        <v>150</v>
      </c>
      <c r="B45" s="53"/>
      <c r="C45" s="52"/>
      <c r="D45" s="52"/>
      <c r="E45" s="54">
        <f>AVERAGE(B46:B61)</f>
        <v>1435.5754817163474</v>
      </c>
      <c r="F45" s="55">
        <f>STDEV(B46:B61)</f>
        <v>26.57068889564991</v>
      </c>
      <c r="G45" s="55">
        <f>+F45/(SQRT(COUNT(B46:B61)))</f>
        <v>6.642672223912477</v>
      </c>
    </row>
    <row r="46" spans="1:7" ht="12.75">
      <c r="A46" s="41" t="s">
        <v>70</v>
      </c>
      <c r="B46" s="37">
        <v>1458.8491507674207</v>
      </c>
      <c r="C46" s="38" t="s">
        <v>105</v>
      </c>
      <c r="D46" s="39" t="s">
        <v>129</v>
      </c>
      <c r="E46" s="45">
        <f>AVERAGE(B46:B48)</f>
        <v>1446.7523962976802</v>
      </c>
      <c r="F46" s="46">
        <f>STDEV(B46:B48)</f>
        <v>10.509186756927745</v>
      </c>
      <c r="G46" s="46">
        <f>+F46/(SQRT(COUNT(B46:B48)))</f>
        <v>6.0674818030762845</v>
      </c>
    </row>
    <row r="47" spans="1:7" ht="12.75">
      <c r="A47" s="41" t="s">
        <v>71</v>
      </c>
      <c r="B47" s="37">
        <v>1439.8707095372667</v>
      </c>
      <c r="C47" s="38" t="s">
        <v>105</v>
      </c>
      <c r="D47" s="39" t="s">
        <v>129</v>
      </c>
      <c r="E47" s="41"/>
      <c r="F47" s="47"/>
      <c r="G47" s="47"/>
    </row>
    <row r="48" spans="1:7" ht="12.75">
      <c r="A48" s="41" t="s">
        <v>72</v>
      </c>
      <c r="B48" s="37">
        <v>1441.5373285883536</v>
      </c>
      <c r="C48" s="38" t="s">
        <v>105</v>
      </c>
      <c r="D48" s="39" t="s">
        <v>129</v>
      </c>
      <c r="E48" s="41"/>
      <c r="F48" s="47"/>
      <c r="G48" s="47"/>
    </row>
    <row r="49" spans="1:7" ht="12.75">
      <c r="A49" s="9" t="s">
        <v>73</v>
      </c>
      <c r="B49" s="15">
        <v>1455.4751448257516</v>
      </c>
      <c r="C49" s="2" t="s">
        <v>113</v>
      </c>
      <c r="D49" s="16" t="s">
        <v>129</v>
      </c>
      <c r="E49" s="44">
        <f>AVERAGE(B49:B51)</f>
        <v>1437.1591537593329</v>
      </c>
      <c r="F49" s="50">
        <f>STDEV(B49:B51)</f>
        <v>16.069974793456637</v>
      </c>
      <c r="G49" s="50">
        <f>+F49/(SQRT(COUNT(B49:B51)))</f>
        <v>9.27800427287269</v>
      </c>
    </row>
    <row r="50" spans="1:5" ht="12.75">
      <c r="A50" s="9" t="s">
        <v>74</v>
      </c>
      <c r="B50" s="15">
        <v>1430.5774818283776</v>
      </c>
      <c r="C50" s="2" t="s">
        <v>113</v>
      </c>
      <c r="D50" s="16" t="s">
        <v>129</v>
      </c>
      <c r="E50" s="9"/>
    </row>
    <row r="51" spans="1:5" ht="12.75">
      <c r="A51" s="9" t="s">
        <v>75</v>
      </c>
      <c r="B51" s="15">
        <v>1425.4248346238694</v>
      </c>
      <c r="C51" s="2" t="s">
        <v>113</v>
      </c>
      <c r="D51" s="16" t="s">
        <v>129</v>
      </c>
      <c r="E51" s="9"/>
    </row>
    <row r="52" spans="1:7" ht="12.75">
      <c r="A52" s="41" t="s">
        <v>76</v>
      </c>
      <c r="B52" s="37">
        <v>1462.6545853009743</v>
      </c>
      <c r="C52" s="38" t="s">
        <v>114</v>
      </c>
      <c r="D52" s="39" t="s">
        <v>129</v>
      </c>
      <c r="E52" s="45">
        <f>AVERAGE(B52:B55)</f>
        <v>1456.169250809052</v>
      </c>
      <c r="F52" s="46">
        <f>STDEV(B52:B55)</f>
        <v>5.086191608242976</v>
      </c>
      <c r="G52" s="46">
        <f>+F52/(SQRT(COUNT(B52:B55)))</f>
        <v>2.543095804121488</v>
      </c>
    </row>
    <row r="53" spans="1:7" ht="12.75">
      <c r="A53" s="41" t="s">
        <v>77</v>
      </c>
      <c r="B53" s="37">
        <v>1457.6826870990485</v>
      </c>
      <c r="C53" s="38" t="s">
        <v>114</v>
      </c>
      <c r="D53" s="39" t="s">
        <v>129</v>
      </c>
      <c r="E53" s="41"/>
      <c r="F53" s="47"/>
      <c r="G53" s="47"/>
    </row>
    <row r="54" spans="1:7" ht="12.75">
      <c r="A54" s="41" t="s">
        <v>78</v>
      </c>
      <c r="B54" s="37">
        <v>1451.3736822280175</v>
      </c>
      <c r="C54" s="38" t="s">
        <v>114</v>
      </c>
      <c r="D54" s="39" t="s">
        <v>129</v>
      </c>
      <c r="E54" s="41"/>
      <c r="F54" s="47"/>
      <c r="G54" s="47"/>
    </row>
    <row r="55" spans="1:7" ht="12.75">
      <c r="A55" s="41" t="s">
        <v>63</v>
      </c>
      <c r="B55" s="37">
        <v>1452.9660486081673</v>
      </c>
      <c r="C55" s="38" t="s">
        <v>102</v>
      </c>
      <c r="D55" s="39" t="s">
        <v>129</v>
      </c>
      <c r="E55" s="41"/>
      <c r="F55" s="47"/>
      <c r="G55" s="47"/>
    </row>
    <row r="56" spans="1:7" ht="12.75">
      <c r="A56" s="9" t="s">
        <v>64</v>
      </c>
      <c r="B56" s="15">
        <v>1394.2982374337446</v>
      </c>
      <c r="C56" s="2" t="s">
        <v>103</v>
      </c>
      <c r="D56" s="16" t="s">
        <v>129</v>
      </c>
      <c r="E56" s="44">
        <f>AVERAGE(B56:B58)</f>
        <v>1390.2477903357048</v>
      </c>
      <c r="F56" s="50">
        <f>STDEV(B56:B58)</f>
        <v>11.959203133240253</v>
      </c>
      <c r="G56" s="50">
        <f>+F56/(SQRT(COUNT(B56:B58)))</f>
        <v>6.904649148269677</v>
      </c>
    </row>
    <row r="57" spans="1:5" ht="12.75">
      <c r="A57" s="9" t="s">
        <v>65</v>
      </c>
      <c r="B57" s="15">
        <v>1376.7893717690451</v>
      </c>
      <c r="C57" s="2" t="s">
        <v>103</v>
      </c>
      <c r="D57" s="16" t="s">
        <v>129</v>
      </c>
      <c r="E57" s="9"/>
    </row>
    <row r="58" spans="1:5" ht="12.75">
      <c r="A58" s="9" t="s">
        <v>66</v>
      </c>
      <c r="B58" s="15">
        <v>1399.655761804325</v>
      </c>
      <c r="C58" s="2" t="s">
        <v>103</v>
      </c>
      <c r="D58" s="16" t="s">
        <v>129</v>
      </c>
      <c r="E58" s="9"/>
    </row>
    <row r="59" spans="1:7" ht="12.75">
      <c r="A59" s="41" t="s">
        <v>67</v>
      </c>
      <c r="B59" s="37">
        <v>1441.1334518409612</v>
      </c>
      <c r="C59" s="38" t="s">
        <v>104</v>
      </c>
      <c r="D59" s="39" t="s">
        <v>129</v>
      </c>
      <c r="E59" s="45">
        <f>AVERAGE(B59:B61)</f>
        <v>1440.6842276824011</v>
      </c>
      <c r="F59" s="46">
        <f>STDEV(B59:B61)</f>
        <v>24.16806812223173</v>
      </c>
      <c r="G59" s="46">
        <f>+F59/(SQRT(COUNT(B59:B61)))</f>
        <v>13.953440636163704</v>
      </c>
    </row>
    <row r="60" spans="1:7" ht="12.75">
      <c r="A60" s="41" t="s">
        <v>68</v>
      </c>
      <c r="B60" s="37">
        <v>1416.2946789178566</v>
      </c>
      <c r="C60" s="38" t="s">
        <v>104</v>
      </c>
      <c r="D60" s="39" t="s">
        <v>129</v>
      </c>
      <c r="E60" s="41"/>
      <c r="F60" s="47"/>
      <c r="G60" s="47"/>
    </row>
    <row r="61" spans="1:7" ht="12.75">
      <c r="A61" s="41" t="s">
        <v>69</v>
      </c>
      <c r="B61" s="37">
        <v>1464.6245522883855</v>
      </c>
      <c r="C61" s="38" t="s">
        <v>104</v>
      </c>
      <c r="D61" s="39" t="s">
        <v>129</v>
      </c>
      <c r="E61" s="41"/>
      <c r="F61" s="47"/>
      <c r="G61" s="47"/>
    </row>
    <row r="62" spans="1:5" ht="12.75">
      <c r="A62" s="11"/>
      <c r="B62" s="15"/>
      <c r="C62" s="2"/>
      <c r="D62" s="16"/>
      <c r="E62" s="9"/>
    </row>
    <row r="63" spans="1:7" ht="12.75">
      <c r="A63" s="52" t="s">
        <v>150</v>
      </c>
      <c r="B63" s="53"/>
      <c r="C63" s="52"/>
      <c r="D63" s="52"/>
      <c r="E63" s="54">
        <f>AVERAGE(B64:B72)</f>
        <v>1371.5513487956655</v>
      </c>
      <c r="F63" s="55">
        <f>STDEV(B64:B72)</f>
        <v>24.19176156477806</v>
      </c>
      <c r="G63" s="55">
        <f>+F63/(SQRT(COUNT(B64:B72)))</f>
        <v>8.063920521592687</v>
      </c>
    </row>
    <row r="64" spans="1:7" ht="12.75">
      <c r="A64" s="9" t="s">
        <v>82</v>
      </c>
      <c r="B64" s="15">
        <v>1405.6518651700742</v>
      </c>
      <c r="C64" s="2" t="s">
        <v>111</v>
      </c>
      <c r="D64" s="16" t="s">
        <v>129</v>
      </c>
      <c r="E64" s="44">
        <f>AVERAGE(B64:B66)</f>
        <v>1395.591608884689</v>
      </c>
      <c r="F64" s="50">
        <f>STDEV(B64:B66)</f>
        <v>9.407825191418086</v>
      </c>
      <c r="G64" s="50">
        <f>+F64/(SQRT(COUNT(B64:B66)))</f>
        <v>5.431610406754174</v>
      </c>
    </row>
    <row r="65" spans="1:5" ht="12.75">
      <c r="A65" s="9" t="s">
        <v>83</v>
      </c>
      <c r="B65" s="15">
        <v>1394.1112141737967</v>
      </c>
      <c r="C65" s="2" t="s">
        <v>111</v>
      </c>
      <c r="D65" s="16" t="s">
        <v>129</v>
      </c>
      <c r="E65" s="9"/>
    </row>
    <row r="66" spans="1:5" ht="12.75">
      <c r="A66" s="9" t="s">
        <v>84</v>
      </c>
      <c r="B66" s="15">
        <v>1387.0117473101964</v>
      </c>
      <c r="C66" s="2" t="s">
        <v>111</v>
      </c>
      <c r="D66" s="16" t="s">
        <v>129</v>
      </c>
      <c r="E66" s="9"/>
    </row>
    <row r="67" spans="1:7" ht="12.75">
      <c r="A67" s="41" t="s">
        <v>79</v>
      </c>
      <c r="B67" s="37">
        <v>1374.9250888534075</v>
      </c>
      <c r="C67" s="38" t="s">
        <v>110</v>
      </c>
      <c r="D67" s="39" t="s">
        <v>129</v>
      </c>
      <c r="E67" s="45">
        <f>AVERAGE(B67:B69)</f>
        <v>1351.3743571243542</v>
      </c>
      <c r="F67" s="46">
        <f>STDEV(B67:B69)</f>
        <v>20.674476574139742</v>
      </c>
      <c r="G67" s="46">
        <f>+F67/(SQRT(COUNT(B67:B69)))</f>
        <v>11.936414615434193</v>
      </c>
    </row>
    <row r="68" spans="1:7" ht="12.75">
      <c r="A68" s="41" t="s">
        <v>80</v>
      </c>
      <c r="B68" s="37">
        <v>1336.2142818358518</v>
      </c>
      <c r="C68" s="38" t="s">
        <v>110</v>
      </c>
      <c r="D68" s="39" t="s">
        <v>129</v>
      </c>
      <c r="E68" s="41"/>
      <c r="F68" s="47"/>
      <c r="G68" s="47"/>
    </row>
    <row r="69" spans="1:7" ht="12.75">
      <c r="A69" s="41" t="s">
        <v>81</v>
      </c>
      <c r="B69" s="37">
        <v>1342.9837006838031</v>
      </c>
      <c r="C69" s="38" t="s">
        <v>110</v>
      </c>
      <c r="D69" s="39" t="s">
        <v>129</v>
      </c>
      <c r="E69" s="41"/>
      <c r="F69" s="47"/>
      <c r="G69" s="47"/>
    </row>
    <row r="70" spans="1:7" ht="12.75">
      <c r="A70" s="9" t="s">
        <v>85</v>
      </c>
      <c r="B70" s="15">
        <v>1383.5085563141104</v>
      </c>
      <c r="C70" s="2" t="s">
        <v>112</v>
      </c>
      <c r="D70" s="16" t="s">
        <v>129</v>
      </c>
      <c r="E70" s="44">
        <f>AVERAGE(B70:B72)</f>
        <v>1367.6880803779525</v>
      </c>
      <c r="F70" s="50">
        <f>STDEV(B70:B72)</f>
        <v>18.029676719305865</v>
      </c>
      <c r="G70" s="50">
        <f>+F70/(SQRT(COUNT(B70:B72)))</f>
        <v>10.40943870729317</v>
      </c>
    </row>
    <row r="71" spans="1:5" ht="12.75">
      <c r="A71" s="9" t="s">
        <v>86</v>
      </c>
      <c r="B71" s="15">
        <v>1371.497639697674</v>
      </c>
      <c r="C71" s="2" t="s">
        <v>112</v>
      </c>
      <c r="D71" s="16" t="s">
        <v>129</v>
      </c>
      <c r="E71" s="9"/>
    </row>
    <row r="72" spans="1:5" ht="12.75">
      <c r="A72" s="9" t="s">
        <v>87</v>
      </c>
      <c r="B72" s="15">
        <v>1348.0580451220735</v>
      </c>
      <c r="C72" s="2" t="s">
        <v>112</v>
      </c>
      <c r="D72" s="16" t="s">
        <v>129</v>
      </c>
      <c r="E72" s="9"/>
    </row>
    <row r="73" spans="1:5" ht="12.75">
      <c r="A73" s="11"/>
      <c r="B73" s="15"/>
      <c r="C73" s="2"/>
      <c r="D73" s="16"/>
      <c r="E73" s="9"/>
    </row>
    <row r="74" spans="1:7" ht="12.75">
      <c r="A74" s="52" t="s">
        <v>150</v>
      </c>
      <c r="B74" s="53"/>
      <c r="C74" s="52"/>
      <c r="D74" s="52"/>
      <c r="E74" s="54">
        <f>AVERAGE(B75:B83)</f>
        <v>1370.4330969297732</v>
      </c>
      <c r="F74" s="55">
        <f>STDEV(B75:B83)</f>
        <v>24.421896616465265</v>
      </c>
      <c r="G74" s="55">
        <f>+F74/(SQRT(COUNT(B75:B83)))</f>
        <v>8.140632205488421</v>
      </c>
    </row>
    <row r="75" spans="1:7" ht="12.75">
      <c r="A75" s="40" t="s">
        <v>29</v>
      </c>
      <c r="B75" s="37">
        <v>1322.4254477040201</v>
      </c>
      <c r="C75" s="38" t="s">
        <v>90</v>
      </c>
      <c r="D75" s="39" t="s">
        <v>128</v>
      </c>
      <c r="E75" s="45">
        <f>AVERAGE(B75:B78)</f>
        <v>1359.4418203980865</v>
      </c>
      <c r="F75" s="46">
        <f>STDEV(B75:B78)</f>
        <v>27.443593218637222</v>
      </c>
      <c r="G75" s="46">
        <f>+F75/(SQRT(COUNT(B75:B78)))</f>
        <v>13.721796609318611</v>
      </c>
    </row>
    <row r="76" spans="1:7" ht="12.75">
      <c r="A76" s="40" t="s">
        <v>30</v>
      </c>
      <c r="B76" s="37">
        <v>1359.7274207692176</v>
      </c>
      <c r="C76" s="38" t="s">
        <v>90</v>
      </c>
      <c r="D76" s="39" t="s">
        <v>128</v>
      </c>
      <c r="E76" s="41"/>
      <c r="F76" s="47"/>
      <c r="G76" s="47"/>
    </row>
    <row r="77" spans="1:7" ht="12.75">
      <c r="A77" s="41" t="s">
        <v>43</v>
      </c>
      <c r="B77" s="37">
        <v>1388.1653963997883</v>
      </c>
      <c r="C77" s="38" t="s">
        <v>90</v>
      </c>
      <c r="D77" s="39" t="s">
        <v>129</v>
      </c>
      <c r="E77" s="41"/>
      <c r="F77" s="47"/>
      <c r="G77" s="47"/>
    </row>
    <row r="78" spans="1:7" ht="12.75">
      <c r="A78" s="41" t="s">
        <v>44</v>
      </c>
      <c r="B78" s="37">
        <v>1367.44901671932</v>
      </c>
      <c r="C78" s="38" t="s">
        <v>90</v>
      </c>
      <c r="D78" s="39" t="s">
        <v>129</v>
      </c>
      <c r="E78" s="41"/>
      <c r="F78" s="47"/>
      <c r="G78" s="47"/>
    </row>
    <row r="79" spans="1:7" ht="12.75">
      <c r="A79" s="11" t="s">
        <v>31</v>
      </c>
      <c r="B79" s="15">
        <v>1396.7827997135068</v>
      </c>
      <c r="C79" s="2" t="s">
        <v>130</v>
      </c>
      <c r="D79" s="16" t="s">
        <v>128</v>
      </c>
      <c r="E79" s="44">
        <f>AVERAGE(B79:B82)</f>
        <v>1375.8882080229625</v>
      </c>
      <c r="F79" s="50">
        <f>STDEV(B79:B82)</f>
        <v>21.751078264287017</v>
      </c>
      <c r="G79" s="50">
        <f>+F79/(SQRT(COUNT(B79:B82)))</f>
        <v>10.875539132143508</v>
      </c>
    </row>
    <row r="80" spans="1:5" ht="12.75">
      <c r="A80" s="11" t="s">
        <v>32</v>
      </c>
      <c r="B80" s="15">
        <v>1353.8843088187132</v>
      </c>
      <c r="C80" s="2" t="s">
        <v>130</v>
      </c>
      <c r="D80" s="16" t="s">
        <v>129</v>
      </c>
      <c r="E80" s="9"/>
    </row>
    <row r="81" spans="1:5" ht="12.75">
      <c r="A81" s="9" t="s">
        <v>41</v>
      </c>
      <c r="B81" s="15">
        <v>1360.6638029787819</v>
      </c>
      <c r="C81" s="2" t="s">
        <v>130</v>
      </c>
      <c r="D81" s="16" t="s">
        <v>129</v>
      </c>
      <c r="E81" s="9"/>
    </row>
    <row r="82" spans="1:5" ht="12.75">
      <c r="A82" s="9" t="s">
        <v>42</v>
      </c>
      <c r="B82" s="15">
        <v>1392.2219205808478</v>
      </c>
      <c r="C82" s="2" t="s">
        <v>130</v>
      </c>
      <c r="D82" s="16" t="s">
        <v>129</v>
      </c>
      <c r="E82" s="9"/>
    </row>
    <row r="83" spans="1:7" ht="12.75">
      <c r="A83" s="40" t="s">
        <v>33</v>
      </c>
      <c r="B83" s="37">
        <v>1392.5777586837626</v>
      </c>
      <c r="C83" s="38" t="s">
        <v>131</v>
      </c>
      <c r="D83" s="39" t="s">
        <v>129</v>
      </c>
      <c r="E83" s="45">
        <f>AVERAGE(B83:B86)</f>
        <v>1381.189881703552</v>
      </c>
      <c r="F83" s="46">
        <f>STDEV(B83:B86)</f>
        <v>29.555768433264788</v>
      </c>
      <c r="G83" s="46">
        <f>+F83/(SQRT(COUNT(B83:B86)))</f>
        <v>14.777884216632394</v>
      </c>
    </row>
    <row r="84" spans="1:7" ht="12.75">
      <c r="A84" s="40" t="s">
        <v>34</v>
      </c>
      <c r="B84" s="37">
        <v>1337.0098920308233</v>
      </c>
      <c r="C84" s="38" t="s">
        <v>131</v>
      </c>
      <c r="D84" s="39" t="s">
        <v>129</v>
      </c>
      <c r="E84" s="41"/>
      <c r="F84" s="47"/>
      <c r="G84" s="47"/>
    </row>
    <row r="85" spans="1:7" ht="12.75">
      <c r="A85" s="41" t="s">
        <v>45</v>
      </c>
      <c r="B85" s="37">
        <v>1398.4267073471956</v>
      </c>
      <c r="C85" s="38" t="s">
        <v>131</v>
      </c>
      <c r="D85" s="39" t="s">
        <v>129</v>
      </c>
      <c r="E85" s="41"/>
      <c r="F85" s="47"/>
      <c r="G85" s="47"/>
    </row>
    <row r="86" spans="1:7" ht="12.75">
      <c r="A86" s="41" t="s">
        <v>46</v>
      </c>
      <c r="B86" s="37">
        <v>1396.7451687524265</v>
      </c>
      <c r="C86" s="38" t="s">
        <v>131</v>
      </c>
      <c r="D86" s="39" t="s">
        <v>129</v>
      </c>
      <c r="E86" s="41"/>
      <c r="F86" s="47"/>
      <c r="G86" s="47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Geosciences Computer Lab</dc:creator>
  <cp:keywords/>
  <dc:description/>
  <cp:lastModifiedBy>adamread</cp:lastModifiedBy>
  <cp:lastPrinted>2000-11-08T20:44:02Z</cp:lastPrinted>
  <dcterms:created xsi:type="dcterms:W3CDTF">2000-03-06T23:16:31Z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