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gallinas\FinalRpt\"/>
    </mc:Choice>
  </mc:AlternateContent>
  <bookViews>
    <workbookView xWindow="0" yWindow="0" windowWidth="19008" windowHeight="5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7" i="1" l="1"/>
  <c r="AQ77" i="1"/>
  <c r="AR77" i="1" s="1"/>
  <c r="AP77" i="1"/>
  <c r="CW76" i="1"/>
  <c r="CV76" i="1"/>
  <c r="AS76" i="1"/>
  <c r="AR76" i="1"/>
  <c r="AQ76" i="1"/>
  <c r="AP76" i="1"/>
  <c r="CW75" i="1"/>
  <c r="CV75" i="1"/>
  <c r="AS75" i="1"/>
  <c r="AQ75" i="1"/>
  <c r="AR75" i="1" s="1"/>
  <c r="AP75" i="1"/>
  <c r="CW74" i="1"/>
  <c r="CV74" i="1"/>
  <c r="AS74" i="1"/>
  <c r="AQ74" i="1"/>
  <c r="AR74" i="1" s="1"/>
  <c r="AP74" i="1"/>
  <c r="CW73" i="1"/>
  <c r="CV73" i="1"/>
  <c r="AS73" i="1"/>
  <c r="AQ73" i="1"/>
  <c r="AR73" i="1" s="1"/>
  <c r="AP73" i="1"/>
  <c r="AS72" i="1"/>
  <c r="AR72" i="1"/>
  <c r="AQ72" i="1"/>
  <c r="AP72" i="1"/>
  <c r="CW71" i="1"/>
  <c r="CV71" i="1"/>
  <c r="AS71" i="1"/>
  <c r="AR71" i="1"/>
  <c r="AQ71" i="1"/>
  <c r="AP71" i="1"/>
  <c r="CW70" i="1"/>
  <c r="CV70" i="1"/>
  <c r="AS70" i="1"/>
  <c r="AR70" i="1"/>
  <c r="AQ70" i="1"/>
  <c r="AP70" i="1"/>
  <c r="AS69" i="1"/>
  <c r="AQ69" i="1"/>
  <c r="AR69" i="1" s="1"/>
  <c r="AP69" i="1"/>
  <c r="CW68" i="1"/>
  <c r="CV68" i="1"/>
  <c r="AS68" i="1"/>
  <c r="AQ68" i="1"/>
  <c r="AR68" i="1" s="1"/>
  <c r="AP68" i="1"/>
  <c r="CW67" i="1"/>
  <c r="CV67" i="1"/>
  <c r="AS67" i="1"/>
  <c r="AQ67" i="1"/>
  <c r="AR67" i="1" s="1"/>
  <c r="AP67" i="1"/>
  <c r="CW65" i="1"/>
  <c r="CV65" i="1"/>
  <c r="AS65" i="1"/>
  <c r="AQ65" i="1"/>
  <c r="AR65" i="1" s="1"/>
  <c r="AP65" i="1"/>
  <c r="CW64" i="1"/>
  <c r="CV64" i="1"/>
  <c r="AS64" i="1"/>
  <c r="AQ64" i="1"/>
  <c r="AR64" i="1" s="1"/>
  <c r="AP64" i="1"/>
  <c r="CW63" i="1"/>
  <c r="CV63" i="1"/>
  <c r="AS63" i="1"/>
  <c r="AQ63" i="1"/>
  <c r="AR63" i="1" s="1"/>
  <c r="AP63" i="1"/>
  <c r="CW62" i="1"/>
  <c r="CV62" i="1"/>
  <c r="AS62" i="1"/>
  <c r="AQ62" i="1"/>
  <c r="AR62" i="1" s="1"/>
  <c r="AP62" i="1"/>
  <c r="CW61" i="1"/>
  <c r="CV61" i="1"/>
  <c r="AS61" i="1"/>
  <c r="AQ61" i="1"/>
  <c r="AR61" i="1" s="1"/>
  <c r="AP61" i="1"/>
  <c r="CW60" i="1"/>
  <c r="CV60" i="1"/>
  <c r="AS60" i="1"/>
  <c r="AQ60" i="1"/>
  <c r="AR60" i="1" s="1"/>
  <c r="AP60" i="1"/>
  <c r="CW59" i="1"/>
  <c r="CV59" i="1"/>
  <c r="AS59" i="1"/>
  <c r="AQ59" i="1"/>
  <c r="AR59" i="1" s="1"/>
  <c r="AP59" i="1"/>
  <c r="CW58" i="1"/>
  <c r="CV58" i="1"/>
  <c r="AS58" i="1"/>
  <c r="AQ58" i="1"/>
  <c r="AR58" i="1" s="1"/>
  <c r="AP58" i="1"/>
  <c r="CW57" i="1"/>
  <c r="CV57" i="1"/>
  <c r="AS57" i="1"/>
  <c r="AQ57" i="1"/>
  <c r="AR57" i="1" s="1"/>
  <c r="AP57" i="1"/>
  <c r="CW55" i="1"/>
  <c r="CV55" i="1"/>
  <c r="AS55" i="1"/>
  <c r="AQ55" i="1"/>
  <c r="AR55" i="1" s="1"/>
  <c r="AP55" i="1"/>
  <c r="CW54" i="1"/>
  <c r="CV54" i="1"/>
  <c r="AS54" i="1"/>
  <c r="AQ54" i="1"/>
  <c r="AR54" i="1" s="1"/>
  <c r="AP54" i="1"/>
  <c r="CW53" i="1"/>
  <c r="CV53" i="1"/>
  <c r="AS53" i="1"/>
  <c r="AQ53" i="1"/>
  <c r="AR53" i="1" s="1"/>
  <c r="AP53" i="1"/>
  <c r="CW52" i="1"/>
  <c r="CV52" i="1"/>
  <c r="AS52" i="1"/>
  <c r="AQ52" i="1"/>
  <c r="AR52" i="1" s="1"/>
  <c r="AP52" i="1"/>
  <c r="CW50" i="1"/>
  <c r="CV50" i="1"/>
  <c r="AS50" i="1"/>
  <c r="AQ50" i="1"/>
  <c r="AR50" i="1" s="1"/>
  <c r="AP50" i="1"/>
  <c r="CW49" i="1"/>
  <c r="CV49" i="1"/>
  <c r="AS49" i="1"/>
  <c r="AQ49" i="1"/>
  <c r="AR49" i="1" s="1"/>
  <c r="AP49" i="1"/>
  <c r="CW48" i="1"/>
  <c r="CV48" i="1"/>
  <c r="AS48" i="1"/>
  <c r="AQ48" i="1"/>
  <c r="AR48" i="1" s="1"/>
  <c r="AP48" i="1"/>
  <c r="CW47" i="1"/>
  <c r="CV47" i="1"/>
  <c r="AS47" i="1"/>
  <c r="AQ47" i="1"/>
  <c r="AR47" i="1" s="1"/>
  <c r="AP47" i="1"/>
  <c r="CW46" i="1"/>
  <c r="CV46" i="1"/>
  <c r="AS46" i="1"/>
  <c r="AQ46" i="1"/>
  <c r="AR46" i="1" s="1"/>
  <c r="AP46" i="1"/>
  <c r="CW44" i="1"/>
  <c r="CV44" i="1"/>
  <c r="AS44" i="1"/>
  <c r="AP44" i="1"/>
  <c r="CW43" i="1"/>
  <c r="CV43" i="1"/>
  <c r="AS43" i="1"/>
  <c r="AP43" i="1"/>
  <c r="CV42" i="1"/>
  <c r="AS42" i="1"/>
  <c r="AP42" i="1"/>
  <c r="CW41" i="1"/>
  <c r="CV41" i="1"/>
  <c r="AS41" i="1"/>
  <c r="AP41" i="1"/>
  <c r="CW40" i="1"/>
  <c r="CV40" i="1"/>
  <c r="AS40" i="1"/>
  <c r="AP40" i="1"/>
  <c r="CW39" i="1"/>
  <c r="CV39" i="1"/>
  <c r="AS39" i="1"/>
  <c r="AP39" i="1"/>
  <c r="CW38" i="1"/>
  <c r="CV38" i="1"/>
  <c r="AS38" i="1"/>
  <c r="AP38" i="1"/>
  <c r="CW37" i="1"/>
  <c r="CV37" i="1"/>
  <c r="AS37" i="1"/>
  <c r="AP37" i="1"/>
  <c r="CW36" i="1"/>
  <c r="CV36" i="1"/>
  <c r="AS36" i="1"/>
  <c r="AP36" i="1"/>
  <c r="CW35" i="1"/>
  <c r="CV35" i="1"/>
  <c r="AS35" i="1"/>
  <c r="AP35" i="1"/>
  <c r="CW34" i="1"/>
  <c r="CV34" i="1"/>
  <c r="AS34" i="1"/>
  <c r="AP34" i="1"/>
  <c r="CW33" i="1"/>
  <c r="CV33" i="1"/>
  <c r="AS33" i="1"/>
  <c r="AP33" i="1"/>
  <c r="CW32" i="1"/>
  <c r="CV32" i="1"/>
  <c r="AS32" i="1"/>
  <c r="AP32" i="1"/>
  <c r="CW31" i="1"/>
  <c r="CV31" i="1"/>
  <c r="AS31" i="1"/>
  <c r="AP31" i="1"/>
  <c r="CW29" i="1"/>
  <c r="CV29" i="1"/>
  <c r="CW28" i="1"/>
  <c r="CV28" i="1"/>
  <c r="CW27" i="1"/>
  <c r="CV27" i="1"/>
  <c r="CW26" i="1"/>
  <c r="CV26" i="1"/>
  <c r="CW25" i="1"/>
  <c r="CV25" i="1"/>
  <c r="CW24" i="1"/>
  <c r="CV24" i="1"/>
  <c r="CW23" i="1"/>
  <c r="CV23" i="1"/>
  <c r="CW22" i="1"/>
  <c r="CV22" i="1"/>
  <c r="CW21" i="1"/>
  <c r="CV21" i="1"/>
  <c r="CW20" i="1"/>
  <c r="CV20" i="1"/>
  <c r="CW19" i="1"/>
  <c r="CV19" i="1"/>
  <c r="CW18" i="1"/>
  <c r="CV18" i="1"/>
  <c r="CW17" i="1"/>
  <c r="CV17" i="1"/>
  <c r="CW16" i="1"/>
  <c r="CV16" i="1"/>
  <c r="CW15" i="1"/>
  <c r="CV15" i="1"/>
  <c r="CV13" i="1"/>
  <c r="AP13" i="1"/>
  <c r="CW12" i="1"/>
  <c r="CV12" i="1"/>
  <c r="AS12" i="1"/>
  <c r="AQ12" i="1"/>
  <c r="AR12" i="1" s="1"/>
  <c r="AP12" i="1"/>
  <c r="CW11" i="1"/>
  <c r="CV11" i="1"/>
  <c r="AS11" i="1"/>
  <c r="AQ11" i="1"/>
  <c r="AR11" i="1" s="1"/>
  <c r="AP11" i="1"/>
  <c r="CW10" i="1"/>
  <c r="CV10" i="1"/>
  <c r="AS10" i="1"/>
  <c r="AQ10" i="1"/>
  <c r="AR10" i="1" s="1"/>
  <c r="AP10" i="1"/>
  <c r="CV9" i="1"/>
  <c r="AS9" i="1"/>
  <c r="AR9" i="1"/>
  <c r="AQ9" i="1"/>
  <c r="AP9" i="1"/>
  <c r="CW7" i="1"/>
  <c r="CV7" i="1"/>
  <c r="AS7" i="1"/>
  <c r="AQ7" i="1"/>
  <c r="AR7" i="1" s="1"/>
  <c r="AP7" i="1"/>
  <c r="CW6" i="1"/>
  <c r="CV6" i="1"/>
  <c r="AS6" i="1"/>
  <c r="AR6" i="1"/>
  <c r="AQ6" i="1"/>
  <c r="AP6" i="1"/>
  <c r="CW5" i="1"/>
  <c r="CV5" i="1"/>
  <c r="AS5" i="1"/>
  <c r="AQ5" i="1"/>
  <c r="AR5" i="1" s="1"/>
  <c r="AP5" i="1"/>
  <c r="CW4" i="1"/>
  <c r="CV4" i="1"/>
  <c r="AS4" i="1"/>
  <c r="AR4" i="1"/>
  <c r="AQ4" i="1"/>
  <c r="AP4" i="1"/>
  <c r="CW3" i="1"/>
  <c r="CV3" i="1"/>
  <c r="AS3" i="1"/>
  <c r="AQ3" i="1"/>
  <c r="AR3" i="1" s="1"/>
  <c r="AP3" i="1"/>
</calcChain>
</file>

<file path=xl/sharedStrings.xml><?xml version="1.0" encoding="utf-8"?>
<sst xmlns="http://schemas.openxmlformats.org/spreadsheetml/2006/main" count="1116" uniqueCount="249">
  <si>
    <t>SAMPLE ID</t>
  </si>
  <si>
    <t>Project</t>
  </si>
  <si>
    <t>Reference, lab</t>
  </si>
  <si>
    <t>Date collected</t>
  </si>
  <si>
    <t>Date analyzed</t>
  </si>
  <si>
    <t>Chem Lab File No. (wQA/QC)</t>
  </si>
  <si>
    <t>latitude</t>
  </si>
  <si>
    <t>longitude</t>
  </si>
  <si>
    <t>Coordinate system</t>
  </si>
  <si>
    <t>County</t>
  </si>
  <si>
    <t>State</t>
  </si>
  <si>
    <t>lithology</t>
  </si>
  <si>
    <t>MapSymbol</t>
  </si>
  <si>
    <t>methd collected</t>
  </si>
  <si>
    <t>sample source</t>
  </si>
  <si>
    <t>MineralogyDepositType</t>
  </si>
  <si>
    <t>Length (ft)</t>
  </si>
  <si>
    <t>MineID</t>
  </si>
  <si>
    <t>LocationNotes</t>
  </si>
  <si>
    <t>symbol</t>
  </si>
  <si>
    <t>color</t>
  </si>
  <si>
    <t>paste pH</t>
  </si>
  <si>
    <t>paste conductivity</t>
  </si>
  <si>
    <t>TDS (mg/l)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</si>
  <si>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</si>
  <si>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</si>
  <si>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</si>
  <si>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</si>
  <si>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</si>
  <si>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</si>
  <si>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</si>
  <si>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</si>
  <si>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</si>
  <si>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</si>
  <si>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</si>
  <si>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F</t>
  </si>
  <si>
    <t>S</t>
  </si>
  <si>
    <r>
      <t>SO</t>
    </r>
    <r>
      <rPr>
        <vertAlign val="subscript"/>
        <sz val="11"/>
        <color theme="1"/>
        <rFont val="Times New Roman"/>
        <family val="1"/>
      </rPr>
      <t>3</t>
    </r>
  </si>
  <si>
    <t>Cl</t>
  </si>
  <si>
    <t>C</t>
  </si>
  <si>
    <t>CO2</t>
  </si>
  <si>
    <t>Total oxides</t>
  </si>
  <si>
    <t>FeO</t>
  </si>
  <si>
    <t>Fe2O3</t>
  </si>
  <si>
    <t>FeOt</t>
  </si>
  <si>
    <t>Au_ppb</t>
  </si>
  <si>
    <t>Ag</t>
  </si>
  <si>
    <t>As</t>
  </si>
  <si>
    <t>B</t>
  </si>
  <si>
    <t>Ba</t>
  </si>
  <si>
    <t>Be</t>
  </si>
  <si>
    <t>Bi</t>
  </si>
  <si>
    <t>Br</t>
  </si>
  <si>
    <t>Cd</t>
  </si>
  <si>
    <t>Co</t>
  </si>
  <si>
    <t>Cr</t>
  </si>
  <si>
    <t>Cs</t>
  </si>
  <si>
    <t>Cu</t>
  </si>
  <si>
    <t>Ga</t>
  </si>
  <si>
    <t>Ge</t>
  </si>
  <si>
    <t>Hf</t>
  </si>
  <si>
    <t>Hg</t>
  </si>
  <si>
    <t>In</t>
  </si>
  <si>
    <t>Li</t>
  </si>
  <si>
    <t>Mo</t>
  </si>
  <si>
    <t>Nb</t>
  </si>
  <si>
    <t>Ni</t>
  </si>
  <si>
    <t>Pb</t>
  </si>
  <si>
    <t>Rb</t>
  </si>
  <si>
    <t>Re</t>
  </si>
  <si>
    <t>Sb</t>
  </si>
  <si>
    <t>Sc</t>
  </si>
  <si>
    <t>Se</t>
  </si>
  <si>
    <t>Sn</t>
  </si>
  <si>
    <t>Sr</t>
  </si>
  <si>
    <t>Ta</t>
  </si>
  <si>
    <t>Te</t>
  </si>
  <si>
    <t>Th</t>
  </si>
  <si>
    <t>Tl</t>
  </si>
  <si>
    <t>U</t>
  </si>
  <si>
    <t>V</t>
  </si>
  <si>
    <t>W</t>
  </si>
  <si>
    <t>Y</t>
  </si>
  <si>
    <t>Zr</t>
  </si>
  <si>
    <t>Zn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</si>
  <si>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</si>
  <si>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</si>
  <si>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</si>
  <si>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</si>
  <si>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</si>
  <si>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</si>
  <si>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</si>
  <si>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</si>
  <si>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</si>
  <si>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</si>
  <si>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</si>
  <si>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</si>
  <si>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</si>
  <si>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</si>
  <si>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total REE</t>
  </si>
  <si>
    <t>Eu/Eu*</t>
  </si>
  <si>
    <t>Al</t>
  </si>
  <si>
    <t>Ca</t>
  </si>
  <si>
    <t>Fe</t>
  </si>
  <si>
    <t>K</t>
  </si>
  <si>
    <t>Mg</t>
  </si>
  <si>
    <t>P</t>
  </si>
  <si>
    <t>Si</t>
  </si>
  <si>
    <t>Ti</t>
  </si>
  <si>
    <t>Mn</t>
  </si>
  <si>
    <t>Gal97</t>
  </si>
  <si>
    <t>Gallinas/regional</t>
  </si>
  <si>
    <t>this project, USGS</t>
  </si>
  <si>
    <t>MRP-18649</t>
  </si>
  <si>
    <t>NAD27</t>
  </si>
  <si>
    <t>Lincoln</t>
  </si>
  <si>
    <t>New Mexico</t>
  </si>
  <si>
    <t>Proterozoic granite</t>
  </si>
  <si>
    <t>Yg</t>
  </si>
  <si>
    <t>single/grab</t>
  </si>
  <si>
    <t>natural exposure/outcrop</t>
  </si>
  <si>
    <t>igneous rock</t>
  </si>
  <si>
    <t>&lt;0.1</t>
  </si>
  <si>
    <t>&lt;1</t>
  </si>
  <si>
    <t>&lt;5</t>
  </si>
  <si>
    <t>&lt;10</t>
  </si>
  <si>
    <t>&lt;0.2</t>
  </si>
  <si>
    <t>&lt;2</t>
  </si>
  <si>
    <t>&lt;0.02</t>
  </si>
  <si>
    <t>&lt;0.5</t>
  </si>
  <si>
    <t>Gal1182</t>
  </si>
  <si>
    <t>MRP-19076</t>
  </si>
  <si>
    <t>diorite</t>
  </si>
  <si>
    <t>Gal98</t>
  </si>
  <si>
    <t>Socorro</t>
  </si>
  <si>
    <t>diabase</t>
  </si>
  <si>
    <t>Gal99</t>
  </si>
  <si>
    <t>Torrance</t>
  </si>
  <si>
    <t>Gal96avg</t>
  </si>
  <si>
    <t>dacite</t>
  </si>
  <si>
    <t>McGregor sandstones</t>
  </si>
  <si>
    <t>VTM97-261</t>
  </si>
  <si>
    <t>McGregor</t>
  </si>
  <si>
    <t>Otero</t>
  </si>
  <si>
    <t>Yeso sandstone</t>
  </si>
  <si>
    <t>calcite veins</t>
  </si>
  <si>
    <t>McGregor Range</t>
  </si>
  <si>
    <t>&lt;0.01</t>
  </si>
  <si>
    <t>&lt;3</t>
  </si>
  <si>
    <t>&lt;0.05</t>
  </si>
  <si>
    <t>VTM97-262</t>
  </si>
  <si>
    <t>Yeso siltstone</t>
  </si>
  <si>
    <t>sandstone</t>
  </si>
  <si>
    <t>VTM97-69</t>
  </si>
  <si>
    <t>VTM97-159</t>
  </si>
  <si>
    <t xml:space="preserve">Abo sandstone </t>
  </si>
  <si>
    <t>Roswell/Tecolote</t>
  </si>
  <si>
    <t>Kozeb and Kness (1992)</t>
  </si>
  <si>
    <t>tactite</t>
  </si>
  <si>
    <t>select</t>
  </si>
  <si>
    <t>dump</t>
  </si>
  <si>
    <t>Fe skarn</t>
  </si>
  <si>
    <t>silicified limestone</t>
  </si>
  <si>
    <t>Round Top, Texas</t>
  </si>
  <si>
    <t>248-13</t>
  </si>
  <si>
    <t>Elliott (2018)</t>
  </si>
  <si>
    <t>Texas</t>
  </si>
  <si>
    <t>Limestone
Breccia</t>
  </si>
  <si>
    <t>bdl</t>
  </si>
  <si>
    <t>262-01</t>
  </si>
  <si>
    <t>Rhyolite</t>
  </si>
  <si>
    <t>263-02</t>
  </si>
  <si>
    <t>266-01</t>
  </si>
  <si>
    <t>270-02</t>
  </si>
  <si>
    <t>270-03</t>
  </si>
  <si>
    <t>270-14</t>
  </si>
  <si>
    <t>limestone</t>
  </si>
  <si>
    <t>33-02</t>
  </si>
  <si>
    <t>37-01</t>
  </si>
  <si>
    <t>41-01</t>
  </si>
  <si>
    <t>43-04</t>
  </si>
  <si>
    <t>Gabbro</t>
  </si>
  <si>
    <t>44-20</t>
  </si>
  <si>
    <t>44-21</t>
  </si>
  <si>
    <t>46-01</t>
  </si>
  <si>
    <t>JC-2</t>
  </si>
  <si>
    <t>Gallinas/regional/JonesCamp</t>
  </si>
  <si>
    <t>this project, ALS</t>
  </si>
  <si>
    <t>RE21064841</t>
  </si>
  <si>
    <t>&lt;0.001</t>
  </si>
  <si>
    <t>JC-4</t>
  </si>
  <si>
    <t>magnetite ore</t>
  </si>
  <si>
    <t>JCD-1</t>
  </si>
  <si>
    <t>MRP-18942</t>
  </si>
  <si>
    <t>JCD-3</t>
  </si>
  <si>
    <t>JCD-4avg</t>
  </si>
  <si>
    <t>MDS-47</t>
  </si>
  <si>
    <t>MDS-49</t>
  </si>
  <si>
    <t>MDS-81</t>
  </si>
  <si>
    <t xml:space="preserve">Gallinas/regional/Sierra Larga </t>
  </si>
  <si>
    <t>NM20-002_MRP-18769</t>
  </si>
  <si>
    <t>MDS-82</t>
  </si>
  <si>
    <t>Lone Mountain (White Oaks)</t>
  </si>
  <si>
    <t>LM-10</t>
  </si>
  <si>
    <t>Gallinas/regional/LoneMt</t>
  </si>
  <si>
    <t>RE21064848</t>
  </si>
  <si>
    <t>syenite</t>
  </si>
  <si>
    <t>LM-2</t>
  </si>
  <si>
    <t>LM-4</t>
  </si>
  <si>
    <t>vein</t>
  </si>
  <si>
    <t>composite</t>
  </si>
  <si>
    <t>&gt;60</t>
  </si>
  <si>
    <t>&gt;20000</t>
  </si>
  <si>
    <t>LM-5</t>
  </si>
  <si>
    <t>LM-5a</t>
  </si>
  <si>
    <t>RE21127300</t>
  </si>
  <si>
    <t>LM-6</t>
  </si>
  <si>
    <t>alterd</t>
  </si>
  <si>
    <t>LM-8</t>
  </si>
  <si>
    <t>skarn</t>
  </si>
  <si>
    <t>mine dump/waste rock</t>
  </si>
  <si>
    <t>fenite</t>
  </si>
  <si>
    <t>LM-9</t>
  </si>
  <si>
    <t>&gt;1000</t>
  </si>
  <si>
    <t>Tajo granite</t>
  </si>
  <si>
    <t>Tajo</t>
  </si>
  <si>
    <t>select dump</t>
  </si>
  <si>
    <t>NMSO0091</t>
  </si>
  <si>
    <t>Tajo 101</t>
  </si>
  <si>
    <t>RE17166495</t>
  </si>
  <si>
    <t>Tajo ore pile</t>
  </si>
  <si>
    <t>McLemore (1983)</t>
  </si>
  <si>
    <t>NMBMMR</t>
  </si>
  <si>
    <t>Tajo1-110</t>
  </si>
  <si>
    <t>drill core</t>
  </si>
  <si>
    <t>Tajo1-13</t>
  </si>
  <si>
    <t>RE20150158</t>
  </si>
  <si>
    <t>&lt;0.005</t>
  </si>
  <si>
    <t>Tajo12</t>
  </si>
  <si>
    <t>Tajo1-30</t>
  </si>
  <si>
    <t>Tajo2-102</t>
  </si>
  <si>
    <t>Tajo2-175</t>
  </si>
  <si>
    <t>Tajo3-248</t>
  </si>
  <si>
    <t>Tajo8</t>
  </si>
  <si>
    <t>NMSO0089</t>
  </si>
  <si>
    <t>Chupadera Mesa</t>
  </si>
  <si>
    <t>Tecolote district</t>
  </si>
  <si>
    <t>Jones Camp district</t>
  </si>
  <si>
    <t>Regional central New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</si>
</sst>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0" fontId="4" fillId="0" borderId="0" xfId="1" applyFont="1" applyFill="1" applyBorder="1" applyAlignment="1">
      <alignment horizontal="left" vertical="top"/>
    </xf>
    <xf numFmtId="14" fontId="6" fillId="0" borderId="0" xfId="2" applyNumberFormat="1" applyFont="1" applyFill="1" applyBorder="1" applyAlignment="1">
      <alignment horizontal="right" vertical="top" wrapText="1"/>
    </xf>
    <xf numFmtId="14" fontId="4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6" fillId="0" borderId="0" xfId="2" applyFont="1" applyFill="1" applyBorder="1" applyAlignment="1">
      <alignment horizontal="right" vertical="top" wrapText="1"/>
    </xf>
    <xf numFmtId="0" fontId="4" fillId="0" borderId="0" xfId="1" applyFont="1" applyAlignment="1">
      <alignment horizontal="right" vertical="top"/>
    </xf>
    <xf numFmtId="0" fontId="6" fillId="0" borderId="0" xfId="2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/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/>
    <xf numFmtId="0" fontId="1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Font="1" applyBorder="1"/>
    <xf numFmtId="14" fontId="1" fillId="0" borderId="0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1" fillId="0" borderId="0" xfId="0" quotePrefix="1" applyFont="1" applyBorder="1" applyAlignment="1">
      <alignment horizontal="right" vertical="top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8"/>
  <sheetViews>
    <sheetView tabSelected="1" workbookViewId="0">
      <selection activeCell="A76" sqref="A76"/>
    </sheetView>
  </sheetViews>
  <sheetFormatPr defaultRowHeight="14.4" x14ac:dyDescent="0.3"/>
  <cols>
    <col min="2" max="2" width="14.5546875" customWidth="1"/>
    <col min="4" max="4" width="10.44140625" customWidth="1"/>
  </cols>
  <sheetData>
    <row r="1" spans="1:110" s="2" customFormat="1" ht="36" customHeigh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4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</row>
    <row r="2" spans="1:110" s="2" customFormat="1" ht="15" customHeight="1" x14ac:dyDescent="0.25">
      <c r="A2" s="1" t="s">
        <v>245</v>
      </c>
      <c r="D2" s="3"/>
      <c r="E2" s="3"/>
      <c r="M2" s="1"/>
      <c r="N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110" s="5" customFormat="1" ht="15.6" customHeight="1" x14ac:dyDescent="0.25">
      <c r="A3" s="4" t="s">
        <v>110</v>
      </c>
      <c r="B3" s="5" t="s">
        <v>111</v>
      </c>
      <c r="C3" s="5" t="s">
        <v>112</v>
      </c>
      <c r="D3" s="6">
        <v>43845</v>
      </c>
      <c r="E3" s="6">
        <v>43948</v>
      </c>
      <c r="F3" s="5" t="s">
        <v>113</v>
      </c>
      <c r="G3" s="5">
        <v>34.289225999999999</v>
      </c>
      <c r="H3" s="5">
        <v>-105.52516300000001</v>
      </c>
      <c r="I3" s="5" t="s">
        <v>114</v>
      </c>
      <c r="J3" s="5" t="s">
        <v>115</v>
      </c>
      <c r="K3" s="5" t="s">
        <v>116</v>
      </c>
      <c r="L3" s="5" t="s">
        <v>117</v>
      </c>
      <c r="M3" s="1" t="s">
        <v>118</v>
      </c>
      <c r="N3" s="4" t="s">
        <v>119</v>
      </c>
      <c r="O3" s="5" t="s">
        <v>120</v>
      </c>
      <c r="P3" s="1" t="s">
        <v>121</v>
      </c>
      <c r="Q3" s="1">
        <v>0</v>
      </c>
      <c r="R3" s="1"/>
      <c r="S3" s="1"/>
      <c r="T3" s="1">
        <v>14</v>
      </c>
      <c r="U3" s="1">
        <v>1</v>
      </c>
      <c r="V3" s="1"/>
      <c r="W3" s="1"/>
      <c r="X3" s="1"/>
      <c r="Y3" s="1">
        <v>76.5</v>
      </c>
      <c r="Z3" s="1">
        <v>0.17</v>
      </c>
      <c r="AA3" s="1">
        <v>11.6</v>
      </c>
      <c r="AB3" s="1">
        <v>1.69</v>
      </c>
      <c r="AC3" s="1">
        <v>0.03</v>
      </c>
      <c r="AD3" s="1">
        <v>0.24</v>
      </c>
      <c r="AE3" s="1">
        <v>0.45</v>
      </c>
      <c r="AF3" s="1">
        <v>2.2000000000000002</v>
      </c>
      <c r="AG3" s="1">
        <v>5.69</v>
      </c>
      <c r="AH3" s="1">
        <v>0.09</v>
      </c>
      <c r="AI3" s="1">
        <v>0.46</v>
      </c>
      <c r="AJ3" s="1">
        <v>600</v>
      </c>
      <c r="AK3" s="1" t="s">
        <v>122</v>
      </c>
      <c r="AL3" s="1"/>
      <c r="AP3" s="5">
        <f>SUM(Y3:AI3)+(AJ3*0.0001)</f>
        <v>99.179999999999993</v>
      </c>
      <c r="AQ3" s="5">
        <f>(0.6633*(AA3+AB3)-0.7083*(AA3))</f>
        <v>0.59897699999999965</v>
      </c>
      <c r="AR3" s="5">
        <f>(AB3-1.1*(AQ3))</f>
        <v>1.0311253000000002</v>
      </c>
      <c r="AS3" s="5">
        <f>(AB3/1.1)</f>
        <v>1.5363636363636362</v>
      </c>
      <c r="AT3" s="5">
        <v>3</v>
      </c>
      <c r="AU3" s="5" t="s">
        <v>123</v>
      </c>
      <c r="AV3" s="5" t="s">
        <v>124</v>
      </c>
      <c r="AW3" s="5" t="s">
        <v>125</v>
      </c>
      <c r="AX3" s="5">
        <v>470</v>
      </c>
      <c r="AY3" s="5" t="s">
        <v>124</v>
      </c>
      <c r="AZ3" s="5" t="s">
        <v>122</v>
      </c>
      <c r="BB3" s="5" t="s">
        <v>126</v>
      </c>
      <c r="BC3" s="5">
        <v>1.4</v>
      </c>
      <c r="BD3" s="5" t="s">
        <v>125</v>
      </c>
      <c r="BE3" s="5">
        <v>2.9</v>
      </c>
      <c r="BF3" s="5" t="s">
        <v>124</v>
      </c>
      <c r="BG3" s="5">
        <v>15.5</v>
      </c>
      <c r="BH3" s="5">
        <v>2</v>
      </c>
      <c r="BI3" s="5">
        <v>5</v>
      </c>
      <c r="BK3" s="5" t="s">
        <v>126</v>
      </c>
      <c r="BL3" s="5">
        <v>20</v>
      </c>
      <c r="BM3" s="5" t="s">
        <v>127</v>
      </c>
      <c r="BN3" s="5">
        <v>14.1</v>
      </c>
      <c r="BO3" s="5">
        <v>5</v>
      </c>
      <c r="BP3" s="5">
        <v>19</v>
      </c>
      <c r="BQ3" s="5">
        <v>254</v>
      </c>
      <c r="BR3" s="5" t="s">
        <v>128</v>
      </c>
      <c r="BS3" s="5">
        <v>0.3</v>
      </c>
      <c r="BT3" s="5">
        <v>6</v>
      </c>
      <c r="BU3" s="5" t="s">
        <v>124</v>
      </c>
      <c r="BV3" s="5">
        <v>5</v>
      </c>
      <c r="BW3" s="5">
        <v>33.200000000000003</v>
      </c>
      <c r="BX3" s="5">
        <v>0.5</v>
      </c>
      <c r="BY3" s="5" t="s">
        <v>129</v>
      </c>
      <c r="BZ3" s="5">
        <v>20.9</v>
      </c>
      <c r="CA3" s="5">
        <v>0.8</v>
      </c>
      <c r="CB3" s="5">
        <v>4.53</v>
      </c>
      <c r="CC3" s="5" t="s">
        <v>124</v>
      </c>
      <c r="CD3" s="5" t="s">
        <v>123</v>
      </c>
      <c r="CE3" s="5">
        <v>107</v>
      </c>
      <c r="CF3" s="5">
        <v>160</v>
      </c>
      <c r="CG3" s="5">
        <v>31</v>
      </c>
      <c r="CH3" s="5">
        <v>58.3</v>
      </c>
      <c r="CI3" s="5">
        <v>126</v>
      </c>
      <c r="CJ3" s="5">
        <v>16.600000000000001</v>
      </c>
      <c r="CK3" s="5">
        <v>63.6</v>
      </c>
      <c r="CL3" s="5">
        <v>15.4</v>
      </c>
      <c r="CM3" s="5">
        <v>1.1200000000000001</v>
      </c>
      <c r="CN3" s="5">
        <v>20.8</v>
      </c>
      <c r="CO3" s="5">
        <v>3.67</v>
      </c>
      <c r="CP3" s="5">
        <v>23.8</v>
      </c>
      <c r="CQ3" s="5">
        <v>5.22</v>
      </c>
      <c r="CR3" s="5">
        <v>15.9</v>
      </c>
      <c r="CS3" s="5">
        <v>2.37</v>
      </c>
      <c r="CT3" s="5">
        <v>15.3</v>
      </c>
      <c r="CU3" s="5">
        <v>2.13</v>
      </c>
      <c r="CV3" s="5">
        <f>SUM(CH3:CU3)</f>
        <v>370.21000000000004</v>
      </c>
      <c r="CW3" s="5">
        <f>2*(CM3/0.087)/(CL3/0.231+CN3/0.306)</f>
        <v>0.19122865751590226</v>
      </c>
      <c r="CX3" s="5">
        <v>5.98</v>
      </c>
      <c r="CY3" s="5">
        <v>0.32</v>
      </c>
      <c r="CZ3" s="5">
        <v>1.19</v>
      </c>
      <c r="DA3" s="5">
        <v>4.75</v>
      </c>
      <c r="DB3" s="5">
        <v>0.13</v>
      </c>
      <c r="DC3" s="5">
        <v>0.04</v>
      </c>
      <c r="DD3" s="5">
        <v>36.4</v>
      </c>
      <c r="DE3" s="5">
        <v>0.11</v>
      </c>
      <c r="DF3" s="5">
        <v>216</v>
      </c>
    </row>
    <row r="4" spans="1:110" s="5" customFormat="1" ht="15.6" customHeight="1" x14ac:dyDescent="0.25">
      <c r="A4" s="7" t="s">
        <v>130</v>
      </c>
      <c r="B4" s="4" t="s">
        <v>111</v>
      </c>
      <c r="C4" s="5" t="s">
        <v>112</v>
      </c>
      <c r="D4" s="8">
        <v>44155</v>
      </c>
      <c r="E4" s="9">
        <v>44348</v>
      </c>
      <c r="F4" s="10" t="s">
        <v>131</v>
      </c>
      <c r="G4" s="11">
        <v>34.24344</v>
      </c>
      <c r="H4" s="11">
        <v>-105.8045</v>
      </c>
      <c r="I4" s="11" t="s">
        <v>114</v>
      </c>
      <c r="J4" s="12" t="s">
        <v>115</v>
      </c>
      <c r="K4" s="12" t="s">
        <v>116</v>
      </c>
      <c r="L4" s="11" t="s">
        <v>132</v>
      </c>
      <c r="M4" s="1"/>
      <c r="N4" s="13" t="s">
        <v>119</v>
      </c>
      <c r="O4" s="11" t="s">
        <v>120</v>
      </c>
      <c r="P4" s="1" t="s">
        <v>121</v>
      </c>
      <c r="Q4" s="1"/>
      <c r="R4" s="1"/>
      <c r="S4" s="1"/>
      <c r="T4" s="1">
        <v>14</v>
      </c>
      <c r="U4" s="1">
        <v>6</v>
      </c>
      <c r="V4" s="1"/>
      <c r="W4" s="1"/>
      <c r="X4" s="1"/>
      <c r="Y4" s="1">
        <v>54</v>
      </c>
      <c r="Z4" s="1">
        <v>0.75</v>
      </c>
      <c r="AA4" s="1">
        <v>17.100000000000001</v>
      </c>
      <c r="AB4" s="1">
        <v>6.93</v>
      </c>
      <c r="AC4" s="1">
        <v>0.24</v>
      </c>
      <c r="AD4" s="1">
        <v>2.86</v>
      </c>
      <c r="AE4" s="1">
        <v>5.93</v>
      </c>
      <c r="AF4" s="1">
        <v>5.09</v>
      </c>
      <c r="AG4" s="1">
        <v>3.6</v>
      </c>
      <c r="AH4" s="1">
        <v>0.63</v>
      </c>
      <c r="AI4" s="1">
        <v>1.1200000000000001</v>
      </c>
      <c r="AJ4" s="1">
        <v>1500</v>
      </c>
      <c r="AK4" s="1">
        <v>2.3E-2</v>
      </c>
      <c r="AL4" s="1"/>
      <c r="AM4" s="12"/>
      <c r="AN4" s="12"/>
      <c r="AO4" s="12"/>
      <c r="AP4" s="5">
        <f>SUM(Y4:AI4)+(AJ4*0.0001)+AK4+AN4</f>
        <v>98.423000000000002</v>
      </c>
      <c r="AQ4" s="5">
        <f>(0.6633*(AA4+AB4)-0.7083*(AA4))</f>
        <v>3.8271689999999996</v>
      </c>
      <c r="AR4" s="5">
        <f>(AB4-1.1*(AQ4))</f>
        <v>2.7201141</v>
      </c>
      <c r="AS4" s="5">
        <f>(AB4/1.1)</f>
        <v>6.2999999999999989</v>
      </c>
      <c r="AT4" s="14">
        <v>11</v>
      </c>
      <c r="AU4" s="14">
        <v>2</v>
      </c>
      <c r="AV4" s="14" t="s">
        <v>124</v>
      </c>
      <c r="AW4" s="14">
        <v>16</v>
      </c>
      <c r="AX4" s="14">
        <v>2320</v>
      </c>
      <c r="AY4" s="14" t="s">
        <v>124</v>
      </c>
      <c r="AZ4" s="14">
        <v>0.3</v>
      </c>
      <c r="BA4" s="12"/>
      <c r="BB4" s="14" t="s">
        <v>126</v>
      </c>
      <c r="BC4" s="14">
        <v>18.3</v>
      </c>
      <c r="BD4" s="14" t="s">
        <v>125</v>
      </c>
      <c r="BE4" s="14">
        <v>3.3</v>
      </c>
      <c r="BF4" s="14">
        <v>83</v>
      </c>
      <c r="BG4" s="14">
        <v>22.8</v>
      </c>
      <c r="BH4" s="14">
        <v>2</v>
      </c>
      <c r="BI4" s="14">
        <v>10</v>
      </c>
      <c r="BJ4" s="12"/>
      <c r="BK4" s="14" t="s">
        <v>126</v>
      </c>
      <c r="BL4" s="14">
        <v>21</v>
      </c>
      <c r="BM4" s="14" t="s">
        <v>127</v>
      </c>
      <c r="BN4" s="14">
        <v>62.4</v>
      </c>
      <c r="BO4" s="14">
        <v>13</v>
      </c>
      <c r="BP4" s="14">
        <v>45</v>
      </c>
      <c r="BQ4" s="14">
        <v>116</v>
      </c>
      <c r="BR4" s="14" t="s">
        <v>128</v>
      </c>
      <c r="BS4" s="14">
        <v>0.8</v>
      </c>
      <c r="BT4" s="14">
        <v>12</v>
      </c>
      <c r="BU4" s="14" t="s">
        <v>124</v>
      </c>
      <c r="BV4" s="14">
        <v>2</v>
      </c>
      <c r="BW4" s="14">
        <v>1460</v>
      </c>
      <c r="BX4" s="14">
        <v>2.7</v>
      </c>
      <c r="BY4" s="14" t="s">
        <v>129</v>
      </c>
      <c r="BZ4" s="14">
        <v>24.5</v>
      </c>
      <c r="CA4" s="14">
        <v>0.9</v>
      </c>
      <c r="CB4" s="14">
        <v>5.84</v>
      </c>
      <c r="CC4" s="14">
        <v>155</v>
      </c>
      <c r="CD4" s="14">
        <v>1</v>
      </c>
      <c r="CE4" s="14">
        <v>32.799999999999997</v>
      </c>
      <c r="CF4" s="14">
        <v>407</v>
      </c>
      <c r="CG4" s="14">
        <v>155</v>
      </c>
      <c r="CH4" s="14">
        <v>106</v>
      </c>
      <c r="CI4" s="14">
        <v>197</v>
      </c>
      <c r="CJ4" s="14">
        <v>23</v>
      </c>
      <c r="CK4" s="14">
        <v>81.5</v>
      </c>
      <c r="CL4" s="14">
        <v>12.8</v>
      </c>
      <c r="CM4" s="14">
        <v>3.38</v>
      </c>
      <c r="CN4" s="14">
        <v>10.199999999999999</v>
      </c>
      <c r="CO4" s="14">
        <v>1.27</v>
      </c>
      <c r="CP4" s="14">
        <v>6.64</v>
      </c>
      <c r="CQ4" s="14">
        <v>1.17</v>
      </c>
      <c r="CR4" s="14">
        <v>3.25</v>
      </c>
      <c r="CS4" s="14">
        <v>0.48</v>
      </c>
      <c r="CT4" s="14">
        <v>3.2</v>
      </c>
      <c r="CU4" s="14">
        <v>0.54</v>
      </c>
      <c r="CV4" s="5">
        <f>SUM(CH4:CU4)</f>
        <v>450.43</v>
      </c>
      <c r="CW4" s="5">
        <f>2*(CM4/0.087)/(CL4/0.231+CN4/0.306)</f>
        <v>0.87555929352396977</v>
      </c>
      <c r="CX4" s="14">
        <v>8.59</v>
      </c>
      <c r="CY4" s="14">
        <v>4.07</v>
      </c>
      <c r="CZ4" s="14">
        <v>4.8</v>
      </c>
      <c r="DA4" s="14">
        <v>2.87</v>
      </c>
      <c r="DB4" s="14">
        <v>1.66</v>
      </c>
      <c r="DC4" s="14">
        <v>0.28999999999999998</v>
      </c>
      <c r="DD4" s="14">
        <v>24.2</v>
      </c>
      <c r="DE4" s="14">
        <v>0.47</v>
      </c>
      <c r="DF4" s="14">
        <v>1880</v>
      </c>
    </row>
    <row r="5" spans="1:110" s="5" customFormat="1" ht="15.6" customHeight="1" x14ac:dyDescent="0.25">
      <c r="A5" s="4" t="s">
        <v>133</v>
      </c>
      <c r="B5" s="4" t="s">
        <v>111</v>
      </c>
      <c r="C5" s="5" t="s">
        <v>112</v>
      </c>
      <c r="D5" s="6">
        <v>43845</v>
      </c>
      <c r="E5" s="6">
        <v>43948</v>
      </c>
      <c r="F5" s="5" t="s">
        <v>113</v>
      </c>
      <c r="G5" s="5">
        <v>34.260019</v>
      </c>
      <c r="H5" s="5">
        <v>-106.054866</v>
      </c>
      <c r="I5" s="5" t="s">
        <v>114</v>
      </c>
      <c r="J5" s="5" t="s">
        <v>134</v>
      </c>
      <c r="K5" s="5" t="s">
        <v>116</v>
      </c>
      <c r="L5" s="5" t="s">
        <v>135</v>
      </c>
      <c r="M5" s="1"/>
      <c r="N5" s="4" t="s">
        <v>119</v>
      </c>
      <c r="O5" s="5" t="s">
        <v>120</v>
      </c>
      <c r="P5" s="1" t="s">
        <v>121</v>
      </c>
      <c r="Q5" s="1">
        <v>0</v>
      </c>
      <c r="R5" s="1"/>
      <c r="S5" s="1"/>
      <c r="T5" s="1">
        <v>14</v>
      </c>
      <c r="U5" s="1">
        <v>6</v>
      </c>
      <c r="V5" s="1"/>
      <c r="W5" s="1"/>
      <c r="X5" s="1"/>
      <c r="Y5" s="1">
        <v>53.5</v>
      </c>
      <c r="Z5" s="1">
        <v>1.71</v>
      </c>
      <c r="AA5" s="1">
        <v>16.100000000000001</v>
      </c>
      <c r="AB5" s="1">
        <v>8.81</v>
      </c>
      <c r="AC5" s="1">
        <v>0.13</v>
      </c>
      <c r="AD5" s="1">
        <v>3.38</v>
      </c>
      <c r="AE5" s="1">
        <v>4.76</v>
      </c>
      <c r="AF5" s="1">
        <v>4.29</v>
      </c>
      <c r="AG5" s="1">
        <v>2.8</v>
      </c>
      <c r="AH5" s="1">
        <v>0.72</v>
      </c>
      <c r="AI5" s="1">
        <v>3.88</v>
      </c>
      <c r="AJ5" s="1">
        <v>1700.0000000000002</v>
      </c>
      <c r="AK5" s="1" t="s">
        <v>122</v>
      </c>
      <c r="AL5" s="1"/>
      <c r="AP5" s="5">
        <f>SUM(Y5:AI5)+(AJ5*0.0001)</f>
        <v>100.25</v>
      </c>
      <c r="AQ5" s="5">
        <f t="shared" ref="AQ5:AQ77" si="0">(0.6633*(AA5+AB5)-0.7083*(AA5))</f>
        <v>5.1191730000000017</v>
      </c>
      <c r="AR5" s="5">
        <f t="shared" ref="AR5:AR77" si="1">(AB5-1.1*(AQ5))</f>
        <v>3.1789096999999984</v>
      </c>
      <c r="AS5" s="5">
        <f t="shared" ref="AS5:AS77" si="2">(AB5/1.1)</f>
        <v>8.0090909090909097</v>
      </c>
      <c r="AT5" s="5">
        <v>11</v>
      </c>
      <c r="AU5" s="5" t="s">
        <v>123</v>
      </c>
      <c r="AV5" s="5" t="s">
        <v>124</v>
      </c>
      <c r="AW5" s="5">
        <v>21</v>
      </c>
      <c r="AX5" s="5">
        <v>1480</v>
      </c>
      <c r="AY5" s="5" t="s">
        <v>124</v>
      </c>
      <c r="AZ5" s="5" t="s">
        <v>122</v>
      </c>
      <c r="BB5" s="5" t="s">
        <v>126</v>
      </c>
      <c r="BC5" s="5">
        <v>22.9</v>
      </c>
      <c r="BD5" s="5">
        <v>29</v>
      </c>
      <c r="BE5" s="5">
        <v>1</v>
      </c>
      <c r="BF5" s="5">
        <v>28</v>
      </c>
      <c r="BG5" s="5">
        <v>20.9</v>
      </c>
      <c r="BH5" s="5">
        <v>1</v>
      </c>
      <c r="BI5" s="5">
        <v>7</v>
      </c>
      <c r="BK5" s="5" t="s">
        <v>126</v>
      </c>
      <c r="BL5" s="5">
        <v>29</v>
      </c>
      <c r="BM5" s="5" t="s">
        <v>127</v>
      </c>
      <c r="BN5" s="5">
        <v>16.7</v>
      </c>
      <c r="BO5" s="5">
        <v>22</v>
      </c>
      <c r="BP5" s="5">
        <v>6</v>
      </c>
      <c r="BQ5" s="5">
        <v>60.7</v>
      </c>
      <c r="BR5" s="5" t="s">
        <v>128</v>
      </c>
      <c r="BS5" s="5" t="s">
        <v>122</v>
      </c>
      <c r="BT5" s="5">
        <v>18</v>
      </c>
      <c r="BU5" s="5" t="s">
        <v>124</v>
      </c>
      <c r="BV5" s="5">
        <v>2</v>
      </c>
      <c r="BW5" s="5">
        <v>899</v>
      </c>
      <c r="BX5" s="5" t="s">
        <v>129</v>
      </c>
      <c r="BY5" s="5" t="s">
        <v>129</v>
      </c>
      <c r="BZ5" s="5">
        <v>4.8</v>
      </c>
      <c r="CA5" s="5" t="s">
        <v>129</v>
      </c>
      <c r="CB5" s="5">
        <v>1.06</v>
      </c>
      <c r="CC5" s="5">
        <v>169</v>
      </c>
      <c r="CD5" s="5" t="s">
        <v>123</v>
      </c>
      <c r="CE5" s="5">
        <v>33.200000000000003</v>
      </c>
      <c r="CF5" s="5">
        <v>325</v>
      </c>
      <c r="CG5" s="5">
        <v>109</v>
      </c>
      <c r="CH5" s="5">
        <v>54.9</v>
      </c>
      <c r="CI5" s="5">
        <v>117</v>
      </c>
      <c r="CJ5" s="5">
        <v>14</v>
      </c>
      <c r="CK5" s="5">
        <v>54.8</v>
      </c>
      <c r="CL5" s="5">
        <v>10.1</v>
      </c>
      <c r="CM5" s="5">
        <v>2.5099999999999998</v>
      </c>
      <c r="CN5" s="5">
        <v>10.1</v>
      </c>
      <c r="CO5" s="5">
        <v>1.34</v>
      </c>
      <c r="CP5" s="5">
        <v>6.57</v>
      </c>
      <c r="CQ5" s="5">
        <v>1.23</v>
      </c>
      <c r="CR5" s="5">
        <v>3.36</v>
      </c>
      <c r="CS5" s="5">
        <v>0.45</v>
      </c>
      <c r="CT5" s="5">
        <v>2.9</v>
      </c>
      <c r="CU5" s="5">
        <v>0.41</v>
      </c>
      <c r="CV5" s="5">
        <f t="shared" ref="CV5:CV68" si="3">SUM(CH5:CU5)</f>
        <v>279.66999999999996</v>
      </c>
      <c r="CW5" s="5">
        <f t="shared" ref="CW5:CW68" si="4">2*(CM5/0.087)/(CL5/0.231+CN5/0.306)</f>
        <v>0.75200756831606885</v>
      </c>
      <c r="CX5" s="5">
        <v>8.5299999999999994</v>
      </c>
      <c r="CY5" s="5">
        <v>3.44</v>
      </c>
      <c r="CZ5" s="5">
        <v>6.02</v>
      </c>
      <c r="DA5" s="5">
        <v>2.36</v>
      </c>
      <c r="DB5" s="5">
        <v>2</v>
      </c>
      <c r="DC5" s="5">
        <v>0.33</v>
      </c>
      <c r="DD5" s="5">
        <v>25.2</v>
      </c>
      <c r="DE5" s="5">
        <v>1.01</v>
      </c>
      <c r="DF5" s="5">
        <v>975</v>
      </c>
    </row>
    <row r="6" spans="1:110" s="5" customFormat="1" ht="15.6" customHeight="1" x14ac:dyDescent="0.25">
      <c r="A6" s="4" t="s">
        <v>136</v>
      </c>
      <c r="B6" s="4" t="s">
        <v>111</v>
      </c>
      <c r="C6" s="5" t="s">
        <v>112</v>
      </c>
      <c r="D6" s="6">
        <v>43845</v>
      </c>
      <c r="E6" s="6">
        <v>43948</v>
      </c>
      <c r="F6" s="5" t="s">
        <v>113</v>
      </c>
      <c r="G6" s="5">
        <v>34.261119000000001</v>
      </c>
      <c r="H6" s="5">
        <v>-106.07563500000001</v>
      </c>
      <c r="I6" s="5" t="s">
        <v>114</v>
      </c>
      <c r="J6" s="5" t="s">
        <v>137</v>
      </c>
      <c r="K6" s="5" t="s">
        <v>116</v>
      </c>
      <c r="L6" s="5" t="s">
        <v>135</v>
      </c>
      <c r="M6" s="1"/>
      <c r="N6" s="4" t="s">
        <v>119</v>
      </c>
      <c r="O6" s="5" t="s">
        <v>120</v>
      </c>
      <c r="P6" s="1" t="s">
        <v>121</v>
      </c>
      <c r="Q6" s="1">
        <v>0</v>
      </c>
      <c r="R6" s="1"/>
      <c r="S6" s="1"/>
      <c r="T6" s="1">
        <v>14</v>
      </c>
      <c r="U6" s="1">
        <v>6</v>
      </c>
      <c r="V6" s="1"/>
      <c r="W6" s="1"/>
      <c r="X6" s="1"/>
      <c r="Y6" s="1">
        <v>53</v>
      </c>
      <c r="Z6" s="1">
        <v>1.65</v>
      </c>
      <c r="AA6" s="1">
        <v>15.4</v>
      </c>
      <c r="AB6" s="1">
        <v>8.65</v>
      </c>
      <c r="AC6" s="1">
        <v>0.11</v>
      </c>
      <c r="AD6" s="1">
        <v>3.29</v>
      </c>
      <c r="AE6" s="1">
        <v>5.79</v>
      </c>
      <c r="AF6" s="1">
        <v>3.96</v>
      </c>
      <c r="AG6" s="1">
        <v>1.97</v>
      </c>
      <c r="AH6" s="1">
        <v>0.7</v>
      </c>
      <c r="AI6" s="1">
        <v>5.53</v>
      </c>
      <c r="AJ6" s="1">
        <v>1400.0000000000002</v>
      </c>
      <c r="AK6" s="1" t="s">
        <v>122</v>
      </c>
      <c r="AL6" s="1"/>
      <c r="AP6" s="5">
        <f>SUM(Y6:AI6)+(AJ6*0.0001)</f>
        <v>100.19000000000001</v>
      </c>
      <c r="AQ6" s="5">
        <f t="shared" si="0"/>
        <v>5.0445449999999994</v>
      </c>
      <c r="AR6" s="5">
        <f t="shared" si="1"/>
        <v>3.1010005000000005</v>
      </c>
      <c r="AS6" s="5">
        <f t="shared" si="2"/>
        <v>7.8636363636363633</v>
      </c>
      <c r="AT6" s="5">
        <v>107</v>
      </c>
      <c r="AU6" s="5" t="s">
        <v>123</v>
      </c>
      <c r="AV6" s="5" t="s">
        <v>124</v>
      </c>
      <c r="AW6" s="5">
        <v>23</v>
      </c>
      <c r="AX6" s="5">
        <v>1340</v>
      </c>
      <c r="AY6" s="5" t="s">
        <v>124</v>
      </c>
      <c r="AZ6" s="5" t="s">
        <v>122</v>
      </c>
      <c r="BB6" s="5">
        <v>0.3</v>
      </c>
      <c r="BC6" s="5">
        <v>19.600000000000001</v>
      </c>
      <c r="BD6" s="5">
        <v>41</v>
      </c>
      <c r="BE6" s="5">
        <v>0.6</v>
      </c>
      <c r="BF6" s="5">
        <v>27</v>
      </c>
      <c r="BG6" s="5">
        <v>20.2</v>
      </c>
      <c r="BH6" s="5">
        <v>2</v>
      </c>
      <c r="BI6" s="5">
        <v>7</v>
      </c>
      <c r="BK6" s="5" t="s">
        <v>126</v>
      </c>
      <c r="BL6" s="5">
        <v>25</v>
      </c>
      <c r="BM6" s="5">
        <v>5</v>
      </c>
      <c r="BN6" s="5">
        <v>16.399999999999999</v>
      </c>
      <c r="BO6" s="5">
        <v>19</v>
      </c>
      <c r="BP6" s="5">
        <v>22</v>
      </c>
      <c r="BQ6" s="5">
        <v>40.6</v>
      </c>
      <c r="BR6" s="5" t="s">
        <v>128</v>
      </c>
      <c r="BS6" s="5" t="s">
        <v>122</v>
      </c>
      <c r="BT6" s="5">
        <v>17</v>
      </c>
      <c r="BU6" s="5" t="s">
        <v>124</v>
      </c>
      <c r="BV6" s="5">
        <v>2</v>
      </c>
      <c r="BW6" s="5">
        <v>771</v>
      </c>
      <c r="BX6" s="5" t="s">
        <v>129</v>
      </c>
      <c r="BY6" s="5" t="s">
        <v>129</v>
      </c>
      <c r="BZ6" s="5">
        <v>4.5</v>
      </c>
      <c r="CA6" s="5" t="s">
        <v>129</v>
      </c>
      <c r="CB6" s="5">
        <v>1.01</v>
      </c>
      <c r="CC6" s="5">
        <v>176</v>
      </c>
      <c r="CD6" s="5" t="s">
        <v>123</v>
      </c>
      <c r="CE6" s="5">
        <v>35.299999999999997</v>
      </c>
      <c r="CF6" s="5">
        <v>323</v>
      </c>
      <c r="CG6" s="5">
        <v>103</v>
      </c>
      <c r="CH6" s="5">
        <v>55.3</v>
      </c>
      <c r="CI6" s="5">
        <v>118</v>
      </c>
      <c r="CJ6" s="5">
        <v>14.4</v>
      </c>
      <c r="CK6" s="5">
        <v>56.5</v>
      </c>
      <c r="CL6" s="5">
        <v>10.4</v>
      </c>
      <c r="CM6" s="5">
        <v>2.63</v>
      </c>
      <c r="CN6" s="5">
        <v>10.4</v>
      </c>
      <c r="CO6" s="5">
        <v>1.31</v>
      </c>
      <c r="CP6" s="5">
        <v>6.64</v>
      </c>
      <c r="CQ6" s="5">
        <v>1.25</v>
      </c>
      <c r="CR6" s="5">
        <v>3.34</v>
      </c>
      <c r="CS6" s="5">
        <v>0.48</v>
      </c>
      <c r="CT6" s="5">
        <v>2.9</v>
      </c>
      <c r="CU6" s="5">
        <v>0.42</v>
      </c>
      <c r="CV6" s="5">
        <f t="shared" si="3"/>
        <v>283.96999999999997</v>
      </c>
      <c r="CW6" s="5">
        <f t="shared" si="4"/>
        <v>0.76523050249692515</v>
      </c>
      <c r="CX6" s="5">
        <v>8.14</v>
      </c>
      <c r="CY6" s="5">
        <v>4.1900000000000004</v>
      </c>
      <c r="CZ6" s="5">
        <v>6</v>
      </c>
      <c r="DA6" s="5">
        <v>1.66</v>
      </c>
      <c r="DB6" s="5">
        <v>2</v>
      </c>
      <c r="DC6" s="5">
        <v>0.32</v>
      </c>
      <c r="DD6" s="5">
        <v>24.8</v>
      </c>
      <c r="DE6" s="5">
        <v>0.98</v>
      </c>
      <c r="DF6" s="5">
        <v>819</v>
      </c>
    </row>
    <row r="7" spans="1:110" s="5" customFormat="1" ht="15.6" customHeight="1" x14ac:dyDescent="0.25">
      <c r="A7" s="4" t="s">
        <v>138</v>
      </c>
      <c r="B7" s="5" t="s">
        <v>111</v>
      </c>
      <c r="C7" s="5" t="s">
        <v>112</v>
      </c>
      <c r="D7" s="6">
        <v>43845</v>
      </c>
      <c r="E7" s="6">
        <v>43948</v>
      </c>
      <c r="F7" s="5" t="s">
        <v>113</v>
      </c>
      <c r="G7" s="5">
        <v>34.075954000000003</v>
      </c>
      <c r="H7" s="5">
        <v>-105.714057</v>
      </c>
      <c r="I7" s="5" t="s">
        <v>114</v>
      </c>
      <c r="J7" s="5" t="s">
        <v>115</v>
      </c>
      <c r="K7" s="5" t="s">
        <v>116</v>
      </c>
      <c r="L7" s="5" t="s">
        <v>139</v>
      </c>
      <c r="N7" s="4" t="s">
        <v>119</v>
      </c>
      <c r="O7" s="5" t="s">
        <v>120</v>
      </c>
      <c r="P7" s="1" t="s">
        <v>121</v>
      </c>
      <c r="Q7" s="1">
        <v>0</v>
      </c>
      <c r="R7" s="1"/>
      <c r="S7" s="1"/>
      <c r="T7" s="1">
        <v>14</v>
      </c>
      <c r="U7" s="1">
        <v>6</v>
      </c>
      <c r="V7" s="1"/>
      <c r="W7" s="1"/>
      <c r="X7" s="1"/>
      <c r="Y7" s="1">
        <v>58.5</v>
      </c>
      <c r="Z7" s="1">
        <v>0.74</v>
      </c>
      <c r="AA7" s="1">
        <v>16.399999999999999</v>
      </c>
      <c r="AB7" s="1">
        <v>5.3449999999999998</v>
      </c>
      <c r="AC7" s="1">
        <v>0.14000000000000001</v>
      </c>
      <c r="AD7" s="1">
        <v>0.28999999999999998</v>
      </c>
      <c r="AE7" s="1">
        <v>4.1550000000000002</v>
      </c>
      <c r="AF7" s="1">
        <v>6.14</v>
      </c>
      <c r="AG7" s="1">
        <v>3.93</v>
      </c>
      <c r="AH7" s="1">
        <v>0.42499999999999999</v>
      </c>
      <c r="AI7" s="1">
        <v>3.76</v>
      </c>
      <c r="AJ7" s="1">
        <v>700.00000000000011</v>
      </c>
      <c r="AK7" s="1" t="s">
        <v>122</v>
      </c>
      <c r="AL7" s="1"/>
      <c r="AP7" s="5">
        <f>SUM(Y7:AI7)+(AJ7*0.0001)</f>
        <v>99.89500000000001</v>
      </c>
      <c r="AQ7" s="5">
        <f>(0.6633*(AA7+AB7)-0.7083*(AA7))</f>
        <v>2.8073384999999984</v>
      </c>
      <c r="AR7" s="5">
        <f>(AB7-1.1*(AQ7))</f>
        <v>2.2569276500000011</v>
      </c>
      <c r="AS7" s="5">
        <f>(AB7/1.1)</f>
        <v>4.8590909090909085</v>
      </c>
      <c r="AT7" s="5">
        <v>4</v>
      </c>
      <c r="AU7" s="5">
        <v>2</v>
      </c>
      <c r="AV7" s="5" t="s">
        <v>124</v>
      </c>
      <c r="AW7" s="5">
        <v>19.5</v>
      </c>
      <c r="AX7" s="5">
        <v>2125</v>
      </c>
      <c r="AY7" s="5" t="s">
        <v>124</v>
      </c>
      <c r="AZ7" s="5">
        <v>0.15</v>
      </c>
      <c r="BB7" s="5" t="s">
        <v>126</v>
      </c>
      <c r="BC7" s="5">
        <v>9</v>
      </c>
      <c r="BD7" s="5" t="s">
        <v>125</v>
      </c>
      <c r="BE7" s="5">
        <v>2.25</v>
      </c>
      <c r="BF7" s="5">
        <v>6.5</v>
      </c>
      <c r="BG7" s="5">
        <v>23.1</v>
      </c>
      <c r="BH7" s="5">
        <v>1.5</v>
      </c>
      <c r="BI7" s="5">
        <v>9</v>
      </c>
      <c r="BK7" s="5" t="s">
        <v>126</v>
      </c>
      <c r="BL7" s="5">
        <v>24</v>
      </c>
      <c r="BM7" s="5">
        <v>2</v>
      </c>
      <c r="BN7" s="5">
        <v>52.95</v>
      </c>
      <c r="BO7" s="5">
        <v>6</v>
      </c>
      <c r="BP7" s="5" t="s">
        <v>124</v>
      </c>
      <c r="BQ7" s="5">
        <v>126.5</v>
      </c>
      <c r="BR7" s="5" t="s">
        <v>128</v>
      </c>
      <c r="BS7" s="5" t="s">
        <v>122</v>
      </c>
      <c r="BT7" s="5">
        <v>5.5</v>
      </c>
      <c r="BU7" s="5" t="s">
        <v>124</v>
      </c>
      <c r="BV7" s="5">
        <v>1.5</v>
      </c>
      <c r="BW7" s="5">
        <v>686</v>
      </c>
      <c r="BX7" s="5">
        <v>2.2000000000000002</v>
      </c>
      <c r="BY7" s="5" t="s">
        <v>129</v>
      </c>
      <c r="BZ7" s="5">
        <v>16.55</v>
      </c>
      <c r="CA7" s="5">
        <v>0.6</v>
      </c>
      <c r="CB7" s="5">
        <v>3.605</v>
      </c>
      <c r="CC7" s="5">
        <v>94</v>
      </c>
      <c r="CD7" s="5" t="s">
        <v>123</v>
      </c>
      <c r="CE7" s="5">
        <v>26.5</v>
      </c>
      <c r="CF7" s="5">
        <v>383.5</v>
      </c>
      <c r="CG7" s="5">
        <v>49.5</v>
      </c>
      <c r="CH7" s="5">
        <v>79.349999999999994</v>
      </c>
      <c r="CI7" s="5">
        <v>145.5</v>
      </c>
      <c r="CJ7" s="5">
        <v>16.05</v>
      </c>
      <c r="CK7" s="5">
        <v>57.05</v>
      </c>
      <c r="CL7" s="5">
        <v>9.4</v>
      </c>
      <c r="CM7" s="5">
        <v>2.62</v>
      </c>
      <c r="CN7" s="5">
        <v>8.58</v>
      </c>
      <c r="CO7" s="5">
        <v>1.135</v>
      </c>
      <c r="CP7" s="5">
        <v>5.28</v>
      </c>
      <c r="CQ7" s="5">
        <v>1.02</v>
      </c>
      <c r="CR7" s="5">
        <v>2.9</v>
      </c>
      <c r="CS7" s="5">
        <v>0.45</v>
      </c>
      <c r="CT7" s="5">
        <v>3</v>
      </c>
      <c r="CU7" s="5">
        <v>0.45500000000000002</v>
      </c>
      <c r="CV7" s="5">
        <f>SUM(CH7:CU7)</f>
        <v>332.78999999999985</v>
      </c>
      <c r="CW7" s="5">
        <f>2*(CM7/0.087)/(CL7/0.231+CN7/0.306)</f>
        <v>0.8763023178862942</v>
      </c>
      <c r="CX7" s="5">
        <v>8.6199999999999992</v>
      </c>
      <c r="CY7" s="5">
        <v>3.0350000000000001</v>
      </c>
      <c r="CZ7" s="5">
        <v>3.7450000000000001</v>
      </c>
      <c r="DA7" s="5">
        <v>3.27</v>
      </c>
      <c r="DB7" s="5">
        <v>0.17</v>
      </c>
      <c r="DC7" s="5">
        <v>0.19500000000000001</v>
      </c>
      <c r="DD7" s="5">
        <v>27.55</v>
      </c>
      <c r="DE7" s="5">
        <v>0.44500000000000001</v>
      </c>
      <c r="DF7" s="5">
        <v>1070</v>
      </c>
    </row>
    <row r="8" spans="1:110" s="5" customFormat="1" ht="16.2" customHeight="1" x14ac:dyDescent="0.25">
      <c r="A8" s="4" t="s">
        <v>140</v>
      </c>
      <c r="D8" s="6"/>
      <c r="E8" s="6"/>
      <c r="N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110" s="1" customFormat="1" x14ac:dyDescent="0.3">
      <c r="A9" s="15" t="s">
        <v>141</v>
      </c>
      <c r="B9" s="1" t="s">
        <v>142</v>
      </c>
      <c r="D9" s="16">
        <v>35597</v>
      </c>
      <c r="G9" s="17">
        <v>32.291389000000002</v>
      </c>
      <c r="H9" s="17">
        <v>-105.83194399999999</v>
      </c>
      <c r="I9" s="1" t="s">
        <v>114</v>
      </c>
      <c r="J9" s="1" t="s">
        <v>143</v>
      </c>
      <c r="K9" s="1" t="s">
        <v>116</v>
      </c>
      <c r="L9" s="1" t="s">
        <v>144</v>
      </c>
      <c r="M9" s="5"/>
      <c r="N9" s="18"/>
      <c r="P9" s="1" t="s">
        <v>145</v>
      </c>
      <c r="S9" s="1" t="s">
        <v>146</v>
      </c>
      <c r="T9">
        <v>1</v>
      </c>
      <c r="U9">
        <v>4</v>
      </c>
      <c r="Y9" s="19">
        <v>4.6900000000000004</v>
      </c>
      <c r="Z9" s="19">
        <v>0.05</v>
      </c>
      <c r="AA9" s="19">
        <v>0.92</v>
      </c>
      <c r="AB9" s="19">
        <v>1.72</v>
      </c>
      <c r="AC9" s="19">
        <v>0.03</v>
      </c>
      <c r="AD9" s="19">
        <v>17.8</v>
      </c>
      <c r="AE9" s="19">
        <v>30.8</v>
      </c>
      <c r="AF9" s="19">
        <v>0.06</v>
      </c>
      <c r="AG9" s="19">
        <v>0.17</v>
      </c>
      <c r="AH9" s="19" t="s">
        <v>147</v>
      </c>
      <c r="AI9" s="19">
        <v>43.8</v>
      </c>
      <c r="AK9" s="19">
        <v>7.0000000000000007E-2</v>
      </c>
      <c r="AP9" s="19">
        <f>SUM(Y9:AI9)</f>
        <v>100.04</v>
      </c>
      <c r="AQ9" s="5">
        <f t="shared" ref="AQ9:AQ12" si="5">(0.6633*(AA9+AB9)-0.7083*(AA9))</f>
        <v>1.0994759999999999</v>
      </c>
      <c r="AR9" s="5">
        <f t="shared" ref="AR9:AR12" si="6">(AB9-1.1*(AQ9))</f>
        <v>0.51057639999999993</v>
      </c>
      <c r="AS9" s="5">
        <f t="shared" ref="AS9:AS12" si="7">(AB9/1.1)</f>
        <v>1.5636363636363635</v>
      </c>
      <c r="AT9" s="19" t="s">
        <v>123</v>
      </c>
      <c r="AU9" s="19" t="s">
        <v>129</v>
      </c>
      <c r="AV9" s="19">
        <v>9</v>
      </c>
      <c r="AW9" s="19" t="s">
        <v>125</v>
      </c>
      <c r="AX9" s="19">
        <v>120</v>
      </c>
      <c r="AY9" s="19" t="s">
        <v>123</v>
      </c>
      <c r="AZ9" s="19" t="s">
        <v>124</v>
      </c>
      <c r="BA9" s="19">
        <v>11</v>
      </c>
      <c r="BB9" s="19" t="s">
        <v>123</v>
      </c>
      <c r="BC9" s="19">
        <v>4</v>
      </c>
      <c r="BD9" s="19">
        <v>9</v>
      </c>
      <c r="BE9" s="19" t="s">
        <v>123</v>
      </c>
      <c r="BF9" s="19" t="s">
        <v>129</v>
      </c>
      <c r="BH9" s="19" t="s">
        <v>125</v>
      </c>
      <c r="BI9" s="19" t="s">
        <v>123</v>
      </c>
      <c r="BJ9" s="19" t="s">
        <v>123</v>
      </c>
      <c r="BM9" s="19">
        <v>3</v>
      </c>
      <c r="BN9" s="19">
        <v>22</v>
      </c>
      <c r="BO9" s="19">
        <v>6</v>
      </c>
      <c r="BP9" s="19">
        <v>5</v>
      </c>
      <c r="BQ9" s="19">
        <v>12</v>
      </c>
      <c r="BS9" s="19">
        <v>0.5</v>
      </c>
      <c r="BT9" s="19">
        <v>1</v>
      </c>
      <c r="BU9" s="19" t="s">
        <v>148</v>
      </c>
      <c r="BV9" s="19" t="s">
        <v>125</v>
      </c>
      <c r="BW9" s="19">
        <v>173</v>
      </c>
      <c r="BX9" s="19" t="s">
        <v>123</v>
      </c>
      <c r="BZ9" s="19">
        <v>1</v>
      </c>
      <c r="CB9" s="19">
        <v>2</v>
      </c>
      <c r="CC9" s="19">
        <v>10</v>
      </c>
      <c r="CD9" s="19">
        <v>14</v>
      </c>
      <c r="CE9" s="19">
        <v>8</v>
      </c>
      <c r="CF9" s="19">
        <v>16</v>
      </c>
      <c r="CG9" s="19">
        <v>17</v>
      </c>
      <c r="CH9" s="20"/>
      <c r="CJ9" s="19">
        <v>4.5</v>
      </c>
      <c r="CK9" s="19">
        <v>9</v>
      </c>
      <c r="CL9" s="19" t="s">
        <v>124</v>
      </c>
      <c r="CM9" s="19">
        <v>0.7</v>
      </c>
      <c r="CN9" s="19" t="s">
        <v>126</v>
      </c>
      <c r="CO9" s="19" t="s">
        <v>129</v>
      </c>
      <c r="CS9" s="21"/>
      <c r="CT9" s="19">
        <v>0.3</v>
      </c>
      <c r="CU9" s="19" t="s">
        <v>149</v>
      </c>
      <c r="CV9" s="19">
        <f>SUM(CJ9:CU9)</f>
        <v>14.5</v>
      </c>
      <c r="CW9" s="5"/>
    </row>
    <row r="10" spans="1:110" s="1" customFormat="1" x14ac:dyDescent="0.3">
      <c r="A10" s="15" t="s">
        <v>150</v>
      </c>
      <c r="B10" s="1" t="s">
        <v>142</v>
      </c>
      <c r="D10" s="16">
        <v>35597</v>
      </c>
      <c r="G10" s="17">
        <v>32.291666999999997</v>
      </c>
      <c r="H10" s="17">
        <v>-105.83194399999999</v>
      </c>
      <c r="I10" s="1" t="s">
        <v>114</v>
      </c>
      <c r="J10" s="1" t="s">
        <v>143</v>
      </c>
      <c r="K10" s="1" t="s">
        <v>116</v>
      </c>
      <c r="L10" s="1" t="s">
        <v>151</v>
      </c>
      <c r="M10" s="5"/>
      <c r="N10" s="18"/>
      <c r="P10" s="1" t="s">
        <v>152</v>
      </c>
      <c r="S10" s="1" t="s">
        <v>146</v>
      </c>
      <c r="T10">
        <v>1</v>
      </c>
      <c r="U10">
        <v>4</v>
      </c>
      <c r="Y10" s="19">
        <v>33.6</v>
      </c>
      <c r="Z10" s="19">
        <v>0.36</v>
      </c>
      <c r="AA10" s="19">
        <v>5.43</v>
      </c>
      <c r="AB10" s="19">
        <v>2</v>
      </c>
      <c r="AC10" s="19">
        <v>0.03</v>
      </c>
      <c r="AD10" s="19">
        <v>4.24</v>
      </c>
      <c r="AE10" s="19">
        <v>26.7</v>
      </c>
      <c r="AF10" s="19">
        <v>0.05</v>
      </c>
      <c r="AG10" s="19">
        <v>1.49</v>
      </c>
      <c r="AH10" s="19">
        <v>0.06</v>
      </c>
      <c r="AI10" s="19">
        <v>26.1</v>
      </c>
      <c r="AK10" s="19">
        <v>0.02</v>
      </c>
      <c r="AP10" s="19">
        <f>SUM(Y10:AI10)</f>
        <v>100.06</v>
      </c>
      <c r="AQ10" s="5">
        <f t="shared" si="5"/>
        <v>1.0822500000000002</v>
      </c>
      <c r="AR10" s="5">
        <f t="shared" si="6"/>
        <v>0.80952499999999983</v>
      </c>
      <c r="AS10" s="5">
        <f t="shared" si="7"/>
        <v>1.8181818181818181</v>
      </c>
      <c r="AT10" s="19" t="s">
        <v>123</v>
      </c>
      <c r="AU10" s="19" t="s">
        <v>129</v>
      </c>
      <c r="AV10" s="19">
        <v>18</v>
      </c>
      <c r="AW10" s="19">
        <v>40</v>
      </c>
      <c r="AX10" s="19">
        <v>160</v>
      </c>
      <c r="AY10" s="19" t="s">
        <v>123</v>
      </c>
      <c r="AZ10" s="19" t="s">
        <v>124</v>
      </c>
      <c r="BA10" s="19">
        <v>5</v>
      </c>
      <c r="BB10" s="19" t="s">
        <v>123</v>
      </c>
      <c r="BC10" s="19">
        <v>8</v>
      </c>
      <c r="BD10" s="19">
        <v>31</v>
      </c>
      <c r="BE10" s="19">
        <v>2</v>
      </c>
      <c r="BF10" s="19">
        <v>5.6</v>
      </c>
      <c r="BH10" s="19" t="s">
        <v>125</v>
      </c>
      <c r="BI10" s="19">
        <v>4</v>
      </c>
      <c r="BJ10" s="19" t="s">
        <v>123</v>
      </c>
      <c r="BM10" s="19">
        <v>4</v>
      </c>
      <c r="BN10" s="19">
        <v>16</v>
      </c>
      <c r="BO10" s="19">
        <v>12</v>
      </c>
      <c r="BP10" s="19">
        <v>10</v>
      </c>
      <c r="BQ10" s="19">
        <v>42</v>
      </c>
      <c r="BS10" s="19">
        <v>0.9</v>
      </c>
      <c r="BT10" s="19">
        <v>4.8</v>
      </c>
      <c r="BU10" s="19" t="s">
        <v>148</v>
      </c>
      <c r="BV10" s="19" t="s">
        <v>125</v>
      </c>
      <c r="BW10" s="19">
        <v>241</v>
      </c>
      <c r="BX10" s="19" t="s">
        <v>123</v>
      </c>
      <c r="BZ10" s="19">
        <v>4</v>
      </c>
      <c r="CB10" s="19">
        <v>3.9</v>
      </c>
      <c r="CC10" s="19">
        <v>60</v>
      </c>
      <c r="CD10" s="19">
        <v>32</v>
      </c>
      <c r="CE10" s="19">
        <v>22</v>
      </c>
      <c r="CF10" s="19">
        <v>110</v>
      </c>
      <c r="CG10" s="19">
        <v>42</v>
      </c>
      <c r="CH10" s="20"/>
      <c r="CJ10" s="19">
        <v>15.4</v>
      </c>
      <c r="CK10" s="19">
        <v>30</v>
      </c>
      <c r="CL10" s="19">
        <v>13</v>
      </c>
      <c r="CM10" s="19">
        <v>2.6</v>
      </c>
      <c r="CN10" s="19">
        <v>0.5</v>
      </c>
      <c r="CO10" s="19" t="s">
        <v>129</v>
      </c>
      <c r="CS10" s="21"/>
      <c r="CT10" s="19">
        <v>1.3</v>
      </c>
      <c r="CU10" s="19">
        <v>0.18</v>
      </c>
      <c r="CV10" s="19">
        <f>SUM(CJ10:CU10)</f>
        <v>62.98</v>
      </c>
      <c r="CW10" s="5">
        <f t="shared" si="4"/>
        <v>1.0321021973439812</v>
      </c>
    </row>
    <row r="11" spans="1:110" s="1" customFormat="1" x14ac:dyDescent="0.3">
      <c r="A11" s="15" t="s">
        <v>153</v>
      </c>
      <c r="B11" s="1" t="s">
        <v>142</v>
      </c>
      <c r="D11" s="16">
        <v>35560</v>
      </c>
      <c r="G11" s="17">
        <v>32.128889000000001</v>
      </c>
      <c r="H11" s="17">
        <v>-105.8725</v>
      </c>
      <c r="I11" s="1" t="s">
        <v>114</v>
      </c>
      <c r="J11" s="1" t="s">
        <v>143</v>
      </c>
      <c r="K11" s="1" t="s">
        <v>116</v>
      </c>
      <c r="L11" s="1" t="s">
        <v>144</v>
      </c>
      <c r="M11" s="5"/>
      <c r="N11" s="18"/>
      <c r="P11" s="1" t="s">
        <v>152</v>
      </c>
      <c r="S11" s="1" t="s">
        <v>146</v>
      </c>
      <c r="T11">
        <v>1</v>
      </c>
      <c r="U11">
        <v>4</v>
      </c>
      <c r="Y11" s="19">
        <v>66.400000000000006</v>
      </c>
      <c r="Z11" s="19">
        <v>0.11</v>
      </c>
      <c r="AA11" s="19">
        <v>7.29</v>
      </c>
      <c r="AB11" s="19">
        <v>1.53</v>
      </c>
      <c r="AC11" s="19">
        <v>0.03</v>
      </c>
      <c r="AD11" s="19">
        <v>0.27</v>
      </c>
      <c r="AE11" s="19">
        <v>11.3</v>
      </c>
      <c r="AF11" s="19">
        <v>0.16</v>
      </c>
      <c r="AG11" s="19">
        <v>2.63</v>
      </c>
      <c r="AH11" s="19">
        <v>0.03</v>
      </c>
      <c r="AI11" s="19">
        <v>10.6</v>
      </c>
      <c r="AK11" s="19">
        <v>0.01</v>
      </c>
      <c r="AP11" s="19">
        <f>SUM(Y11:AK11)</f>
        <v>100.36</v>
      </c>
      <c r="AQ11" s="5">
        <f t="shared" si="5"/>
        <v>0.68679899999999972</v>
      </c>
      <c r="AR11" s="5">
        <f t="shared" si="6"/>
        <v>0.7745211000000003</v>
      </c>
      <c r="AS11" s="5">
        <f t="shared" si="7"/>
        <v>1.3909090909090909</v>
      </c>
      <c r="AT11" s="19">
        <v>5</v>
      </c>
      <c r="AU11" s="19" t="s">
        <v>129</v>
      </c>
      <c r="AV11" s="19">
        <v>17</v>
      </c>
      <c r="AW11" s="19" t="s">
        <v>125</v>
      </c>
      <c r="AX11" s="19">
        <v>540</v>
      </c>
      <c r="AY11" s="19" t="s">
        <v>123</v>
      </c>
      <c r="AZ11" s="19" t="s">
        <v>148</v>
      </c>
      <c r="BA11" s="19">
        <v>2</v>
      </c>
      <c r="BB11" s="19" t="s">
        <v>123</v>
      </c>
      <c r="BC11" s="19">
        <v>12</v>
      </c>
      <c r="BD11" s="19">
        <v>9</v>
      </c>
      <c r="BE11" s="19">
        <v>1</v>
      </c>
      <c r="BF11" s="19">
        <v>166</v>
      </c>
      <c r="BH11" s="19" t="s">
        <v>125</v>
      </c>
      <c r="BI11" s="19">
        <v>4</v>
      </c>
      <c r="BJ11" s="19" t="s">
        <v>123</v>
      </c>
      <c r="BM11" s="19">
        <v>2</v>
      </c>
      <c r="BN11" s="19" t="s">
        <v>125</v>
      </c>
      <c r="BO11" s="19">
        <v>10</v>
      </c>
      <c r="BP11" s="19">
        <v>13</v>
      </c>
      <c r="BQ11" s="19">
        <v>56</v>
      </c>
      <c r="BS11" s="19">
        <v>0.5</v>
      </c>
      <c r="BT11" s="19">
        <v>1.5</v>
      </c>
      <c r="BU11" s="19" t="s">
        <v>148</v>
      </c>
      <c r="BV11" s="19" t="s">
        <v>125</v>
      </c>
      <c r="BW11" s="19">
        <v>130</v>
      </c>
      <c r="BX11" s="19" t="s">
        <v>123</v>
      </c>
      <c r="BZ11" s="19">
        <v>1</v>
      </c>
      <c r="CB11" s="19">
        <v>1.4</v>
      </c>
      <c r="CC11" s="19">
        <v>10</v>
      </c>
      <c r="CD11" s="19">
        <v>90</v>
      </c>
      <c r="CE11" s="19">
        <v>21</v>
      </c>
      <c r="CF11" s="19">
        <v>120</v>
      </c>
      <c r="CG11" s="19">
        <v>19</v>
      </c>
      <c r="CH11" s="20"/>
      <c r="CJ11" s="19">
        <v>4.7</v>
      </c>
      <c r="CK11" s="19">
        <v>10</v>
      </c>
      <c r="CL11" s="19">
        <v>5</v>
      </c>
      <c r="CM11" s="19">
        <v>1.2</v>
      </c>
      <c r="CN11" s="19">
        <v>0.6</v>
      </c>
      <c r="CO11" s="19" t="s">
        <v>129</v>
      </c>
      <c r="CS11" s="21"/>
      <c r="CT11" s="19">
        <v>0.9</v>
      </c>
      <c r="CU11" s="19">
        <v>0.14000000000000001</v>
      </c>
      <c r="CV11" s="19">
        <f>SUM(CJ11:CU11)</f>
        <v>22.54</v>
      </c>
      <c r="CW11" s="5">
        <f t="shared" si="4"/>
        <v>1.1686195737082916</v>
      </c>
    </row>
    <row r="12" spans="1:110" s="1" customFormat="1" x14ac:dyDescent="0.3">
      <c r="A12" s="15" t="s">
        <v>154</v>
      </c>
      <c r="B12" s="1" t="s">
        <v>142</v>
      </c>
      <c r="D12" s="16">
        <v>35572</v>
      </c>
      <c r="G12" s="17">
        <v>32.294443999999999</v>
      </c>
      <c r="H12" s="17">
        <v>-105.851389</v>
      </c>
      <c r="I12" s="1" t="s">
        <v>114</v>
      </c>
      <c r="J12" s="1" t="s">
        <v>143</v>
      </c>
      <c r="K12" s="1" t="s">
        <v>116</v>
      </c>
      <c r="L12" s="1" t="s">
        <v>155</v>
      </c>
      <c r="M12" s="5"/>
      <c r="N12" s="18"/>
      <c r="P12" s="1" t="s">
        <v>152</v>
      </c>
      <c r="S12" s="1" t="s">
        <v>146</v>
      </c>
      <c r="T12">
        <v>1</v>
      </c>
      <c r="U12">
        <v>4</v>
      </c>
      <c r="Y12" s="19">
        <v>61.8</v>
      </c>
      <c r="Z12" s="19">
        <v>0.65</v>
      </c>
      <c r="AA12" s="19">
        <v>7.39</v>
      </c>
      <c r="AB12" s="19">
        <v>2.56</v>
      </c>
      <c r="AC12" s="19">
        <v>0.04</v>
      </c>
      <c r="AD12" s="19">
        <v>2.42</v>
      </c>
      <c r="AE12" s="19">
        <v>11</v>
      </c>
      <c r="AF12" s="19">
        <v>0.08</v>
      </c>
      <c r="AG12" s="19">
        <v>1.99</v>
      </c>
      <c r="AH12" s="19">
        <v>0.09</v>
      </c>
      <c r="AI12" s="19">
        <v>12.3</v>
      </c>
      <c r="AK12" s="19">
        <v>0.02</v>
      </c>
      <c r="AP12" s="19">
        <f>SUM(Y12:AK12)</f>
        <v>100.33999999999999</v>
      </c>
      <c r="AQ12" s="5">
        <f t="shared" si="5"/>
        <v>1.3654979999999997</v>
      </c>
      <c r="AR12" s="5">
        <f t="shared" si="6"/>
        <v>1.0579522000000003</v>
      </c>
      <c r="AS12" s="5">
        <f t="shared" si="7"/>
        <v>2.3272727272727272</v>
      </c>
      <c r="AT12" s="19" t="s">
        <v>123</v>
      </c>
      <c r="AU12" s="19" t="s">
        <v>129</v>
      </c>
      <c r="AV12" s="19" t="s">
        <v>123</v>
      </c>
      <c r="AW12" s="19">
        <v>60</v>
      </c>
      <c r="AX12" s="19">
        <v>230</v>
      </c>
      <c r="AY12" s="19" t="s">
        <v>123</v>
      </c>
      <c r="AZ12" s="19" t="s">
        <v>148</v>
      </c>
      <c r="BA12" s="19" t="s">
        <v>123</v>
      </c>
      <c r="BB12" s="19" t="s">
        <v>123</v>
      </c>
      <c r="BC12" s="19">
        <v>10</v>
      </c>
      <c r="BD12" s="19">
        <v>45</v>
      </c>
      <c r="BE12" s="19">
        <v>3</v>
      </c>
      <c r="BF12" s="19">
        <v>3.1</v>
      </c>
      <c r="BH12" s="19" t="s">
        <v>125</v>
      </c>
      <c r="BI12" s="19">
        <v>8</v>
      </c>
      <c r="BJ12" s="19">
        <v>1</v>
      </c>
      <c r="BM12" s="19">
        <v>1</v>
      </c>
      <c r="BN12" s="19">
        <v>14</v>
      </c>
      <c r="BO12" s="19">
        <v>13</v>
      </c>
      <c r="BP12" s="19">
        <v>7</v>
      </c>
      <c r="BQ12" s="19">
        <v>58</v>
      </c>
      <c r="BS12" s="19">
        <v>0.5</v>
      </c>
      <c r="BT12" s="19">
        <v>5.0999999999999996</v>
      </c>
      <c r="BU12" s="19" t="s">
        <v>148</v>
      </c>
      <c r="BV12" s="19" t="s">
        <v>125</v>
      </c>
      <c r="BW12" s="19">
        <v>142</v>
      </c>
      <c r="BX12" s="19" t="s">
        <v>123</v>
      </c>
      <c r="BZ12" s="19">
        <v>7</v>
      </c>
      <c r="CB12" s="19">
        <v>2</v>
      </c>
      <c r="CC12" s="19">
        <v>40</v>
      </c>
      <c r="CD12" s="19">
        <v>42</v>
      </c>
      <c r="CE12" s="19">
        <v>27</v>
      </c>
      <c r="CF12" s="19">
        <v>250</v>
      </c>
      <c r="CG12" s="19">
        <v>15</v>
      </c>
      <c r="CH12" s="20"/>
      <c r="CJ12" s="19">
        <v>20.7</v>
      </c>
      <c r="CK12" s="19">
        <v>47</v>
      </c>
      <c r="CL12" s="19">
        <v>23</v>
      </c>
      <c r="CM12" s="19">
        <v>5.4</v>
      </c>
      <c r="CN12" s="19">
        <v>0.7</v>
      </c>
      <c r="CO12" s="19">
        <v>0.8</v>
      </c>
      <c r="CS12" s="21"/>
      <c r="CT12" s="19">
        <v>2.4</v>
      </c>
      <c r="CU12" s="19">
        <v>0.32</v>
      </c>
      <c r="CV12" s="19">
        <f>SUM(CJ12:CU12)</f>
        <v>100.32000000000001</v>
      </c>
      <c r="CW12" s="5">
        <f t="shared" si="4"/>
        <v>1.2187749202193772</v>
      </c>
    </row>
    <row r="13" spans="1:110" s="1" customFormat="1" x14ac:dyDescent="0.3">
      <c r="A13" s="15" t="s">
        <v>154</v>
      </c>
      <c r="B13" s="1" t="s">
        <v>142</v>
      </c>
      <c r="C13" s="5"/>
      <c r="D13" s="16">
        <v>35572</v>
      </c>
      <c r="E13" s="6"/>
      <c r="F13" s="5"/>
      <c r="G13" s="17">
        <v>32.294443999999999</v>
      </c>
      <c r="H13" s="17">
        <v>-105.851389</v>
      </c>
      <c r="I13" s="1" t="s">
        <v>114</v>
      </c>
      <c r="J13" s="1" t="s">
        <v>143</v>
      </c>
      <c r="K13" s="1" t="s">
        <v>116</v>
      </c>
      <c r="L13" s="1" t="s">
        <v>155</v>
      </c>
      <c r="M13" s="5"/>
      <c r="N13" s="4"/>
      <c r="O13" s="5"/>
      <c r="P13" s="1" t="s">
        <v>152</v>
      </c>
      <c r="Q13" s="5"/>
      <c r="R13" s="5"/>
      <c r="S13" s="1" t="s">
        <v>146</v>
      </c>
      <c r="T13">
        <v>1</v>
      </c>
      <c r="U13">
        <v>4</v>
      </c>
      <c r="V13" s="5"/>
      <c r="W13" s="5"/>
      <c r="X13" s="5"/>
      <c r="Y13" s="19">
        <v>61.8</v>
      </c>
      <c r="Z13" s="19">
        <v>0.65</v>
      </c>
      <c r="AA13" s="19">
        <v>7.39</v>
      </c>
      <c r="AB13" s="19">
        <v>2.56</v>
      </c>
      <c r="AC13" s="19">
        <v>0.04</v>
      </c>
      <c r="AD13" s="19">
        <v>2.42</v>
      </c>
      <c r="AE13" s="19">
        <v>11</v>
      </c>
      <c r="AF13" s="19">
        <v>0.08</v>
      </c>
      <c r="AG13" s="19">
        <v>1.99</v>
      </c>
      <c r="AH13" s="19">
        <v>0.09</v>
      </c>
      <c r="AI13" s="19">
        <v>12.3</v>
      </c>
      <c r="AJ13" s="5"/>
      <c r="AK13" s="19">
        <v>0.02</v>
      </c>
      <c r="AL13" s="5"/>
      <c r="AM13" s="5"/>
      <c r="AN13" s="5"/>
      <c r="AO13" s="5"/>
      <c r="AP13" s="19">
        <f>SUM(Y13:AK13)</f>
        <v>100.33999999999999</v>
      </c>
      <c r="AQ13" s="5"/>
      <c r="AR13" s="5"/>
      <c r="AS13" s="5"/>
      <c r="AT13" s="19" t="s">
        <v>123</v>
      </c>
      <c r="AU13" s="19" t="s">
        <v>129</v>
      </c>
      <c r="AV13" s="19" t="s">
        <v>123</v>
      </c>
      <c r="AW13" s="19">
        <v>60</v>
      </c>
      <c r="AX13" s="19">
        <v>230</v>
      </c>
      <c r="AY13" s="19" t="s">
        <v>123</v>
      </c>
      <c r="AZ13" s="19" t="s">
        <v>148</v>
      </c>
      <c r="BA13" s="19" t="s">
        <v>123</v>
      </c>
      <c r="BB13" s="19" t="s">
        <v>123</v>
      </c>
      <c r="BC13" s="19">
        <v>10</v>
      </c>
      <c r="BD13" s="19">
        <v>45</v>
      </c>
      <c r="BE13" s="19">
        <v>3</v>
      </c>
      <c r="BF13" s="19">
        <v>3.1</v>
      </c>
      <c r="BG13" s="5"/>
      <c r="BH13" s="19" t="s">
        <v>125</v>
      </c>
      <c r="BI13" s="19">
        <v>8</v>
      </c>
      <c r="BJ13" s="19">
        <v>1</v>
      </c>
      <c r="BK13" s="5"/>
      <c r="BL13" s="5"/>
      <c r="BM13" s="19">
        <v>1</v>
      </c>
      <c r="BN13" s="19">
        <v>14</v>
      </c>
      <c r="BO13" s="19">
        <v>13</v>
      </c>
      <c r="BP13" s="19">
        <v>7</v>
      </c>
      <c r="BQ13" s="19">
        <v>58</v>
      </c>
      <c r="BR13" s="5"/>
      <c r="BS13" s="19">
        <v>0.5</v>
      </c>
      <c r="BT13" s="19">
        <v>5.0999999999999996</v>
      </c>
      <c r="BU13" s="19" t="s">
        <v>148</v>
      </c>
      <c r="BV13" s="19" t="s">
        <v>125</v>
      </c>
      <c r="BW13" s="19">
        <v>142</v>
      </c>
      <c r="BX13" s="19" t="s">
        <v>123</v>
      </c>
      <c r="BY13" s="5"/>
      <c r="BZ13" s="19">
        <v>7</v>
      </c>
      <c r="CA13" s="5"/>
      <c r="CB13" s="19">
        <v>2</v>
      </c>
      <c r="CC13" s="19">
        <v>40</v>
      </c>
      <c r="CD13" s="19">
        <v>42</v>
      </c>
      <c r="CE13" s="19">
        <v>27</v>
      </c>
      <c r="CF13" s="19">
        <v>250</v>
      </c>
      <c r="CG13" s="19">
        <v>15</v>
      </c>
      <c r="CH13" s="19">
        <v>20.7</v>
      </c>
      <c r="CI13" s="19">
        <v>47</v>
      </c>
      <c r="CJ13" s="5"/>
      <c r="CK13" s="19">
        <v>23</v>
      </c>
      <c r="CL13" s="19">
        <v>5.4</v>
      </c>
      <c r="CM13" s="19">
        <v>0.7</v>
      </c>
      <c r="CN13" s="5"/>
      <c r="CO13" s="19">
        <v>0.8</v>
      </c>
      <c r="CP13" s="5"/>
      <c r="CQ13" s="5"/>
      <c r="CR13" s="5"/>
      <c r="CS13" s="19"/>
      <c r="CT13" s="19">
        <v>2.4</v>
      </c>
      <c r="CU13" s="19">
        <v>0.32</v>
      </c>
      <c r="CV13" s="19">
        <f t="shared" ref="CV13:CV65" si="8">SUM(CH13:CU13)</f>
        <v>100.32000000000001</v>
      </c>
      <c r="CW13" s="21"/>
      <c r="CX13" s="21"/>
      <c r="CY13" s="21"/>
      <c r="CZ13" s="21"/>
      <c r="DA13" s="21"/>
      <c r="DB13" s="21"/>
      <c r="DC13" s="21"/>
    </row>
    <row r="14" spans="1:110" s="1" customFormat="1" x14ac:dyDescent="0.3">
      <c r="A14" s="15" t="s">
        <v>246</v>
      </c>
      <c r="C14" s="5"/>
      <c r="D14" s="16"/>
      <c r="E14" s="6"/>
      <c r="F14" s="5"/>
      <c r="G14" s="17"/>
      <c r="H14" s="17"/>
      <c r="M14" s="5"/>
      <c r="N14" s="4"/>
      <c r="O14" s="5"/>
      <c r="Q14" s="5"/>
      <c r="R14" s="5"/>
      <c r="T14"/>
      <c r="U14"/>
      <c r="V14" s="5"/>
      <c r="W14" s="5"/>
      <c r="X14" s="5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5"/>
      <c r="AK14" s="19"/>
      <c r="AL14" s="5"/>
      <c r="AM14" s="5"/>
      <c r="AN14" s="5"/>
      <c r="AO14" s="5"/>
      <c r="AP14" s="19"/>
      <c r="AQ14" s="5"/>
      <c r="AR14" s="5"/>
      <c r="AS14" s="5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5"/>
      <c r="BH14" s="19"/>
      <c r="BI14" s="19"/>
      <c r="BJ14" s="19"/>
      <c r="BK14" s="5"/>
      <c r="BL14" s="5"/>
      <c r="BM14" s="19"/>
      <c r="BN14" s="19"/>
      <c r="BO14" s="19"/>
      <c r="BP14" s="19"/>
      <c r="BQ14" s="19"/>
      <c r="BR14" s="5"/>
      <c r="BS14" s="19"/>
      <c r="BT14" s="19"/>
      <c r="BU14" s="19"/>
      <c r="BV14" s="19"/>
      <c r="BW14" s="19"/>
      <c r="BX14" s="19"/>
      <c r="BY14" s="5"/>
      <c r="BZ14" s="19"/>
      <c r="CA14" s="5"/>
      <c r="CB14" s="19"/>
      <c r="CC14" s="19"/>
      <c r="CD14" s="19"/>
      <c r="CE14" s="19"/>
      <c r="CF14" s="19"/>
      <c r="CG14" s="19"/>
      <c r="CH14" s="19"/>
      <c r="CI14" s="19"/>
      <c r="CJ14" s="5"/>
      <c r="CK14" s="19"/>
      <c r="CL14" s="19"/>
      <c r="CM14" s="19"/>
      <c r="CN14" s="5"/>
      <c r="CO14" s="19"/>
      <c r="CP14" s="5"/>
      <c r="CQ14" s="5"/>
      <c r="CR14" s="5"/>
      <c r="CS14" s="19"/>
      <c r="CT14" s="19"/>
      <c r="CU14" s="19"/>
      <c r="CV14" s="19"/>
      <c r="CW14" s="21"/>
      <c r="CX14" s="21"/>
      <c r="CY14" s="21"/>
      <c r="CZ14" s="21"/>
      <c r="DA14" s="21"/>
      <c r="DB14" s="21"/>
      <c r="DC14" s="21"/>
    </row>
    <row r="15" spans="1:110" s="5" customFormat="1" ht="15.6" customHeight="1" x14ac:dyDescent="0.25">
      <c r="A15" s="4">
        <v>278</v>
      </c>
      <c r="B15" s="5" t="s">
        <v>156</v>
      </c>
      <c r="C15" s="5" t="s">
        <v>157</v>
      </c>
      <c r="D15" s="22">
        <v>1991</v>
      </c>
      <c r="E15" s="23">
        <v>1991</v>
      </c>
      <c r="F15" s="1"/>
      <c r="G15" s="1">
        <v>34.061954999999998</v>
      </c>
      <c r="H15" s="5">
        <v>-105.692594</v>
      </c>
      <c r="I15" s="5" t="s">
        <v>114</v>
      </c>
      <c r="J15" s="5" t="s">
        <v>115</v>
      </c>
      <c r="K15" s="5" t="s">
        <v>116</v>
      </c>
      <c r="L15" s="5" t="s">
        <v>158</v>
      </c>
      <c r="N15" s="4" t="s">
        <v>159</v>
      </c>
      <c r="O15" s="5" t="s">
        <v>160</v>
      </c>
      <c r="P15" s="1" t="s">
        <v>161</v>
      </c>
      <c r="Q15" s="1"/>
      <c r="R15" s="1"/>
      <c r="S15" s="1"/>
      <c r="T15" s="1">
        <v>11</v>
      </c>
      <c r="U15" s="1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U15" s="5">
        <v>4</v>
      </c>
      <c r="AV15" s="5">
        <v>25</v>
      </c>
      <c r="BS15" s="5">
        <v>1.3</v>
      </c>
      <c r="CH15" s="5">
        <v>3</v>
      </c>
      <c r="CV15" s="5">
        <f t="shared" si="8"/>
        <v>3</v>
      </c>
      <c r="CW15" s="5" t="e">
        <f>2*(CM15/0.087)/(CL15/0.231+CN15/0.306)</f>
        <v>#DIV/0!</v>
      </c>
    </row>
    <row r="16" spans="1:110" s="5" customFormat="1" ht="15.6" customHeight="1" x14ac:dyDescent="0.25">
      <c r="A16" s="4">
        <v>279</v>
      </c>
      <c r="B16" s="5" t="s">
        <v>156</v>
      </c>
      <c r="C16" s="5" t="s">
        <v>157</v>
      </c>
      <c r="D16" s="22">
        <v>1991</v>
      </c>
      <c r="E16" s="22">
        <v>1991</v>
      </c>
      <c r="G16" s="5">
        <v>34.061954999999998</v>
      </c>
      <c r="H16" s="5">
        <v>-105.692594</v>
      </c>
      <c r="I16" s="5" t="s">
        <v>114</v>
      </c>
      <c r="J16" s="5" t="s">
        <v>115</v>
      </c>
      <c r="K16" s="5" t="s">
        <v>116</v>
      </c>
      <c r="L16" s="5" t="s">
        <v>158</v>
      </c>
      <c r="N16" s="4" t="s">
        <v>159</v>
      </c>
      <c r="P16" s="1" t="s">
        <v>161</v>
      </c>
      <c r="Q16" s="1">
        <v>5</v>
      </c>
      <c r="R16" s="1"/>
      <c r="S16" s="1"/>
      <c r="T16" s="1">
        <v>11</v>
      </c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V16" s="5">
        <v>13</v>
      </c>
      <c r="BS16" s="5">
        <v>1.6</v>
      </c>
      <c r="CH16" s="5">
        <v>12</v>
      </c>
      <c r="CL16" s="5">
        <v>0.23</v>
      </c>
      <c r="CV16" s="5">
        <f t="shared" si="8"/>
        <v>12.23</v>
      </c>
      <c r="CW16" s="5">
        <f t="shared" ref="CW16:CW41" si="9">2*(CM16/0.087)/(CL16/0.231+CN16/0.306)</f>
        <v>0</v>
      </c>
    </row>
    <row r="17" spans="1:101" s="5" customFormat="1" ht="15.6" customHeight="1" x14ac:dyDescent="0.25">
      <c r="A17" s="4">
        <v>280</v>
      </c>
      <c r="B17" s="5" t="s">
        <v>156</v>
      </c>
      <c r="C17" s="5" t="s">
        <v>157</v>
      </c>
      <c r="D17" s="22">
        <v>1991</v>
      </c>
      <c r="E17" s="22">
        <v>1991</v>
      </c>
      <c r="G17" s="5">
        <v>34.058430000000001</v>
      </c>
      <c r="H17" s="5">
        <v>-105.66737999999999</v>
      </c>
      <c r="I17" s="5" t="s">
        <v>114</v>
      </c>
      <c r="J17" s="5" t="s">
        <v>115</v>
      </c>
      <c r="K17" s="5" t="s">
        <v>116</v>
      </c>
      <c r="L17" s="5" t="s">
        <v>158</v>
      </c>
      <c r="N17" s="4" t="s">
        <v>159</v>
      </c>
      <c r="P17" s="1" t="s">
        <v>161</v>
      </c>
      <c r="Q17" s="1">
        <v>3</v>
      </c>
      <c r="R17" s="1"/>
      <c r="S17" s="1"/>
      <c r="T17" s="1">
        <v>11</v>
      </c>
      <c r="U17" s="1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V17" s="5">
        <v>28</v>
      </c>
      <c r="BS17" s="5">
        <v>0.4</v>
      </c>
      <c r="CH17" s="5">
        <v>5</v>
      </c>
      <c r="CL17" s="5">
        <v>0.4</v>
      </c>
      <c r="CV17" s="5">
        <f t="shared" si="8"/>
        <v>5.4</v>
      </c>
      <c r="CW17" s="5">
        <f t="shared" si="9"/>
        <v>0</v>
      </c>
    </row>
    <row r="18" spans="1:101" s="5" customFormat="1" ht="15.6" customHeight="1" x14ac:dyDescent="0.25">
      <c r="A18" s="24">
        <v>281</v>
      </c>
      <c r="B18" s="5" t="s">
        <v>156</v>
      </c>
      <c r="C18" s="5" t="s">
        <v>157</v>
      </c>
      <c r="D18" s="25">
        <v>1991</v>
      </c>
      <c r="E18" s="22">
        <v>1991</v>
      </c>
      <c r="G18" s="26">
        <v>34.058943999999997</v>
      </c>
      <c r="H18" s="26">
        <v>-105.66456599999999</v>
      </c>
      <c r="I18" s="26" t="s">
        <v>114</v>
      </c>
      <c r="J18" s="5" t="s">
        <v>115</v>
      </c>
      <c r="K18" s="5" t="s">
        <v>116</v>
      </c>
      <c r="L18" s="26" t="s">
        <v>158</v>
      </c>
      <c r="N18" s="24" t="s">
        <v>159</v>
      </c>
      <c r="O18" s="26"/>
      <c r="P18" s="1" t="s">
        <v>161</v>
      </c>
      <c r="Q18" s="1">
        <v>5</v>
      </c>
      <c r="R18" s="1"/>
      <c r="S18" s="1"/>
      <c r="T18" s="1">
        <v>11</v>
      </c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T18" s="5">
        <v>400</v>
      </c>
      <c r="AV18" s="5">
        <v>16</v>
      </c>
      <c r="BS18" s="5">
        <v>0.3</v>
      </c>
      <c r="CH18" s="5">
        <v>100</v>
      </c>
      <c r="CI18" s="5">
        <v>74</v>
      </c>
      <c r="CL18" s="5">
        <v>1.6</v>
      </c>
      <c r="CV18" s="5">
        <f t="shared" si="8"/>
        <v>175.6</v>
      </c>
      <c r="CW18" s="5">
        <f t="shared" si="9"/>
        <v>0</v>
      </c>
    </row>
    <row r="19" spans="1:101" s="5" customFormat="1" ht="15.6" customHeight="1" x14ac:dyDescent="0.25">
      <c r="A19" s="4">
        <v>282</v>
      </c>
      <c r="B19" s="5" t="s">
        <v>156</v>
      </c>
      <c r="C19" s="5" t="s">
        <v>157</v>
      </c>
      <c r="D19" s="22">
        <v>1991</v>
      </c>
      <c r="E19" s="22">
        <v>1991</v>
      </c>
      <c r="G19" s="5">
        <v>34.058943999999997</v>
      </c>
      <c r="H19" s="5">
        <v>-105.66456599999999</v>
      </c>
      <c r="I19" s="5" t="s">
        <v>114</v>
      </c>
      <c r="J19" s="5" t="s">
        <v>115</v>
      </c>
      <c r="K19" s="5" t="s">
        <v>116</v>
      </c>
      <c r="L19" s="5" t="s">
        <v>158</v>
      </c>
      <c r="N19" s="4" t="s">
        <v>159</v>
      </c>
      <c r="P19" s="1" t="s">
        <v>161</v>
      </c>
      <c r="Q19" s="1">
        <v>3.5</v>
      </c>
      <c r="R19" s="1"/>
      <c r="S19" s="1"/>
      <c r="T19" s="1">
        <v>11</v>
      </c>
      <c r="U19" s="1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T19" s="5">
        <v>50</v>
      </c>
      <c r="AV19" s="5">
        <v>7.4</v>
      </c>
      <c r="BS19" s="5">
        <v>0.4</v>
      </c>
      <c r="CH19" s="5">
        <v>26</v>
      </c>
      <c r="CL19" s="5">
        <v>0.62</v>
      </c>
      <c r="CV19" s="5">
        <f t="shared" si="8"/>
        <v>26.62</v>
      </c>
      <c r="CW19" s="5">
        <f t="shared" si="9"/>
        <v>0</v>
      </c>
    </row>
    <row r="20" spans="1:101" s="5" customFormat="1" ht="15.6" customHeight="1" x14ac:dyDescent="0.25">
      <c r="A20" s="4">
        <v>283</v>
      </c>
      <c r="B20" s="5" t="s">
        <v>156</v>
      </c>
      <c r="C20" s="5" t="s">
        <v>157</v>
      </c>
      <c r="D20" s="22">
        <v>1991</v>
      </c>
      <c r="E20" s="22">
        <v>1991</v>
      </c>
      <c r="G20" s="5">
        <v>34.058943999999997</v>
      </c>
      <c r="H20" s="5">
        <v>-105.66456599999999</v>
      </c>
      <c r="I20" s="5" t="s">
        <v>114</v>
      </c>
      <c r="J20" s="5" t="s">
        <v>115</v>
      </c>
      <c r="K20" s="5" t="s">
        <v>116</v>
      </c>
      <c r="L20" s="5" t="s">
        <v>158</v>
      </c>
      <c r="N20" s="4" t="s">
        <v>159</v>
      </c>
      <c r="P20" s="1" t="s">
        <v>161</v>
      </c>
      <c r="Q20" s="1">
        <v>5</v>
      </c>
      <c r="R20" s="1"/>
      <c r="S20" s="1"/>
      <c r="T20" s="1">
        <v>11</v>
      </c>
      <c r="U20" s="1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V20" s="5">
        <v>5.6</v>
      </c>
      <c r="BS20" s="5">
        <v>0.3</v>
      </c>
      <c r="CH20" s="5">
        <v>84</v>
      </c>
      <c r="CI20" s="5">
        <v>110</v>
      </c>
      <c r="CL20" s="5">
        <v>5</v>
      </c>
      <c r="CO20" s="5">
        <v>0.3</v>
      </c>
      <c r="CU20" s="5">
        <v>0.3</v>
      </c>
      <c r="CV20" s="5">
        <f t="shared" si="8"/>
        <v>199.60000000000002</v>
      </c>
      <c r="CW20" s="5">
        <f t="shared" si="9"/>
        <v>0</v>
      </c>
    </row>
    <row r="21" spans="1:101" s="5" customFormat="1" ht="15.6" customHeight="1" x14ac:dyDescent="0.25">
      <c r="A21" s="4">
        <v>284</v>
      </c>
      <c r="B21" s="5" t="s">
        <v>156</v>
      </c>
      <c r="C21" s="5" t="s">
        <v>157</v>
      </c>
      <c r="D21" s="22">
        <v>1991</v>
      </c>
      <c r="E21" s="22">
        <v>1991</v>
      </c>
      <c r="G21" s="5">
        <v>34.058943999999997</v>
      </c>
      <c r="H21" s="5">
        <v>-105.66456599999999</v>
      </c>
      <c r="I21" s="5" t="s">
        <v>114</v>
      </c>
      <c r="J21" s="5" t="s">
        <v>115</v>
      </c>
      <c r="K21" s="5" t="s">
        <v>116</v>
      </c>
      <c r="L21" s="5" t="s">
        <v>158</v>
      </c>
      <c r="N21" s="4"/>
      <c r="P21" s="1" t="s">
        <v>161</v>
      </c>
      <c r="Q21" s="1">
        <v>3</v>
      </c>
      <c r="R21" s="1"/>
      <c r="S21" s="1"/>
      <c r="T21" s="1">
        <v>11</v>
      </c>
      <c r="U21" s="1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T21" s="5">
        <v>6</v>
      </c>
      <c r="AV21" s="5">
        <v>2.4</v>
      </c>
      <c r="BS21" s="5">
        <v>0.3</v>
      </c>
      <c r="CH21" s="5">
        <v>130</v>
      </c>
      <c r="CI21" s="5">
        <v>140</v>
      </c>
      <c r="CL21" s="5">
        <v>10.3</v>
      </c>
      <c r="CM21" s="5">
        <v>1</v>
      </c>
      <c r="CO21" s="5">
        <v>1.2</v>
      </c>
      <c r="CT21" s="5">
        <v>5</v>
      </c>
      <c r="CU21" s="5">
        <v>0.8</v>
      </c>
      <c r="CV21" s="5">
        <f t="shared" si="8"/>
        <v>288.3</v>
      </c>
      <c r="CW21" s="5">
        <f t="shared" si="9"/>
        <v>0.51556745898895218</v>
      </c>
    </row>
    <row r="22" spans="1:101" s="5" customFormat="1" ht="15.6" customHeight="1" x14ac:dyDescent="0.25">
      <c r="A22" s="4">
        <v>285</v>
      </c>
      <c r="B22" s="5" t="s">
        <v>156</v>
      </c>
      <c r="C22" s="5" t="s">
        <v>157</v>
      </c>
      <c r="D22" s="22">
        <v>1991</v>
      </c>
      <c r="E22" s="22">
        <v>1991</v>
      </c>
      <c r="G22" s="5">
        <v>34.058714999999999</v>
      </c>
      <c r="H22" s="5">
        <v>-105.663437</v>
      </c>
      <c r="I22" s="5" t="s">
        <v>114</v>
      </c>
      <c r="J22" s="5" t="s">
        <v>115</v>
      </c>
      <c r="K22" s="5" t="s">
        <v>116</v>
      </c>
      <c r="L22" s="5" t="s">
        <v>158</v>
      </c>
      <c r="N22" s="4"/>
      <c r="P22" s="1" t="s">
        <v>161</v>
      </c>
      <c r="Q22" s="1"/>
      <c r="R22" s="1"/>
      <c r="S22" s="1"/>
      <c r="T22" s="1">
        <v>11</v>
      </c>
      <c r="U22" s="1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T22" s="5">
        <v>22</v>
      </c>
      <c r="AV22" s="5">
        <v>14</v>
      </c>
      <c r="BS22" s="5">
        <v>0.7</v>
      </c>
      <c r="CH22" s="5">
        <v>3</v>
      </c>
      <c r="CV22" s="5">
        <f t="shared" si="8"/>
        <v>3</v>
      </c>
      <c r="CW22" s="5" t="e">
        <f t="shared" si="9"/>
        <v>#DIV/0!</v>
      </c>
    </row>
    <row r="23" spans="1:101" s="5" customFormat="1" ht="15.6" customHeight="1" x14ac:dyDescent="0.25">
      <c r="A23" s="4">
        <v>286</v>
      </c>
      <c r="B23" s="5" t="s">
        <v>156</v>
      </c>
      <c r="C23" s="5" t="s">
        <v>157</v>
      </c>
      <c r="D23" s="22">
        <v>1991</v>
      </c>
      <c r="E23" s="22">
        <v>1991</v>
      </c>
      <c r="G23" s="5">
        <v>34.058019000000002</v>
      </c>
      <c r="H23" s="5">
        <v>-105.66198799999999</v>
      </c>
      <c r="I23" s="5" t="s">
        <v>114</v>
      </c>
      <c r="J23" s="5" t="s">
        <v>115</v>
      </c>
      <c r="K23" s="5" t="s">
        <v>116</v>
      </c>
      <c r="L23" s="5" t="s">
        <v>158</v>
      </c>
      <c r="N23" s="4"/>
      <c r="P23" s="1" t="s">
        <v>161</v>
      </c>
      <c r="Q23" s="1"/>
      <c r="R23" s="1"/>
      <c r="S23" s="1"/>
      <c r="T23" s="1">
        <v>11</v>
      </c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T23" s="5">
        <v>7</v>
      </c>
      <c r="AV23" s="5">
        <v>4.8</v>
      </c>
      <c r="BS23" s="5">
        <v>0.6</v>
      </c>
      <c r="CH23" s="5">
        <v>5</v>
      </c>
      <c r="CL23" s="5">
        <v>0.25</v>
      </c>
      <c r="CV23" s="5">
        <f t="shared" si="8"/>
        <v>5.25</v>
      </c>
      <c r="CW23" s="5">
        <f t="shared" si="9"/>
        <v>0</v>
      </c>
    </row>
    <row r="24" spans="1:101" s="5" customFormat="1" ht="15.6" customHeight="1" x14ac:dyDescent="0.25">
      <c r="A24" s="4">
        <v>287</v>
      </c>
      <c r="B24" s="5" t="s">
        <v>156</v>
      </c>
      <c r="C24" s="5" t="s">
        <v>157</v>
      </c>
      <c r="D24" s="22">
        <v>1991</v>
      </c>
      <c r="E24" s="22">
        <v>1991</v>
      </c>
      <c r="G24" s="5">
        <v>34.051727999999997</v>
      </c>
      <c r="H24" s="5">
        <v>-105.648696</v>
      </c>
      <c r="I24" s="5" t="s">
        <v>114</v>
      </c>
      <c r="J24" s="5" t="s">
        <v>115</v>
      </c>
      <c r="K24" s="5" t="s">
        <v>116</v>
      </c>
      <c r="L24" s="5" t="s">
        <v>158</v>
      </c>
      <c r="N24" s="4"/>
      <c r="P24" s="1" t="s">
        <v>161</v>
      </c>
      <c r="Q24" s="1">
        <v>3</v>
      </c>
      <c r="R24" s="1"/>
      <c r="S24" s="1"/>
      <c r="T24" s="1">
        <v>11</v>
      </c>
      <c r="U24" s="1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T24" s="5">
        <v>4</v>
      </c>
      <c r="AV24" s="5">
        <v>30</v>
      </c>
      <c r="BS24" s="5">
        <v>2.8</v>
      </c>
      <c r="CH24" s="5">
        <v>85</v>
      </c>
      <c r="CI24" s="5">
        <v>34</v>
      </c>
      <c r="CL24" s="5">
        <v>1.4</v>
      </c>
      <c r="CV24" s="5">
        <f t="shared" si="8"/>
        <v>120.4</v>
      </c>
      <c r="CW24" s="5">
        <f t="shared" si="9"/>
        <v>0</v>
      </c>
    </row>
    <row r="25" spans="1:101" s="5" customFormat="1" ht="15.6" customHeight="1" x14ac:dyDescent="0.25">
      <c r="A25" s="4">
        <v>288</v>
      </c>
      <c r="B25" s="5" t="s">
        <v>156</v>
      </c>
      <c r="C25" s="5" t="s">
        <v>157</v>
      </c>
      <c r="D25" s="22">
        <v>1991</v>
      </c>
      <c r="E25" s="22">
        <v>1991</v>
      </c>
      <c r="G25" s="5">
        <v>34.060130000000001</v>
      </c>
      <c r="H25" s="5">
        <v>-105.66203899999999</v>
      </c>
      <c r="I25" s="5" t="s">
        <v>114</v>
      </c>
      <c r="J25" s="5" t="s">
        <v>115</v>
      </c>
      <c r="K25" s="5" t="s">
        <v>116</v>
      </c>
      <c r="L25" s="5" t="s">
        <v>162</v>
      </c>
      <c r="N25" s="4"/>
      <c r="P25" s="1" t="s">
        <v>161</v>
      </c>
      <c r="Q25" s="1"/>
      <c r="R25" s="1"/>
      <c r="S25" s="1"/>
      <c r="T25" s="1">
        <v>11</v>
      </c>
      <c r="U25" s="1"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T25" s="5">
        <v>4</v>
      </c>
      <c r="AV25" s="5">
        <v>2</v>
      </c>
      <c r="BS25" s="5">
        <v>0.2</v>
      </c>
      <c r="CH25" s="5">
        <v>27</v>
      </c>
      <c r="CI25" s="5">
        <v>69</v>
      </c>
      <c r="CL25" s="5">
        <v>8.1999999999999993</v>
      </c>
      <c r="CO25" s="5">
        <v>1.1000000000000001</v>
      </c>
      <c r="CT25" s="5">
        <v>2</v>
      </c>
      <c r="CU25" s="5">
        <v>0.4</v>
      </c>
      <c r="CV25" s="5">
        <f t="shared" si="8"/>
        <v>107.7</v>
      </c>
      <c r="CW25" s="5">
        <f t="shared" si="9"/>
        <v>0</v>
      </c>
    </row>
    <row r="26" spans="1:101" s="5" customFormat="1" ht="15.6" customHeight="1" x14ac:dyDescent="0.25">
      <c r="A26" s="4">
        <v>289</v>
      </c>
      <c r="B26" s="5" t="s">
        <v>156</v>
      </c>
      <c r="C26" s="5" t="s">
        <v>157</v>
      </c>
      <c r="D26" s="22">
        <v>1991</v>
      </c>
      <c r="E26" s="22">
        <v>1991</v>
      </c>
      <c r="G26" s="5">
        <v>34.064183</v>
      </c>
      <c r="H26" s="5">
        <v>-105.666228</v>
      </c>
      <c r="I26" s="5" t="s">
        <v>114</v>
      </c>
      <c r="J26" s="5" t="s">
        <v>115</v>
      </c>
      <c r="K26" s="5" t="s">
        <v>116</v>
      </c>
      <c r="L26" s="5" t="s">
        <v>162</v>
      </c>
      <c r="N26" s="4"/>
      <c r="P26" s="1" t="s">
        <v>161</v>
      </c>
      <c r="Q26" s="1"/>
      <c r="R26" s="1"/>
      <c r="S26" s="1"/>
      <c r="T26" s="1">
        <v>11</v>
      </c>
      <c r="U26" s="1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T26" s="5">
        <v>3</v>
      </c>
      <c r="AV26" s="5">
        <v>28</v>
      </c>
      <c r="BS26" s="5">
        <v>0.9</v>
      </c>
      <c r="CH26" s="5">
        <v>4</v>
      </c>
      <c r="CL26" s="5">
        <v>0.51</v>
      </c>
      <c r="CV26" s="5">
        <f t="shared" si="8"/>
        <v>4.51</v>
      </c>
      <c r="CW26" s="5">
        <f t="shared" si="9"/>
        <v>0</v>
      </c>
    </row>
    <row r="27" spans="1:101" s="5" customFormat="1" ht="15.6" customHeight="1" x14ac:dyDescent="0.25">
      <c r="A27" s="4">
        <v>290</v>
      </c>
      <c r="B27" s="5" t="s">
        <v>156</v>
      </c>
      <c r="C27" s="5" t="s">
        <v>157</v>
      </c>
      <c r="D27" s="22">
        <v>1991</v>
      </c>
      <c r="E27" s="22">
        <v>1991</v>
      </c>
      <c r="G27" s="5">
        <v>34.086727000000003</v>
      </c>
      <c r="H27" s="5">
        <v>-105.69815199999999</v>
      </c>
      <c r="I27" s="5" t="s">
        <v>114</v>
      </c>
      <c r="J27" s="5" t="s">
        <v>115</v>
      </c>
      <c r="K27" s="5" t="s">
        <v>116</v>
      </c>
      <c r="L27" s="5" t="s">
        <v>158</v>
      </c>
      <c r="N27" s="4"/>
      <c r="P27" s="1" t="s">
        <v>161</v>
      </c>
      <c r="Q27" s="1">
        <v>5</v>
      </c>
      <c r="R27" s="1"/>
      <c r="S27" s="1"/>
      <c r="T27" s="1">
        <v>11</v>
      </c>
      <c r="U27" s="1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T27" s="5">
        <v>5</v>
      </c>
      <c r="AU27" s="5">
        <v>4</v>
      </c>
      <c r="AV27" s="5">
        <v>103</v>
      </c>
      <c r="CH27" s="5">
        <v>12</v>
      </c>
      <c r="CL27" s="5">
        <v>0.4</v>
      </c>
      <c r="CV27" s="5">
        <f t="shared" si="8"/>
        <v>12.4</v>
      </c>
      <c r="CW27" s="5">
        <f t="shared" si="9"/>
        <v>0</v>
      </c>
    </row>
    <row r="28" spans="1:101" s="5" customFormat="1" ht="15.6" customHeight="1" x14ac:dyDescent="0.25">
      <c r="A28" s="4">
        <v>291</v>
      </c>
      <c r="B28" s="5" t="s">
        <v>156</v>
      </c>
      <c r="C28" s="5" t="s">
        <v>157</v>
      </c>
      <c r="D28" s="22">
        <v>1991</v>
      </c>
      <c r="E28" s="22">
        <v>1991</v>
      </c>
      <c r="G28" s="5">
        <v>34.087304000000003</v>
      </c>
      <c r="H28" s="5">
        <v>-105.699848</v>
      </c>
      <c r="I28" s="5" t="s">
        <v>114</v>
      </c>
      <c r="J28" s="5" t="s">
        <v>115</v>
      </c>
      <c r="K28" s="5" t="s">
        <v>116</v>
      </c>
      <c r="L28" s="5" t="s">
        <v>158</v>
      </c>
      <c r="N28" s="4"/>
      <c r="P28" s="1" t="s">
        <v>161</v>
      </c>
      <c r="Q28" s="1"/>
      <c r="R28" s="1"/>
      <c r="S28" s="1"/>
      <c r="T28" s="1">
        <v>11</v>
      </c>
      <c r="U28" s="1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T28" s="5">
        <v>12</v>
      </c>
      <c r="AV28" s="5">
        <v>26</v>
      </c>
      <c r="CH28" s="5">
        <v>14</v>
      </c>
      <c r="CL28" s="5">
        <v>1.5</v>
      </c>
      <c r="CT28" s="5">
        <v>3</v>
      </c>
      <c r="CV28" s="5">
        <f t="shared" si="8"/>
        <v>18.5</v>
      </c>
      <c r="CW28" s="5">
        <f t="shared" si="9"/>
        <v>0</v>
      </c>
    </row>
    <row r="29" spans="1:101" s="5" customFormat="1" ht="15.6" customHeight="1" x14ac:dyDescent="0.25">
      <c r="A29" s="4">
        <v>292</v>
      </c>
      <c r="B29" s="5" t="s">
        <v>156</v>
      </c>
      <c r="C29" s="5" t="s">
        <v>157</v>
      </c>
      <c r="D29" s="22">
        <v>1991</v>
      </c>
      <c r="E29" s="22">
        <v>1991</v>
      </c>
      <c r="G29" s="5">
        <v>34.089796999999997</v>
      </c>
      <c r="H29" s="5">
        <v>-105.69976200000001</v>
      </c>
      <c r="I29" s="5" t="s">
        <v>114</v>
      </c>
      <c r="J29" s="5" t="s">
        <v>115</v>
      </c>
      <c r="K29" s="5" t="s">
        <v>116</v>
      </c>
      <c r="L29" s="5" t="s">
        <v>158</v>
      </c>
      <c r="N29" s="4"/>
      <c r="P29" s="1" t="s">
        <v>161</v>
      </c>
      <c r="Q29" s="1">
        <v>5</v>
      </c>
      <c r="R29" s="1"/>
      <c r="S29" s="1"/>
      <c r="T29" s="1">
        <v>11</v>
      </c>
      <c r="U29" s="1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V29" s="5">
        <v>266</v>
      </c>
      <c r="CH29" s="5">
        <v>31</v>
      </c>
      <c r="CL29" s="5">
        <v>6.3</v>
      </c>
      <c r="CV29" s="5">
        <f t="shared" si="8"/>
        <v>37.299999999999997</v>
      </c>
      <c r="CW29" s="5">
        <f t="shared" si="9"/>
        <v>0</v>
      </c>
    </row>
    <row r="30" spans="1:101" s="5" customFormat="1" ht="15.6" customHeight="1" x14ac:dyDescent="0.25">
      <c r="A30" s="4" t="s">
        <v>163</v>
      </c>
      <c r="D30" s="22"/>
      <c r="E30" s="22"/>
      <c r="N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101" s="5" customFormat="1" ht="15.6" customHeight="1" x14ac:dyDescent="0.25">
      <c r="A31" s="1" t="s">
        <v>164</v>
      </c>
      <c r="B31" s="5" t="s">
        <v>163</v>
      </c>
      <c r="C31" s="5" t="s">
        <v>165</v>
      </c>
      <c r="D31" s="6"/>
      <c r="E31" s="6"/>
      <c r="K31" s="5" t="s">
        <v>166</v>
      </c>
      <c r="L31" s="27" t="s">
        <v>167</v>
      </c>
      <c r="N31" s="4"/>
      <c r="P31" s="1" t="s">
        <v>121</v>
      </c>
      <c r="Q31" s="1"/>
      <c r="R31" s="1"/>
      <c r="S31" s="1"/>
      <c r="T31" s="1">
        <v>19</v>
      </c>
      <c r="U31" s="1">
        <v>1</v>
      </c>
      <c r="V31" s="1"/>
      <c r="W31" s="1"/>
      <c r="X31" s="1"/>
      <c r="Y31" s="1">
        <v>14.5</v>
      </c>
      <c r="Z31" s="1" t="s">
        <v>147</v>
      </c>
      <c r="AA31" s="1">
        <v>9.94</v>
      </c>
      <c r="AB31" s="1">
        <v>0.33333299999999999</v>
      </c>
      <c r="AC31" s="1">
        <v>0.05</v>
      </c>
      <c r="AD31" s="1">
        <v>7.0000000000000007E-2</v>
      </c>
      <c r="AE31" s="1">
        <v>50.67</v>
      </c>
      <c r="AF31" s="1">
        <v>0.65</v>
      </c>
      <c r="AG31" s="1">
        <v>0.63</v>
      </c>
      <c r="AH31" s="1" t="s">
        <v>147</v>
      </c>
      <c r="AI31" s="1">
        <v>12.4</v>
      </c>
      <c r="AJ31" s="1">
        <v>193300</v>
      </c>
      <c r="AK31" s="1"/>
      <c r="AL31" s="1"/>
      <c r="AP31" s="5">
        <f t="shared" ref="AP31:AP46" si="10">SUM(Y31:AI31)+(AJ31*0.0001)+AK31+AN31</f>
        <v>108.57333300000001</v>
      </c>
      <c r="AQ31" s="28">
        <v>0.03</v>
      </c>
      <c r="AR31" s="28">
        <v>0.3</v>
      </c>
      <c r="AS31" s="5">
        <f t="shared" ref="AS31:AS44" si="11">(AQ31+(AR31/1.1111))</f>
        <v>0.30000270002700025</v>
      </c>
      <c r="AV31" s="29">
        <v>51</v>
      </c>
      <c r="AW31" s="29">
        <v>160</v>
      </c>
      <c r="AX31" s="29">
        <v>205</v>
      </c>
      <c r="AZ31" s="29">
        <v>1</v>
      </c>
      <c r="BC31" s="29">
        <v>2</v>
      </c>
      <c r="BE31" s="29">
        <v>8</v>
      </c>
      <c r="BF31" s="29">
        <v>1</v>
      </c>
      <c r="BG31" s="29">
        <v>15</v>
      </c>
      <c r="BJ31" s="29">
        <v>12</v>
      </c>
      <c r="BL31" s="29" t="s">
        <v>168</v>
      </c>
      <c r="BM31" s="29">
        <v>1</v>
      </c>
      <c r="BN31" s="29">
        <v>59</v>
      </c>
      <c r="BO31" s="29" t="s">
        <v>168</v>
      </c>
      <c r="BP31" s="29">
        <v>353</v>
      </c>
      <c r="BQ31" s="29">
        <v>265</v>
      </c>
      <c r="BS31" s="29">
        <v>0</v>
      </c>
      <c r="BT31" s="29">
        <v>8</v>
      </c>
      <c r="BV31" s="29">
        <v>23</v>
      </c>
      <c r="BW31" s="29">
        <v>784</v>
      </c>
      <c r="BX31" s="29">
        <v>9</v>
      </c>
      <c r="BZ31" s="29">
        <v>35</v>
      </c>
      <c r="CA31" s="30">
        <v>1</v>
      </c>
      <c r="CB31" s="29">
        <v>365</v>
      </c>
      <c r="CC31" s="29">
        <v>23</v>
      </c>
      <c r="CD31" s="29">
        <v>1</v>
      </c>
      <c r="CE31" s="29">
        <v>189</v>
      </c>
      <c r="CF31" s="29">
        <v>166</v>
      </c>
      <c r="CG31" s="29">
        <v>152</v>
      </c>
      <c r="CH31" s="28">
        <v>5.8</v>
      </c>
      <c r="CI31" s="28">
        <v>15.1</v>
      </c>
      <c r="CJ31" s="28">
        <v>2.84</v>
      </c>
      <c r="CK31" s="28">
        <v>8.5</v>
      </c>
      <c r="CL31" s="28">
        <v>4.3899999999999997</v>
      </c>
      <c r="CM31" s="28">
        <v>0.13</v>
      </c>
      <c r="CN31" s="28">
        <v>7.77</v>
      </c>
      <c r="CO31" s="28">
        <v>3.13</v>
      </c>
      <c r="CP31" s="28">
        <v>28.01</v>
      </c>
      <c r="CQ31" s="28">
        <v>6.63</v>
      </c>
      <c r="CR31" s="28">
        <v>25.45</v>
      </c>
      <c r="CS31" s="28">
        <v>4.78</v>
      </c>
      <c r="CT31" s="28">
        <v>31.56</v>
      </c>
      <c r="CU31" s="31">
        <v>4.3600000000000003</v>
      </c>
      <c r="CV31" s="28">
        <f t="shared" si="8"/>
        <v>148.45000000000002</v>
      </c>
      <c r="CW31" s="5">
        <f t="shared" si="9"/>
        <v>6.7314015710031941E-2</v>
      </c>
    </row>
    <row r="32" spans="1:101" s="5" customFormat="1" ht="15.6" customHeight="1" x14ac:dyDescent="0.25">
      <c r="A32" s="1" t="s">
        <v>169</v>
      </c>
      <c r="B32" s="5" t="s">
        <v>163</v>
      </c>
      <c r="C32" s="5" t="s">
        <v>165</v>
      </c>
      <c r="D32" s="6"/>
      <c r="E32" s="6"/>
      <c r="K32" s="5" t="s">
        <v>166</v>
      </c>
      <c r="L32" s="26" t="s">
        <v>170</v>
      </c>
      <c r="N32" s="4"/>
      <c r="P32" s="1" t="s">
        <v>121</v>
      </c>
      <c r="Q32" s="1"/>
      <c r="R32" s="1"/>
      <c r="S32" s="1"/>
      <c r="T32" s="1">
        <v>19</v>
      </c>
      <c r="U32" s="1">
        <v>1</v>
      </c>
      <c r="V32" s="1"/>
      <c r="W32" s="1"/>
      <c r="X32" s="1"/>
      <c r="Y32" s="1">
        <v>74.5</v>
      </c>
      <c r="Z32" s="1">
        <v>0.02</v>
      </c>
      <c r="AA32" s="1">
        <v>13.31</v>
      </c>
      <c r="AB32" s="1">
        <v>1.716655</v>
      </c>
      <c r="AC32" s="1">
        <v>7.0000000000000007E-2</v>
      </c>
      <c r="AD32" s="1">
        <v>7.0000000000000007E-2</v>
      </c>
      <c r="AE32" s="1">
        <v>0.1</v>
      </c>
      <c r="AF32" s="1">
        <v>4.82</v>
      </c>
      <c r="AG32" s="1">
        <v>4.28</v>
      </c>
      <c r="AH32" s="1" t="s">
        <v>147</v>
      </c>
      <c r="AI32" s="1">
        <v>0.8</v>
      </c>
      <c r="AJ32" s="1">
        <v>2200</v>
      </c>
      <c r="AK32" s="1"/>
      <c r="AL32" s="1"/>
      <c r="AP32" s="5">
        <f t="shared" si="10"/>
        <v>99.906654999999986</v>
      </c>
      <c r="AQ32" s="28">
        <v>1.05</v>
      </c>
      <c r="AR32" s="28">
        <v>0.55000000000000004</v>
      </c>
      <c r="AS32" s="5">
        <f t="shared" si="11"/>
        <v>1.5450049500495007</v>
      </c>
      <c r="AV32" s="29">
        <v>12</v>
      </c>
      <c r="AW32" s="29">
        <v>11</v>
      </c>
      <c r="AX32" s="29">
        <v>47</v>
      </c>
      <c r="AZ32" s="29">
        <v>2</v>
      </c>
      <c r="BC32" s="29">
        <v>0</v>
      </c>
      <c r="BE32" s="29">
        <v>62</v>
      </c>
      <c r="BF32" s="29">
        <v>1</v>
      </c>
      <c r="BG32" s="29">
        <v>71</v>
      </c>
      <c r="BJ32" s="29">
        <v>81</v>
      </c>
      <c r="BL32" s="29">
        <v>500</v>
      </c>
      <c r="BM32" s="29">
        <v>1</v>
      </c>
      <c r="BN32" s="29">
        <v>363</v>
      </c>
      <c r="BO32" s="29">
        <v>1</v>
      </c>
      <c r="BP32" s="29">
        <v>67</v>
      </c>
      <c r="BQ32" s="29">
        <v>1896</v>
      </c>
      <c r="BS32" s="29">
        <v>2</v>
      </c>
      <c r="BT32" s="29">
        <v>1</v>
      </c>
      <c r="BV32" s="29">
        <v>151</v>
      </c>
      <c r="BW32" s="29">
        <v>13</v>
      </c>
      <c r="BX32" s="29">
        <v>59</v>
      </c>
      <c r="BZ32" s="29">
        <v>168</v>
      </c>
      <c r="CA32" s="30">
        <v>1</v>
      </c>
      <c r="CB32" s="29">
        <v>33</v>
      </c>
      <c r="CC32" s="29">
        <v>13</v>
      </c>
      <c r="CD32" s="29">
        <v>4</v>
      </c>
      <c r="CE32" s="29">
        <v>105</v>
      </c>
      <c r="CF32" s="29">
        <v>1046</v>
      </c>
      <c r="CG32" s="29">
        <v>624</v>
      </c>
      <c r="CH32" s="28">
        <v>19</v>
      </c>
      <c r="CI32" s="28">
        <v>85.3</v>
      </c>
      <c r="CJ32" s="28">
        <v>8.42</v>
      </c>
      <c r="CK32" s="28">
        <v>24.5</v>
      </c>
      <c r="CL32" s="28">
        <v>6.31</v>
      </c>
      <c r="CM32" s="28">
        <v>0.09</v>
      </c>
      <c r="CN32" s="28">
        <v>5.38</v>
      </c>
      <c r="CO32" s="28">
        <v>1.74</v>
      </c>
      <c r="CP32" s="28">
        <v>16.940000000000001</v>
      </c>
      <c r="CQ32" s="28">
        <v>4.1500000000000004</v>
      </c>
      <c r="CR32" s="28">
        <v>18.57</v>
      </c>
      <c r="CS32" s="28">
        <v>4.37</v>
      </c>
      <c r="CT32" s="28">
        <v>39.130000000000003</v>
      </c>
      <c r="CU32" s="31">
        <v>6.31</v>
      </c>
      <c r="CV32" s="28">
        <f t="shared" si="8"/>
        <v>240.21</v>
      </c>
      <c r="CW32" s="5">
        <f t="shared" si="9"/>
        <v>4.6081753617840768E-2</v>
      </c>
    </row>
    <row r="33" spans="1:110" s="5" customFormat="1" ht="15.6" customHeight="1" x14ac:dyDescent="0.25">
      <c r="A33" s="1" t="s">
        <v>171</v>
      </c>
      <c r="B33" s="5" t="s">
        <v>163</v>
      </c>
      <c r="C33" s="5" t="s">
        <v>165</v>
      </c>
      <c r="D33" s="6"/>
      <c r="E33" s="6"/>
      <c r="K33" s="5" t="s">
        <v>166</v>
      </c>
      <c r="L33" s="26" t="s">
        <v>170</v>
      </c>
      <c r="N33" s="4"/>
      <c r="P33" s="1" t="s">
        <v>121</v>
      </c>
      <c r="Q33" s="1"/>
      <c r="R33" s="1"/>
      <c r="S33" s="1"/>
      <c r="T33" s="1">
        <v>19</v>
      </c>
      <c r="U33" s="1">
        <v>1</v>
      </c>
      <c r="V33" s="1"/>
      <c r="W33" s="1"/>
      <c r="X33" s="1"/>
      <c r="Y33" s="1">
        <v>73.69</v>
      </c>
      <c r="Z33" s="1">
        <v>0.02</v>
      </c>
      <c r="AA33" s="1">
        <v>13.49</v>
      </c>
      <c r="AB33" s="1">
        <v>1.6844330000000001</v>
      </c>
      <c r="AC33" s="1">
        <v>0.06</v>
      </c>
      <c r="AD33" s="1">
        <v>0.03</v>
      </c>
      <c r="AE33" s="1">
        <v>0.42</v>
      </c>
      <c r="AF33" s="1">
        <v>4.6900000000000004</v>
      </c>
      <c r="AG33" s="1">
        <v>4.32</v>
      </c>
      <c r="AH33" s="1" t="s">
        <v>147</v>
      </c>
      <c r="AI33" s="1">
        <v>1.3</v>
      </c>
      <c r="AJ33" s="1">
        <v>400</v>
      </c>
      <c r="AK33" s="1"/>
      <c r="AL33" s="1"/>
      <c r="AP33" s="5">
        <f t="shared" si="10"/>
        <v>99.744432999999987</v>
      </c>
      <c r="AQ33" s="28">
        <v>1.03</v>
      </c>
      <c r="AR33" s="28">
        <v>0.54</v>
      </c>
      <c r="AS33" s="5">
        <f t="shared" si="11"/>
        <v>1.5160048600486005</v>
      </c>
      <c r="AV33" s="29">
        <v>9</v>
      </c>
      <c r="AW33" s="29">
        <v>19</v>
      </c>
      <c r="AX33" s="29">
        <v>35</v>
      </c>
      <c r="AZ33" s="29">
        <v>2</v>
      </c>
      <c r="BC33" s="29">
        <v>0</v>
      </c>
      <c r="BE33" s="29">
        <v>60</v>
      </c>
      <c r="BF33" s="29">
        <v>1</v>
      </c>
      <c r="BG33" s="29">
        <v>68</v>
      </c>
      <c r="BJ33" s="29">
        <v>77</v>
      </c>
      <c r="BL33" s="29">
        <v>300</v>
      </c>
      <c r="BM33" s="29">
        <v>1</v>
      </c>
      <c r="BN33" s="29">
        <v>348</v>
      </c>
      <c r="BO33" s="29">
        <v>1</v>
      </c>
      <c r="BP33" s="29">
        <v>83</v>
      </c>
      <c r="BQ33" s="29">
        <v>1928</v>
      </c>
      <c r="BS33" s="29">
        <v>1</v>
      </c>
      <c r="BT33" s="29" t="s">
        <v>168</v>
      </c>
      <c r="BV33" s="29">
        <v>138</v>
      </c>
      <c r="BW33" s="29">
        <v>31</v>
      </c>
      <c r="BX33" s="29">
        <v>57</v>
      </c>
      <c r="BZ33" s="29">
        <v>168</v>
      </c>
      <c r="CA33" s="30">
        <v>1</v>
      </c>
      <c r="CB33" s="29">
        <v>36</v>
      </c>
      <c r="CC33" s="29" t="s">
        <v>168</v>
      </c>
      <c r="CD33" s="29">
        <v>3</v>
      </c>
      <c r="CE33" s="29">
        <v>106</v>
      </c>
      <c r="CF33" s="29">
        <v>1003</v>
      </c>
      <c r="CG33" s="29">
        <v>604</v>
      </c>
      <c r="CH33" s="28">
        <v>16.8</v>
      </c>
      <c r="CI33" s="28">
        <v>66.099999999999994</v>
      </c>
      <c r="CJ33" s="28">
        <v>8.0399999999999991</v>
      </c>
      <c r="CK33" s="28">
        <v>23.7</v>
      </c>
      <c r="CL33" s="28">
        <v>6.78</v>
      </c>
      <c r="CM33" s="28">
        <v>0.05</v>
      </c>
      <c r="CN33" s="28">
        <v>6.38</v>
      </c>
      <c r="CO33" s="28">
        <v>2.0299999999999998</v>
      </c>
      <c r="CP33" s="28">
        <v>17.329999999999998</v>
      </c>
      <c r="CQ33" s="28">
        <v>4.22</v>
      </c>
      <c r="CR33" s="28">
        <v>18.37</v>
      </c>
      <c r="CS33" s="28">
        <v>4.3499999999999996</v>
      </c>
      <c r="CT33" s="28">
        <v>35.22</v>
      </c>
      <c r="CU33" s="31">
        <v>5.89</v>
      </c>
      <c r="CV33" s="28">
        <f t="shared" si="8"/>
        <v>215.25999999999996</v>
      </c>
      <c r="CW33" s="5">
        <f t="shared" si="9"/>
        <v>2.2896770954743458E-2</v>
      </c>
    </row>
    <row r="34" spans="1:110" s="5" customFormat="1" ht="15.6" customHeight="1" x14ac:dyDescent="0.25">
      <c r="A34" s="1" t="s">
        <v>172</v>
      </c>
      <c r="B34" s="5" t="s">
        <v>163</v>
      </c>
      <c r="C34" s="5" t="s">
        <v>165</v>
      </c>
      <c r="D34" s="6"/>
      <c r="E34" s="6"/>
      <c r="K34" s="5" t="s">
        <v>166</v>
      </c>
      <c r="L34" s="26" t="s">
        <v>170</v>
      </c>
      <c r="N34" s="4"/>
      <c r="P34" s="1" t="s">
        <v>121</v>
      </c>
      <c r="Q34" s="1"/>
      <c r="R34" s="1"/>
      <c r="S34" s="1"/>
      <c r="T34" s="1">
        <v>19</v>
      </c>
      <c r="U34" s="1">
        <v>1</v>
      </c>
      <c r="V34" s="1"/>
      <c r="W34" s="1"/>
      <c r="X34" s="1"/>
      <c r="Y34" s="1">
        <v>73.52</v>
      </c>
      <c r="Z34" s="1">
        <v>0.02</v>
      </c>
      <c r="AA34" s="1">
        <v>13.75</v>
      </c>
      <c r="AB34" s="1">
        <v>1.6433219999999999</v>
      </c>
      <c r="AC34" s="1">
        <v>0.05</v>
      </c>
      <c r="AD34" s="1">
        <v>0.11</v>
      </c>
      <c r="AE34" s="1">
        <v>0.14000000000000001</v>
      </c>
      <c r="AF34" s="1">
        <v>4.92</v>
      </c>
      <c r="AG34" s="1">
        <v>4.4000000000000004</v>
      </c>
      <c r="AH34" s="1" t="s">
        <v>147</v>
      </c>
      <c r="AI34" s="1">
        <v>1.1000000000000001</v>
      </c>
      <c r="AJ34" s="1">
        <v>3100</v>
      </c>
      <c r="AK34" s="1"/>
      <c r="AL34" s="1"/>
      <c r="AP34" s="5">
        <f t="shared" si="10"/>
        <v>99.963321999999991</v>
      </c>
      <c r="AQ34" s="28">
        <v>1.02</v>
      </c>
      <c r="AR34" s="28">
        <v>0.51</v>
      </c>
      <c r="AS34" s="5">
        <f t="shared" si="11"/>
        <v>1.4790045900459006</v>
      </c>
      <c r="AV34" s="29">
        <v>8</v>
      </c>
      <c r="AW34" s="29">
        <v>221</v>
      </c>
      <c r="AX34" s="29">
        <v>26</v>
      </c>
      <c r="AZ34" s="29">
        <v>3</v>
      </c>
      <c r="BC34" s="29">
        <v>1</v>
      </c>
      <c r="BE34" s="29">
        <v>39</v>
      </c>
      <c r="BF34" s="29">
        <v>1</v>
      </c>
      <c r="BG34" s="29">
        <v>71</v>
      </c>
      <c r="BJ34" s="29">
        <v>80</v>
      </c>
      <c r="BL34" s="29">
        <v>600</v>
      </c>
      <c r="BM34" s="29">
        <v>1</v>
      </c>
      <c r="BN34" s="29">
        <v>359</v>
      </c>
      <c r="BO34" s="29">
        <v>2</v>
      </c>
      <c r="BP34" s="29">
        <v>221</v>
      </c>
      <c r="BQ34" s="29">
        <v>1882</v>
      </c>
      <c r="BS34" s="29">
        <v>2</v>
      </c>
      <c r="BT34" s="29" t="s">
        <v>168</v>
      </c>
      <c r="BV34" s="29">
        <v>141</v>
      </c>
      <c r="BW34" s="29">
        <v>62</v>
      </c>
      <c r="BX34" s="29">
        <v>57</v>
      </c>
      <c r="BZ34" s="29">
        <v>173</v>
      </c>
      <c r="CA34" s="30">
        <v>1</v>
      </c>
      <c r="CB34" s="29">
        <v>32</v>
      </c>
      <c r="CC34" s="29">
        <v>12</v>
      </c>
      <c r="CD34" s="29">
        <v>4</v>
      </c>
      <c r="CE34" s="29">
        <v>175</v>
      </c>
      <c r="CF34" s="29">
        <v>1050</v>
      </c>
      <c r="CG34" s="29">
        <v>546</v>
      </c>
      <c r="CH34" s="28">
        <v>19.5</v>
      </c>
      <c r="CI34" s="28">
        <v>59.9</v>
      </c>
      <c r="CJ34" s="28">
        <v>9.27</v>
      </c>
      <c r="CK34" s="28">
        <v>26.7</v>
      </c>
      <c r="CL34" s="28">
        <v>8.52</v>
      </c>
      <c r="CM34" s="28">
        <v>0.13</v>
      </c>
      <c r="CN34" s="28">
        <v>8.59</v>
      </c>
      <c r="CO34" s="28">
        <v>2.76</v>
      </c>
      <c r="CP34" s="28">
        <v>24.82</v>
      </c>
      <c r="CQ34" s="28">
        <v>6.47</v>
      </c>
      <c r="CR34" s="28">
        <v>27.39</v>
      </c>
      <c r="CS34" s="28">
        <v>6.05</v>
      </c>
      <c r="CT34" s="28">
        <v>50.09</v>
      </c>
      <c r="CU34" s="31">
        <v>7.69</v>
      </c>
      <c r="CV34" s="28">
        <f t="shared" si="8"/>
        <v>257.88</v>
      </c>
      <c r="CW34" s="5">
        <f t="shared" si="9"/>
        <v>4.6008855066609025E-2</v>
      </c>
    </row>
    <row r="35" spans="1:110" s="5" customFormat="1" ht="15.6" customHeight="1" x14ac:dyDescent="0.25">
      <c r="A35" s="1" t="s">
        <v>173</v>
      </c>
      <c r="B35" s="5" t="s">
        <v>163</v>
      </c>
      <c r="C35" s="5" t="s">
        <v>165</v>
      </c>
      <c r="D35" s="6"/>
      <c r="E35" s="6"/>
      <c r="K35" s="5" t="s">
        <v>166</v>
      </c>
      <c r="L35" s="26" t="s">
        <v>170</v>
      </c>
      <c r="N35" s="4"/>
      <c r="P35" s="1" t="s">
        <v>121</v>
      </c>
      <c r="Q35" s="1"/>
      <c r="R35" s="1"/>
      <c r="S35" s="1"/>
      <c r="T35" s="1">
        <v>19</v>
      </c>
      <c r="U35" s="1">
        <v>1</v>
      </c>
      <c r="V35" s="1"/>
      <c r="W35" s="1"/>
      <c r="X35" s="1"/>
      <c r="Y35" s="1">
        <v>73.25</v>
      </c>
      <c r="Z35" s="1">
        <v>0.02</v>
      </c>
      <c r="AA35" s="1">
        <v>13.33</v>
      </c>
      <c r="AB35" s="1">
        <v>2.3166509999999998</v>
      </c>
      <c r="AC35" s="1">
        <v>0.06</v>
      </c>
      <c r="AD35" s="1">
        <v>0.1</v>
      </c>
      <c r="AE35" s="1">
        <v>0.13</v>
      </c>
      <c r="AF35" s="1">
        <v>4.6900000000000004</v>
      </c>
      <c r="AG35" s="1">
        <v>4.03</v>
      </c>
      <c r="AH35" s="1" t="s">
        <v>147</v>
      </c>
      <c r="AI35" s="1">
        <v>1.8</v>
      </c>
      <c r="AJ35" s="1">
        <v>2400</v>
      </c>
      <c r="AK35" s="1"/>
      <c r="AL35" s="1"/>
      <c r="AP35" s="5">
        <f t="shared" si="10"/>
        <v>99.96665099999997</v>
      </c>
      <c r="AQ35" s="28">
        <v>1.41</v>
      </c>
      <c r="AR35" s="28">
        <v>0.75</v>
      </c>
      <c r="AS35" s="5">
        <f t="shared" si="11"/>
        <v>2.0850067500675005</v>
      </c>
      <c r="AV35" s="29">
        <v>2</v>
      </c>
      <c r="AW35" s="29">
        <v>7</v>
      </c>
      <c r="AX35" s="29">
        <v>10</v>
      </c>
      <c r="AZ35" s="29">
        <v>3</v>
      </c>
      <c r="BC35" s="29">
        <v>1</v>
      </c>
      <c r="BE35" s="29">
        <v>40</v>
      </c>
      <c r="BF35" s="29">
        <v>1</v>
      </c>
      <c r="BG35" s="29">
        <v>72</v>
      </c>
      <c r="BJ35" s="29">
        <v>73</v>
      </c>
      <c r="BL35" s="29">
        <v>500</v>
      </c>
      <c r="BM35" s="29">
        <v>1</v>
      </c>
      <c r="BN35" s="29">
        <v>369</v>
      </c>
      <c r="BO35" s="29">
        <v>1</v>
      </c>
      <c r="BP35" s="29">
        <v>58</v>
      </c>
      <c r="BQ35" s="29">
        <v>1757</v>
      </c>
      <c r="BS35" s="29">
        <v>2</v>
      </c>
      <c r="BT35" s="29" t="s">
        <v>168</v>
      </c>
      <c r="BV35" s="29">
        <v>140</v>
      </c>
      <c r="BW35" s="29">
        <v>114</v>
      </c>
      <c r="BX35" s="29">
        <v>57</v>
      </c>
      <c r="BZ35" s="29">
        <v>172</v>
      </c>
      <c r="CA35" s="30">
        <v>2</v>
      </c>
      <c r="CB35" s="29">
        <v>40</v>
      </c>
      <c r="CC35" s="29">
        <v>12</v>
      </c>
      <c r="CD35" s="29">
        <v>4</v>
      </c>
      <c r="CE35" s="29">
        <v>160</v>
      </c>
      <c r="CF35" s="29">
        <v>969</v>
      </c>
      <c r="CG35" s="29">
        <v>501</v>
      </c>
      <c r="CH35" s="28">
        <v>22.7</v>
      </c>
      <c r="CI35" s="28">
        <v>72</v>
      </c>
      <c r="CJ35" s="28">
        <v>10.85</v>
      </c>
      <c r="CK35" s="28">
        <v>28</v>
      </c>
      <c r="CL35" s="28">
        <v>8.34</v>
      </c>
      <c r="CM35" s="28">
        <v>0.1</v>
      </c>
      <c r="CN35" s="28">
        <v>7.25</v>
      </c>
      <c r="CO35" s="28">
        <v>2.2999999999999998</v>
      </c>
      <c r="CP35" s="28">
        <v>22.1</v>
      </c>
      <c r="CQ35" s="28">
        <v>5.62</v>
      </c>
      <c r="CR35" s="28">
        <v>25.01</v>
      </c>
      <c r="CS35" s="28">
        <v>5.88</v>
      </c>
      <c r="CT35" s="28">
        <v>48.95</v>
      </c>
      <c r="CU35" s="31">
        <v>7.76</v>
      </c>
      <c r="CV35" s="28">
        <f t="shared" si="8"/>
        <v>266.86</v>
      </c>
      <c r="CW35" s="5">
        <f t="shared" si="9"/>
        <v>3.8444434600284835E-2</v>
      </c>
    </row>
    <row r="36" spans="1:110" s="5" customFormat="1" ht="15.6" customHeight="1" x14ac:dyDescent="0.25">
      <c r="A36" s="1" t="s">
        <v>174</v>
      </c>
      <c r="B36" s="5" t="s">
        <v>163</v>
      </c>
      <c r="C36" s="5" t="s">
        <v>165</v>
      </c>
      <c r="D36" s="6"/>
      <c r="E36" s="6"/>
      <c r="K36" s="5" t="s">
        <v>166</v>
      </c>
      <c r="L36" s="26" t="s">
        <v>170</v>
      </c>
      <c r="N36" s="4"/>
      <c r="P36" s="1" t="s">
        <v>121</v>
      </c>
      <c r="Q36" s="1"/>
      <c r="R36" s="1"/>
      <c r="S36" s="1"/>
      <c r="T36" s="1">
        <v>19</v>
      </c>
      <c r="U36" s="1">
        <v>1</v>
      </c>
      <c r="V36" s="1"/>
      <c r="W36" s="1"/>
      <c r="X36" s="1"/>
      <c r="Y36" s="1">
        <v>73.62</v>
      </c>
      <c r="Z36" s="1">
        <v>0.02</v>
      </c>
      <c r="AA36" s="1">
        <v>13.5</v>
      </c>
      <c r="AB36" s="1">
        <v>1.8055429999999999</v>
      </c>
      <c r="AC36" s="1">
        <v>0.06</v>
      </c>
      <c r="AD36" s="1">
        <v>0.03</v>
      </c>
      <c r="AE36" s="1">
        <v>0.51</v>
      </c>
      <c r="AF36" s="1">
        <v>4.82</v>
      </c>
      <c r="AG36" s="1">
        <v>4.2</v>
      </c>
      <c r="AH36" s="1">
        <v>0.02</v>
      </c>
      <c r="AI36" s="1">
        <v>1.1000000000000001</v>
      </c>
      <c r="AJ36" s="1">
        <v>4800</v>
      </c>
      <c r="AK36" s="1"/>
      <c r="AL36" s="1"/>
      <c r="AP36" s="5">
        <f t="shared" si="10"/>
        <v>100.165543</v>
      </c>
      <c r="AQ36" s="28">
        <v>1.1299999999999999</v>
      </c>
      <c r="AR36" s="28">
        <v>0.55000000000000004</v>
      </c>
      <c r="AS36" s="5">
        <f t="shared" si="11"/>
        <v>1.6250049500495005</v>
      </c>
      <c r="AV36" s="29">
        <v>9</v>
      </c>
      <c r="AW36" s="29">
        <v>119</v>
      </c>
      <c r="AX36" s="29">
        <v>39</v>
      </c>
      <c r="AZ36" s="29">
        <v>3</v>
      </c>
      <c r="BC36" s="29">
        <v>0</v>
      </c>
      <c r="BE36" s="29">
        <v>61</v>
      </c>
      <c r="BF36" s="29">
        <v>2</v>
      </c>
      <c r="BG36" s="29">
        <v>70</v>
      </c>
      <c r="BJ36" s="29">
        <v>81</v>
      </c>
      <c r="BL36" s="29">
        <v>500</v>
      </c>
      <c r="BM36" s="29">
        <v>0</v>
      </c>
      <c r="BN36" s="29">
        <v>352</v>
      </c>
      <c r="BO36" s="29">
        <v>2</v>
      </c>
      <c r="BP36" s="29">
        <v>48</v>
      </c>
      <c r="BQ36" s="29">
        <v>1907</v>
      </c>
      <c r="BS36" s="29">
        <v>2</v>
      </c>
      <c r="BT36" s="29">
        <v>1</v>
      </c>
      <c r="BV36" s="29">
        <v>139</v>
      </c>
      <c r="BW36" s="29">
        <v>38</v>
      </c>
      <c r="BX36" s="29">
        <v>58</v>
      </c>
      <c r="BZ36" s="29">
        <v>169</v>
      </c>
      <c r="CA36" s="30">
        <v>1</v>
      </c>
      <c r="CB36" s="29">
        <v>28</v>
      </c>
      <c r="CC36" s="29" t="s">
        <v>168</v>
      </c>
      <c r="CD36" s="29">
        <v>3</v>
      </c>
      <c r="CE36" s="29">
        <v>147</v>
      </c>
      <c r="CF36" s="29">
        <v>1041</v>
      </c>
      <c r="CG36" s="29">
        <v>581</v>
      </c>
      <c r="CH36" s="28">
        <v>16.8</v>
      </c>
      <c r="CI36" s="28">
        <v>70.5</v>
      </c>
      <c r="CJ36" s="28">
        <v>8.0399999999999991</v>
      </c>
      <c r="CK36" s="28">
        <v>24.4</v>
      </c>
      <c r="CL36" s="28">
        <v>7.37</v>
      </c>
      <c r="CM36" s="28">
        <v>0.11</v>
      </c>
      <c r="CN36" s="28">
        <v>7.27</v>
      </c>
      <c r="CO36" s="28">
        <v>2.4900000000000002</v>
      </c>
      <c r="CP36" s="28">
        <v>22.38</v>
      </c>
      <c r="CQ36" s="28">
        <v>5.36</v>
      </c>
      <c r="CR36" s="28">
        <v>22.73</v>
      </c>
      <c r="CS36" s="28">
        <v>4.8</v>
      </c>
      <c r="CT36" s="28">
        <v>41.26</v>
      </c>
      <c r="CU36" s="31">
        <v>6.17</v>
      </c>
      <c r="CV36" s="28">
        <f t="shared" si="8"/>
        <v>239.68</v>
      </c>
      <c r="CW36" s="5">
        <f t="shared" si="9"/>
        <v>4.5429436585909012E-2</v>
      </c>
    </row>
    <row r="37" spans="1:110" s="5" customFormat="1" ht="15.6" customHeight="1" x14ac:dyDescent="0.25">
      <c r="A37" s="1" t="s">
        <v>175</v>
      </c>
      <c r="B37" s="5" t="s">
        <v>163</v>
      </c>
      <c r="C37" s="5" t="s">
        <v>165</v>
      </c>
      <c r="D37" s="6"/>
      <c r="E37" s="6"/>
      <c r="K37" s="5" t="s">
        <v>166</v>
      </c>
      <c r="L37" s="27" t="s">
        <v>176</v>
      </c>
      <c r="N37" s="4"/>
      <c r="P37" s="1" t="s">
        <v>121</v>
      </c>
      <c r="Q37" s="1"/>
      <c r="R37" s="1"/>
      <c r="S37" s="1"/>
      <c r="T37" s="1">
        <v>19</v>
      </c>
      <c r="U37" s="1">
        <v>1</v>
      </c>
      <c r="V37" s="1"/>
      <c r="W37" s="1"/>
      <c r="X37" s="1"/>
      <c r="Y37" s="1">
        <v>4</v>
      </c>
      <c r="Z37" s="1">
        <v>0.03</v>
      </c>
      <c r="AA37" s="1">
        <v>0.61</v>
      </c>
      <c r="AB37" s="1">
        <v>0.51222000000000001</v>
      </c>
      <c r="AC37" s="1">
        <v>0.04</v>
      </c>
      <c r="AD37" s="1">
        <v>0.49</v>
      </c>
      <c r="AE37" s="1">
        <v>64.97</v>
      </c>
      <c r="AF37" s="1">
        <v>0.25</v>
      </c>
      <c r="AG37" s="1">
        <v>0.11</v>
      </c>
      <c r="AH37" s="1" t="s">
        <v>147</v>
      </c>
      <c r="AI37" s="1">
        <v>5.4</v>
      </c>
      <c r="AJ37" s="1">
        <v>342700</v>
      </c>
      <c r="AK37" s="1"/>
      <c r="AL37" s="1"/>
      <c r="AP37" s="5">
        <f t="shared" si="10"/>
        <v>110.68222</v>
      </c>
      <c r="AQ37" s="28">
        <v>0.2</v>
      </c>
      <c r="AR37" s="28">
        <v>0.28999999999999998</v>
      </c>
      <c r="AS37" s="5">
        <f t="shared" si="11"/>
        <v>0.46100261002610027</v>
      </c>
      <c r="AV37" s="29">
        <v>33</v>
      </c>
      <c r="AW37" s="29">
        <v>54</v>
      </c>
      <c r="AX37" s="29">
        <v>3898</v>
      </c>
      <c r="AZ37" s="29">
        <v>0</v>
      </c>
      <c r="BC37" s="29">
        <v>2</v>
      </c>
      <c r="BE37" s="29">
        <v>9</v>
      </c>
      <c r="BF37" s="29">
        <v>1</v>
      </c>
      <c r="BG37" s="29">
        <v>2</v>
      </c>
      <c r="BJ37" s="29">
        <v>0</v>
      </c>
      <c r="BL37" s="29" t="s">
        <v>168</v>
      </c>
      <c r="BM37" s="29">
        <v>1</v>
      </c>
      <c r="BN37" s="29">
        <v>1</v>
      </c>
      <c r="BO37" s="29" t="s">
        <v>168</v>
      </c>
      <c r="BP37" s="29">
        <v>389</v>
      </c>
      <c r="BQ37" s="29">
        <v>31</v>
      </c>
      <c r="BS37" s="29">
        <v>1</v>
      </c>
      <c r="BT37" s="29" t="s">
        <v>168</v>
      </c>
      <c r="BV37" s="29">
        <v>1</v>
      </c>
      <c r="BW37" s="29">
        <v>1771</v>
      </c>
      <c r="BX37" s="29">
        <v>0</v>
      </c>
      <c r="BZ37" s="29">
        <v>1</v>
      </c>
      <c r="CA37" s="30">
        <v>0</v>
      </c>
      <c r="CB37" s="29">
        <v>124</v>
      </c>
      <c r="CC37" s="29">
        <v>25</v>
      </c>
      <c r="CD37" s="29">
        <v>6</v>
      </c>
      <c r="CE37" s="29">
        <v>25</v>
      </c>
      <c r="CF37" s="29">
        <v>10</v>
      </c>
      <c r="CG37" s="29">
        <v>158</v>
      </c>
      <c r="CH37" s="28">
        <v>2.8</v>
      </c>
      <c r="CI37" s="28">
        <v>3.9</v>
      </c>
      <c r="CJ37" s="28">
        <v>0.52</v>
      </c>
      <c r="CK37" s="28">
        <v>1</v>
      </c>
      <c r="CL37" s="28">
        <v>0.6</v>
      </c>
      <c r="CM37" s="28">
        <v>0.14000000000000001</v>
      </c>
      <c r="CN37" s="28">
        <v>0.82</v>
      </c>
      <c r="CO37" s="28">
        <v>0.28999999999999998</v>
      </c>
      <c r="CP37" s="28">
        <v>2.97</v>
      </c>
      <c r="CQ37" s="28">
        <v>0.77</v>
      </c>
      <c r="CR37" s="28">
        <v>3.42</v>
      </c>
      <c r="CS37" s="28">
        <v>0.57999999999999996</v>
      </c>
      <c r="CT37" s="28">
        <v>3.7</v>
      </c>
      <c r="CU37" s="31">
        <v>0.52</v>
      </c>
      <c r="CV37" s="28">
        <f t="shared" si="8"/>
        <v>22.029999999999994</v>
      </c>
      <c r="CW37" s="5">
        <f t="shared" si="9"/>
        <v>0.60987392744033342</v>
      </c>
    </row>
    <row r="38" spans="1:110" s="5" customFormat="1" ht="15.6" customHeight="1" x14ac:dyDescent="0.25">
      <c r="A38" s="1" t="s">
        <v>177</v>
      </c>
      <c r="B38" s="5" t="s">
        <v>163</v>
      </c>
      <c r="C38" s="5" t="s">
        <v>165</v>
      </c>
      <c r="D38" s="6"/>
      <c r="E38" s="6"/>
      <c r="K38" s="5" t="s">
        <v>166</v>
      </c>
      <c r="L38" s="26" t="s">
        <v>170</v>
      </c>
      <c r="N38" s="4"/>
      <c r="P38" s="1" t="s">
        <v>121</v>
      </c>
      <c r="Q38" s="1"/>
      <c r="R38" s="1"/>
      <c r="S38" s="1"/>
      <c r="T38" s="1">
        <v>19</v>
      </c>
      <c r="U38" s="1">
        <v>1</v>
      </c>
      <c r="V38" s="1"/>
      <c r="W38" s="1"/>
      <c r="X38" s="1"/>
      <c r="Y38" s="1">
        <v>74.31</v>
      </c>
      <c r="Z38" s="1">
        <v>0.02</v>
      </c>
      <c r="AA38" s="1">
        <v>13.28</v>
      </c>
      <c r="AB38" s="1">
        <v>1.933319</v>
      </c>
      <c r="AC38" s="1">
        <v>0.06</v>
      </c>
      <c r="AD38" s="1">
        <v>0.03</v>
      </c>
      <c r="AE38" s="1">
        <v>0.12</v>
      </c>
      <c r="AF38" s="1">
        <v>4.82</v>
      </c>
      <c r="AG38" s="1">
        <v>3.95</v>
      </c>
      <c r="AH38" s="1">
        <v>0.02</v>
      </c>
      <c r="AI38" s="1">
        <v>1.2</v>
      </c>
      <c r="AJ38" s="1">
        <v>2300</v>
      </c>
      <c r="AK38" s="1"/>
      <c r="AL38" s="1"/>
      <c r="AP38" s="5">
        <f t="shared" si="10"/>
        <v>99.973319000000004</v>
      </c>
      <c r="AQ38" s="28">
        <v>1.29</v>
      </c>
      <c r="AR38" s="28">
        <v>0.5</v>
      </c>
      <c r="AS38" s="5">
        <f t="shared" si="11"/>
        <v>1.7400045000450004</v>
      </c>
      <c r="AV38" s="29">
        <v>4</v>
      </c>
      <c r="AW38" s="29">
        <v>57</v>
      </c>
      <c r="AX38" s="29">
        <v>12</v>
      </c>
      <c r="AZ38" s="29">
        <v>2</v>
      </c>
      <c r="BC38" s="29">
        <v>1</v>
      </c>
      <c r="BE38" s="29">
        <v>47</v>
      </c>
      <c r="BF38" s="29">
        <v>1</v>
      </c>
      <c r="BG38" s="29">
        <v>68</v>
      </c>
      <c r="BJ38" s="29">
        <v>84</v>
      </c>
      <c r="BL38" s="29">
        <v>500</v>
      </c>
      <c r="BM38" s="29">
        <v>0</v>
      </c>
      <c r="BN38" s="29">
        <v>342</v>
      </c>
      <c r="BO38" s="29">
        <v>1</v>
      </c>
      <c r="BP38" s="29">
        <v>83</v>
      </c>
      <c r="BQ38" s="29">
        <v>1663</v>
      </c>
      <c r="BS38" s="29">
        <v>1</v>
      </c>
      <c r="BT38" s="29" t="s">
        <v>168</v>
      </c>
      <c r="BV38" s="29">
        <v>140</v>
      </c>
      <c r="BW38" s="29">
        <v>26</v>
      </c>
      <c r="BX38" s="29">
        <v>59</v>
      </c>
      <c r="BZ38" s="29">
        <v>167</v>
      </c>
      <c r="CA38" s="30">
        <v>1</v>
      </c>
      <c r="CB38" s="29">
        <v>61</v>
      </c>
      <c r="CC38" s="29" t="s">
        <v>168</v>
      </c>
      <c r="CD38" s="29">
        <v>4</v>
      </c>
      <c r="CE38" s="29">
        <v>137</v>
      </c>
      <c r="CF38" s="29">
        <v>1083</v>
      </c>
      <c r="CG38" s="29">
        <v>520</v>
      </c>
      <c r="CH38" s="28">
        <v>20.5</v>
      </c>
      <c r="CI38" s="28">
        <v>58.6</v>
      </c>
      <c r="CJ38" s="28">
        <v>9.8699999999999992</v>
      </c>
      <c r="CK38" s="28">
        <v>26.5</v>
      </c>
      <c r="CL38" s="28">
        <v>8.0399999999999991</v>
      </c>
      <c r="CM38" s="28">
        <v>0.1</v>
      </c>
      <c r="CN38" s="28">
        <v>6.56</v>
      </c>
      <c r="CO38" s="28">
        <v>2.16</v>
      </c>
      <c r="CP38" s="28">
        <v>19</v>
      </c>
      <c r="CQ38" s="28">
        <v>4.83</v>
      </c>
      <c r="CR38" s="28">
        <v>21.06</v>
      </c>
      <c r="CS38" s="28">
        <v>5.08</v>
      </c>
      <c r="CT38" s="28">
        <v>45.19</v>
      </c>
      <c r="CU38" s="31">
        <v>7.06</v>
      </c>
      <c r="CV38" s="28">
        <f t="shared" si="8"/>
        <v>234.55</v>
      </c>
      <c r="CW38" s="5">
        <f t="shared" si="9"/>
        <v>4.0873466074086422E-2</v>
      </c>
    </row>
    <row r="39" spans="1:110" s="5" customFormat="1" ht="15.6" customHeight="1" x14ac:dyDescent="0.25">
      <c r="A39" s="1" t="s">
        <v>178</v>
      </c>
      <c r="B39" s="5" t="s">
        <v>163</v>
      </c>
      <c r="C39" s="5" t="s">
        <v>165</v>
      </c>
      <c r="D39" s="6"/>
      <c r="E39" s="6"/>
      <c r="K39" s="5" t="s">
        <v>166</v>
      </c>
      <c r="L39" s="26" t="s">
        <v>170</v>
      </c>
      <c r="N39" s="4"/>
      <c r="P39" s="1" t="s">
        <v>121</v>
      </c>
      <c r="Q39" s="1"/>
      <c r="R39" s="1"/>
      <c r="S39" s="1"/>
      <c r="T39" s="1">
        <v>19</v>
      </c>
      <c r="U39" s="1">
        <v>1</v>
      </c>
      <c r="V39" s="1"/>
      <c r="W39" s="1"/>
      <c r="X39" s="1"/>
      <c r="Y39" s="1">
        <v>73.17</v>
      </c>
      <c r="Z39" s="1">
        <v>0.02</v>
      </c>
      <c r="AA39" s="1">
        <v>13.51</v>
      </c>
      <c r="AB39" s="1">
        <v>1.7566549999999999</v>
      </c>
      <c r="AC39" s="1">
        <v>0.06</v>
      </c>
      <c r="AD39" s="1">
        <v>0.27</v>
      </c>
      <c r="AE39" s="1">
        <v>0.25</v>
      </c>
      <c r="AF39" s="1">
        <v>4.99</v>
      </c>
      <c r="AG39" s="1">
        <v>4.16</v>
      </c>
      <c r="AH39" s="1" t="s">
        <v>147</v>
      </c>
      <c r="AI39" s="1">
        <v>1.3</v>
      </c>
      <c r="AJ39" s="1">
        <v>900</v>
      </c>
      <c r="AK39" s="1"/>
      <c r="AL39" s="1"/>
      <c r="AP39" s="5">
        <f t="shared" si="10"/>
        <v>99.576654999999988</v>
      </c>
      <c r="AQ39" s="28">
        <v>1.05</v>
      </c>
      <c r="AR39" s="28">
        <v>0.59</v>
      </c>
      <c r="AS39" s="5">
        <f t="shared" si="11"/>
        <v>1.5810053100531005</v>
      </c>
      <c r="AV39" s="29">
        <v>7</v>
      </c>
      <c r="AW39" s="29">
        <v>13</v>
      </c>
      <c r="AX39" s="29">
        <v>42</v>
      </c>
      <c r="AZ39" s="29">
        <v>2</v>
      </c>
      <c r="BC39" s="29">
        <v>0</v>
      </c>
      <c r="BE39" s="29">
        <v>56</v>
      </c>
      <c r="BF39" s="29">
        <v>1</v>
      </c>
      <c r="BG39" s="29">
        <v>71</v>
      </c>
      <c r="BJ39" s="29">
        <v>81</v>
      </c>
      <c r="BL39" s="29">
        <v>400</v>
      </c>
      <c r="BM39" s="29">
        <v>1</v>
      </c>
      <c r="BN39" s="29">
        <v>350</v>
      </c>
      <c r="BO39" s="29">
        <v>1</v>
      </c>
      <c r="BP39" s="29">
        <v>78</v>
      </c>
      <c r="BQ39" s="29">
        <v>1843</v>
      </c>
      <c r="BS39" s="29">
        <v>1</v>
      </c>
      <c r="BT39" s="29" t="s">
        <v>168</v>
      </c>
      <c r="BV39" s="29">
        <v>142</v>
      </c>
      <c r="BW39" s="29">
        <v>152</v>
      </c>
      <c r="BX39" s="29">
        <v>58</v>
      </c>
      <c r="BZ39" s="29">
        <v>176</v>
      </c>
      <c r="CA39" s="30">
        <v>2</v>
      </c>
      <c r="CB39" s="29">
        <v>30</v>
      </c>
      <c r="CC39" s="29" t="s">
        <v>168</v>
      </c>
      <c r="CD39" s="29">
        <v>3</v>
      </c>
      <c r="CE39" s="29">
        <v>188</v>
      </c>
      <c r="CF39" s="29">
        <v>1060</v>
      </c>
      <c r="CG39" s="29">
        <v>516</v>
      </c>
      <c r="CH39" s="28">
        <v>20.8</v>
      </c>
      <c r="CI39" s="28">
        <v>73</v>
      </c>
      <c r="CJ39" s="28">
        <v>9.81</v>
      </c>
      <c r="CK39" s="28">
        <v>24.1</v>
      </c>
      <c r="CL39" s="28">
        <v>7.82</v>
      </c>
      <c r="CM39" s="28">
        <v>0.09</v>
      </c>
      <c r="CN39" s="28">
        <v>7.9</v>
      </c>
      <c r="CO39" s="28">
        <v>2.82</v>
      </c>
      <c r="CP39" s="28">
        <v>24.21</v>
      </c>
      <c r="CQ39" s="28">
        <v>6.83</v>
      </c>
      <c r="CR39" s="28">
        <v>28.82</v>
      </c>
      <c r="CS39" s="28">
        <v>6.51</v>
      </c>
      <c r="CT39" s="28">
        <v>52.56</v>
      </c>
      <c r="CU39" s="31">
        <v>8.26</v>
      </c>
      <c r="CV39" s="28">
        <f t="shared" si="8"/>
        <v>273.52999999999997</v>
      </c>
      <c r="CW39" s="5">
        <f t="shared" si="9"/>
        <v>3.4673574631379281E-2</v>
      </c>
    </row>
    <row r="40" spans="1:110" s="5" customFormat="1" ht="15.6" customHeight="1" x14ac:dyDescent="0.25">
      <c r="A40" s="1" t="s">
        <v>179</v>
      </c>
      <c r="B40" s="5" t="s">
        <v>163</v>
      </c>
      <c r="C40" s="5" t="s">
        <v>165</v>
      </c>
      <c r="D40" s="6"/>
      <c r="E40" s="6"/>
      <c r="K40" s="5" t="s">
        <v>166</v>
      </c>
      <c r="L40" s="26" t="s">
        <v>170</v>
      </c>
      <c r="N40" s="4"/>
      <c r="P40" s="1" t="s">
        <v>121</v>
      </c>
      <c r="Q40" s="1"/>
      <c r="R40" s="1"/>
      <c r="S40" s="1"/>
      <c r="T40" s="1">
        <v>19</v>
      </c>
      <c r="U40" s="1">
        <v>1</v>
      </c>
      <c r="V40" s="1"/>
      <c r="W40" s="1"/>
      <c r="X40" s="1"/>
      <c r="Y40" s="1">
        <v>73.25</v>
      </c>
      <c r="Z40" s="1">
        <v>0.02</v>
      </c>
      <c r="AA40" s="1">
        <v>13.59</v>
      </c>
      <c r="AB40" s="1">
        <v>1.7344330000000001</v>
      </c>
      <c r="AC40" s="1">
        <v>7.0000000000000007E-2</v>
      </c>
      <c r="AD40" s="1">
        <v>0.19</v>
      </c>
      <c r="AE40" s="1">
        <v>0.26</v>
      </c>
      <c r="AF40" s="1">
        <v>4.93</v>
      </c>
      <c r="AG40" s="1">
        <v>4.37</v>
      </c>
      <c r="AH40" s="1" t="s">
        <v>147</v>
      </c>
      <c r="AI40" s="1">
        <v>1.2</v>
      </c>
      <c r="AJ40" s="1">
        <v>5500</v>
      </c>
      <c r="AK40" s="1"/>
      <c r="AL40" s="1"/>
      <c r="AP40" s="5">
        <f t="shared" si="10"/>
        <v>100.164433</v>
      </c>
      <c r="AQ40" s="28">
        <v>1.03</v>
      </c>
      <c r="AR40" s="28">
        <v>0.59</v>
      </c>
      <c r="AS40" s="5">
        <f t="shared" si="11"/>
        <v>1.5610053100531005</v>
      </c>
      <c r="AV40" s="29">
        <v>5</v>
      </c>
      <c r="AW40" s="29">
        <v>58</v>
      </c>
      <c r="AX40" s="29">
        <v>55</v>
      </c>
      <c r="AZ40" s="29">
        <v>3</v>
      </c>
      <c r="BC40" s="29">
        <v>0</v>
      </c>
      <c r="BE40" s="29">
        <v>51</v>
      </c>
      <c r="BF40" s="29">
        <v>1</v>
      </c>
      <c r="BG40" s="29">
        <v>70</v>
      </c>
      <c r="BJ40" s="29">
        <v>78</v>
      </c>
      <c r="BL40" s="29">
        <v>400</v>
      </c>
      <c r="BM40" s="29">
        <v>1</v>
      </c>
      <c r="BN40" s="29">
        <v>363</v>
      </c>
      <c r="BO40" s="29">
        <v>1</v>
      </c>
      <c r="BP40" s="29">
        <v>182</v>
      </c>
      <c r="BQ40" s="29">
        <v>1916</v>
      </c>
      <c r="BS40" s="29">
        <v>1</v>
      </c>
      <c r="BT40" s="29" t="s">
        <v>168</v>
      </c>
      <c r="BV40" s="29">
        <v>135</v>
      </c>
      <c r="BW40" s="29">
        <v>167</v>
      </c>
      <c r="BX40" s="29">
        <v>60</v>
      </c>
      <c r="BZ40" s="29">
        <v>181</v>
      </c>
      <c r="CA40" s="30">
        <v>2</v>
      </c>
      <c r="CB40" s="29">
        <v>34</v>
      </c>
      <c r="CC40" s="29">
        <v>10</v>
      </c>
      <c r="CD40" s="29">
        <v>5</v>
      </c>
      <c r="CE40" s="29">
        <v>223</v>
      </c>
      <c r="CF40" s="29">
        <v>1084</v>
      </c>
      <c r="CG40" s="29">
        <v>553</v>
      </c>
      <c r="CH40" s="28">
        <v>20.100000000000001</v>
      </c>
      <c r="CI40" s="28">
        <v>70</v>
      </c>
      <c r="CJ40" s="28">
        <v>10.31</v>
      </c>
      <c r="CK40" s="28">
        <v>24.6</v>
      </c>
      <c r="CL40" s="28">
        <v>9.92</v>
      </c>
      <c r="CM40" s="28">
        <v>0.1</v>
      </c>
      <c r="CN40" s="28">
        <v>9.9499999999999993</v>
      </c>
      <c r="CO40" s="28">
        <v>3.65</v>
      </c>
      <c r="CP40" s="28">
        <v>31.71</v>
      </c>
      <c r="CQ40" s="28">
        <v>8.0399999999999991</v>
      </c>
      <c r="CR40" s="28">
        <v>33.119999999999997</v>
      </c>
      <c r="CS40" s="28">
        <v>6.91</v>
      </c>
      <c r="CT40" s="28">
        <v>58.01</v>
      </c>
      <c r="CU40" s="31">
        <v>8.67</v>
      </c>
      <c r="CV40" s="28">
        <f t="shared" si="8"/>
        <v>295.08999999999997</v>
      </c>
      <c r="CW40" s="5">
        <f t="shared" si="9"/>
        <v>3.0464466752557279E-2</v>
      </c>
    </row>
    <row r="41" spans="1:110" s="5" customFormat="1" ht="15.6" customHeight="1" x14ac:dyDescent="0.25">
      <c r="A41" s="1" t="s">
        <v>180</v>
      </c>
      <c r="B41" s="5" t="s">
        <v>163</v>
      </c>
      <c r="C41" s="5" t="s">
        <v>165</v>
      </c>
      <c r="D41" s="6"/>
      <c r="E41" s="6"/>
      <c r="K41" s="5" t="s">
        <v>166</v>
      </c>
      <c r="L41" s="26" t="s">
        <v>181</v>
      </c>
      <c r="N41" s="4"/>
      <c r="P41" s="1" t="s">
        <v>121</v>
      </c>
      <c r="Q41" s="1"/>
      <c r="R41" s="1"/>
      <c r="S41" s="1"/>
      <c r="T41" s="1">
        <v>19</v>
      </c>
      <c r="U41" s="1">
        <v>1</v>
      </c>
      <c r="V41" s="1"/>
      <c r="W41" s="1"/>
      <c r="X41" s="1"/>
      <c r="Y41" s="1">
        <v>52.07</v>
      </c>
      <c r="Z41" s="1">
        <v>1.1499999999999999</v>
      </c>
      <c r="AA41" s="1">
        <v>17.18</v>
      </c>
      <c r="AB41" s="1">
        <v>7.9999479999999998</v>
      </c>
      <c r="AC41" s="1">
        <v>0.16</v>
      </c>
      <c r="AD41" s="1">
        <v>3.7010000000000001</v>
      </c>
      <c r="AE41" s="1">
        <v>6.02</v>
      </c>
      <c r="AF41" s="1">
        <v>5.16</v>
      </c>
      <c r="AG41" s="1">
        <v>2.81</v>
      </c>
      <c r="AH41" s="1">
        <v>0.56999999999999995</v>
      </c>
      <c r="AI41" s="1">
        <v>3.2</v>
      </c>
      <c r="AJ41" s="1">
        <v>1100</v>
      </c>
      <c r="AK41" s="1"/>
      <c r="AL41" s="1"/>
      <c r="AP41" s="5">
        <f t="shared" si="10"/>
        <v>100.13094799999999</v>
      </c>
      <c r="AQ41" s="28">
        <v>4.68</v>
      </c>
      <c r="AR41" s="28">
        <v>2.8</v>
      </c>
      <c r="AS41" s="5">
        <f t="shared" si="11"/>
        <v>7.2000252002520018</v>
      </c>
      <c r="AV41" s="29">
        <v>1</v>
      </c>
      <c r="AW41" s="29">
        <v>2294</v>
      </c>
      <c r="AX41" s="29">
        <v>13</v>
      </c>
      <c r="AZ41" s="29" t="s">
        <v>168</v>
      </c>
      <c r="BC41" s="29">
        <v>19</v>
      </c>
      <c r="BE41" s="29">
        <v>84</v>
      </c>
      <c r="BF41" s="29">
        <v>24</v>
      </c>
      <c r="BG41" s="29">
        <v>19</v>
      </c>
      <c r="BJ41" s="29">
        <v>5</v>
      </c>
      <c r="BL41" s="29" t="s">
        <v>168</v>
      </c>
      <c r="BM41" s="29">
        <v>0</v>
      </c>
      <c r="BN41" s="29">
        <v>10</v>
      </c>
      <c r="BO41" s="29">
        <v>6</v>
      </c>
      <c r="BP41" s="29">
        <v>7</v>
      </c>
      <c r="BQ41" s="29">
        <v>130</v>
      </c>
      <c r="BS41" s="29" t="s">
        <v>168</v>
      </c>
      <c r="BT41" s="29">
        <v>13</v>
      </c>
      <c r="BV41" s="29" t="s">
        <v>168</v>
      </c>
      <c r="BW41" s="29">
        <v>1063</v>
      </c>
      <c r="BX41" s="29">
        <v>1</v>
      </c>
      <c r="BZ41" s="29">
        <v>8</v>
      </c>
      <c r="CA41" s="30" t="s">
        <v>168</v>
      </c>
      <c r="CB41" s="29">
        <v>2</v>
      </c>
      <c r="CC41" s="29">
        <v>180</v>
      </c>
      <c r="CD41" s="29">
        <v>1</v>
      </c>
      <c r="CE41" s="29">
        <v>21</v>
      </c>
      <c r="CF41" s="29">
        <v>172</v>
      </c>
      <c r="CG41" s="29">
        <v>43</v>
      </c>
      <c r="CH41" s="28">
        <v>32.6</v>
      </c>
      <c r="CI41" s="28">
        <v>61.9</v>
      </c>
      <c r="CJ41" s="28">
        <v>7.56</v>
      </c>
      <c r="CK41" s="28">
        <v>30.3</v>
      </c>
      <c r="CL41" s="28">
        <v>6.19</v>
      </c>
      <c r="CM41" s="28">
        <v>1.96</v>
      </c>
      <c r="CN41" s="28">
        <v>5.47</v>
      </c>
      <c r="CO41" s="28">
        <v>0.73</v>
      </c>
      <c r="CP41" s="28">
        <v>4.6399999999999997</v>
      </c>
      <c r="CQ41" s="28">
        <v>0.81</v>
      </c>
      <c r="CR41" s="28">
        <v>2.1800000000000002</v>
      </c>
      <c r="CS41" s="28">
        <v>0.3</v>
      </c>
      <c r="CT41" s="28">
        <v>1.81</v>
      </c>
      <c r="CU41" s="31">
        <v>0.28999999999999998</v>
      </c>
      <c r="CV41" s="28">
        <f t="shared" si="8"/>
        <v>156.74</v>
      </c>
      <c r="CW41" s="5">
        <f t="shared" si="9"/>
        <v>1.0086209353592013</v>
      </c>
    </row>
    <row r="42" spans="1:110" s="5" customFormat="1" ht="15.6" customHeight="1" x14ac:dyDescent="0.25">
      <c r="A42" s="1" t="s">
        <v>182</v>
      </c>
      <c r="B42" s="5" t="s">
        <v>163</v>
      </c>
      <c r="C42" s="5" t="s">
        <v>165</v>
      </c>
      <c r="D42" s="6"/>
      <c r="E42" s="6"/>
      <c r="K42" s="5" t="s">
        <v>166</v>
      </c>
      <c r="L42" s="26" t="s">
        <v>170</v>
      </c>
      <c r="N42" s="4"/>
      <c r="P42" s="1" t="s">
        <v>121</v>
      </c>
      <c r="Q42" s="1"/>
      <c r="R42" s="1"/>
      <c r="S42" s="1"/>
      <c r="T42" s="1">
        <v>19</v>
      </c>
      <c r="U42" s="1">
        <v>1</v>
      </c>
      <c r="V42" s="1"/>
      <c r="W42" s="1"/>
      <c r="X42" s="1"/>
      <c r="Y42" s="1">
        <v>73.69</v>
      </c>
      <c r="Z42" s="1">
        <v>0.02</v>
      </c>
      <c r="AA42" s="1">
        <v>13.84</v>
      </c>
      <c r="AB42" s="1">
        <v>0.79332899999999995</v>
      </c>
      <c r="AC42" s="1">
        <v>0.03</v>
      </c>
      <c r="AD42" s="1">
        <v>0.05</v>
      </c>
      <c r="AE42" s="1">
        <v>0.41</v>
      </c>
      <c r="AF42" s="1">
        <v>4.95</v>
      </c>
      <c r="AG42" s="1">
        <v>4.42</v>
      </c>
      <c r="AH42" s="1" t="s">
        <v>147</v>
      </c>
      <c r="AI42" s="1">
        <v>1.5</v>
      </c>
      <c r="AJ42" s="1">
        <v>2900</v>
      </c>
      <c r="AK42" s="1"/>
      <c r="AL42" s="1"/>
      <c r="AP42" s="5">
        <f t="shared" si="10"/>
        <v>99.993329000000003</v>
      </c>
      <c r="AQ42" s="28">
        <v>0.39</v>
      </c>
      <c r="AR42" s="28">
        <v>0.36</v>
      </c>
      <c r="AS42" s="5">
        <f t="shared" si="11"/>
        <v>0.71400324003240034</v>
      </c>
      <c r="AV42" s="29">
        <v>2</v>
      </c>
      <c r="AW42" s="29">
        <v>9</v>
      </c>
      <c r="AX42" s="29">
        <v>19</v>
      </c>
      <c r="AZ42" s="29">
        <v>1</v>
      </c>
      <c r="BC42" s="29">
        <v>0</v>
      </c>
      <c r="BE42" s="29">
        <v>43</v>
      </c>
      <c r="BF42" s="29">
        <v>1</v>
      </c>
      <c r="BG42" s="29">
        <v>67</v>
      </c>
      <c r="BJ42" s="29">
        <v>77</v>
      </c>
      <c r="BL42" s="29">
        <v>400</v>
      </c>
      <c r="BM42" s="29">
        <v>0</v>
      </c>
      <c r="BN42" s="29">
        <v>368</v>
      </c>
      <c r="BO42" s="29">
        <v>0</v>
      </c>
      <c r="BP42" s="29">
        <v>126</v>
      </c>
      <c r="BQ42" s="29">
        <v>1801</v>
      </c>
      <c r="BS42" s="29">
        <v>1</v>
      </c>
      <c r="BT42" s="29">
        <v>1</v>
      </c>
      <c r="BV42" s="29">
        <v>144</v>
      </c>
      <c r="BW42" s="29">
        <v>41</v>
      </c>
      <c r="BX42" s="29">
        <v>61</v>
      </c>
      <c r="BZ42" s="29">
        <v>161</v>
      </c>
      <c r="CA42" s="30">
        <v>2</v>
      </c>
      <c r="CB42" s="29">
        <v>58</v>
      </c>
      <c r="CC42" s="29" t="s">
        <v>168</v>
      </c>
      <c r="CD42" s="29">
        <v>3</v>
      </c>
      <c r="CE42" s="29">
        <v>101</v>
      </c>
      <c r="CF42" s="29">
        <v>999</v>
      </c>
      <c r="CG42" s="29">
        <v>136</v>
      </c>
      <c r="CH42" s="5">
        <v>6.2</v>
      </c>
      <c r="CI42" s="28">
        <v>25.9</v>
      </c>
      <c r="CJ42" s="28">
        <v>2.96</v>
      </c>
      <c r="CK42" s="28">
        <v>9.9</v>
      </c>
      <c r="CL42" s="28">
        <v>3.81</v>
      </c>
      <c r="CM42" s="28" t="s">
        <v>128</v>
      </c>
      <c r="CN42" s="28">
        <v>4</v>
      </c>
      <c r="CO42" s="28">
        <v>1.89</v>
      </c>
      <c r="CP42" s="28">
        <v>20.27</v>
      </c>
      <c r="CQ42" s="28">
        <v>5.17</v>
      </c>
      <c r="CR42" s="28">
        <v>22.45</v>
      </c>
      <c r="CS42" s="28">
        <v>5.33</v>
      </c>
      <c r="CT42" s="28">
        <v>46.15</v>
      </c>
      <c r="CU42" s="31">
        <v>7.04</v>
      </c>
      <c r="CV42" s="28">
        <f t="shared" si="8"/>
        <v>161.07</v>
      </c>
    </row>
    <row r="43" spans="1:110" s="5" customFormat="1" ht="15.6" customHeight="1" x14ac:dyDescent="0.25">
      <c r="A43" s="1" t="s">
        <v>183</v>
      </c>
      <c r="B43" s="5" t="s">
        <v>163</v>
      </c>
      <c r="C43" s="5" t="s">
        <v>165</v>
      </c>
      <c r="D43" s="6"/>
      <c r="E43" s="6"/>
      <c r="K43" s="5" t="s">
        <v>166</v>
      </c>
      <c r="L43" s="26" t="s">
        <v>170</v>
      </c>
      <c r="N43" s="4"/>
      <c r="P43" s="1" t="s">
        <v>121</v>
      </c>
      <c r="Q43" s="1"/>
      <c r="R43" s="1"/>
      <c r="S43" s="1"/>
      <c r="T43" s="1">
        <v>19</v>
      </c>
      <c r="U43" s="1">
        <v>1</v>
      </c>
      <c r="V43" s="1"/>
      <c r="W43" s="1"/>
      <c r="X43" s="1"/>
      <c r="Y43" s="1">
        <v>73.78</v>
      </c>
      <c r="Z43" s="1">
        <v>0.02</v>
      </c>
      <c r="AA43" s="1">
        <v>13.98</v>
      </c>
      <c r="AB43" s="1">
        <v>0.95110600000000001</v>
      </c>
      <c r="AC43" s="1">
        <v>0.04</v>
      </c>
      <c r="AD43" s="1">
        <v>0.04</v>
      </c>
      <c r="AE43" s="1">
        <v>0.4</v>
      </c>
      <c r="AF43" s="1">
        <v>4.75</v>
      </c>
      <c r="AG43" s="1">
        <v>4.67</v>
      </c>
      <c r="AH43" s="1" t="s">
        <v>147</v>
      </c>
      <c r="AI43" s="1">
        <v>1</v>
      </c>
      <c r="AJ43" s="1">
        <v>3900</v>
      </c>
      <c r="AK43" s="1"/>
      <c r="AL43" s="1"/>
      <c r="AP43" s="5">
        <f t="shared" si="10"/>
        <v>100.02110600000002</v>
      </c>
      <c r="AQ43" s="28">
        <v>0.46</v>
      </c>
      <c r="AR43" s="28">
        <v>0.44</v>
      </c>
      <c r="AS43" s="5">
        <f t="shared" si="11"/>
        <v>0.85600396003960044</v>
      </c>
      <c r="AV43" s="29">
        <v>2</v>
      </c>
      <c r="AW43" s="29">
        <v>7</v>
      </c>
      <c r="AX43" s="29">
        <v>6</v>
      </c>
      <c r="AZ43" s="29">
        <v>0</v>
      </c>
      <c r="BC43" s="29">
        <v>1</v>
      </c>
      <c r="BE43" s="29">
        <v>44</v>
      </c>
      <c r="BF43" s="29">
        <v>0</v>
      </c>
      <c r="BG43" s="29">
        <v>66</v>
      </c>
      <c r="BJ43" s="29">
        <v>80</v>
      </c>
      <c r="BL43" s="29">
        <v>500</v>
      </c>
      <c r="BM43" s="29">
        <v>0</v>
      </c>
      <c r="BN43" s="29">
        <v>378</v>
      </c>
      <c r="BO43" s="29">
        <v>1</v>
      </c>
      <c r="BP43" s="29">
        <v>135</v>
      </c>
      <c r="BQ43" s="29">
        <v>1902</v>
      </c>
      <c r="BS43" s="29">
        <v>1</v>
      </c>
      <c r="BT43" s="29">
        <v>1</v>
      </c>
      <c r="BV43" s="29">
        <v>153</v>
      </c>
      <c r="BW43" s="29">
        <v>34</v>
      </c>
      <c r="BX43" s="29">
        <v>62</v>
      </c>
      <c r="BZ43" s="29">
        <v>162</v>
      </c>
      <c r="CA43" s="30">
        <v>2</v>
      </c>
      <c r="CB43" s="29">
        <v>53</v>
      </c>
      <c r="CC43" s="29" t="s">
        <v>168</v>
      </c>
      <c r="CD43" s="29">
        <v>4</v>
      </c>
      <c r="CE43" s="29">
        <v>106</v>
      </c>
      <c r="CF43" s="29">
        <v>1038</v>
      </c>
      <c r="CG43" s="29">
        <v>139</v>
      </c>
      <c r="CH43" s="28">
        <v>2.2000000000000002</v>
      </c>
      <c r="CI43" s="28">
        <v>15.6</v>
      </c>
      <c r="CJ43" s="28">
        <v>1.56</v>
      </c>
      <c r="CK43" s="28">
        <v>6.3</v>
      </c>
      <c r="CL43" s="28">
        <v>2.86</v>
      </c>
      <c r="CM43" s="28">
        <v>0.05</v>
      </c>
      <c r="CN43" s="28">
        <v>4.18</v>
      </c>
      <c r="CO43" s="28">
        <v>1.81</v>
      </c>
      <c r="CP43" s="28">
        <v>17.670000000000002</v>
      </c>
      <c r="CQ43" s="28">
        <v>5.03</v>
      </c>
      <c r="CR43" s="28">
        <v>24.19</v>
      </c>
      <c r="CS43" s="28">
        <v>5.49</v>
      </c>
      <c r="CT43" s="28">
        <v>48.38</v>
      </c>
      <c r="CU43" s="31">
        <v>7.58</v>
      </c>
      <c r="CV43" s="28">
        <f t="shared" si="8"/>
        <v>142.9</v>
      </c>
      <c r="CW43" s="5">
        <f t="shared" ref="CW43:CW65" si="12">2*(CM43/0.087)/(CL43/0.231+CN43/0.306)</f>
        <v>4.4138920141936926E-2</v>
      </c>
    </row>
    <row r="44" spans="1:110" s="5" customFormat="1" ht="15.6" customHeight="1" x14ac:dyDescent="0.25">
      <c r="A44" s="32" t="s">
        <v>184</v>
      </c>
      <c r="B44" s="5" t="s">
        <v>163</v>
      </c>
      <c r="C44" s="5" t="s">
        <v>165</v>
      </c>
      <c r="D44" s="33"/>
      <c r="E44" s="6"/>
      <c r="G44" s="26"/>
      <c r="H44" s="26"/>
      <c r="I44" s="26"/>
      <c r="K44" s="5" t="s">
        <v>166</v>
      </c>
      <c r="L44" s="26" t="s">
        <v>170</v>
      </c>
      <c r="N44" s="24"/>
      <c r="O44" s="26"/>
      <c r="P44" s="1" t="s">
        <v>121</v>
      </c>
      <c r="Q44" s="1"/>
      <c r="R44" s="1"/>
      <c r="S44" s="1"/>
      <c r="T44" s="1">
        <v>19</v>
      </c>
      <c r="U44" s="1">
        <v>1</v>
      </c>
      <c r="V44" s="1"/>
      <c r="W44" s="1"/>
      <c r="X44" s="1"/>
      <c r="Y44" s="1">
        <v>73.62</v>
      </c>
      <c r="Z44" s="1">
        <v>0.02</v>
      </c>
      <c r="AA44" s="1">
        <v>13.91</v>
      </c>
      <c r="AB44" s="1">
        <v>1.8210979999999999</v>
      </c>
      <c r="AC44" s="1">
        <v>0.05</v>
      </c>
      <c r="AD44" s="1">
        <v>0.1</v>
      </c>
      <c r="AE44" s="1">
        <v>0.04</v>
      </c>
      <c r="AF44" s="1">
        <v>4.83</v>
      </c>
      <c r="AG44" s="1">
        <v>4.2</v>
      </c>
      <c r="AH44" s="1" t="s">
        <v>147</v>
      </c>
      <c r="AI44" s="1">
        <v>1.1000000000000001</v>
      </c>
      <c r="AJ44" s="1">
        <v>2400</v>
      </c>
      <c r="AK44" s="1"/>
      <c r="AL44" s="1"/>
      <c r="AP44" s="5">
        <f t="shared" si="10"/>
        <v>99.931097999999992</v>
      </c>
      <c r="AQ44" s="28">
        <v>1.18</v>
      </c>
      <c r="AR44" s="28">
        <v>0.51</v>
      </c>
      <c r="AS44" s="5">
        <f t="shared" si="11"/>
        <v>1.6390045900459005</v>
      </c>
      <c r="AT44" s="26"/>
      <c r="AU44" s="26"/>
      <c r="AV44" s="30">
        <v>7</v>
      </c>
      <c r="AW44" s="30">
        <v>21</v>
      </c>
      <c r="AX44" s="30">
        <v>17</v>
      </c>
      <c r="AY44" s="26"/>
      <c r="AZ44" s="30">
        <v>1</v>
      </c>
      <c r="BB44" s="26"/>
      <c r="BC44" s="30">
        <v>0</v>
      </c>
      <c r="BD44" s="26"/>
      <c r="BE44" s="30">
        <v>50</v>
      </c>
      <c r="BF44" s="30">
        <v>1</v>
      </c>
      <c r="BG44" s="30">
        <v>71</v>
      </c>
      <c r="BH44" s="26"/>
      <c r="BI44" s="26"/>
      <c r="BJ44" s="29">
        <v>79</v>
      </c>
      <c r="BK44" s="26"/>
      <c r="BL44" s="30">
        <v>500</v>
      </c>
      <c r="BM44" s="30">
        <v>0</v>
      </c>
      <c r="BN44" s="30">
        <v>362</v>
      </c>
      <c r="BO44" s="30">
        <v>1</v>
      </c>
      <c r="BP44" s="30">
        <v>148</v>
      </c>
      <c r="BQ44" s="30">
        <v>1857</v>
      </c>
      <c r="BR44" s="26"/>
      <c r="BS44" s="30">
        <v>2</v>
      </c>
      <c r="BT44" s="30" t="s">
        <v>168</v>
      </c>
      <c r="BU44" s="26"/>
      <c r="BV44" s="30">
        <v>143</v>
      </c>
      <c r="BW44" s="30">
        <v>21</v>
      </c>
      <c r="BX44" s="30">
        <v>59</v>
      </c>
      <c r="BY44" s="26"/>
      <c r="BZ44" s="30">
        <v>165</v>
      </c>
      <c r="CA44" s="30">
        <v>2</v>
      </c>
      <c r="CB44" s="30">
        <v>47</v>
      </c>
      <c r="CC44" s="30">
        <v>10</v>
      </c>
      <c r="CD44" s="30">
        <v>5</v>
      </c>
      <c r="CE44" s="30">
        <v>203</v>
      </c>
      <c r="CF44" s="30">
        <v>1052</v>
      </c>
      <c r="CG44" s="30">
        <v>487</v>
      </c>
      <c r="CH44" s="31">
        <v>7.4</v>
      </c>
      <c r="CI44" s="31">
        <v>29</v>
      </c>
      <c r="CJ44" s="31">
        <v>3.97</v>
      </c>
      <c r="CK44" s="31">
        <v>10.9</v>
      </c>
      <c r="CL44" s="31">
        <v>5.24</v>
      </c>
      <c r="CM44" s="31">
        <v>7.0000000000000007E-2</v>
      </c>
      <c r="CN44" s="31">
        <v>7.55</v>
      </c>
      <c r="CO44" s="31">
        <v>3.03</v>
      </c>
      <c r="CP44" s="31">
        <v>28.38</v>
      </c>
      <c r="CQ44" s="31">
        <v>7.44</v>
      </c>
      <c r="CR44" s="31">
        <v>30.99</v>
      </c>
      <c r="CS44" s="31">
        <v>6.64</v>
      </c>
      <c r="CT44" s="31">
        <v>54.16</v>
      </c>
      <c r="CU44" s="31">
        <v>8.09</v>
      </c>
      <c r="CV44" s="28">
        <f t="shared" si="8"/>
        <v>202.85999999999999</v>
      </c>
      <c r="CW44" s="5">
        <f t="shared" si="12"/>
        <v>3.397996295938048E-2</v>
      </c>
      <c r="CX44" s="26"/>
      <c r="CY44" s="26"/>
      <c r="CZ44" s="26"/>
      <c r="DA44" s="26"/>
      <c r="DB44" s="26"/>
      <c r="DC44" s="26"/>
      <c r="DD44" s="26"/>
      <c r="DE44" s="26"/>
      <c r="DF44" s="26"/>
    </row>
    <row r="45" spans="1:110" s="5" customFormat="1" ht="15.6" customHeight="1" x14ac:dyDescent="0.25">
      <c r="A45" s="32" t="s">
        <v>247</v>
      </c>
      <c r="D45" s="33"/>
      <c r="E45" s="6"/>
      <c r="G45" s="26"/>
      <c r="H45" s="26"/>
      <c r="I45" s="26"/>
      <c r="L45" s="26"/>
      <c r="N45" s="24"/>
      <c r="O45" s="2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Q45" s="28"/>
      <c r="AR45" s="28"/>
      <c r="AT45" s="26"/>
      <c r="AU45" s="26"/>
      <c r="AV45" s="30"/>
      <c r="AW45" s="30"/>
      <c r="AX45" s="30"/>
      <c r="AY45" s="26"/>
      <c r="AZ45" s="30"/>
      <c r="BB45" s="26"/>
      <c r="BC45" s="30"/>
      <c r="BD45" s="26"/>
      <c r="BE45" s="30"/>
      <c r="BF45" s="30"/>
      <c r="BG45" s="30"/>
      <c r="BH45" s="26"/>
      <c r="BI45" s="26"/>
      <c r="BJ45" s="29"/>
      <c r="BK45" s="26"/>
      <c r="BL45" s="30"/>
      <c r="BM45" s="30"/>
      <c r="BN45" s="30"/>
      <c r="BO45" s="30"/>
      <c r="BP45" s="30"/>
      <c r="BQ45" s="30"/>
      <c r="BR45" s="26"/>
      <c r="BS45" s="30"/>
      <c r="BT45" s="30"/>
      <c r="BU45" s="26"/>
      <c r="BV45" s="30"/>
      <c r="BW45" s="30"/>
      <c r="BX45" s="30"/>
      <c r="BY45" s="26"/>
      <c r="BZ45" s="30"/>
      <c r="CA45" s="30"/>
      <c r="CB45" s="30"/>
      <c r="CC45" s="30"/>
      <c r="CD45" s="30"/>
      <c r="CE45" s="30"/>
      <c r="CF45" s="30"/>
      <c r="CG45" s="30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28"/>
      <c r="CX45" s="26"/>
      <c r="CY45" s="26"/>
      <c r="CZ45" s="26"/>
      <c r="DA45" s="26"/>
      <c r="DB45" s="26"/>
      <c r="DC45" s="26"/>
      <c r="DD45" s="26"/>
      <c r="DE45" s="26"/>
      <c r="DF45" s="26"/>
    </row>
    <row r="46" spans="1:110" s="5" customFormat="1" ht="15.6" customHeight="1" x14ac:dyDescent="0.25">
      <c r="A46" s="34" t="s">
        <v>185</v>
      </c>
      <c r="B46" s="5" t="s">
        <v>186</v>
      </c>
      <c r="C46" s="5" t="s">
        <v>187</v>
      </c>
      <c r="D46" s="6">
        <v>44225</v>
      </c>
      <c r="E46" s="6">
        <v>44315</v>
      </c>
      <c r="F46" s="5" t="s">
        <v>188</v>
      </c>
      <c r="G46" s="5">
        <v>33.866453</v>
      </c>
      <c r="H46" s="5">
        <v>-106.176194</v>
      </c>
      <c r="I46" s="5" t="s">
        <v>114</v>
      </c>
      <c r="J46" s="5" t="s">
        <v>134</v>
      </c>
      <c r="K46" s="5" t="s">
        <v>116</v>
      </c>
      <c r="L46" s="26" t="s">
        <v>132</v>
      </c>
      <c r="N46" s="4" t="s">
        <v>119</v>
      </c>
      <c r="O46" s="5" t="s">
        <v>120</v>
      </c>
      <c r="P46" s="1" t="s">
        <v>121</v>
      </c>
      <c r="Q46" s="1"/>
      <c r="R46" s="1"/>
      <c r="S46" s="1"/>
      <c r="T46" s="1">
        <v>14</v>
      </c>
      <c r="U46" s="1">
        <v>6</v>
      </c>
      <c r="V46" s="1"/>
      <c r="W46" s="1"/>
      <c r="X46" s="1"/>
      <c r="Y46" s="1">
        <v>59</v>
      </c>
      <c r="Z46" s="1">
        <v>1.43</v>
      </c>
      <c r="AA46" s="1">
        <v>16.690000000000001</v>
      </c>
      <c r="AB46" s="1">
        <v>6.54</v>
      </c>
      <c r="AC46" s="1">
        <v>0.1</v>
      </c>
      <c r="AD46" s="1">
        <v>2.35</v>
      </c>
      <c r="AE46" s="1">
        <v>2.94</v>
      </c>
      <c r="AF46" s="1">
        <v>7.9</v>
      </c>
      <c r="AG46" s="1">
        <v>1.28</v>
      </c>
      <c r="AH46" s="1">
        <v>0.55000000000000004</v>
      </c>
      <c r="AI46" s="1">
        <v>0.87</v>
      </c>
      <c r="AJ46" s="1">
        <v>910</v>
      </c>
      <c r="AK46" s="1">
        <v>0.01</v>
      </c>
      <c r="AL46" s="1"/>
      <c r="AN46" s="5">
        <v>0.01</v>
      </c>
      <c r="AP46" s="5">
        <f t="shared" si="10"/>
        <v>99.76100000000001</v>
      </c>
      <c r="AQ46" s="5">
        <f t="shared" ref="AQ46:AQ65" si="13">(0.6633*(AA46+AB46)-0.7083*(AA46))</f>
        <v>3.5869319999999991</v>
      </c>
      <c r="AR46" s="5">
        <f t="shared" ref="AR46:AR65" si="14">(AB46-1.1*(AQ46))</f>
        <v>2.5943748000000006</v>
      </c>
      <c r="AS46" s="5">
        <f t="shared" ref="AS46:AS65" si="15">(AB46/1.1)</f>
        <v>5.9454545454545453</v>
      </c>
      <c r="AT46" s="5">
        <v>4</v>
      </c>
      <c r="AU46" s="5" t="s">
        <v>129</v>
      </c>
      <c r="AV46" s="5">
        <v>0.4</v>
      </c>
      <c r="AX46" s="5">
        <v>851</v>
      </c>
      <c r="AZ46" s="5">
        <v>0.3</v>
      </c>
      <c r="BB46" s="5" t="s">
        <v>129</v>
      </c>
      <c r="BC46" s="5">
        <v>6</v>
      </c>
      <c r="BD46" s="5" t="s">
        <v>125</v>
      </c>
      <c r="BE46" s="5">
        <v>7.0000000000000007E-2</v>
      </c>
      <c r="BF46" s="5">
        <v>14</v>
      </c>
      <c r="BG46" s="5">
        <v>22.9</v>
      </c>
      <c r="BH46" s="5" t="s">
        <v>124</v>
      </c>
      <c r="BI46" s="5">
        <v>7.9</v>
      </c>
      <c r="BJ46" s="5">
        <v>7.0000000000000001E-3</v>
      </c>
      <c r="BK46" s="5">
        <v>3.3000000000000002E-2</v>
      </c>
      <c r="BL46" s="5">
        <v>10</v>
      </c>
      <c r="BM46" s="5" t="s">
        <v>123</v>
      </c>
      <c r="BN46" s="5">
        <v>19.8</v>
      </c>
      <c r="BO46" s="5">
        <v>3</v>
      </c>
      <c r="BP46" s="5">
        <v>13</v>
      </c>
      <c r="BQ46" s="5">
        <v>22</v>
      </c>
      <c r="BR46" s="5" t="s">
        <v>189</v>
      </c>
      <c r="BS46" s="5">
        <v>0.05</v>
      </c>
      <c r="BT46" s="5">
        <v>4.3</v>
      </c>
      <c r="BU46" s="5" t="s">
        <v>126</v>
      </c>
      <c r="BV46" s="5">
        <v>1</v>
      </c>
      <c r="BW46" s="5">
        <v>840</v>
      </c>
      <c r="BX46" s="5">
        <v>0.9</v>
      </c>
      <c r="BY46" s="5" t="s">
        <v>147</v>
      </c>
      <c r="BZ46" s="5">
        <v>5.35</v>
      </c>
      <c r="CA46" s="26" t="s">
        <v>128</v>
      </c>
      <c r="CB46" s="5">
        <v>1.61</v>
      </c>
      <c r="CC46" s="5">
        <v>118</v>
      </c>
      <c r="CD46" s="5" t="s">
        <v>123</v>
      </c>
      <c r="CE46" s="5">
        <v>43.8</v>
      </c>
      <c r="CF46" s="5">
        <v>323</v>
      </c>
      <c r="CG46" s="5">
        <v>32</v>
      </c>
      <c r="CH46" s="5">
        <v>34.9</v>
      </c>
      <c r="CI46" s="5">
        <v>74.3</v>
      </c>
      <c r="CJ46" s="5">
        <v>10.3</v>
      </c>
      <c r="CK46" s="5">
        <v>41.7</v>
      </c>
      <c r="CL46" s="5">
        <v>8.8699999999999992</v>
      </c>
      <c r="CM46" s="5">
        <v>2.37</v>
      </c>
      <c r="CN46" s="5">
        <v>8.26</v>
      </c>
      <c r="CO46" s="5">
        <v>1.27</v>
      </c>
      <c r="CP46" s="5">
        <v>7.76</v>
      </c>
      <c r="CQ46" s="5">
        <v>1.59</v>
      </c>
      <c r="CR46" s="5">
        <v>4.3499999999999996</v>
      </c>
      <c r="CS46" s="5">
        <v>0.64</v>
      </c>
      <c r="CT46" s="5">
        <v>4.09</v>
      </c>
      <c r="CU46" s="26">
        <v>0.6</v>
      </c>
      <c r="CV46" s="5">
        <f t="shared" si="8"/>
        <v>200.99999999999997</v>
      </c>
      <c r="CW46" s="5">
        <f t="shared" si="12"/>
        <v>0.83317502960921219</v>
      </c>
    </row>
    <row r="47" spans="1:110" s="5" customFormat="1" ht="15.6" customHeight="1" x14ac:dyDescent="0.25">
      <c r="A47" s="34" t="s">
        <v>190</v>
      </c>
      <c r="B47" s="5" t="s">
        <v>186</v>
      </c>
      <c r="C47" s="5" t="s">
        <v>187</v>
      </c>
      <c r="D47" s="6">
        <v>44225</v>
      </c>
      <c r="E47" s="6">
        <v>44315</v>
      </c>
      <c r="F47" s="5" t="s">
        <v>188</v>
      </c>
      <c r="G47" s="5">
        <v>33.863275999999999</v>
      </c>
      <c r="H47" s="5">
        <v>-106.161232</v>
      </c>
      <c r="I47" s="5" t="s">
        <v>114</v>
      </c>
      <c r="J47" s="5" t="s">
        <v>134</v>
      </c>
      <c r="K47" s="5" t="s">
        <v>116</v>
      </c>
      <c r="L47" s="26" t="s">
        <v>191</v>
      </c>
      <c r="N47" s="4" t="s">
        <v>119</v>
      </c>
      <c r="O47" s="5" t="s">
        <v>120</v>
      </c>
      <c r="P47" s="1" t="s">
        <v>191</v>
      </c>
      <c r="Q47" s="1"/>
      <c r="R47" s="1"/>
      <c r="S47" s="1"/>
      <c r="T47" s="1"/>
      <c r="U47" s="1"/>
      <c r="V47" s="1"/>
      <c r="W47" s="1"/>
      <c r="X47" s="1"/>
      <c r="Y47" s="1">
        <v>4.49</v>
      </c>
      <c r="Z47" s="1">
        <v>0.04</v>
      </c>
      <c r="AA47" s="1">
        <v>0.22</v>
      </c>
      <c r="AB47" s="1">
        <v>67.59</v>
      </c>
      <c r="AC47" s="1">
        <v>0.02</v>
      </c>
      <c r="AD47" s="1">
        <v>1.44</v>
      </c>
      <c r="AE47" s="1">
        <v>9.94</v>
      </c>
      <c r="AF47" s="1">
        <v>0.09</v>
      </c>
      <c r="AG47" s="1">
        <v>0.03</v>
      </c>
      <c r="AH47" s="1">
        <v>0.21</v>
      </c>
      <c r="AI47" s="1">
        <v>4.88</v>
      </c>
      <c r="AJ47" s="1">
        <v>350</v>
      </c>
      <c r="AK47" s="1">
        <v>8.11</v>
      </c>
      <c r="AL47" s="1"/>
      <c r="AN47" s="5">
        <v>0.01</v>
      </c>
      <c r="AP47" s="5">
        <f>SUM(Y47:AI47)+(AJ47*0.0001)+AN47+(AX47*0.0001)</f>
        <v>88.997299999999996</v>
      </c>
      <c r="AQ47" s="5">
        <f t="shared" si="13"/>
        <v>44.822547000000007</v>
      </c>
      <c r="AR47" s="5">
        <f t="shared" si="14"/>
        <v>18.28519829999999</v>
      </c>
      <c r="AS47" s="5">
        <f t="shared" si="15"/>
        <v>61.445454545454545</v>
      </c>
      <c r="AT47" s="5">
        <v>5</v>
      </c>
      <c r="AU47" s="5" t="s">
        <v>129</v>
      </c>
      <c r="AV47" s="5">
        <v>0.9</v>
      </c>
      <c r="AX47" s="5">
        <v>23</v>
      </c>
      <c r="AZ47" s="5">
        <v>0.14000000000000001</v>
      </c>
      <c r="BB47" s="5" t="s">
        <v>129</v>
      </c>
      <c r="BC47" s="5">
        <v>119</v>
      </c>
      <c r="BD47" s="5">
        <v>10</v>
      </c>
      <c r="BE47" s="5">
        <v>0.04</v>
      </c>
      <c r="BF47" s="5">
        <v>272</v>
      </c>
      <c r="BG47" s="5">
        <v>20.7</v>
      </c>
      <c r="BH47" s="5" t="s">
        <v>124</v>
      </c>
      <c r="BI47" s="5">
        <v>0.1</v>
      </c>
      <c r="BJ47" s="5">
        <v>1.6E-2</v>
      </c>
      <c r="BK47" s="5">
        <v>8.0000000000000002E-3</v>
      </c>
      <c r="BL47" s="5" t="s">
        <v>125</v>
      </c>
      <c r="BM47" s="5" t="s">
        <v>123</v>
      </c>
      <c r="BN47" s="5">
        <v>2.5</v>
      </c>
      <c r="BO47" s="5">
        <v>32</v>
      </c>
      <c r="BP47" s="5">
        <v>3</v>
      </c>
      <c r="BQ47" s="5">
        <v>0.3</v>
      </c>
      <c r="BR47" s="5">
        <v>4.0000000000000001E-3</v>
      </c>
      <c r="BS47" s="5">
        <v>0.65</v>
      </c>
      <c r="BT47" s="5">
        <v>0.2</v>
      </c>
      <c r="BU47" s="5">
        <v>4.5</v>
      </c>
      <c r="BV47" s="5">
        <v>1</v>
      </c>
      <c r="BW47" s="5">
        <v>604</v>
      </c>
      <c r="BX47" s="5">
        <v>0.1</v>
      </c>
      <c r="BY47" s="5">
        <v>0.08</v>
      </c>
      <c r="BZ47" s="5">
        <v>1.53</v>
      </c>
      <c r="CA47" s="26" t="s">
        <v>128</v>
      </c>
      <c r="CB47" s="5">
        <v>0.24</v>
      </c>
      <c r="CC47" s="5">
        <v>656</v>
      </c>
      <c r="CD47" s="5" t="s">
        <v>123</v>
      </c>
      <c r="CE47" s="5">
        <v>8.6999999999999993</v>
      </c>
      <c r="CF47" s="5">
        <v>4</v>
      </c>
      <c r="CG47" s="5">
        <v>9</v>
      </c>
      <c r="CH47" s="5">
        <v>25.1</v>
      </c>
      <c r="CI47" s="5">
        <v>46.7</v>
      </c>
      <c r="CJ47" s="5">
        <v>5.21</v>
      </c>
      <c r="CK47" s="5">
        <v>19.899999999999999</v>
      </c>
      <c r="CL47" s="5">
        <v>3.34</v>
      </c>
      <c r="CM47" s="5">
        <v>0.45</v>
      </c>
      <c r="CN47" s="5">
        <v>2.5499999999999998</v>
      </c>
      <c r="CO47" s="5">
        <v>0.33</v>
      </c>
      <c r="CP47" s="5">
        <v>1.65</v>
      </c>
      <c r="CQ47" s="5">
        <v>0.31</v>
      </c>
      <c r="CR47" s="5">
        <v>0.89</v>
      </c>
      <c r="CS47" s="5">
        <v>0.12</v>
      </c>
      <c r="CT47" s="5">
        <v>0.69</v>
      </c>
      <c r="CU47" s="26">
        <v>0.1</v>
      </c>
      <c r="CV47" s="5">
        <f t="shared" si="8"/>
        <v>107.34</v>
      </c>
      <c r="CW47" s="5">
        <f t="shared" si="12"/>
        <v>0.45387562628941946</v>
      </c>
    </row>
    <row r="48" spans="1:110" s="5" customFormat="1" ht="15.6" customHeight="1" x14ac:dyDescent="0.25">
      <c r="A48" s="4" t="s">
        <v>192</v>
      </c>
      <c r="B48" s="5" t="s">
        <v>186</v>
      </c>
      <c r="C48" s="5" t="s">
        <v>112</v>
      </c>
      <c r="D48" s="6">
        <v>39900</v>
      </c>
      <c r="E48" s="6">
        <v>44145</v>
      </c>
      <c r="F48" s="5" t="s">
        <v>193</v>
      </c>
      <c r="G48" s="5">
        <v>33.867496000000003</v>
      </c>
      <c r="H48" s="5">
        <v>-106.177364</v>
      </c>
      <c r="I48" s="5" t="s">
        <v>114</v>
      </c>
      <c r="J48" s="5" t="s">
        <v>134</v>
      </c>
      <c r="K48" s="5" t="s">
        <v>116</v>
      </c>
      <c r="L48" s="5" t="s">
        <v>132</v>
      </c>
      <c r="N48" s="4" t="s">
        <v>119</v>
      </c>
      <c r="O48" s="5" t="s">
        <v>120</v>
      </c>
      <c r="P48" s="1" t="s">
        <v>121</v>
      </c>
      <c r="Q48" s="1"/>
      <c r="R48" s="1"/>
      <c r="S48" s="1"/>
      <c r="T48" s="1">
        <v>14</v>
      </c>
      <c r="U48" s="1">
        <v>6</v>
      </c>
      <c r="V48" s="1"/>
      <c r="W48" s="1"/>
      <c r="X48" s="1"/>
      <c r="Y48" s="1">
        <v>51.2</v>
      </c>
      <c r="Z48" s="1">
        <v>1.57</v>
      </c>
      <c r="AA48" s="1">
        <v>15.7</v>
      </c>
      <c r="AB48" s="1">
        <v>8.1199999999999992</v>
      </c>
      <c r="AC48" s="1">
        <v>0.15</v>
      </c>
      <c r="AD48" s="1">
        <v>3.88</v>
      </c>
      <c r="AE48" s="1">
        <v>5.73</v>
      </c>
      <c r="AF48" s="1">
        <v>3.61</v>
      </c>
      <c r="AG48" s="1">
        <v>4.97</v>
      </c>
      <c r="AH48" s="1">
        <v>0.59</v>
      </c>
      <c r="AI48" s="1">
        <v>4.32</v>
      </c>
      <c r="AJ48" s="1">
        <v>1100</v>
      </c>
      <c r="AK48" s="1" t="s">
        <v>122</v>
      </c>
      <c r="AL48" s="1"/>
      <c r="AP48" s="5">
        <f>SUM(Y48:AI48)+(AJ48*0.0001)</f>
        <v>99.95</v>
      </c>
      <c r="AQ48" s="5">
        <f t="shared" si="13"/>
        <v>4.6794960000000003</v>
      </c>
      <c r="AR48" s="5">
        <f t="shared" si="14"/>
        <v>2.9725543999999982</v>
      </c>
      <c r="AS48" s="5">
        <f t="shared" si="15"/>
        <v>7.3818181818181809</v>
      </c>
      <c r="AT48" s="5">
        <v>3</v>
      </c>
      <c r="AU48" s="5" t="s">
        <v>123</v>
      </c>
      <c r="AV48" s="5" t="s">
        <v>124</v>
      </c>
      <c r="AW48" s="5" t="s">
        <v>125</v>
      </c>
      <c r="AX48" s="5">
        <v>1840</v>
      </c>
      <c r="AY48" s="5" t="s">
        <v>124</v>
      </c>
      <c r="AZ48" s="5">
        <v>0.7</v>
      </c>
      <c r="BB48" s="5" t="s">
        <v>126</v>
      </c>
      <c r="BC48" s="5">
        <v>22.8</v>
      </c>
      <c r="BD48" s="5">
        <v>58</v>
      </c>
      <c r="BE48" s="5">
        <v>0.3</v>
      </c>
      <c r="BF48" s="5">
        <v>32</v>
      </c>
      <c r="BG48" s="5">
        <v>20.100000000000001</v>
      </c>
      <c r="BH48" s="5">
        <v>1</v>
      </c>
      <c r="BI48" s="5">
        <v>5</v>
      </c>
      <c r="BJ48" s="5">
        <v>1.34</v>
      </c>
      <c r="BK48" s="5" t="s">
        <v>126</v>
      </c>
      <c r="BL48" s="5">
        <v>33</v>
      </c>
      <c r="BM48" s="5" t="s">
        <v>127</v>
      </c>
      <c r="BN48" s="5">
        <v>14.8</v>
      </c>
      <c r="BO48" s="5">
        <v>26</v>
      </c>
      <c r="BP48" s="5" t="s">
        <v>124</v>
      </c>
      <c r="BQ48" s="5">
        <v>96.9</v>
      </c>
      <c r="BR48" s="5" t="s">
        <v>128</v>
      </c>
      <c r="BS48" s="5">
        <v>1</v>
      </c>
      <c r="BT48" s="5">
        <v>20</v>
      </c>
      <c r="BU48" s="5" t="s">
        <v>124</v>
      </c>
      <c r="BV48" s="5">
        <v>5</v>
      </c>
      <c r="BW48" s="5">
        <v>454</v>
      </c>
      <c r="BX48" s="5" t="s">
        <v>129</v>
      </c>
      <c r="BY48" s="5" t="s">
        <v>129</v>
      </c>
      <c r="BZ48" s="5">
        <v>4.0999999999999996</v>
      </c>
      <c r="CA48" s="5" t="s">
        <v>129</v>
      </c>
      <c r="CB48" s="5">
        <v>1.52</v>
      </c>
      <c r="CC48" s="5">
        <v>169</v>
      </c>
      <c r="CD48" s="5" t="s">
        <v>123</v>
      </c>
      <c r="CE48" s="5">
        <v>38.299999999999997</v>
      </c>
      <c r="CF48" s="5">
        <v>258</v>
      </c>
      <c r="CG48" s="5">
        <v>34</v>
      </c>
      <c r="CH48" s="5">
        <v>43.8</v>
      </c>
      <c r="CI48" s="5">
        <v>89.7</v>
      </c>
      <c r="CJ48" s="5">
        <v>10.8</v>
      </c>
      <c r="CK48" s="5">
        <v>44.7</v>
      </c>
      <c r="CL48" s="5">
        <v>9</v>
      </c>
      <c r="CM48" s="5">
        <v>2.46</v>
      </c>
      <c r="CN48" s="5">
        <v>8.66</v>
      </c>
      <c r="CO48" s="5">
        <v>1.22</v>
      </c>
      <c r="CP48" s="5">
        <v>6.59</v>
      </c>
      <c r="CQ48" s="5">
        <v>1.34</v>
      </c>
      <c r="CR48" s="5">
        <v>3.55</v>
      </c>
      <c r="CS48" s="5">
        <v>0.49</v>
      </c>
      <c r="CT48" s="5">
        <v>3.2</v>
      </c>
      <c r="CU48" s="5">
        <v>0.47</v>
      </c>
      <c r="CV48" s="5">
        <f t="shared" si="8"/>
        <v>225.98000000000002</v>
      </c>
      <c r="CW48" s="5">
        <f t="shared" si="12"/>
        <v>0.84077164860232156</v>
      </c>
      <c r="CX48" s="5">
        <v>8.1999999999999993</v>
      </c>
      <c r="CY48" s="5">
        <v>4.04</v>
      </c>
      <c r="CZ48" s="5">
        <v>5.51</v>
      </c>
      <c r="DA48" s="5">
        <v>4.0599999999999996</v>
      </c>
      <c r="DB48" s="5">
        <v>2.2000000000000002</v>
      </c>
      <c r="DC48" s="5">
        <v>0.23</v>
      </c>
      <c r="DD48" s="5">
        <v>24</v>
      </c>
      <c r="DE48" s="5">
        <v>0.89</v>
      </c>
      <c r="DF48" s="5">
        <v>1140</v>
      </c>
    </row>
    <row r="49" spans="1:110" s="5" customFormat="1" ht="15.6" customHeight="1" x14ac:dyDescent="0.25">
      <c r="A49" s="4" t="s">
        <v>194</v>
      </c>
      <c r="B49" s="5" t="s">
        <v>186</v>
      </c>
      <c r="C49" s="5" t="s">
        <v>112</v>
      </c>
      <c r="D49" s="6">
        <v>39900</v>
      </c>
      <c r="E49" s="6">
        <v>44145</v>
      </c>
      <c r="F49" s="5" t="s">
        <v>193</v>
      </c>
      <c r="G49" s="5">
        <v>33.865516999999997</v>
      </c>
      <c r="H49" s="5">
        <v>-106.173078</v>
      </c>
      <c r="I49" s="5" t="s">
        <v>114</v>
      </c>
      <c r="J49" s="5" t="s">
        <v>134</v>
      </c>
      <c r="K49" s="5" t="s">
        <v>116</v>
      </c>
      <c r="L49" s="5" t="s">
        <v>132</v>
      </c>
      <c r="N49" s="4" t="s">
        <v>119</v>
      </c>
      <c r="O49" s="5" t="s">
        <v>120</v>
      </c>
      <c r="P49" s="1" t="s">
        <v>121</v>
      </c>
      <c r="Q49" s="1"/>
      <c r="R49" s="1"/>
      <c r="S49" s="1"/>
      <c r="T49" s="1">
        <v>14</v>
      </c>
      <c r="U49" s="1">
        <v>6</v>
      </c>
      <c r="V49" s="1"/>
      <c r="W49" s="1"/>
      <c r="X49" s="1"/>
      <c r="Y49" s="1">
        <v>52.4</v>
      </c>
      <c r="Z49" s="1">
        <v>1.78</v>
      </c>
      <c r="AA49" s="1">
        <v>16</v>
      </c>
      <c r="AB49" s="1">
        <v>6.4</v>
      </c>
      <c r="AC49" s="1">
        <v>0.1</v>
      </c>
      <c r="AD49" s="1">
        <v>3.91</v>
      </c>
      <c r="AE49" s="1">
        <v>8.1300000000000008</v>
      </c>
      <c r="AF49" s="1">
        <v>5.05</v>
      </c>
      <c r="AG49" s="1">
        <v>1.93</v>
      </c>
      <c r="AH49" s="1">
        <v>0.44</v>
      </c>
      <c r="AI49" s="1">
        <v>3.03</v>
      </c>
      <c r="AJ49" s="1">
        <v>500</v>
      </c>
      <c r="AK49" s="1">
        <v>0.1</v>
      </c>
      <c r="AL49" s="1"/>
      <c r="AP49" s="5">
        <f>SUM(Y49:AI49)+(AJ49*0.0001)+AK49+AN49</f>
        <v>99.32</v>
      </c>
      <c r="AQ49" s="5">
        <f t="shared" si="13"/>
        <v>3.5251199999999976</v>
      </c>
      <c r="AR49" s="5">
        <f t="shared" si="14"/>
        <v>2.5223680000000028</v>
      </c>
      <c r="AS49" s="5">
        <f t="shared" si="15"/>
        <v>5.8181818181818183</v>
      </c>
      <c r="AT49" s="5">
        <v>4</v>
      </c>
      <c r="AU49" s="5" t="s">
        <v>123</v>
      </c>
      <c r="AV49" s="5" t="s">
        <v>124</v>
      </c>
      <c r="AW49" s="5">
        <v>10</v>
      </c>
      <c r="AX49" s="5">
        <v>844</v>
      </c>
      <c r="AY49" s="5" t="s">
        <v>124</v>
      </c>
      <c r="AZ49" s="5" t="s">
        <v>122</v>
      </c>
      <c r="BB49" s="5" t="s">
        <v>126</v>
      </c>
      <c r="BC49" s="5">
        <v>13.6</v>
      </c>
      <c r="BD49" s="5" t="s">
        <v>125</v>
      </c>
      <c r="BE49" s="5">
        <v>0.4</v>
      </c>
      <c r="BF49" s="5">
        <v>47</v>
      </c>
      <c r="BG49" s="5">
        <v>19.100000000000001</v>
      </c>
      <c r="BH49" s="5" t="s">
        <v>123</v>
      </c>
      <c r="BI49" s="5">
        <v>6</v>
      </c>
      <c r="BJ49" s="5">
        <v>0.86</v>
      </c>
      <c r="BK49" s="5" t="s">
        <v>126</v>
      </c>
      <c r="BL49" s="5">
        <v>22</v>
      </c>
      <c r="BM49" s="5" t="s">
        <v>127</v>
      </c>
      <c r="BN49" s="5">
        <v>12</v>
      </c>
      <c r="BO49" s="5">
        <v>8</v>
      </c>
      <c r="BP49" s="5" t="s">
        <v>124</v>
      </c>
      <c r="BQ49" s="5">
        <v>43</v>
      </c>
      <c r="BR49" s="5" t="s">
        <v>128</v>
      </c>
      <c r="BS49" s="5" t="s">
        <v>122</v>
      </c>
      <c r="BT49" s="5">
        <v>23</v>
      </c>
      <c r="BU49" s="5" t="s">
        <v>124</v>
      </c>
      <c r="BV49" s="5">
        <v>1</v>
      </c>
      <c r="BW49" s="5">
        <v>766</v>
      </c>
      <c r="BX49" s="5">
        <v>0.7</v>
      </c>
      <c r="BY49" s="5" t="s">
        <v>129</v>
      </c>
      <c r="BZ49" s="5">
        <v>6.9</v>
      </c>
      <c r="CA49" s="5" t="s">
        <v>129</v>
      </c>
      <c r="CB49" s="5">
        <v>1.35</v>
      </c>
      <c r="CC49" s="5">
        <v>167</v>
      </c>
      <c r="CD49" s="5" t="s">
        <v>123</v>
      </c>
      <c r="CE49" s="5">
        <v>26.8</v>
      </c>
      <c r="CF49" s="5">
        <v>219</v>
      </c>
      <c r="CG49" s="5">
        <v>81</v>
      </c>
      <c r="CH49" s="5">
        <v>20.7</v>
      </c>
      <c r="CI49" s="5">
        <v>41.9</v>
      </c>
      <c r="CJ49" s="5">
        <v>5.0999999999999996</v>
      </c>
      <c r="CK49" s="5">
        <v>21.4</v>
      </c>
      <c r="CL49" s="5">
        <v>4.5</v>
      </c>
      <c r="CM49" s="5">
        <v>1.59</v>
      </c>
      <c r="CN49" s="5">
        <v>4.57</v>
      </c>
      <c r="CO49" s="5">
        <v>0.7</v>
      </c>
      <c r="CP49" s="5">
        <v>4.21</v>
      </c>
      <c r="CQ49" s="5">
        <v>0.86</v>
      </c>
      <c r="CR49" s="5">
        <v>2.42</v>
      </c>
      <c r="CS49" s="5">
        <v>0.34</v>
      </c>
      <c r="CT49" s="5">
        <v>2.2000000000000002</v>
      </c>
      <c r="CU49" s="5">
        <v>0.34</v>
      </c>
      <c r="CV49" s="5">
        <f t="shared" si="8"/>
        <v>110.83</v>
      </c>
      <c r="CW49" s="5">
        <f t="shared" si="12"/>
        <v>1.0620820630886201</v>
      </c>
      <c r="CX49" s="5">
        <v>8.33</v>
      </c>
      <c r="CY49" s="5">
        <v>5.57</v>
      </c>
      <c r="CZ49" s="5">
        <v>4.3</v>
      </c>
      <c r="DA49" s="5">
        <v>1.54</v>
      </c>
      <c r="DB49" s="5">
        <v>2.25</v>
      </c>
      <c r="DC49" s="5">
        <v>0.15</v>
      </c>
      <c r="DD49" s="5">
        <v>24.4</v>
      </c>
      <c r="DE49" s="5">
        <v>1</v>
      </c>
      <c r="DF49" s="5">
        <v>811</v>
      </c>
    </row>
    <row r="50" spans="1:110" s="5" customFormat="1" ht="15.6" customHeight="1" x14ac:dyDescent="0.25">
      <c r="A50" s="4" t="s">
        <v>195</v>
      </c>
      <c r="B50" s="5" t="s">
        <v>186</v>
      </c>
      <c r="C50" s="5" t="s">
        <v>112</v>
      </c>
      <c r="D50" s="6">
        <v>39900</v>
      </c>
      <c r="E50" s="6">
        <v>44145</v>
      </c>
      <c r="F50" s="5" t="s">
        <v>193</v>
      </c>
      <c r="G50" s="5">
        <v>33.86589</v>
      </c>
      <c r="H50" s="5">
        <v>-106.17301</v>
      </c>
      <c r="I50" s="5" t="s">
        <v>114</v>
      </c>
      <c r="J50" s="5" t="s">
        <v>134</v>
      </c>
      <c r="K50" s="5" t="s">
        <v>116</v>
      </c>
      <c r="L50" s="5" t="s">
        <v>132</v>
      </c>
      <c r="N50" s="4" t="s">
        <v>119</v>
      </c>
      <c r="O50" s="5" t="s">
        <v>120</v>
      </c>
      <c r="P50" s="1" t="s">
        <v>121</v>
      </c>
      <c r="Q50" s="1"/>
      <c r="R50" s="1"/>
      <c r="S50" s="1"/>
      <c r="T50" s="1">
        <v>14</v>
      </c>
      <c r="U50" s="1">
        <v>6</v>
      </c>
      <c r="V50" s="1"/>
      <c r="W50" s="1"/>
      <c r="X50" s="1"/>
      <c r="Y50" s="1">
        <v>53.400000000000006</v>
      </c>
      <c r="Z50" s="1">
        <v>1.71</v>
      </c>
      <c r="AA50" s="1">
        <v>16.5</v>
      </c>
      <c r="AB50" s="1">
        <v>6.54</v>
      </c>
      <c r="AC50" s="1">
        <v>0.09</v>
      </c>
      <c r="AD50" s="1">
        <v>4.8100000000000005</v>
      </c>
      <c r="AE50" s="1">
        <v>7.99</v>
      </c>
      <c r="AF50" s="1">
        <v>5.5600000000000005</v>
      </c>
      <c r="AG50" s="1">
        <v>0.92999999999999994</v>
      </c>
      <c r="AH50" s="1">
        <v>0.61499999999999999</v>
      </c>
      <c r="AI50" s="1">
        <v>2.1150000000000002</v>
      </c>
      <c r="AJ50" s="1">
        <v>950</v>
      </c>
      <c r="AK50" s="1" t="s">
        <v>122</v>
      </c>
      <c r="AL50" s="1"/>
      <c r="AP50" s="5">
        <f>SUM(Y50:AI50)+(AJ50*0.0001)</f>
        <v>100.35500000000002</v>
      </c>
      <c r="AQ50" s="5">
        <f t="shared" si="13"/>
        <v>3.5954819999999987</v>
      </c>
      <c r="AR50" s="5">
        <f t="shared" si="14"/>
        <v>2.584969800000001</v>
      </c>
      <c r="AS50" s="5">
        <f t="shared" si="15"/>
        <v>5.9454545454545453</v>
      </c>
      <c r="AT50" s="5">
        <v>3</v>
      </c>
      <c r="AU50" s="5" t="s">
        <v>123</v>
      </c>
      <c r="AV50" s="5" t="s">
        <v>124</v>
      </c>
      <c r="AW50" s="5" t="s">
        <v>125</v>
      </c>
      <c r="AX50" s="5">
        <v>1030</v>
      </c>
      <c r="AY50" s="5" t="s">
        <v>124</v>
      </c>
      <c r="AZ50" s="5" t="s">
        <v>122</v>
      </c>
      <c r="BB50" s="5" t="s">
        <v>126</v>
      </c>
      <c r="BC50" s="5">
        <v>13.2</v>
      </c>
      <c r="BD50" s="5">
        <v>61</v>
      </c>
      <c r="BE50" s="5">
        <v>0.2</v>
      </c>
      <c r="BF50" s="5" t="s">
        <v>124</v>
      </c>
      <c r="BG50" s="5">
        <v>21.25</v>
      </c>
      <c r="BH50" s="5">
        <v>1</v>
      </c>
      <c r="BI50" s="5">
        <v>6</v>
      </c>
      <c r="BJ50" s="5">
        <v>1.3250000000000002</v>
      </c>
      <c r="BK50" s="5" t="s">
        <v>126</v>
      </c>
      <c r="BL50" s="5">
        <v>19</v>
      </c>
      <c r="BM50" s="5" t="s">
        <v>127</v>
      </c>
      <c r="BN50" s="5">
        <v>12.55</v>
      </c>
      <c r="BO50" s="5">
        <v>22</v>
      </c>
      <c r="BP50" s="5">
        <v>5</v>
      </c>
      <c r="BQ50" s="5">
        <v>30.7</v>
      </c>
      <c r="BR50" s="5" t="s">
        <v>128</v>
      </c>
      <c r="BS50" s="5" t="s">
        <v>122</v>
      </c>
      <c r="BT50" s="5">
        <v>22</v>
      </c>
      <c r="BU50" s="5" t="s">
        <v>124</v>
      </c>
      <c r="BV50" s="5">
        <v>1</v>
      </c>
      <c r="BW50" s="5">
        <v>765.5</v>
      </c>
      <c r="BX50" s="5">
        <v>1</v>
      </c>
      <c r="BY50" s="5" t="s">
        <v>129</v>
      </c>
      <c r="BZ50" s="5">
        <v>5.5</v>
      </c>
      <c r="CA50" s="5" t="s">
        <v>129</v>
      </c>
      <c r="CB50" s="5">
        <v>0.67500000000000004</v>
      </c>
      <c r="CC50" s="5">
        <v>191</v>
      </c>
      <c r="CD50" s="5" t="s">
        <v>123</v>
      </c>
      <c r="CE50" s="5">
        <v>33.549999999999997</v>
      </c>
      <c r="CF50" s="5">
        <v>254</v>
      </c>
      <c r="CG50" s="5">
        <v>46</v>
      </c>
      <c r="CH50" s="5">
        <v>39.799999999999997</v>
      </c>
      <c r="CI50" s="5">
        <v>85.9</v>
      </c>
      <c r="CJ50" s="5">
        <v>10.899999999999999</v>
      </c>
      <c r="CK50" s="5">
        <v>46.2</v>
      </c>
      <c r="CL50" s="5">
        <v>9.35</v>
      </c>
      <c r="CM50" s="5">
        <v>2.2749999999999999</v>
      </c>
      <c r="CN50" s="5">
        <v>8.6999999999999993</v>
      </c>
      <c r="CO50" s="5">
        <v>1.2549999999999999</v>
      </c>
      <c r="CP50" s="5">
        <v>6.8</v>
      </c>
      <c r="CQ50" s="5">
        <v>1.325</v>
      </c>
      <c r="CR50" s="5">
        <v>3.5150000000000001</v>
      </c>
      <c r="CS50" s="5">
        <v>0.49</v>
      </c>
      <c r="CT50" s="5">
        <v>3.1500000000000004</v>
      </c>
      <c r="CU50" s="5">
        <v>0.45499999999999996</v>
      </c>
      <c r="CV50" s="5">
        <f t="shared" si="8"/>
        <v>220.11500000000001</v>
      </c>
      <c r="CW50" s="5">
        <f t="shared" si="12"/>
        <v>0.75897112419400059</v>
      </c>
      <c r="CX50" s="5">
        <v>8.4750000000000014</v>
      </c>
      <c r="CY50" s="5">
        <v>5.4649999999999999</v>
      </c>
      <c r="CZ50" s="5">
        <v>4.3849999999999998</v>
      </c>
      <c r="DA50" s="5">
        <v>0.74</v>
      </c>
      <c r="DB50" s="5">
        <v>2.7800000000000002</v>
      </c>
      <c r="DC50" s="5">
        <v>0.24</v>
      </c>
      <c r="DD50" s="5">
        <v>24.7</v>
      </c>
      <c r="DE50" s="5">
        <v>0.95499999999999996</v>
      </c>
      <c r="DF50" s="5">
        <v>670.5</v>
      </c>
    </row>
    <row r="51" spans="1:110" s="5" customFormat="1" ht="15.6" customHeight="1" x14ac:dyDescent="0.25">
      <c r="A51" s="4" t="s">
        <v>248</v>
      </c>
      <c r="D51" s="6"/>
      <c r="E51" s="6"/>
      <c r="N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110" s="5" customFormat="1" ht="15.6" customHeight="1" x14ac:dyDescent="0.25">
      <c r="A52" s="4" t="s">
        <v>196</v>
      </c>
      <c r="B52" s="5" t="s">
        <v>111</v>
      </c>
      <c r="C52" s="5" t="s">
        <v>112</v>
      </c>
      <c r="D52" s="6">
        <v>40909</v>
      </c>
      <c r="E52" s="6">
        <v>44145</v>
      </c>
      <c r="F52" s="5" t="s">
        <v>193</v>
      </c>
      <c r="G52" s="5">
        <v>33.887461999999999</v>
      </c>
      <c r="H52" s="5">
        <v>-106.37110699999999</v>
      </c>
      <c r="I52" s="5" t="s">
        <v>114</v>
      </c>
      <c r="J52" s="5" t="s">
        <v>134</v>
      </c>
      <c r="K52" s="5" t="s">
        <v>116</v>
      </c>
      <c r="L52" s="5" t="s">
        <v>132</v>
      </c>
      <c r="N52" s="4" t="s">
        <v>119</v>
      </c>
      <c r="O52" s="5" t="s">
        <v>120</v>
      </c>
      <c r="P52" s="1" t="s">
        <v>121</v>
      </c>
      <c r="Q52" s="1"/>
      <c r="R52" s="1"/>
      <c r="S52" s="1"/>
      <c r="T52" s="1">
        <v>14</v>
      </c>
      <c r="U52" s="1">
        <v>6</v>
      </c>
      <c r="V52" s="1"/>
      <c r="W52" s="1"/>
      <c r="X52" s="1"/>
      <c r="Y52" s="1">
        <v>51.8</v>
      </c>
      <c r="Z52" s="1">
        <v>1.53</v>
      </c>
      <c r="AA52" s="1">
        <v>16.5</v>
      </c>
      <c r="AB52" s="1">
        <v>9.8800000000000008</v>
      </c>
      <c r="AC52" s="1">
        <v>0.11</v>
      </c>
      <c r="AD52" s="1">
        <v>4.57</v>
      </c>
      <c r="AE52" s="1">
        <v>5.45</v>
      </c>
      <c r="AF52" s="1">
        <v>6.82</v>
      </c>
      <c r="AG52" s="1">
        <v>0.11</v>
      </c>
      <c r="AH52" s="1">
        <v>0.43</v>
      </c>
      <c r="AI52" s="1">
        <v>2.78</v>
      </c>
      <c r="AJ52" s="1">
        <v>900</v>
      </c>
      <c r="AK52" s="1" t="s">
        <v>122</v>
      </c>
      <c r="AL52" s="1"/>
      <c r="AP52" s="5">
        <f>SUM(Y52:AI52)+(AJ52*0.0001)</f>
        <v>100.07000000000001</v>
      </c>
      <c r="AQ52" s="5">
        <f t="shared" si="13"/>
        <v>5.810903999999999</v>
      </c>
      <c r="AR52" s="5">
        <f t="shared" si="14"/>
        <v>3.488005600000001</v>
      </c>
      <c r="AS52" s="5">
        <f t="shared" si="15"/>
        <v>8.9818181818181824</v>
      </c>
      <c r="AT52" s="5">
        <v>3</v>
      </c>
      <c r="AU52" s="5" t="s">
        <v>123</v>
      </c>
      <c r="AV52" s="5" t="s">
        <v>124</v>
      </c>
      <c r="AW52" s="5">
        <v>15</v>
      </c>
      <c r="AX52" s="5">
        <v>48.4</v>
      </c>
      <c r="AY52" s="5" t="s">
        <v>124</v>
      </c>
      <c r="AZ52" s="5" t="s">
        <v>122</v>
      </c>
      <c r="BB52" s="5">
        <v>0.2</v>
      </c>
      <c r="BC52" s="5">
        <v>28.4</v>
      </c>
      <c r="BD52" s="5" t="s">
        <v>125</v>
      </c>
      <c r="BE52" s="5">
        <v>0.1</v>
      </c>
      <c r="BF52" s="5">
        <v>23</v>
      </c>
      <c r="BG52" s="5">
        <v>21.8</v>
      </c>
      <c r="BH52" s="5">
        <v>2</v>
      </c>
      <c r="BI52" s="5">
        <v>5</v>
      </c>
      <c r="BJ52" s="5">
        <v>1.29</v>
      </c>
      <c r="BK52" s="5" t="s">
        <v>126</v>
      </c>
      <c r="BL52" s="5">
        <v>32</v>
      </c>
      <c r="BM52" s="5" t="s">
        <v>127</v>
      </c>
      <c r="BN52" s="5">
        <v>11.2</v>
      </c>
      <c r="BO52" s="5">
        <v>9</v>
      </c>
      <c r="BP52" s="5">
        <v>29</v>
      </c>
      <c r="BQ52" s="5">
        <v>2.7</v>
      </c>
      <c r="BR52" s="5" t="s">
        <v>128</v>
      </c>
      <c r="BS52" s="5">
        <v>0.4</v>
      </c>
      <c r="BT52" s="5">
        <v>25</v>
      </c>
      <c r="BU52" s="5" t="s">
        <v>124</v>
      </c>
      <c r="BV52" s="5">
        <v>246</v>
      </c>
      <c r="BW52" s="5">
        <v>216</v>
      </c>
      <c r="BX52" s="5" t="s">
        <v>129</v>
      </c>
      <c r="BY52" s="5" t="s">
        <v>129</v>
      </c>
      <c r="BZ52" s="5">
        <v>4.7</v>
      </c>
      <c r="CA52" s="5" t="s">
        <v>129</v>
      </c>
      <c r="CB52" s="5">
        <v>1.57</v>
      </c>
      <c r="CC52" s="5">
        <v>219</v>
      </c>
      <c r="CD52" s="5" t="s">
        <v>123</v>
      </c>
      <c r="CE52" s="5">
        <v>35.6</v>
      </c>
      <c r="CF52" s="5">
        <v>248</v>
      </c>
      <c r="CG52" s="5">
        <v>119</v>
      </c>
      <c r="CH52" s="5">
        <v>42.8</v>
      </c>
      <c r="CI52" s="5">
        <v>89.5</v>
      </c>
      <c r="CJ52" s="5">
        <v>10.8</v>
      </c>
      <c r="CK52" s="5">
        <v>44.7</v>
      </c>
      <c r="CL52" s="5">
        <v>8.6999999999999993</v>
      </c>
      <c r="CM52" s="5">
        <v>2.41</v>
      </c>
      <c r="CN52" s="5">
        <v>8.0500000000000007</v>
      </c>
      <c r="CO52" s="5">
        <v>1.2</v>
      </c>
      <c r="CP52" s="5">
        <v>6.69</v>
      </c>
      <c r="CQ52" s="5">
        <v>1.29</v>
      </c>
      <c r="CR52" s="5">
        <v>3.57</v>
      </c>
      <c r="CS52" s="5">
        <v>0.49</v>
      </c>
      <c r="CT52" s="5">
        <v>3.2</v>
      </c>
      <c r="CU52" s="5">
        <v>0.49</v>
      </c>
      <c r="CV52" s="5">
        <f t="shared" si="8"/>
        <v>223.89</v>
      </c>
      <c r="CW52" s="5">
        <f t="shared" si="12"/>
        <v>0.8660732894458395</v>
      </c>
      <c r="CX52" s="5">
        <v>8.5299999999999994</v>
      </c>
      <c r="CY52" s="5">
        <v>3.77</v>
      </c>
      <c r="CZ52" s="5">
        <v>6.66</v>
      </c>
      <c r="DA52" s="5">
        <v>0.08</v>
      </c>
      <c r="DB52" s="5">
        <v>2.66</v>
      </c>
      <c r="DC52" s="5">
        <v>0.17</v>
      </c>
      <c r="DD52" s="5">
        <v>24.4</v>
      </c>
      <c r="DE52" s="5">
        <v>0.87</v>
      </c>
      <c r="DF52" s="5">
        <v>873</v>
      </c>
    </row>
    <row r="53" spans="1:110" s="5" customFormat="1" ht="15.6" customHeight="1" x14ac:dyDescent="0.25">
      <c r="A53" s="4" t="s">
        <v>197</v>
      </c>
      <c r="B53" s="5" t="s">
        <v>111</v>
      </c>
      <c r="C53" s="5" t="s">
        <v>112</v>
      </c>
      <c r="D53" s="6">
        <v>40909</v>
      </c>
      <c r="E53" s="6">
        <v>44145</v>
      </c>
      <c r="F53" s="5" t="s">
        <v>193</v>
      </c>
      <c r="G53" s="5">
        <v>33.882989999999999</v>
      </c>
      <c r="H53" s="5">
        <v>-106.28476999999999</v>
      </c>
      <c r="I53" s="5" t="s">
        <v>114</v>
      </c>
      <c r="J53" s="5" t="s">
        <v>134</v>
      </c>
      <c r="K53" s="5" t="s">
        <v>116</v>
      </c>
      <c r="L53" s="5" t="s">
        <v>132</v>
      </c>
      <c r="N53" s="4" t="s">
        <v>119</v>
      </c>
      <c r="O53" s="5" t="s">
        <v>120</v>
      </c>
      <c r="P53" s="1" t="s">
        <v>121</v>
      </c>
      <c r="Q53" s="1"/>
      <c r="R53" s="1"/>
      <c r="S53" s="1"/>
      <c r="T53" s="1">
        <v>14</v>
      </c>
      <c r="U53" s="1">
        <v>6</v>
      </c>
      <c r="V53" s="1"/>
      <c r="W53" s="1"/>
      <c r="X53" s="1"/>
      <c r="Y53" s="1">
        <v>56.5</v>
      </c>
      <c r="Z53" s="1">
        <v>1.49</v>
      </c>
      <c r="AA53" s="1">
        <v>17.2</v>
      </c>
      <c r="AB53" s="1">
        <v>6.91</v>
      </c>
      <c r="AC53" s="1">
        <v>0.1</v>
      </c>
      <c r="AD53" s="1">
        <v>2.71</v>
      </c>
      <c r="AE53" s="1">
        <v>3.45</v>
      </c>
      <c r="AF53" s="1">
        <v>6.06</v>
      </c>
      <c r="AG53" s="1">
        <v>3.92</v>
      </c>
      <c r="AH53" s="1">
        <v>0.6</v>
      </c>
      <c r="AI53" s="1">
        <v>0.95</v>
      </c>
      <c r="AJ53" s="1">
        <v>1100</v>
      </c>
      <c r="AK53" s="1" t="s">
        <v>122</v>
      </c>
      <c r="AL53" s="1"/>
      <c r="AP53" s="5">
        <f>SUM(Y53:AI53)+(AJ53*0.0001)</f>
        <v>99.999999999999986</v>
      </c>
      <c r="AQ53" s="5">
        <f t="shared" si="13"/>
        <v>3.8094029999999997</v>
      </c>
      <c r="AR53" s="5">
        <f t="shared" si="14"/>
        <v>2.7196566999999998</v>
      </c>
      <c r="AS53" s="5">
        <f t="shared" si="15"/>
        <v>6.2818181818181813</v>
      </c>
      <c r="AT53" s="5">
        <v>4</v>
      </c>
      <c r="AU53" s="5" t="s">
        <v>123</v>
      </c>
      <c r="AV53" s="5" t="s">
        <v>124</v>
      </c>
      <c r="AW53" s="5">
        <v>16</v>
      </c>
      <c r="AX53" s="5">
        <v>1160</v>
      </c>
      <c r="AY53" s="5" t="s">
        <v>124</v>
      </c>
      <c r="AZ53" s="5" t="s">
        <v>122</v>
      </c>
      <c r="BB53" s="5" t="s">
        <v>126</v>
      </c>
      <c r="BC53" s="5">
        <v>13.4</v>
      </c>
      <c r="BD53" s="5" t="s">
        <v>125</v>
      </c>
      <c r="BE53" s="5">
        <v>0.1</v>
      </c>
      <c r="BF53" s="5">
        <v>31</v>
      </c>
      <c r="BG53" s="5">
        <v>23.9</v>
      </c>
      <c r="BH53" s="5">
        <v>2</v>
      </c>
      <c r="BI53" s="5">
        <v>7</v>
      </c>
      <c r="BJ53" s="5">
        <v>1.74</v>
      </c>
      <c r="BK53" s="5" t="s">
        <v>126</v>
      </c>
      <c r="BL53" s="5" t="s">
        <v>125</v>
      </c>
      <c r="BM53" s="5" t="s">
        <v>127</v>
      </c>
      <c r="BN53" s="5">
        <v>18.399999999999999</v>
      </c>
      <c r="BO53" s="5" t="s">
        <v>124</v>
      </c>
      <c r="BP53" s="5">
        <v>7</v>
      </c>
      <c r="BQ53" s="5">
        <v>67.8</v>
      </c>
      <c r="BR53" s="5" t="s">
        <v>128</v>
      </c>
      <c r="BS53" s="5" t="s">
        <v>122</v>
      </c>
      <c r="BT53" s="5">
        <v>14</v>
      </c>
      <c r="BU53" s="5" t="s">
        <v>124</v>
      </c>
      <c r="BV53" s="5">
        <v>4</v>
      </c>
      <c r="BW53" s="5">
        <v>783</v>
      </c>
      <c r="BX53" s="5">
        <v>0.5</v>
      </c>
      <c r="BY53" s="5" t="s">
        <v>129</v>
      </c>
      <c r="BZ53" s="5">
        <v>6.4</v>
      </c>
      <c r="CA53" s="5" t="s">
        <v>129</v>
      </c>
      <c r="CB53" s="5">
        <v>1.64</v>
      </c>
      <c r="CC53" s="5">
        <v>109</v>
      </c>
      <c r="CD53" s="5" t="s">
        <v>123</v>
      </c>
      <c r="CE53" s="5">
        <v>44.9</v>
      </c>
      <c r="CF53" s="5">
        <v>347</v>
      </c>
      <c r="CG53" s="5">
        <v>48</v>
      </c>
      <c r="CH53" s="5">
        <v>64.900000000000006</v>
      </c>
      <c r="CI53" s="5">
        <v>131</v>
      </c>
      <c r="CJ53" s="5">
        <v>15.6</v>
      </c>
      <c r="CK53" s="5">
        <v>63</v>
      </c>
      <c r="CL53" s="5">
        <v>11.9</v>
      </c>
      <c r="CM53" s="5">
        <v>3.1</v>
      </c>
      <c r="CN53" s="5">
        <v>11.1</v>
      </c>
      <c r="CO53" s="5">
        <v>1.66</v>
      </c>
      <c r="CP53" s="5">
        <v>9</v>
      </c>
      <c r="CQ53" s="5">
        <v>1.74</v>
      </c>
      <c r="CR53" s="5">
        <v>5.09</v>
      </c>
      <c r="CS53" s="5">
        <v>0.7</v>
      </c>
      <c r="CT53" s="5">
        <v>4.5</v>
      </c>
      <c r="CU53" s="5">
        <v>0.69</v>
      </c>
      <c r="CV53" s="5">
        <f t="shared" si="8"/>
        <v>323.98</v>
      </c>
      <c r="CW53" s="5">
        <f t="shared" si="12"/>
        <v>0.81176264659548414</v>
      </c>
      <c r="CX53" s="5">
        <v>8.84</v>
      </c>
      <c r="CY53" s="5">
        <v>2.39</v>
      </c>
      <c r="CZ53" s="5">
        <v>4.66</v>
      </c>
      <c r="DA53" s="5">
        <v>3.14</v>
      </c>
      <c r="DB53" s="5">
        <v>1.56</v>
      </c>
      <c r="DC53" s="5">
        <v>0.24</v>
      </c>
      <c r="DD53" s="5">
        <v>26.4</v>
      </c>
      <c r="DE53" s="5">
        <v>0.85</v>
      </c>
      <c r="DF53" s="5">
        <v>705</v>
      </c>
    </row>
    <row r="54" spans="1:110" s="5" customFormat="1" ht="15.6" customHeight="1" x14ac:dyDescent="0.25">
      <c r="A54" s="4" t="s">
        <v>198</v>
      </c>
      <c r="B54" s="5" t="s">
        <v>199</v>
      </c>
      <c r="C54" s="5" t="s">
        <v>112</v>
      </c>
      <c r="D54" s="6">
        <v>40909</v>
      </c>
      <c r="E54" s="6">
        <v>44090</v>
      </c>
      <c r="F54" s="5" t="s">
        <v>200</v>
      </c>
      <c r="G54" s="5">
        <v>34.219324</v>
      </c>
      <c r="H54" s="5">
        <v>-106.548709</v>
      </c>
      <c r="I54" s="5" t="s">
        <v>114</v>
      </c>
      <c r="J54" s="5" t="s">
        <v>134</v>
      </c>
      <c r="K54" s="5" t="s">
        <v>116</v>
      </c>
      <c r="L54" s="5" t="s">
        <v>132</v>
      </c>
      <c r="N54" s="4" t="s">
        <v>120</v>
      </c>
      <c r="O54" s="5" t="s">
        <v>120</v>
      </c>
      <c r="P54" s="1" t="s">
        <v>121</v>
      </c>
      <c r="Q54" s="1">
        <v>0</v>
      </c>
      <c r="R54" s="1"/>
      <c r="S54" s="1"/>
      <c r="T54" s="1">
        <v>14</v>
      </c>
      <c r="U54" s="1">
        <v>6</v>
      </c>
      <c r="V54" s="1"/>
      <c r="W54" s="1"/>
      <c r="X54" s="1"/>
      <c r="Y54" s="1">
        <v>50.6</v>
      </c>
      <c r="Z54" s="1">
        <v>1.52</v>
      </c>
      <c r="AA54" s="1">
        <v>16</v>
      </c>
      <c r="AB54" s="1">
        <v>9.3000000000000007</v>
      </c>
      <c r="AC54" s="1">
        <v>0.11</v>
      </c>
      <c r="AD54" s="1">
        <v>6.78</v>
      </c>
      <c r="AE54" s="1">
        <v>5.61</v>
      </c>
      <c r="AF54" s="1">
        <v>6.72</v>
      </c>
      <c r="AG54" s="1">
        <v>0.92</v>
      </c>
      <c r="AH54" s="1">
        <v>0.63</v>
      </c>
      <c r="AI54" s="1">
        <v>2.59</v>
      </c>
      <c r="AJ54" s="1">
        <v>900</v>
      </c>
      <c r="AK54" s="1"/>
      <c r="AL54" s="1"/>
      <c r="AP54" s="5">
        <f t="shared" ref="AP54:AP65" si="16">SUM(Y54:AI54)+(AJ54*0.0001)+AK54+AN54</f>
        <v>100.87</v>
      </c>
      <c r="AQ54" s="5">
        <f t="shared" si="13"/>
        <v>5.4486900000000009</v>
      </c>
      <c r="AR54" s="5">
        <f t="shared" si="14"/>
        <v>3.3064409999999995</v>
      </c>
      <c r="AS54" s="5">
        <f t="shared" si="15"/>
        <v>8.454545454545455</v>
      </c>
      <c r="AT54" s="5">
        <v>2</v>
      </c>
      <c r="AU54" s="5" t="s">
        <v>123</v>
      </c>
      <c r="AV54" s="5">
        <v>5</v>
      </c>
      <c r="AW54" s="5" t="s">
        <v>125</v>
      </c>
      <c r="AX54" s="5">
        <v>1050</v>
      </c>
      <c r="AY54" s="5" t="s">
        <v>124</v>
      </c>
      <c r="AZ54" s="5" t="s">
        <v>122</v>
      </c>
      <c r="BB54" s="5" t="s">
        <v>126</v>
      </c>
      <c r="BC54" s="5">
        <v>34.1</v>
      </c>
      <c r="BD54" s="5">
        <v>330</v>
      </c>
      <c r="BE54" s="5">
        <v>3.1</v>
      </c>
      <c r="BF54" s="5">
        <v>46</v>
      </c>
      <c r="BG54" s="5">
        <v>22.1</v>
      </c>
      <c r="BH54" s="5">
        <v>1</v>
      </c>
      <c r="BI54" s="5">
        <v>5</v>
      </c>
      <c r="BK54" s="5" t="s">
        <v>126</v>
      </c>
      <c r="BL54" s="5">
        <v>26</v>
      </c>
      <c r="BM54" s="5" t="s">
        <v>127</v>
      </c>
      <c r="BN54" s="5">
        <v>13.4</v>
      </c>
      <c r="BO54" s="5">
        <v>118</v>
      </c>
      <c r="BP54" s="5">
        <v>16</v>
      </c>
      <c r="BQ54" s="5">
        <v>10.3</v>
      </c>
      <c r="BR54" s="5" t="s">
        <v>128</v>
      </c>
      <c r="BS54" s="5" t="s">
        <v>122</v>
      </c>
      <c r="BT54" s="5">
        <v>18</v>
      </c>
      <c r="BU54" s="5" t="s">
        <v>124</v>
      </c>
      <c r="BV54" s="5">
        <v>1</v>
      </c>
      <c r="BW54" s="5">
        <v>783</v>
      </c>
      <c r="BX54" s="5" t="s">
        <v>129</v>
      </c>
      <c r="BY54" s="5" t="s">
        <v>129</v>
      </c>
      <c r="BZ54" s="5">
        <v>4.9000000000000004</v>
      </c>
      <c r="CA54" s="5">
        <v>0.9</v>
      </c>
      <c r="CB54" s="5">
        <v>0.9</v>
      </c>
      <c r="CC54" s="5">
        <v>230</v>
      </c>
      <c r="CD54" s="5" t="s">
        <v>123</v>
      </c>
      <c r="CE54" s="5">
        <v>22.3</v>
      </c>
      <c r="CF54" s="5">
        <v>194</v>
      </c>
      <c r="CG54" s="5">
        <v>103</v>
      </c>
      <c r="CH54" s="5">
        <v>40</v>
      </c>
      <c r="CI54" s="5">
        <v>84.7</v>
      </c>
      <c r="CJ54" s="5">
        <v>11.1</v>
      </c>
      <c r="CK54" s="5">
        <v>40.6</v>
      </c>
      <c r="CL54" s="5">
        <v>8</v>
      </c>
      <c r="CM54" s="5">
        <v>2.16</v>
      </c>
      <c r="CN54" s="5">
        <v>7.14</v>
      </c>
      <c r="CO54" s="5">
        <v>0.9</v>
      </c>
      <c r="CP54" s="5">
        <v>4.76</v>
      </c>
      <c r="CQ54" s="5">
        <v>0.83</v>
      </c>
      <c r="CR54" s="5">
        <v>2.2599999999999998</v>
      </c>
      <c r="CS54" s="5">
        <v>0.3</v>
      </c>
      <c r="CT54" s="5">
        <v>1.9</v>
      </c>
      <c r="CU54" s="5">
        <v>0.27</v>
      </c>
      <c r="CV54" s="5">
        <f t="shared" si="8"/>
        <v>204.92000000000002</v>
      </c>
      <c r="CW54" s="5">
        <f t="shared" si="12"/>
        <v>0.8566351626277976</v>
      </c>
      <c r="CX54" s="5">
        <v>8.07</v>
      </c>
      <c r="CY54" s="5">
        <v>3.87</v>
      </c>
      <c r="CZ54" s="5">
        <v>6.31</v>
      </c>
      <c r="DA54" s="5">
        <v>0.78</v>
      </c>
      <c r="DB54" s="5">
        <v>3.7</v>
      </c>
      <c r="DC54" s="5">
        <v>0.28000000000000003</v>
      </c>
      <c r="DD54" s="5">
        <v>23.1</v>
      </c>
      <c r="DE54" s="5">
        <v>0.87</v>
      </c>
      <c r="DF54" s="5">
        <v>833</v>
      </c>
    </row>
    <row r="55" spans="1:110" s="5" customFormat="1" ht="13.8" x14ac:dyDescent="0.25">
      <c r="A55" s="4" t="s">
        <v>201</v>
      </c>
      <c r="B55" s="5" t="s">
        <v>199</v>
      </c>
      <c r="C55" s="5" t="s">
        <v>112</v>
      </c>
      <c r="D55" s="6">
        <v>40909</v>
      </c>
      <c r="E55" s="6">
        <v>44090</v>
      </c>
      <c r="F55" s="5" t="s">
        <v>200</v>
      </c>
      <c r="G55" s="5">
        <v>34.179340000000003</v>
      </c>
      <c r="H55" s="5">
        <v>-106.56151800000001</v>
      </c>
      <c r="I55" s="5" t="s">
        <v>114</v>
      </c>
      <c r="J55" s="5" t="s">
        <v>134</v>
      </c>
      <c r="K55" s="5" t="s">
        <v>116</v>
      </c>
      <c r="L55" s="5" t="s">
        <v>132</v>
      </c>
      <c r="N55" s="4" t="s">
        <v>120</v>
      </c>
      <c r="O55" s="5" t="s">
        <v>120</v>
      </c>
      <c r="P55" s="1" t="s">
        <v>121</v>
      </c>
      <c r="Q55" s="1">
        <v>0</v>
      </c>
      <c r="R55" s="1"/>
      <c r="S55" s="1"/>
      <c r="T55" s="1">
        <v>14</v>
      </c>
      <c r="U55" s="1">
        <v>6</v>
      </c>
      <c r="V55" s="1"/>
      <c r="W55" s="1"/>
      <c r="X55" s="1"/>
      <c r="Y55" s="1">
        <v>48.5</v>
      </c>
      <c r="Z55" s="1">
        <v>1.47</v>
      </c>
      <c r="AA55" s="1">
        <v>14.3</v>
      </c>
      <c r="AB55" s="1">
        <v>10.8</v>
      </c>
      <c r="AC55" s="1">
        <v>0.17</v>
      </c>
      <c r="AD55" s="1">
        <v>7.53</v>
      </c>
      <c r="AE55" s="1">
        <v>8.57</v>
      </c>
      <c r="AF55" s="1">
        <v>3</v>
      </c>
      <c r="AG55" s="1">
        <v>3.22</v>
      </c>
      <c r="AH55" s="1">
        <v>0.41</v>
      </c>
      <c r="AI55" s="1">
        <v>2.73</v>
      </c>
      <c r="AJ55" s="1">
        <v>700</v>
      </c>
      <c r="AK55" s="1"/>
      <c r="AL55" s="1"/>
      <c r="AP55" s="5">
        <f t="shared" si="16"/>
        <v>100.77</v>
      </c>
      <c r="AQ55" s="5">
        <f t="shared" si="13"/>
        <v>6.5201399999999996</v>
      </c>
      <c r="AR55" s="5">
        <f t="shared" si="14"/>
        <v>3.6278460000000008</v>
      </c>
      <c r="AS55" s="5">
        <f t="shared" si="15"/>
        <v>9.8181818181818183</v>
      </c>
      <c r="AT55" s="5">
        <v>3</v>
      </c>
      <c r="AU55" s="5">
        <v>2</v>
      </c>
      <c r="AV55" s="5" t="s">
        <v>124</v>
      </c>
      <c r="AW55" s="5" t="s">
        <v>125</v>
      </c>
      <c r="AX55" s="5">
        <v>1850</v>
      </c>
      <c r="AY55" s="5" t="s">
        <v>124</v>
      </c>
      <c r="AZ55" s="5" t="s">
        <v>122</v>
      </c>
      <c r="BB55" s="5" t="s">
        <v>126</v>
      </c>
      <c r="BC55" s="5">
        <v>42.4</v>
      </c>
      <c r="BD55" s="5">
        <v>268</v>
      </c>
      <c r="BE55" s="5">
        <v>0.2</v>
      </c>
      <c r="BF55" s="5">
        <v>27</v>
      </c>
      <c r="BG55" s="5">
        <v>22.1</v>
      </c>
      <c r="BH55" s="5">
        <v>2</v>
      </c>
      <c r="BI55" s="5">
        <v>5</v>
      </c>
      <c r="BK55" s="5" t="s">
        <v>126</v>
      </c>
      <c r="BL55" s="5">
        <v>40</v>
      </c>
      <c r="BM55" s="5" t="s">
        <v>127</v>
      </c>
      <c r="BN55" s="5">
        <v>9.9</v>
      </c>
      <c r="BO55" s="5">
        <v>66</v>
      </c>
      <c r="BP55" s="5" t="s">
        <v>124</v>
      </c>
      <c r="BQ55" s="5">
        <v>45.5</v>
      </c>
      <c r="BR55" s="5" t="s">
        <v>128</v>
      </c>
      <c r="BS55" s="5" t="s">
        <v>122</v>
      </c>
      <c r="BT55" s="5">
        <v>28</v>
      </c>
      <c r="BU55" s="5" t="s">
        <v>124</v>
      </c>
      <c r="BV55" s="5">
        <v>2</v>
      </c>
      <c r="BW55" s="5">
        <v>576</v>
      </c>
      <c r="BX55" s="5" t="s">
        <v>129</v>
      </c>
      <c r="BY55" s="5" t="s">
        <v>129</v>
      </c>
      <c r="BZ55" s="5">
        <v>4.9000000000000004</v>
      </c>
      <c r="CA55" s="5">
        <v>0.8</v>
      </c>
      <c r="CB55" s="5">
        <v>1.4</v>
      </c>
      <c r="CC55" s="5">
        <v>264</v>
      </c>
      <c r="CD55" s="5" t="s">
        <v>123</v>
      </c>
      <c r="CE55" s="5">
        <v>24.8</v>
      </c>
      <c r="CF55" s="5">
        <v>186</v>
      </c>
      <c r="CG55" s="5">
        <v>147</v>
      </c>
      <c r="CH55" s="5">
        <v>30.2</v>
      </c>
      <c r="CI55" s="5">
        <v>66.2</v>
      </c>
      <c r="CJ55" s="5">
        <v>8.82</v>
      </c>
      <c r="CK55" s="5">
        <v>34</v>
      </c>
      <c r="CL55" s="5">
        <v>7.4</v>
      </c>
      <c r="CM55" s="5">
        <v>2.0699999999999998</v>
      </c>
      <c r="CN55" s="5">
        <v>7.08</v>
      </c>
      <c r="CO55" s="5">
        <v>0.97</v>
      </c>
      <c r="CP55" s="5">
        <v>5.24</v>
      </c>
      <c r="CQ55" s="5">
        <v>0.94</v>
      </c>
      <c r="CR55" s="5">
        <v>2.81</v>
      </c>
      <c r="CS55" s="5">
        <v>0.36</v>
      </c>
      <c r="CT55" s="5">
        <v>2.4</v>
      </c>
      <c r="CU55" s="5">
        <v>0.33</v>
      </c>
      <c r="CV55" s="5">
        <f t="shared" si="8"/>
        <v>168.82000000000005</v>
      </c>
      <c r="CW55" s="5">
        <f t="shared" si="12"/>
        <v>0.86250823632769613</v>
      </c>
      <c r="CX55" s="5">
        <v>7.19</v>
      </c>
      <c r="CY55" s="5">
        <v>6.03</v>
      </c>
      <c r="CZ55" s="5">
        <v>7.33</v>
      </c>
      <c r="DA55" s="5">
        <v>2.74</v>
      </c>
      <c r="DB55" s="5">
        <v>4.1399999999999997</v>
      </c>
      <c r="DC55" s="5">
        <v>0.18</v>
      </c>
      <c r="DD55" s="5">
        <v>22.4</v>
      </c>
      <c r="DE55" s="5">
        <v>0.84</v>
      </c>
      <c r="DF55" s="5">
        <v>1320</v>
      </c>
    </row>
    <row r="56" spans="1:110" s="5" customFormat="1" ht="13.8" x14ac:dyDescent="0.25">
      <c r="A56" s="4" t="s">
        <v>202</v>
      </c>
      <c r="D56" s="6"/>
      <c r="E56" s="6"/>
      <c r="N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110" s="5" customFormat="1" ht="15.6" customHeight="1" x14ac:dyDescent="0.25">
      <c r="A57" s="34" t="s">
        <v>203</v>
      </c>
      <c r="B57" s="5" t="s">
        <v>204</v>
      </c>
      <c r="C57" s="5" t="s">
        <v>187</v>
      </c>
      <c r="D57" s="6">
        <v>44240</v>
      </c>
      <c r="E57" s="6">
        <v>44315</v>
      </c>
      <c r="F57" s="5" t="s">
        <v>205</v>
      </c>
      <c r="G57" s="5">
        <v>33.795403</v>
      </c>
      <c r="H57" s="5">
        <v>-105.76749100000001</v>
      </c>
      <c r="I57" s="5" t="s">
        <v>114</v>
      </c>
      <c r="J57" s="5" t="s">
        <v>115</v>
      </c>
      <c r="K57" s="5" t="s">
        <v>116</v>
      </c>
      <c r="L57" s="5" t="s">
        <v>206</v>
      </c>
      <c r="N57" s="4" t="s">
        <v>119</v>
      </c>
      <c r="O57" s="5" t="s">
        <v>120</v>
      </c>
      <c r="P57" s="1" t="s">
        <v>121</v>
      </c>
      <c r="Q57" s="1"/>
      <c r="R57" s="1"/>
      <c r="S57" s="1"/>
      <c r="T57" s="1"/>
      <c r="U57" s="1"/>
      <c r="V57" s="1"/>
      <c r="W57" s="1"/>
      <c r="X57" s="1"/>
      <c r="Y57" s="1">
        <v>74.69</v>
      </c>
      <c r="Z57" s="1">
        <v>0.11</v>
      </c>
      <c r="AA57" s="1">
        <v>14.06</v>
      </c>
      <c r="AB57" s="1">
        <v>0.7</v>
      </c>
      <c r="AC57" s="1">
        <v>0.05</v>
      </c>
      <c r="AD57" s="1">
        <v>7.0000000000000007E-2</v>
      </c>
      <c r="AE57" s="1">
        <v>0.46</v>
      </c>
      <c r="AF57" s="1">
        <v>5.74</v>
      </c>
      <c r="AG57" s="1">
        <v>3.84</v>
      </c>
      <c r="AH57" s="1">
        <v>0.02</v>
      </c>
      <c r="AI57" s="1">
        <v>7.0000000000000007E-2</v>
      </c>
      <c r="AJ57" s="1">
        <v>640</v>
      </c>
      <c r="AK57" s="1">
        <v>0.02</v>
      </c>
      <c r="AL57" s="1"/>
      <c r="AN57" s="5">
        <v>0.02</v>
      </c>
      <c r="AP57" s="5">
        <f t="shared" si="16"/>
        <v>99.913999999999959</v>
      </c>
      <c r="AQ57" s="5">
        <f t="shared" si="13"/>
        <v>-0.16839000000000048</v>
      </c>
      <c r="AR57" s="5">
        <f t="shared" si="14"/>
        <v>0.88522900000000049</v>
      </c>
      <c r="AS57" s="5">
        <f t="shared" si="15"/>
        <v>0.63636363636363624</v>
      </c>
      <c r="AT57" s="5">
        <v>2</v>
      </c>
      <c r="AU57" s="5" t="s">
        <v>129</v>
      </c>
      <c r="AV57" s="5">
        <v>0.3</v>
      </c>
      <c r="AX57" s="5">
        <v>110.5</v>
      </c>
      <c r="AZ57" s="5">
        <v>7.0000000000000007E-2</v>
      </c>
      <c r="BB57" s="5" t="s">
        <v>129</v>
      </c>
      <c r="BC57" s="5">
        <v>1</v>
      </c>
      <c r="BD57" s="5">
        <v>10</v>
      </c>
      <c r="BE57" s="5">
        <v>0.48</v>
      </c>
      <c r="BF57" s="5">
        <v>1</v>
      </c>
      <c r="BG57" s="5">
        <v>26.2</v>
      </c>
      <c r="BH57" s="5" t="s">
        <v>124</v>
      </c>
      <c r="BI57" s="5">
        <v>7.4</v>
      </c>
      <c r="BJ57" s="5">
        <v>2.1000000000000001E-2</v>
      </c>
      <c r="BK57" s="5">
        <v>0.02</v>
      </c>
      <c r="BL57" s="5">
        <v>10</v>
      </c>
      <c r="BM57" s="5">
        <v>1</v>
      </c>
      <c r="BN57" s="5">
        <v>93.9</v>
      </c>
      <c r="BO57" s="5">
        <v>3</v>
      </c>
      <c r="BP57" s="5">
        <v>7</v>
      </c>
      <c r="BQ57" s="5">
        <v>125</v>
      </c>
      <c r="BR57" s="5" t="s">
        <v>189</v>
      </c>
      <c r="BS57" s="5" t="s">
        <v>149</v>
      </c>
      <c r="BT57" s="5">
        <v>0.5</v>
      </c>
      <c r="BU57" s="5">
        <v>0.2</v>
      </c>
      <c r="BV57" s="5">
        <v>3</v>
      </c>
      <c r="BW57" s="5">
        <v>82.8</v>
      </c>
      <c r="BX57" s="5">
        <v>5.4</v>
      </c>
      <c r="BY57" s="5" t="s">
        <v>147</v>
      </c>
      <c r="BZ57" s="5">
        <v>20.6</v>
      </c>
      <c r="CA57" s="5">
        <v>0.02</v>
      </c>
      <c r="CB57" s="5">
        <v>2</v>
      </c>
      <c r="CC57" s="5" t="s">
        <v>124</v>
      </c>
      <c r="CD57" s="5">
        <v>1</v>
      </c>
      <c r="CE57" s="5">
        <v>35.9</v>
      </c>
      <c r="CF57" s="5">
        <v>193</v>
      </c>
      <c r="CG57" s="5">
        <v>20</v>
      </c>
      <c r="CH57" s="5">
        <v>20.8</v>
      </c>
      <c r="CI57" s="5">
        <v>49.8</v>
      </c>
      <c r="CJ57" s="5">
        <v>6.5</v>
      </c>
      <c r="CK57" s="5">
        <v>22.1</v>
      </c>
      <c r="CL57" s="5">
        <v>4.71</v>
      </c>
      <c r="CM57" s="5">
        <v>0.44</v>
      </c>
      <c r="CN57" s="5">
        <v>4.72</v>
      </c>
      <c r="CO57" s="5">
        <v>0.84</v>
      </c>
      <c r="CP57" s="5">
        <v>5.39</v>
      </c>
      <c r="CQ57" s="5">
        <v>1.1299999999999999</v>
      </c>
      <c r="CR57" s="5">
        <v>3.55</v>
      </c>
      <c r="CS57" s="5">
        <v>0.56999999999999995</v>
      </c>
      <c r="CT57" s="5">
        <v>3.87</v>
      </c>
      <c r="CU57" s="5">
        <v>0.56000000000000005</v>
      </c>
      <c r="CV57" s="5">
        <f t="shared" si="8"/>
        <v>124.97999999999998</v>
      </c>
      <c r="CW57" s="5">
        <f t="shared" si="12"/>
        <v>0.28242632173828475</v>
      </c>
    </row>
    <row r="58" spans="1:110" s="5" customFormat="1" ht="15.6" customHeight="1" x14ac:dyDescent="0.25">
      <c r="A58" s="34" t="s">
        <v>207</v>
      </c>
      <c r="B58" s="5" t="s">
        <v>204</v>
      </c>
      <c r="C58" s="5" t="s">
        <v>187</v>
      </c>
      <c r="D58" s="6">
        <v>44240</v>
      </c>
      <c r="E58" s="6">
        <v>44315</v>
      </c>
      <c r="F58" s="5" t="s">
        <v>205</v>
      </c>
      <c r="G58" s="5">
        <v>33.804465999999998</v>
      </c>
      <c r="H58" s="5">
        <v>-105.782059</v>
      </c>
      <c r="I58" s="5" t="s">
        <v>114</v>
      </c>
      <c r="J58" s="5" t="s">
        <v>115</v>
      </c>
      <c r="K58" s="5" t="s">
        <v>116</v>
      </c>
      <c r="L58" s="5" t="s">
        <v>206</v>
      </c>
      <c r="N58" s="4" t="s">
        <v>119</v>
      </c>
      <c r="O58" s="5" t="s">
        <v>120</v>
      </c>
      <c r="P58" s="1" t="s">
        <v>121</v>
      </c>
      <c r="Q58" s="1"/>
      <c r="R58" s="1"/>
      <c r="S58" s="1"/>
      <c r="T58" s="1"/>
      <c r="U58" s="1"/>
      <c r="V58" s="1"/>
      <c r="W58" s="1"/>
      <c r="X58" s="1"/>
      <c r="Y58" s="1">
        <v>69.959999999999994</v>
      </c>
      <c r="Z58" s="1">
        <v>0.23</v>
      </c>
      <c r="AA58" s="1">
        <v>15.3</v>
      </c>
      <c r="AB58" s="1">
        <v>1.84</v>
      </c>
      <c r="AC58" s="1">
        <v>0.06</v>
      </c>
      <c r="AD58" s="1">
        <v>0.08</v>
      </c>
      <c r="AE58" s="1">
        <v>0.67</v>
      </c>
      <c r="AF58" s="1">
        <v>5.23</v>
      </c>
      <c r="AG58" s="1">
        <v>5.53</v>
      </c>
      <c r="AH58" s="1">
        <v>0.04</v>
      </c>
      <c r="AI58" s="1">
        <v>0.11</v>
      </c>
      <c r="AJ58" s="1">
        <v>200</v>
      </c>
      <c r="AK58" s="1">
        <v>0.02</v>
      </c>
      <c r="AL58" s="1"/>
      <c r="AN58" s="5">
        <v>0.01</v>
      </c>
      <c r="AP58" s="5">
        <f t="shared" si="16"/>
        <v>99.100000000000009</v>
      </c>
      <c r="AQ58" s="5">
        <f t="shared" si="13"/>
        <v>0.53197199999999789</v>
      </c>
      <c r="AR58" s="5">
        <f t="shared" si="14"/>
        <v>1.2548308000000024</v>
      </c>
      <c r="AS58" s="5">
        <f t="shared" si="15"/>
        <v>1.6727272727272726</v>
      </c>
      <c r="AT58" s="5">
        <v>3</v>
      </c>
      <c r="AU58" s="5" t="s">
        <v>129</v>
      </c>
      <c r="AV58" s="5">
        <v>0.1</v>
      </c>
      <c r="AX58" s="5">
        <v>625</v>
      </c>
      <c r="AZ58" s="5">
        <v>7.0000000000000007E-2</v>
      </c>
      <c r="BB58" s="5" t="s">
        <v>129</v>
      </c>
      <c r="BC58" s="5">
        <v>1</v>
      </c>
      <c r="BD58" s="5">
        <v>10</v>
      </c>
      <c r="BE58" s="5">
        <v>0.79</v>
      </c>
      <c r="BF58" s="5">
        <v>1</v>
      </c>
      <c r="BG58" s="5">
        <v>25</v>
      </c>
      <c r="BH58" s="5" t="s">
        <v>124</v>
      </c>
      <c r="BI58" s="5">
        <v>9.1999999999999993</v>
      </c>
      <c r="BJ58" s="5">
        <v>1.4999999999999999E-2</v>
      </c>
      <c r="BK58" s="5">
        <v>0.02</v>
      </c>
      <c r="BL58" s="5">
        <v>10</v>
      </c>
      <c r="BM58" s="5">
        <v>1</v>
      </c>
      <c r="BN58" s="5">
        <v>66.900000000000006</v>
      </c>
      <c r="BO58" s="5">
        <v>2</v>
      </c>
      <c r="BP58" s="5">
        <v>13</v>
      </c>
      <c r="BQ58" s="5">
        <v>223</v>
      </c>
      <c r="BR58" s="5" t="s">
        <v>189</v>
      </c>
      <c r="BS58" s="5" t="s">
        <v>149</v>
      </c>
      <c r="BT58" s="5">
        <v>0.7</v>
      </c>
      <c r="BU58" s="5" t="s">
        <v>126</v>
      </c>
      <c r="BV58" s="5">
        <v>2</v>
      </c>
      <c r="BW58" s="5">
        <v>239</v>
      </c>
      <c r="BX58" s="5">
        <v>3.8</v>
      </c>
      <c r="BY58" s="5" t="s">
        <v>147</v>
      </c>
      <c r="BZ58" s="5">
        <v>25.8</v>
      </c>
      <c r="CA58" s="5">
        <v>0.03</v>
      </c>
      <c r="CB58" s="5">
        <v>1.96</v>
      </c>
      <c r="CC58" s="5">
        <v>17</v>
      </c>
      <c r="CD58" s="5">
        <v>1</v>
      </c>
      <c r="CE58" s="5">
        <v>34.700000000000003</v>
      </c>
      <c r="CF58" s="5">
        <v>319</v>
      </c>
      <c r="CG58" s="5">
        <v>31</v>
      </c>
      <c r="CH58" s="5">
        <v>43.7</v>
      </c>
      <c r="CI58" s="5">
        <v>89.6</v>
      </c>
      <c r="CJ58" s="5">
        <v>10.55</v>
      </c>
      <c r="CK58" s="5">
        <v>34</v>
      </c>
      <c r="CL58" s="5">
        <v>5.75</v>
      </c>
      <c r="CM58" s="5">
        <v>0.86</v>
      </c>
      <c r="CN58" s="5">
        <v>4.6399999999999997</v>
      </c>
      <c r="CO58" s="5">
        <v>0.8</v>
      </c>
      <c r="CP58" s="5">
        <v>4.96</v>
      </c>
      <c r="CQ58" s="5">
        <v>1.07</v>
      </c>
      <c r="CR58" s="5">
        <v>3.58</v>
      </c>
      <c r="CS58" s="5">
        <v>0.56999999999999995</v>
      </c>
      <c r="CT58" s="5">
        <v>4.16</v>
      </c>
      <c r="CU58" s="5">
        <v>0.63</v>
      </c>
      <c r="CV58" s="5">
        <f t="shared" si="8"/>
        <v>204.87000000000003</v>
      </c>
      <c r="CW58" s="5">
        <f t="shared" si="12"/>
        <v>0.49357207005431569</v>
      </c>
    </row>
    <row r="59" spans="1:110" s="5" customFormat="1" ht="15.6" customHeight="1" x14ac:dyDescent="0.25">
      <c r="A59" s="34" t="s">
        <v>208</v>
      </c>
      <c r="B59" s="5" t="s">
        <v>204</v>
      </c>
      <c r="C59" s="5" t="s">
        <v>187</v>
      </c>
      <c r="D59" s="6">
        <v>44240</v>
      </c>
      <c r="E59" s="6">
        <v>44315</v>
      </c>
      <c r="F59" s="5" t="s">
        <v>205</v>
      </c>
      <c r="G59" s="5">
        <v>33.791480999999997</v>
      </c>
      <c r="H59" s="5">
        <v>-105.76441</v>
      </c>
      <c r="I59" s="5" t="s">
        <v>114</v>
      </c>
      <c r="J59" s="5" t="s">
        <v>115</v>
      </c>
      <c r="K59" s="5" t="s">
        <v>116</v>
      </c>
      <c r="L59" s="5" t="s">
        <v>209</v>
      </c>
      <c r="N59" s="4" t="s">
        <v>210</v>
      </c>
      <c r="O59" s="5" t="s">
        <v>120</v>
      </c>
      <c r="P59" s="1" t="s">
        <v>209</v>
      </c>
      <c r="Q59" s="1"/>
      <c r="R59" s="1"/>
      <c r="S59" s="1"/>
      <c r="T59" s="1"/>
      <c r="U59" s="1"/>
      <c r="V59" s="1"/>
      <c r="W59" s="1"/>
      <c r="X59" s="1"/>
      <c r="Y59" s="1">
        <v>5.51</v>
      </c>
      <c r="Z59" s="1">
        <v>0.03</v>
      </c>
      <c r="AA59" s="1">
        <v>1.17</v>
      </c>
      <c r="AB59" s="1">
        <v>1.54</v>
      </c>
      <c r="AC59" s="1">
        <v>0.13</v>
      </c>
      <c r="AD59" s="1">
        <v>0.78</v>
      </c>
      <c r="AE59" s="1" t="s">
        <v>211</v>
      </c>
      <c r="AF59" s="1">
        <v>7.0000000000000007E-2</v>
      </c>
      <c r="AG59" s="1">
        <v>0.67</v>
      </c>
      <c r="AH59" s="1">
        <v>0.16</v>
      </c>
      <c r="AI59" s="1">
        <v>2.12</v>
      </c>
      <c r="AJ59" s="1" t="s">
        <v>212</v>
      </c>
      <c r="AK59" s="1">
        <v>0.02</v>
      </c>
      <c r="AL59" s="1"/>
      <c r="AN59" s="5">
        <v>0.04</v>
      </c>
      <c r="AP59" s="5" t="e">
        <f t="shared" si="16"/>
        <v>#VALUE!</v>
      </c>
      <c r="AQ59" s="5">
        <f t="shared" si="13"/>
        <v>0.96883199999999992</v>
      </c>
      <c r="AR59" s="5">
        <f t="shared" si="14"/>
        <v>0.47428479999999995</v>
      </c>
      <c r="AS59" s="5">
        <f t="shared" si="15"/>
        <v>1.4</v>
      </c>
      <c r="AT59" s="5">
        <v>3</v>
      </c>
      <c r="AU59" s="5" t="s">
        <v>129</v>
      </c>
      <c r="AV59" s="5">
        <v>2.5</v>
      </c>
      <c r="AX59" s="5">
        <v>89.4</v>
      </c>
      <c r="AZ59" s="5">
        <v>7.0000000000000007E-2</v>
      </c>
      <c r="BB59" s="5" t="s">
        <v>129</v>
      </c>
      <c r="BC59" s="5">
        <v>4</v>
      </c>
      <c r="BD59" s="5" t="s">
        <v>125</v>
      </c>
      <c r="BE59" s="5">
        <v>0.83</v>
      </c>
      <c r="BF59" s="5">
        <v>7</v>
      </c>
      <c r="BG59" s="5">
        <v>4.0999999999999996</v>
      </c>
      <c r="BH59" s="5" t="s">
        <v>124</v>
      </c>
      <c r="BI59" s="5">
        <v>0.5</v>
      </c>
      <c r="BJ59" s="5">
        <v>1.2E-2</v>
      </c>
      <c r="BK59" s="5">
        <v>1.7999999999999999E-2</v>
      </c>
      <c r="BL59" s="5">
        <v>120</v>
      </c>
      <c r="BM59" s="5">
        <v>5</v>
      </c>
      <c r="BN59" s="5">
        <v>8.1999999999999993</v>
      </c>
      <c r="BO59" s="5">
        <v>9</v>
      </c>
      <c r="BP59" s="5">
        <v>4</v>
      </c>
      <c r="BQ59" s="5">
        <v>70.099999999999994</v>
      </c>
      <c r="BR59" s="5">
        <v>1E-3</v>
      </c>
      <c r="BS59" s="5">
        <v>0.14000000000000001</v>
      </c>
      <c r="BT59" s="5">
        <v>3.4</v>
      </c>
      <c r="BU59" s="5">
        <v>0.4</v>
      </c>
      <c r="BV59" s="5" t="s">
        <v>123</v>
      </c>
      <c r="BW59" s="5">
        <v>124</v>
      </c>
      <c r="BX59" s="5">
        <v>0.2</v>
      </c>
      <c r="BY59" s="5">
        <v>0.02</v>
      </c>
      <c r="BZ59" s="5">
        <v>21.2</v>
      </c>
      <c r="CA59" s="5">
        <v>0.12</v>
      </c>
      <c r="CB59" s="5">
        <v>3.45</v>
      </c>
      <c r="CC59" s="5">
        <v>14</v>
      </c>
      <c r="CD59" s="5">
        <v>2</v>
      </c>
      <c r="CE59" s="5">
        <v>443</v>
      </c>
      <c r="CF59" s="5">
        <v>19</v>
      </c>
      <c r="CG59" s="5">
        <v>37</v>
      </c>
      <c r="CH59" s="5">
        <v>267</v>
      </c>
      <c r="CI59" s="5">
        <v>356</v>
      </c>
      <c r="CJ59" s="5">
        <v>29.7</v>
      </c>
      <c r="CK59" s="5">
        <v>89</v>
      </c>
      <c r="CL59" s="5">
        <v>13.35</v>
      </c>
      <c r="CM59" s="5">
        <v>2</v>
      </c>
      <c r="CN59" s="5">
        <v>15.25</v>
      </c>
      <c r="CO59" s="5">
        <v>2.21</v>
      </c>
      <c r="CP59" s="5">
        <v>15</v>
      </c>
      <c r="CQ59" s="5">
        <v>3.92</v>
      </c>
      <c r="CR59" s="5">
        <v>14.2</v>
      </c>
      <c r="CS59" s="5">
        <v>2.25</v>
      </c>
      <c r="CT59" s="5">
        <v>16.75</v>
      </c>
      <c r="CU59" s="5">
        <v>2.9</v>
      </c>
      <c r="CV59" s="5">
        <f t="shared" si="8"/>
        <v>829.53000000000009</v>
      </c>
      <c r="CW59" s="5">
        <f t="shared" si="12"/>
        <v>0.42718127125045302</v>
      </c>
    </row>
    <row r="60" spans="1:110" s="5" customFormat="1" ht="15.6" customHeight="1" x14ac:dyDescent="0.25">
      <c r="A60" s="4" t="s">
        <v>213</v>
      </c>
      <c r="B60" s="5" t="s">
        <v>204</v>
      </c>
      <c r="C60" s="5" t="s">
        <v>187</v>
      </c>
      <c r="D60" s="6">
        <v>44240</v>
      </c>
      <c r="E60" s="6">
        <v>44414</v>
      </c>
      <c r="F60" s="5" t="s">
        <v>205</v>
      </c>
      <c r="G60" s="5">
        <v>33.791480999999997</v>
      </c>
      <c r="H60" s="5">
        <v>-105.76441</v>
      </c>
      <c r="I60" s="5" t="s">
        <v>114</v>
      </c>
      <c r="J60" s="5" t="s">
        <v>115</v>
      </c>
      <c r="K60" s="5" t="s">
        <v>116</v>
      </c>
      <c r="L60" s="26" t="s">
        <v>209</v>
      </c>
      <c r="N60" s="4"/>
      <c r="P60" s="1" t="s">
        <v>209</v>
      </c>
      <c r="Q60" s="1"/>
      <c r="R60" s="1"/>
      <c r="S60" s="1"/>
      <c r="T60" s="1"/>
      <c r="U60" s="1"/>
      <c r="V60" s="1"/>
      <c r="W60" s="1"/>
      <c r="X60" s="1"/>
      <c r="Y60" s="1">
        <v>4.1500000000000004</v>
      </c>
      <c r="Z60" s="1">
        <v>0.02</v>
      </c>
      <c r="AA60" s="1">
        <v>0.84</v>
      </c>
      <c r="AB60" s="1">
        <v>5.8</v>
      </c>
      <c r="AC60" s="1">
        <v>0.22</v>
      </c>
      <c r="AD60" s="1">
        <v>0.43</v>
      </c>
      <c r="AE60" s="1">
        <v>60</v>
      </c>
      <c r="AF60" s="1">
        <v>0.04</v>
      </c>
      <c r="AG60" s="1">
        <v>0.27</v>
      </c>
      <c r="AH60" s="1">
        <v>0.11</v>
      </c>
      <c r="AI60" s="1">
        <v>4.1900000000000004</v>
      </c>
      <c r="AJ60" s="1" t="s">
        <v>212</v>
      </c>
      <c r="AK60" s="1">
        <v>0.01</v>
      </c>
      <c r="AL60" s="1"/>
      <c r="AN60" s="5">
        <v>0.77</v>
      </c>
      <c r="AP60" s="5" t="e">
        <f t="shared" si="16"/>
        <v>#VALUE!</v>
      </c>
      <c r="AQ60" s="5">
        <f t="shared" si="13"/>
        <v>3.8093399999999997</v>
      </c>
      <c r="AR60" s="5">
        <f t="shared" si="14"/>
        <v>1.6097260000000002</v>
      </c>
      <c r="AS60" s="5">
        <f t="shared" si="15"/>
        <v>5.2727272727272725</v>
      </c>
      <c r="AT60" s="5">
        <v>4</v>
      </c>
      <c r="AU60" s="5" t="s">
        <v>129</v>
      </c>
      <c r="AV60" s="5">
        <v>5</v>
      </c>
      <c r="AX60" s="5">
        <v>435</v>
      </c>
      <c r="AZ60" s="5">
        <v>0.26</v>
      </c>
      <c r="BB60" s="5" t="s">
        <v>129</v>
      </c>
      <c r="BC60" s="5" t="s">
        <v>123</v>
      </c>
      <c r="BD60" s="5" t="s">
        <v>125</v>
      </c>
      <c r="BE60" s="5">
        <v>0.38</v>
      </c>
      <c r="BF60" s="5">
        <v>7</v>
      </c>
      <c r="BG60" s="5">
        <v>4.0999999999999996</v>
      </c>
      <c r="BH60" s="5" t="s">
        <v>124</v>
      </c>
      <c r="BI60" s="5">
        <v>0.4</v>
      </c>
      <c r="BJ60" s="5">
        <v>0.01</v>
      </c>
      <c r="BK60" s="5">
        <v>0.06</v>
      </c>
      <c r="BL60" s="5">
        <v>40</v>
      </c>
      <c r="BM60" s="5">
        <v>17</v>
      </c>
      <c r="BN60" s="5">
        <v>9.1</v>
      </c>
      <c r="BO60" s="5">
        <v>15</v>
      </c>
      <c r="BP60" s="5">
        <v>5</v>
      </c>
      <c r="BQ60" s="5">
        <v>25.2</v>
      </c>
      <c r="BR60" s="5" t="s">
        <v>189</v>
      </c>
      <c r="BS60" s="5">
        <v>0.25</v>
      </c>
      <c r="BT60" s="5">
        <v>2.2000000000000002</v>
      </c>
      <c r="BU60" s="5">
        <v>0.3</v>
      </c>
      <c r="BV60" s="5">
        <v>2</v>
      </c>
      <c r="BW60" s="5">
        <v>139</v>
      </c>
      <c r="BX60" s="5">
        <v>0.2</v>
      </c>
      <c r="BY60" s="5">
        <v>7.0000000000000007E-2</v>
      </c>
      <c r="BZ60" s="5">
        <v>14</v>
      </c>
      <c r="CA60" s="26">
        <v>7.0000000000000007E-2</v>
      </c>
      <c r="CB60" s="5">
        <v>8.32</v>
      </c>
      <c r="CC60" s="5">
        <v>37</v>
      </c>
      <c r="CD60" s="5">
        <v>24</v>
      </c>
      <c r="CE60" s="5">
        <v>422</v>
      </c>
      <c r="CF60" s="5">
        <v>12</v>
      </c>
      <c r="CG60" s="5">
        <v>58</v>
      </c>
      <c r="CH60" s="5">
        <v>404</v>
      </c>
      <c r="CI60" s="5">
        <v>544</v>
      </c>
      <c r="CJ60" s="5">
        <v>42.8</v>
      </c>
      <c r="CK60" s="5">
        <v>113</v>
      </c>
      <c r="CL60" s="5">
        <v>17.5</v>
      </c>
      <c r="CM60" s="5">
        <v>2.67</v>
      </c>
      <c r="CN60" s="5">
        <v>17.149999999999999</v>
      </c>
      <c r="CO60" s="5">
        <v>2.2799999999999998</v>
      </c>
      <c r="CP60" s="5">
        <v>15.75</v>
      </c>
      <c r="CQ60" s="5">
        <v>3.94</v>
      </c>
      <c r="CR60" s="5">
        <v>14.05</v>
      </c>
      <c r="CS60" s="5">
        <v>2.1</v>
      </c>
      <c r="CT60" s="5">
        <v>15.7</v>
      </c>
      <c r="CU60" s="26">
        <v>2.58</v>
      </c>
      <c r="CV60" s="28">
        <f t="shared" si="8"/>
        <v>1197.52</v>
      </c>
      <c r="CW60" s="5">
        <f t="shared" si="12"/>
        <v>0.46568862531430111</v>
      </c>
    </row>
    <row r="61" spans="1:110" s="5" customFormat="1" ht="15.6" customHeight="1" x14ac:dyDescent="0.25">
      <c r="A61" s="1" t="s">
        <v>214</v>
      </c>
      <c r="B61" s="5" t="s">
        <v>204</v>
      </c>
      <c r="C61" s="5" t="s">
        <v>187</v>
      </c>
      <c r="D61" s="6"/>
      <c r="E61" s="6">
        <v>44382</v>
      </c>
      <c r="F61" s="5" t="s">
        <v>215</v>
      </c>
      <c r="G61" s="5">
        <v>33.791480999999997</v>
      </c>
      <c r="H61" s="5">
        <v>-105.76441</v>
      </c>
      <c r="I61" s="5" t="s">
        <v>114</v>
      </c>
      <c r="J61" s="5" t="s">
        <v>115</v>
      </c>
      <c r="K61" s="5" t="s">
        <v>116</v>
      </c>
      <c r="L61" s="5" t="s">
        <v>209</v>
      </c>
      <c r="N61" s="4"/>
      <c r="P61" s="1" t="s">
        <v>209</v>
      </c>
      <c r="Q61" s="1"/>
      <c r="R61" s="1"/>
      <c r="S61" s="1"/>
      <c r="T61" s="1"/>
      <c r="U61" s="1"/>
      <c r="V61" s="1"/>
      <c r="W61" s="1"/>
      <c r="X61" s="1"/>
      <c r="Y61" s="1">
        <v>8.35</v>
      </c>
      <c r="Z61" s="1">
        <v>0.05</v>
      </c>
      <c r="AA61" s="1">
        <v>2.1800000000000002</v>
      </c>
      <c r="AB61" s="1">
        <v>2.81</v>
      </c>
      <c r="AC61" s="1">
        <v>0.41</v>
      </c>
      <c r="AD61" s="1">
        <v>0.57999999999999996</v>
      </c>
      <c r="AE61" s="1">
        <v>58.5</v>
      </c>
      <c r="AF61" s="1">
        <v>0.05</v>
      </c>
      <c r="AG61" s="1">
        <v>0.49</v>
      </c>
      <c r="AH61" s="1">
        <v>0.18</v>
      </c>
      <c r="AI61" s="1">
        <v>6.42</v>
      </c>
      <c r="AJ61" s="1" t="s">
        <v>212</v>
      </c>
      <c r="AK61" s="1">
        <v>0.02</v>
      </c>
      <c r="AL61" s="1"/>
      <c r="AN61" s="5">
        <v>0.93</v>
      </c>
      <c r="AP61" s="5" t="e">
        <f t="shared" si="16"/>
        <v>#VALUE!</v>
      </c>
      <c r="AQ61" s="5">
        <f t="shared" si="13"/>
        <v>1.7657729999999998</v>
      </c>
      <c r="AR61" s="5">
        <f t="shared" si="14"/>
        <v>0.86764970000000008</v>
      </c>
      <c r="AS61" s="5">
        <f t="shared" si="15"/>
        <v>2.5545454545454542</v>
      </c>
      <c r="AT61" s="5">
        <v>4</v>
      </c>
      <c r="AU61" s="5" t="s">
        <v>129</v>
      </c>
      <c r="AV61" s="5">
        <v>5.0999999999999996</v>
      </c>
      <c r="AX61" s="5">
        <v>216</v>
      </c>
      <c r="AZ61" s="5">
        <v>0.13</v>
      </c>
      <c r="BB61" s="5" t="s">
        <v>129</v>
      </c>
      <c r="BC61" s="5">
        <v>3</v>
      </c>
      <c r="BD61" s="5">
        <v>10</v>
      </c>
      <c r="BE61" s="5">
        <v>1.32</v>
      </c>
      <c r="BF61" s="5">
        <v>15</v>
      </c>
      <c r="BG61" s="5">
        <v>7.2</v>
      </c>
      <c r="BH61" s="5" t="s">
        <v>124</v>
      </c>
      <c r="BI61" s="5">
        <v>0.7</v>
      </c>
      <c r="BJ61" s="5">
        <v>2.8000000000000001E-2</v>
      </c>
      <c r="BK61" s="5">
        <v>5.6000000000000001E-2</v>
      </c>
      <c r="BL61" s="5">
        <v>60</v>
      </c>
      <c r="BM61" s="5">
        <v>12</v>
      </c>
      <c r="BN61" s="5">
        <v>10.6</v>
      </c>
      <c r="BO61" s="5">
        <v>19</v>
      </c>
      <c r="BP61" s="5">
        <v>14</v>
      </c>
      <c r="BQ61" s="5">
        <v>47.6</v>
      </c>
      <c r="BR61" s="5" t="s">
        <v>189</v>
      </c>
      <c r="BS61" s="5">
        <v>0.43</v>
      </c>
      <c r="BT61" s="5">
        <v>5</v>
      </c>
      <c r="BU61" s="5">
        <v>0.9</v>
      </c>
      <c r="BV61" s="5">
        <v>1</v>
      </c>
      <c r="BW61" s="5">
        <v>181</v>
      </c>
      <c r="BX61" s="5">
        <v>0.3</v>
      </c>
      <c r="BY61" s="5">
        <v>0.06</v>
      </c>
      <c r="BZ61" s="5">
        <v>32.4</v>
      </c>
      <c r="CA61" s="5">
        <v>0.16</v>
      </c>
      <c r="CB61" s="5">
        <v>12.9</v>
      </c>
      <c r="CC61" s="5">
        <v>36</v>
      </c>
      <c r="CD61" s="5">
        <v>2</v>
      </c>
      <c r="CE61" s="5">
        <v>392</v>
      </c>
      <c r="CF61" s="5">
        <v>25</v>
      </c>
      <c r="CG61" s="5">
        <v>85</v>
      </c>
      <c r="CH61" s="5">
        <v>540</v>
      </c>
      <c r="CI61" s="5">
        <v>699</v>
      </c>
      <c r="CJ61" s="5">
        <v>58.6</v>
      </c>
      <c r="CK61" s="5">
        <v>162</v>
      </c>
      <c r="CL61" s="5">
        <v>22.1</v>
      </c>
      <c r="CM61" s="5">
        <v>3.7</v>
      </c>
      <c r="CN61" s="5">
        <v>19.25</v>
      </c>
      <c r="CO61" s="5">
        <v>2.93</v>
      </c>
      <c r="CP61" s="5">
        <v>18</v>
      </c>
      <c r="CQ61" s="5">
        <v>4.42</v>
      </c>
      <c r="CR61" s="5">
        <v>14.2</v>
      </c>
      <c r="CS61" s="5">
        <v>2.21</v>
      </c>
      <c r="CT61" s="5">
        <v>16.5</v>
      </c>
      <c r="CU61" s="5">
        <v>3.03</v>
      </c>
      <c r="CV61" s="28">
        <f t="shared" si="8"/>
        <v>1565.94</v>
      </c>
      <c r="CW61" s="5">
        <f t="shared" si="12"/>
        <v>0.53637119135303146</v>
      </c>
    </row>
    <row r="62" spans="1:110" s="5" customFormat="1" ht="15.6" customHeight="1" x14ac:dyDescent="0.25">
      <c r="A62" s="34" t="s">
        <v>216</v>
      </c>
      <c r="B62" s="5" t="s">
        <v>204</v>
      </c>
      <c r="C62" s="5" t="s">
        <v>187</v>
      </c>
      <c r="D62" s="6">
        <v>44240</v>
      </c>
      <c r="E62" s="6">
        <v>44315</v>
      </c>
      <c r="F62" s="5" t="s">
        <v>205</v>
      </c>
      <c r="G62" s="5">
        <v>33.791480999999997</v>
      </c>
      <c r="H62" s="5">
        <v>-105.76441</v>
      </c>
      <c r="I62" s="5" t="s">
        <v>114</v>
      </c>
      <c r="J62" s="5" t="s">
        <v>115</v>
      </c>
      <c r="K62" s="5" t="s">
        <v>116</v>
      </c>
      <c r="L62" s="26" t="s">
        <v>217</v>
      </c>
      <c r="N62" s="4" t="s">
        <v>119</v>
      </c>
      <c r="O62" s="5" t="s">
        <v>120</v>
      </c>
      <c r="P62" s="1" t="s">
        <v>121</v>
      </c>
      <c r="Q62" s="1"/>
      <c r="R62" s="1"/>
      <c r="S62" s="1"/>
      <c r="T62" s="1"/>
      <c r="U62" s="1"/>
      <c r="V62" s="1"/>
      <c r="W62" s="1"/>
      <c r="X62" s="1"/>
      <c r="Y62" s="1">
        <v>68.89</v>
      </c>
      <c r="Z62" s="1">
        <v>0.24</v>
      </c>
      <c r="AA62" s="1">
        <v>15.63</v>
      </c>
      <c r="AB62" s="1">
        <v>0.83</v>
      </c>
      <c r="AC62" s="1">
        <v>0.05</v>
      </c>
      <c r="AD62" s="1">
        <v>0.15</v>
      </c>
      <c r="AE62" s="1">
        <v>1.6</v>
      </c>
      <c r="AF62" s="1">
        <v>6.01</v>
      </c>
      <c r="AG62" s="1">
        <v>4.5999999999999996</v>
      </c>
      <c r="AH62" s="1">
        <v>0.03</v>
      </c>
      <c r="AI62" s="1">
        <v>0.94</v>
      </c>
      <c r="AJ62" s="1">
        <v>1090</v>
      </c>
      <c r="AK62" s="1">
        <v>0.01</v>
      </c>
      <c r="AL62" s="1"/>
      <c r="AN62" s="5">
        <v>0.18</v>
      </c>
      <c r="AP62" s="5">
        <f t="shared" si="16"/>
        <v>99.268999999999991</v>
      </c>
      <c r="AQ62" s="5">
        <f t="shared" si="13"/>
        <v>-0.15281100000000158</v>
      </c>
      <c r="AR62" s="5">
        <f t="shared" si="14"/>
        <v>0.9980921000000017</v>
      </c>
      <c r="AS62" s="5">
        <f t="shared" si="15"/>
        <v>0.75454545454545441</v>
      </c>
      <c r="AT62" s="5">
        <v>2</v>
      </c>
      <c r="AU62" s="5" t="s">
        <v>129</v>
      </c>
      <c r="AV62" s="5">
        <v>0.2</v>
      </c>
      <c r="AX62" s="5">
        <v>588</v>
      </c>
      <c r="AZ62" s="5">
        <v>0.09</v>
      </c>
      <c r="BB62" s="5" t="s">
        <v>129</v>
      </c>
      <c r="BC62" s="5">
        <v>1</v>
      </c>
      <c r="BD62" s="5">
        <v>10</v>
      </c>
      <c r="BE62" s="5">
        <v>0.99</v>
      </c>
      <c r="BF62" s="5">
        <v>3</v>
      </c>
      <c r="BG62" s="5">
        <v>25.1</v>
      </c>
      <c r="BH62" s="5" t="s">
        <v>124</v>
      </c>
      <c r="BI62" s="5">
        <v>8.4</v>
      </c>
      <c r="BJ62" s="5">
        <v>1.2E-2</v>
      </c>
      <c r="BK62" s="5">
        <v>0.03</v>
      </c>
      <c r="BL62" s="5">
        <v>10</v>
      </c>
      <c r="BM62" s="5">
        <v>1</v>
      </c>
      <c r="BN62" s="5">
        <v>67.8</v>
      </c>
      <c r="BO62" s="5">
        <v>2</v>
      </c>
      <c r="BP62" s="5">
        <v>12</v>
      </c>
      <c r="BQ62" s="5">
        <v>171.5</v>
      </c>
      <c r="BR62" s="5" t="s">
        <v>189</v>
      </c>
      <c r="BS62" s="5" t="s">
        <v>149</v>
      </c>
      <c r="BT62" s="5">
        <v>0.6</v>
      </c>
      <c r="BU62" s="5" t="s">
        <v>126</v>
      </c>
      <c r="BV62" s="5">
        <v>2</v>
      </c>
      <c r="BW62" s="5">
        <v>264</v>
      </c>
      <c r="BX62" s="5">
        <v>3.7</v>
      </c>
      <c r="BY62" s="5" t="s">
        <v>147</v>
      </c>
      <c r="BZ62" s="5">
        <v>24.6</v>
      </c>
      <c r="CA62" s="26">
        <v>0.06</v>
      </c>
      <c r="CB62" s="5">
        <v>2.4</v>
      </c>
      <c r="CC62" s="5">
        <v>11</v>
      </c>
      <c r="CD62" s="5">
        <v>1</v>
      </c>
      <c r="CE62" s="5">
        <v>35.6</v>
      </c>
      <c r="CF62" s="5">
        <v>302</v>
      </c>
      <c r="CG62" s="5">
        <v>28</v>
      </c>
      <c r="CH62" s="5">
        <v>111</v>
      </c>
      <c r="CI62" s="5">
        <v>151</v>
      </c>
      <c r="CJ62" s="5">
        <v>14.4</v>
      </c>
      <c r="CK62" s="5">
        <v>41.2</v>
      </c>
      <c r="CL62" s="5">
        <v>6.39</v>
      </c>
      <c r="CM62" s="5">
        <v>0.92</v>
      </c>
      <c r="CN62" s="5">
        <v>5.18</v>
      </c>
      <c r="CO62" s="5">
        <v>0.85</v>
      </c>
      <c r="CP62" s="5">
        <v>5.17</v>
      </c>
      <c r="CQ62" s="5">
        <v>1.1299999999999999</v>
      </c>
      <c r="CR62" s="5">
        <v>3.56</v>
      </c>
      <c r="CS62" s="5">
        <v>0.54</v>
      </c>
      <c r="CT62" s="5">
        <v>4.1399999999999997</v>
      </c>
      <c r="CU62" s="26">
        <v>0.57999999999999996</v>
      </c>
      <c r="CV62" s="5">
        <f t="shared" si="8"/>
        <v>346.06</v>
      </c>
      <c r="CW62" s="5">
        <f t="shared" si="12"/>
        <v>0.47430400386496774</v>
      </c>
    </row>
    <row r="63" spans="1:110" s="5" customFormat="1" ht="15.6" customHeight="1" x14ac:dyDescent="0.25">
      <c r="A63" s="34" t="s">
        <v>218</v>
      </c>
      <c r="B63" s="5" t="s">
        <v>204</v>
      </c>
      <c r="C63" s="5" t="s">
        <v>187</v>
      </c>
      <c r="D63" s="6">
        <v>44240</v>
      </c>
      <c r="E63" s="6">
        <v>44315</v>
      </c>
      <c r="F63" s="5" t="s">
        <v>205</v>
      </c>
      <c r="G63" s="5">
        <v>33.795403</v>
      </c>
      <c r="H63" s="5">
        <v>-105.76749100000001</v>
      </c>
      <c r="I63" s="5" t="s">
        <v>114</v>
      </c>
      <c r="J63" s="5" t="s">
        <v>115</v>
      </c>
      <c r="K63" s="5" t="s">
        <v>116</v>
      </c>
      <c r="L63" s="26" t="s">
        <v>219</v>
      </c>
      <c r="N63" s="4" t="s">
        <v>119</v>
      </c>
      <c r="O63" s="5" t="s">
        <v>220</v>
      </c>
      <c r="P63" s="1" t="s">
        <v>221</v>
      </c>
      <c r="Q63" s="1"/>
      <c r="R63" s="1"/>
      <c r="S63" s="1"/>
      <c r="T63" s="1"/>
      <c r="U63" s="1"/>
      <c r="V63" s="1"/>
      <c r="W63" s="1"/>
      <c r="X63" s="1"/>
      <c r="Y63" s="1">
        <v>46.47</v>
      </c>
      <c r="Z63" s="1">
        <v>0.18</v>
      </c>
      <c r="AA63" s="1">
        <v>8.0299999999999994</v>
      </c>
      <c r="AB63" s="1">
        <v>5.48</v>
      </c>
      <c r="AC63" s="1">
        <v>0.43</v>
      </c>
      <c r="AD63" s="1">
        <v>22.3</v>
      </c>
      <c r="AE63" s="1">
        <v>5.78</v>
      </c>
      <c r="AF63" s="1">
        <v>0.51</v>
      </c>
      <c r="AG63" s="1">
        <v>7.06</v>
      </c>
      <c r="AH63" s="1">
        <v>0.09</v>
      </c>
      <c r="AI63" s="1">
        <v>0.66</v>
      </c>
      <c r="AJ63" s="1" t="s">
        <v>212</v>
      </c>
      <c r="AK63" s="1">
        <v>0.01</v>
      </c>
      <c r="AL63" s="1"/>
      <c r="AN63" s="5">
        <v>0.03</v>
      </c>
      <c r="AP63" s="5" t="e">
        <f t="shared" si="16"/>
        <v>#VALUE!</v>
      </c>
      <c r="AQ63" s="5">
        <f t="shared" si="13"/>
        <v>3.2735340000000006</v>
      </c>
      <c r="AR63" s="5">
        <f t="shared" si="14"/>
        <v>1.8791125999999996</v>
      </c>
      <c r="AS63" s="5">
        <f t="shared" si="15"/>
        <v>4.9818181818181815</v>
      </c>
      <c r="AT63" s="5">
        <v>2</v>
      </c>
      <c r="AU63" s="5" t="s">
        <v>129</v>
      </c>
      <c r="AV63" s="5">
        <v>0.7</v>
      </c>
      <c r="AX63" s="5">
        <v>121.5</v>
      </c>
      <c r="AZ63" s="5">
        <v>0.04</v>
      </c>
      <c r="BB63" s="5" t="s">
        <v>129</v>
      </c>
      <c r="BC63" s="5">
        <v>6</v>
      </c>
      <c r="BD63" s="5">
        <v>20</v>
      </c>
      <c r="BE63" s="5">
        <v>11.9</v>
      </c>
      <c r="BF63" s="5">
        <v>1</v>
      </c>
      <c r="BG63" s="5">
        <v>24.2</v>
      </c>
      <c r="BH63" s="5">
        <v>5</v>
      </c>
      <c r="BI63" s="5">
        <v>1.2</v>
      </c>
      <c r="BJ63" s="5">
        <v>1.7999999999999999E-2</v>
      </c>
      <c r="BK63" s="5">
        <v>9.9000000000000005E-2</v>
      </c>
      <c r="BL63" s="5">
        <v>820</v>
      </c>
      <c r="BM63" s="5" t="s">
        <v>123</v>
      </c>
      <c r="BN63" s="5">
        <v>246</v>
      </c>
      <c r="BO63" s="5">
        <v>15</v>
      </c>
      <c r="BP63" s="5" t="s">
        <v>127</v>
      </c>
      <c r="BQ63" s="5">
        <v>1615</v>
      </c>
      <c r="BR63" s="5">
        <v>1E-3</v>
      </c>
      <c r="BS63" s="5" t="s">
        <v>149</v>
      </c>
      <c r="BT63" s="5">
        <v>1.5</v>
      </c>
      <c r="BU63" s="5" t="s">
        <v>126</v>
      </c>
      <c r="BV63" s="5">
        <v>3</v>
      </c>
      <c r="BW63" s="5">
        <v>11.5</v>
      </c>
      <c r="BX63" s="5">
        <v>2.6</v>
      </c>
      <c r="BY63" s="5">
        <v>0.01</v>
      </c>
      <c r="BZ63" s="5">
        <v>16.75</v>
      </c>
      <c r="CA63" s="26">
        <v>1.05</v>
      </c>
      <c r="CB63" s="5">
        <v>148</v>
      </c>
      <c r="CC63" s="5">
        <v>15</v>
      </c>
      <c r="CD63" s="5">
        <v>1</v>
      </c>
      <c r="CE63" s="5">
        <v>65.7</v>
      </c>
      <c r="CF63" s="5">
        <v>38</v>
      </c>
      <c r="CG63" s="5">
        <v>141</v>
      </c>
      <c r="CH63" s="5">
        <v>23.7</v>
      </c>
      <c r="CI63" s="5">
        <v>62.3</v>
      </c>
      <c r="CJ63" s="5">
        <v>8.64</v>
      </c>
      <c r="CK63" s="5">
        <v>31.7</v>
      </c>
      <c r="CL63" s="5">
        <v>7.12</v>
      </c>
      <c r="CM63" s="5">
        <v>0.35</v>
      </c>
      <c r="CN63" s="5">
        <v>7.12</v>
      </c>
      <c r="CO63" s="5">
        <v>1.32</v>
      </c>
      <c r="CP63" s="5">
        <v>8.99</v>
      </c>
      <c r="CQ63" s="5">
        <v>2.0699999999999998</v>
      </c>
      <c r="CR63" s="5">
        <v>6.61</v>
      </c>
      <c r="CS63" s="5">
        <v>1.1499999999999999</v>
      </c>
      <c r="CT63" s="5">
        <v>9.27</v>
      </c>
      <c r="CU63" s="26">
        <v>1.64</v>
      </c>
      <c r="CV63" s="5">
        <f t="shared" si="8"/>
        <v>171.98000000000002</v>
      </c>
      <c r="CW63" s="5">
        <f t="shared" si="12"/>
        <v>0.14875032197039387</v>
      </c>
    </row>
    <row r="64" spans="1:110" s="5" customFormat="1" ht="15.6" customHeight="1" x14ac:dyDescent="0.25">
      <c r="A64" s="4" t="s">
        <v>222</v>
      </c>
      <c r="B64" s="5" t="s">
        <v>204</v>
      </c>
      <c r="C64" s="5" t="s">
        <v>187</v>
      </c>
      <c r="D64" s="6">
        <v>44240</v>
      </c>
      <c r="E64" s="6">
        <v>44414</v>
      </c>
      <c r="F64" s="5" t="s">
        <v>205</v>
      </c>
      <c r="G64" s="5">
        <v>33.795403</v>
      </c>
      <c r="H64" s="5">
        <v>-105.76749100000001</v>
      </c>
      <c r="I64" s="5" t="s">
        <v>114</v>
      </c>
      <c r="J64" s="5" t="s">
        <v>115</v>
      </c>
      <c r="K64" s="5" t="s">
        <v>116</v>
      </c>
      <c r="L64" s="26" t="s">
        <v>219</v>
      </c>
      <c r="N64" s="4"/>
      <c r="P64" s="1" t="s">
        <v>219</v>
      </c>
      <c r="Q64" s="1"/>
      <c r="R64" s="1"/>
      <c r="S64" s="1"/>
      <c r="T64" s="1"/>
      <c r="U64" s="1"/>
      <c r="V64" s="1"/>
      <c r="W64" s="1"/>
      <c r="X64" s="1"/>
      <c r="Y64" s="1">
        <v>47.87</v>
      </c>
      <c r="Z64" s="1">
        <v>0.26</v>
      </c>
      <c r="AA64" s="1">
        <v>4.54</v>
      </c>
      <c r="AB64" s="1">
        <v>7.98</v>
      </c>
      <c r="AC64" s="1">
        <v>0.69</v>
      </c>
      <c r="AD64" s="1">
        <v>17.100000000000001</v>
      </c>
      <c r="AE64" s="1">
        <v>13.9</v>
      </c>
      <c r="AF64" s="1">
        <v>0.4</v>
      </c>
      <c r="AG64" s="1">
        <v>3.95</v>
      </c>
      <c r="AH64" s="1">
        <v>0.01</v>
      </c>
      <c r="AI64" s="1">
        <v>1.3</v>
      </c>
      <c r="AJ64" s="1" t="s">
        <v>212</v>
      </c>
      <c r="AK64" s="1">
        <v>0.04</v>
      </c>
      <c r="AL64" s="1"/>
      <c r="AN64" s="5">
        <v>0.11</v>
      </c>
      <c r="AP64" s="5" t="e">
        <f t="shared" si="16"/>
        <v>#VALUE!</v>
      </c>
      <c r="AQ64" s="5">
        <f t="shared" si="13"/>
        <v>5.0888339999999994</v>
      </c>
      <c r="AR64" s="5">
        <f t="shared" si="14"/>
        <v>2.3822826000000008</v>
      </c>
      <c r="AS64" s="5">
        <f t="shared" si="15"/>
        <v>7.254545454545454</v>
      </c>
      <c r="AT64" s="5">
        <v>3</v>
      </c>
      <c r="AU64" s="5" t="s">
        <v>129</v>
      </c>
      <c r="AV64" s="5">
        <v>2</v>
      </c>
      <c r="AX64" s="5">
        <v>235</v>
      </c>
      <c r="AZ64" s="5">
        <v>0.14000000000000001</v>
      </c>
      <c r="BB64" s="5" t="s">
        <v>129</v>
      </c>
      <c r="BC64" s="5">
        <v>8</v>
      </c>
      <c r="BD64" s="5">
        <v>40</v>
      </c>
      <c r="BE64" s="5">
        <v>5.57</v>
      </c>
      <c r="BF64" s="5">
        <v>1</v>
      </c>
      <c r="BG64" s="5">
        <v>16.5</v>
      </c>
      <c r="BH64" s="5">
        <v>5</v>
      </c>
      <c r="BI64" s="5">
        <v>2.1</v>
      </c>
      <c r="BJ64" s="5">
        <v>6.0000000000000001E-3</v>
      </c>
      <c r="BK64" s="5">
        <v>0.33700000000000002</v>
      </c>
      <c r="BL64" s="5">
        <v>420</v>
      </c>
      <c r="BM64" s="5">
        <v>1</v>
      </c>
      <c r="BN64" s="5">
        <v>1070</v>
      </c>
      <c r="BO64" s="5">
        <v>16</v>
      </c>
      <c r="BP64" s="5" t="s">
        <v>127</v>
      </c>
      <c r="BQ64" s="5">
        <v>826</v>
      </c>
      <c r="BR64" s="5" t="s">
        <v>189</v>
      </c>
      <c r="BS64" s="5">
        <v>0.22</v>
      </c>
      <c r="BT64" s="5">
        <v>1.8</v>
      </c>
      <c r="BU64" s="5">
        <v>0.2</v>
      </c>
      <c r="BV64" s="5">
        <v>8</v>
      </c>
      <c r="BW64" s="5">
        <v>24</v>
      </c>
      <c r="BX64" s="5">
        <v>23.6</v>
      </c>
      <c r="BY64" s="5">
        <v>0.02</v>
      </c>
      <c r="BZ64" s="5">
        <v>98.1</v>
      </c>
      <c r="CA64" s="26">
        <v>0.72</v>
      </c>
      <c r="CB64" s="5">
        <v>799</v>
      </c>
      <c r="CC64" s="5">
        <v>33</v>
      </c>
      <c r="CD64" s="5">
        <v>1</v>
      </c>
      <c r="CE64" s="5">
        <v>154</v>
      </c>
      <c r="CF64" s="5">
        <v>60</v>
      </c>
      <c r="CG64" s="5">
        <v>142</v>
      </c>
      <c r="CH64" s="5">
        <v>50.8</v>
      </c>
      <c r="CI64" s="5">
        <v>145</v>
      </c>
      <c r="CJ64" s="5">
        <v>20.3</v>
      </c>
      <c r="CK64" s="5">
        <v>71</v>
      </c>
      <c r="CL64" s="5">
        <v>19.100000000000001</v>
      </c>
      <c r="CM64" s="5">
        <v>0.92</v>
      </c>
      <c r="CN64" s="5">
        <v>17.899999999999999</v>
      </c>
      <c r="CO64" s="5">
        <v>3.13</v>
      </c>
      <c r="CP64" s="5">
        <v>24.2</v>
      </c>
      <c r="CQ64" s="5">
        <v>4.99</v>
      </c>
      <c r="CR64" s="5">
        <v>17.899999999999999</v>
      </c>
      <c r="CS64" s="5">
        <v>2.93</v>
      </c>
      <c r="CT64" s="5">
        <v>23.9</v>
      </c>
      <c r="CU64" s="26">
        <v>4.2699999999999996</v>
      </c>
      <c r="CV64" s="28">
        <f t="shared" si="8"/>
        <v>406.34</v>
      </c>
      <c r="CW64" s="5">
        <f t="shared" si="12"/>
        <v>0.14980392563375608</v>
      </c>
    </row>
    <row r="65" spans="1:110" s="5" customFormat="1" ht="15.6" customHeight="1" x14ac:dyDescent="0.25">
      <c r="A65" s="1" t="s">
        <v>222</v>
      </c>
      <c r="B65" s="5" t="s">
        <v>204</v>
      </c>
      <c r="C65" s="5" t="s">
        <v>187</v>
      </c>
      <c r="D65" s="6"/>
      <c r="E65" s="6">
        <v>44382</v>
      </c>
      <c r="F65" s="5" t="s">
        <v>215</v>
      </c>
      <c r="G65" s="5">
        <v>33.795403</v>
      </c>
      <c r="H65" s="5">
        <v>-105.76749100000001</v>
      </c>
      <c r="I65" s="5" t="s">
        <v>114</v>
      </c>
      <c r="J65" s="5" t="s">
        <v>115</v>
      </c>
      <c r="K65" s="5" t="s">
        <v>116</v>
      </c>
      <c r="L65" s="5" t="s">
        <v>219</v>
      </c>
      <c r="N65" s="4"/>
      <c r="P65" s="1" t="s">
        <v>219</v>
      </c>
      <c r="Q65" s="1"/>
      <c r="R65" s="1"/>
      <c r="S65" s="1"/>
      <c r="T65" s="1"/>
      <c r="U65" s="1"/>
      <c r="V65" s="1"/>
      <c r="W65" s="1"/>
      <c r="X65" s="1"/>
      <c r="Y65" s="1">
        <v>47.63</v>
      </c>
      <c r="Z65" s="1">
        <v>0.53</v>
      </c>
      <c r="AA65" s="1">
        <v>5.03</v>
      </c>
      <c r="AB65" s="1">
        <v>7.66</v>
      </c>
      <c r="AC65" s="1">
        <v>0.65</v>
      </c>
      <c r="AD65" s="1">
        <v>17.75</v>
      </c>
      <c r="AE65" s="1">
        <v>12.85</v>
      </c>
      <c r="AF65" s="1">
        <v>0.51</v>
      </c>
      <c r="AG65" s="1">
        <v>4.34</v>
      </c>
      <c r="AH65" s="1">
        <v>0.01</v>
      </c>
      <c r="AI65" s="1">
        <v>0.81</v>
      </c>
      <c r="AJ65" s="1" t="s">
        <v>212</v>
      </c>
      <c r="AK65" s="1">
        <v>0.02</v>
      </c>
      <c r="AL65" s="1"/>
      <c r="AN65" s="5">
        <v>0.05</v>
      </c>
      <c r="AP65" s="5" t="e">
        <f t="shared" si="16"/>
        <v>#VALUE!</v>
      </c>
      <c r="AQ65" s="5">
        <f t="shared" si="13"/>
        <v>4.8545280000000002</v>
      </c>
      <c r="AR65" s="5">
        <f t="shared" si="14"/>
        <v>2.3200191999999999</v>
      </c>
      <c r="AS65" s="5">
        <f t="shared" si="15"/>
        <v>6.963636363636363</v>
      </c>
      <c r="AT65" s="5">
        <v>5</v>
      </c>
      <c r="AU65" s="5" t="s">
        <v>129</v>
      </c>
      <c r="AV65" s="5">
        <v>1.4</v>
      </c>
      <c r="AX65" s="5">
        <v>58.1</v>
      </c>
      <c r="AZ65" s="5">
        <v>0.21</v>
      </c>
      <c r="BB65" s="5">
        <v>0.5</v>
      </c>
      <c r="BC65" s="5">
        <v>17</v>
      </c>
      <c r="BD65" s="5">
        <v>40</v>
      </c>
      <c r="BE65" s="5">
        <v>7.28</v>
      </c>
      <c r="BF65" s="5">
        <v>2</v>
      </c>
      <c r="BG65" s="5">
        <v>19</v>
      </c>
      <c r="BH65" s="5">
        <v>5</v>
      </c>
      <c r="BI65" s="5">
        <v>2.9</v>
      </c>
      <c r="BJ65" s="5">
        <v>1.9E-2</v>
      </c>
      <c r="BK65" s="5">
        <v>0.29499999999999998</v>
      </c>
      <c r="BL65" s="5">
        <v>490</v>
      </c>
      <c r="BM65" s="5">
        <v>1</v>
      </c>
      <c r="BN65" s="5">
        <v>2210</v>
      </c>
      <c r="BO65" s="5">
        <v>19</v>
      </c>
      <c r="BP65" s="5">
        <v>8</v>
      </c>
      <c r="BQ65" s="5">
        <v>901</v>
      </c>
      <c r="BR65" s="5">
        <v>1E-3</v>
      </c>
      <c r="BS65" s="5">
        <v>0.41</v>
      </c>
      <c r="BT65" s="5">
        <v>1.7</v>
      </c>
      <c r="BU65" s="5">
        <v>1.1000000000000001</v>
      </c>
      <c r="BV65" s="5">
        <v>14</v>
      </c>
      <c r="BW65" s="5">
        <v>24</v>
      </c>
      <c r="BX65" s="5">
        <v>39.6</v>
      </c>
      <c r="BY65" s="5">
        <v>0.02</v>
      </c>
      <c r="BZ65" s="5">
        <v>186.5</v>
      </c>
      <c r="CA65" s="5">
        <v>0.96</v>
      </c>
      <c r="CB65" s="5" t="s">
        <v>223</v>
      </c>
      <c r="CC65" s="5">
        <v>37</v>
      </c>
      <c r="CD65" s="5">
        <v>1</v>
      </c>
      <c r="CE65" s="5">
        <v>252</v>
      </c>
      <c r="CF65" s="5">
        <v>91</v>
      </c>
      <c r="CG65" s="5">
        <v>130</v>
      </c>
      <c r="CH65" s="5">
        <v>54.9</v>
      </c>
      <c r="CI65" s="5">
        <v>208</v>
      </c>
      <c r="CJ65" s="5">
        <v>32.299999999999997</v>
      </c>
      <c r="CK65" s="5">
        <v>121</v>
      </c>
      <c r="CL65" s="5">
        <v>29.2</v>
      </c>
      <c r="CM65" s="5">
        <v>1.36</v>
      </c>
      <c r="CN65" s="5">
        <v>27.2</v>
      </c>
      <c r="CO65" s="5">
        <v>5.19</v>
      </c>
      <c r="CP65" s="5">
        <v>36.700000000000003</v>
      </c>
      <c r="CQ65" s="5">
        <v>8.2100000000000009</v>
      </c>
      <c r="CR65" s="5">
        <v>26.3</v>
      </c>
      <c r="CS65" s="5">
        <v>4.5199999999999996</v>
      </c>
      <c r="CT65" s="5">
        <v>32.1</v>
      </c>
      <c r="CU65" s="5">
        <v>5.49</v>
      </c>
      <c r="CV65" s="28">
        <f t="shared" si="8"/>
        <v>592.47</v>
      </c>
      <c r="CW65" s="5">
        <f t="shared" si="12"/>
        <v>0.14521586391790703</v>
      </c>
    </row>
    <row r="66" spans="1:110" s="1" customFormat="1" ht="13.8" x14ac:dyDescent="0.25">
      <c r="A66" s="15" t="s">
        <v>224</v>
      </c>
      <c r="C66" s="5"/>
      <c r="D66" s="16"/>
      <c r="E66" s="6"/>
      <c r="F66" s="5"/>
      <c r="G66" s="17"/>
      <c r="H66" s="17"/>
      <c r="M66" s="5"/>
      <c r="N66" s="4"/>
      <c r="O66" s="5"/>
      <c r="Q66" s="5"/>
      <c r="R66" s="5"/>
      <c r="T66" s="5"/>
      <c r="U66" s="5"/>
      <c r="V66" s="5"/>
      <c r="W66" s="5"/>
      <c r="X66" s="5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5"/>
      <c r="AK66" s="19"/>
      <c r="AL66" s="5"/>
      <c r="AM66" s="5"/>
      <c r="AN66" s="5"/>
      <c r="AO66" s="5"/>
      <c r="AP66" s="19"/>
      <c r="AQ66" s="5"/>
      <c r="AR66" s="5"/>
      <c r="AS66" s="5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5"/>
      <c r="BH66" s="19"/>
      <c r="BI66" s="19"/>
      <c r="BJ66" s="19"/>
      <c r="BK66" s="5"/>
      <c r="BL66" s="5"/>
      <c r="BM66" s="19"/>
      <c r="BN66" s="19"/>
      <c r="BO66" s="19"/>
      <c r="BP66" s="19"/>
      <c r="BQ66" s="19"/>
      <c r="BR66" s="5"/>
      <c r="BS66" s="19"/>
      <c r="BT66" s="19"/>
      <c r="BU66" s="19"/>
      <c r="BV66" s="19"/>
      <c r="BW66" s="19"/>
      <c r="BX66" s="19"/>
      <c r="BY66" s="5"/>
      <c r="BZ66" s="19"/>
      <c r="CA66" s="5"/>
      <c r="CB66" s="19"/>
      <c r="CC66" s="19"/>
      <c r="CD66" s="19"/>
      <c r="CE66" s="19"/>
      <c r="CF66" s="19"/>
      <c r="CG66" s="19"/>
      <c r="CH66" s="19"/>
      <c r="CI66" s="19"/>
      <c r="CJ66" s="5"/>
      <c r="CK66" s="19"/>
      <c r="CL66" s="19"/>
      <c r="CM66" s="19"/>
      <c r="CN66" s="5"/>
      <c r="CO66" s="19"/>
      <c r="CP66" s="5"/>
      <c r="CQ66" s="5"/>
      <c r="CR66" s="5"/>
      <c r="CS66" s="19"/>
      <c r="CT66" s="19"/>
      <c r="CU66" s="19"/>
      <c r="CV66" s="19"/>
      <c r="CW66" s="21"/>
      <c r="CX66" s="21"/>
      <c r="CY66" s="21"/>
      <c r="CZ66" s="21"/>
      <c r="DA66" s="21"/>
      <c r="DB66" s="21"/>
      <c r="DC66" s="21"/>
    </row>
    <row r="67" spans="1:110" s="5" customFormat="1" ht="13.8" x14ac:dyDescent="0.25">
      <c r="A67" s="24" t="s">
        <v>225</v>
      </c>
      <c r="B67" s="5" t="s">
        <v>111</v>
      </c>
      <c r="C67" s="5" t="s">
        <v>112</v>
      </c>
      <c r="D67" s="33">
        <v>42730</v>
      </c>
      <c r="E67" s="16">
        <v>43948</v>
      </c>
      <c r="F67" s="1" t="s">
        <v>113</v>
      </c>
      <c r="G67" s="1">
        <v>34.069828000000001</v>
      </c>
      <c r="H67" s="26">
        <v>-106.81610999999999</v>
      </c>
      <c r="I67" s="26" t="s">
        <v>114</v>
      </c>
      <c r="J67" s="5" t="s">
        <v>134</v>
      </c>
      <c r="K67" s="5" t="s">
        <v>116</v>
      </c>
      <c r="L67" s="5" t="s">
        <v>117</v>
      </c>
      <c r="N67" s="24" t="s">
        <v>119</v>
      </c>
      <c r="O67" s="26" t="s">
        <v>226</v>
      </c>
      <c r="P67" s="1" t="s">
        <v>121</v>
      </c>
      <c r="Q67" s="1">
        <v>0</v>
      </c>
      <c r="R67" s="1" t="s">
        <v>227</v>
      </c>
      <c r="S67" s="1"/>
      <c r="T67" s="1">
        <v>14</v>
      </c>
      <c r="U67" s="1">
        <v>1</v>
      </c>
      <c r="V67" s="1"/>
      <c r="W67" s="1"/>
      <c r="X67" s="1"/>
      <c r="Y67" s="1">
        <v>76.900000000000006</v>
      </c>
      <c r="Z67" s="1">
        <v>0.15</v>
      </c>
      <c r="AA67" s="1">
        <v>12.1</v>
      </c>
      <c r="AB67" s="1">
        <v>0.59</v>
      </c>
      <c r="AC67" s="1">
        <v>0.02</v>
      </c>
      <c r="AD67" s="1">
        <v>0.35</v>
      </c>
      <c r="AE67" s="1">
        <v>1.5</v>
      </c>
      <c r="AF67" s="1">
        <v>0.11</v>
      </c>
      <c r="AG67" s="1">
        <v>5.29</v>
      </c>
      <c r="AH67" s="1">
        <v>0.03</v>
      </c>
      <c r="AI67" s="1">
        <v>3.05</v>
      </c>
      <c r="AJ67" s="1">
        <v>7400</v>
      </c>
      <c r="AK67" s="1" t="s">
        <v>122</v>
      </c>
      <c r="AL67" s="1"/>
      <c r="AM67" s="26"/>
      <c r="AN67" s="26"/>
      <c r="AO67" s="26"/>
      <c r="AP67" s="5">
        <f>SUM(Y67:AI67)+(AJ67*0.0001)</f>
        <v>100.83</v>
      </c>
      <c r="AQ67" s="5">
        <f t="shared" si="0"/>
        <v>-0.15315299999999965</v>
      </c>
      <c r="AR67" s="5">
        <f t="shared" si="1"/>
        <v>0.75846829999999965</v>
      </c>
      <c r="AS67" s="5">
        <f t="shared" si="2"/>
        <v>0.53636363636363626</v>
      </c>
      <c r="AT67" s="26">
        <v>3</v>
      </c>
      <c r="AU67" s="26">
        <v>1</v>
      </c>
      <c r="AV67" s="26">
        <v>16</v>
      </c>
      <c r="AW67" s="26" t="s">
        <v>125</v>
      </c>
      <c r="AX67" s="26">
        <v>463</v>
      </c>
      <c r="AY67" s="26">
        <v>7</v>
      </c>
      <c r="AZ67" s="26">
        <v>1.2</v>
      </c>
      <c r="BA67" s="26"/>
      <c r="BB67" s="26">
        <v>0.6</v>
      </c>
      <c r="BC67" s="26">
        <v>1.7</v>
      </c>
      <c r="BD67" s="26" t="s">
        <v>125</v>
      </c>
      <c r="BE67" s="26">
        <v>11.6</v>
      </c>
      <c r="BF67" s="26">
        <v>44</v>
      </c>
      <c r="BG67" s="26">
        <v>23.7</v>
      </c>
      <c r="BH67" s="26">
        <v>3</v>
      </c>
      <c r="BI67" s="26">
        <v>8</v>
      </c>
      <c r="BJ67" s="26"/>
      <c r="BK67" s="26" t="s">
        <v>126</v>
      </c>
      <c r="BL67" s="26">
        <v>96</v>
      </c>
      <c r="BM67" s="26" t="s">
        <v>127</v>
      </c>
      <c r="BN67" s="26">
        <v>26.2</v>
      </c>
      <c r="BO67" s="26" t="s">
        <v>124</v>
      </c>
      <c r="BP67" s="26">
        <v>509</v>
      </c>
      <c r="BQ67" s="26">
        <v>391</v>
      </c>
      <c r="BR67" s="26" t="s">
        <v>128</v>
      </c>
      <c r="BS67" s="26">
        <v>2.2000000000000002</v>
      </c>
      <c r="BT67" s="26" t="s">
        <v>124</v>
      </c>
      <c r="BU67" s="26" t="s">
        <v>124</v>
      </c>
      <c r="BV67" s="26">
        <v>11</v>
      </c>
      <c r="BW67" s="26">
        <v>29.5</v>
      </c>
      <c r="BX67" s="26">
        <v>3.7</v>
      </c>
      <c r="BY67" s="26" t="s">
        <v>129</v>
      </c>
      <c r="BZ67" s="26">
        <v>35.299999999999997</v>
      </c>
      <c r="CA67" s="26">
        <v>2.2000000000000002</v>
      </c>
      <c r="CB67" s="26">
        <v>182</v>
      </c>
      <c r="CC67" s="26">
        <v>31</v>
      </c>
      <c r="CD67" s="26">
        <v>4</v>
      </c>
      <c r="CE67" s="26">
        <v>110</v>
      </c>
      <c r="CF67" s="26">
        <v>218</v>
      </c>
      <c r="CG67" s="26">
        <v>150</v>
      </c>
      <c r="CH67" s="26">
        <v>45.1</v>
      </c>
      <c r="CI67" s="26">
        <v>110</v>
      </c>
      <c r="CJ67" s="26">
        <v>12.3</v>
      </c>
      <c r="CK67" s="26">
        <v>44.7</v>
      </c>
      <c r="CL67" s="26">
        <v>9.9</v>
      </c>
      <c r="CM67" s="26">
        <v>0.73</v>
      </c>
      <c r="CN67" s="26">
        <v>12.4</v>
      </c>
      <c r="CO67" s="26">
        <v>2.34</v>
      </c>
      <c r="CP67" s="26">
        <v>16.2</v>
      </c>
      <c r="CQ67" s="26">
        <v>3.57</v>
      </c>
      <c r="CR67" s="26">
        <v>11.5</v>
      </c>
      <c r="CS67" s="26">
        <v>1.86</v>
      </c>
      <c r="CT67" s="26">
        <v>13</v>
      </c>
      <c r="CU67" s="26">
        <v>1.91</v>
      </c>
      <c r="CV67" s="5">
        <f t="shared" si="3"/>
        <v>285.51000000000005</v>
      </c>
      <c r="CW67" s="5">
        <f t="shared" si="4"/>
        <v>0.20126655597173418</v>
      </c>
      <c r="CX67" s="26">
        <v>6.29</v>
      </c>
      <c r="CY67" s="26">
        <v>1.06</v>
      </c>
      <c r="CZ67" s="26">
        <v>0.38</v>
      </c>
      <c r="DA67" s="26">
        <v>4.34</v>
      </c>
      <c r="DB67" s="26">
        <v>0.2</v>
      </c>
      <c r="DC67" s="26">
        <v>0.02</v>
      </c>
      <c r="DD67" s="26">
        <v>37</v>
      </c>
      <c r="DE67" s="26">
        <v>0.09</v>
      </c>
      <c r="DF67" s="26">
        <v>123</v>
      </c>
    </row>
    <row r="68" spans="1:110" s="5" customFormat="1" ht="13.8" x14ac:dyDescent="0.25">
      <c r="A68" s="24" t="s">
        <v>228</v>
      </c>
      <c r="B68" s="5" t="s">
        <v>111</v>
      </c>
      <c r="C68" s="5" t="s">
        <v>187</v>
      </c>
      <c r="D68" s="33"/>
      <c r="E68" s="16">
        <v>42980</v>
      </c>
      <c r="F68" s="1" t="s">
        <v>229</v>
      </c>
      <c r="G68" s="1">
        <v>34.069828000000001</v>
      </c>
      <c r="H68" s="26">
        <v>-106.81610999999999</v>
      </c>
      <c r="I68" s="26" t="s">
        <v>114</v>
      </c>
      <c r="J68" s="5" t="s">
        <v>134</v>
      </c>
      <c r="K68" s="5" t="s">
        <v>116</v>
      </c>
      <c r="L68" s="5" t="s">
        <v>117</v>
      </c>
      <c r="N68" s="24" t="s">
        <v>119</v>
      </c>
      <c r="O68" s="26" t="s">
        <v>226</v>
      </c>
      <c r="P68" s="1" t="s">
        <v>121</v>
      </c>
      <c r="Q68" s="1"/>
      <c r="R68" s="1" t="s">
        <v>227</v>
      </c>
      <c r="S68" s="1"/>
      <c r="T68" s="1">
        <v>14</v>
      </c>
      <c r="U68" s="1">
        <v>1</v>
      </c>
      <c r="V68" s="1"/>
      <c r="W68" s="1"/>
      <c r="X68" s="1"/>
      <c r="Y68" s="1">
        <v>86.53</v>
      </c>
      <c r="Z68" s="1">
        <v>7.0000000000000007E-2</v>
      </c>
      <c r="AA68" s="1">
        <v>6.38</v>
      </c>
      <c r="AB68" s="1">
        <v>1.46</v>
      </c>
      <c r="AC68" s="1">
        <v>0.01</v>
      </c>
      <c r="AD68" s="1">
        <v>0.15</v>
      </c>
      <c r="AE68" s="1">
        <v>1.1000000000000001</v>
      </c>
      <c r="AF68" s="1">
        <v>0.08</v>
      </c>
      <c r="AG68" s="1">
        <v>2.34</v>
      </c>
      <c r="AH68" s="1">
        <v>0.04</v>
      </c>
      <c r="AI68" s="1">
        <v>1.71</v>
      </c>
      <c r="AJ68" s="1"/>
      <c r="AK68" s="1">
        <v>0.03</v>
      </c>
      <c r="AL68" s="1"/>
      <c r="AN68" s="5">
        <v>0.02</v>
      </c>
      <c r="AP68" s="5">
        <f>SUM(Y68:AI68)+(AJ68*0.0001)+AK68+AN68</f>
        <v>99.919999999999987</v>
      </c>
      <c r="AQ68" s="5">
        <f t="shared" si="0"/>
        <v>0.68131800000000009</v>
      </c>
      <c r="AR68" s="5">
        <f t="shared" si="1"/>
        <v>0.7105501999999998</v>
      </c>
      <c r="AS68" s="5">
        <f t="shared" si="2"/>
        <v>1.3272727272727272</v>
      </c>
      <c r="AT68" s="26">
        <v>20</v>
      </c>
      <c r="AU68" s="26">
        <v>1.2</v>
      </c>
      <c r="AV68" s="26">
        <v>60</v>
      </c>
      <c r="AW68" s="26"/>
      <c r="AX68" s="26">
        <v>400</v>
      </c>
      <c r="AY68" s="26"/>
      <c r="AZ68" s="26">
        <v>3.54</v>
      </c>
      <c r="BB68" s="26" t="s">
        <v>129</v>
      </c>
      <c r="BC68" s="26">
        <v>1</v>
      </c>
      <c r="BD68" s="26">
        <v>20</v>
      </c>
      <c r="BE68" s="26">
        <v>5.46</v>
      </c>
      <c r="BF68" s="26">
        <v>36</v>
      </c>
      <c r="BG68" s="26">
        <v>12.2</v>
      </c>
      <c r="BH68" s="26">
        <v>6</v>
      </c>
      <c r="BI68" s="26">
        <v>4</v>
      </c>
      <c r="BJ68" s="5">
        <v>0.02</v>
      </c>
      <c r="BK68" s="26"/>
      <c r="BL68" s="26">
        <v>60</v>
      </c>
      <c r="BM68" s="26">
        <v>2</v>
      </c>
      <c r="BN68" s="26">
        <v>16.100000000000001</v>
      </c>
      <c r="BO68" s="26" t="s">
        <v>123</v>
      </c>
      <c r="BP68" s="26">
        <v>1470</v>
      </c>
      <c r="BQ68" s="26">
        <v>181</v>
      </c>
      <c r="BR68" s="26"/>
      <c r="BS68" s="26">
        <v>1.33</v>
      </c>
      <c r="BT68" s="26">
        <v>1.7</v>
      </c>
      <c r="BU68" s="26">
        <v>1.4</v>
      </c>
      <c r="BV68" s="26">
        <v>5</v>
      </c>
      <c r="BW68" s="26">
        <v>23.8</v>
      </c>
      <c r="BX68" s="26">
        <v>1.7</v>
      </c>
      <c r="BY68" s="26">
        <v>0.02</v>
      </c>
      <c r="BZ68" s="26">
        <v>16.95</v>
      </c>
      <c r="CA68" s="26">
        <v>0.5</v>
      </c>
      <c r="CB68" s="26">
        <v>262</v>
      </c>
      <c r="CC68" s="26">
        <v>35</v>
      </c>
      <c r="CD68" s="26">
        <v>6</v>
      </c>
      <c r="CE68" s="26">
        <v>305</v>
      </c>
      <c r="CF68" s="26">
        <v>108</v>
      </c>
      <c r="CG68" s="26">
        <v>257</v>
      </c>
      <c r="CH68" s="26">
        <v>21.9</v>
      </c>
      <c r="CI68" s="26">
        <v>53.5</v>
      </c>
      <c r="CJ68" s="26">
        <v>6.47</v>
      </c>
      <c r="CK68" s="26">
        <v>30.3</v>
      </c>
      <c r="CL68" s="26">
        <v>14.2</v>
      </c>
      <c r="CM68" s="26">
        <v>1.73</v>
      </c>
      <c r="CN68" s="26">
        <v>31.1</v>
      </c>
      <c r="CO68" s="26">
        <v>6.43</v>
      </c>
      <c r="CP68" s="26">
        <v>45.5</v>
      </c>
      <c r="CQ68" s="26">
        <v>9.09</v>
      </c>
      <c r="CR68" s="26">
        <v>28.7</v>
      </c>
      <c r="CS68" s="26">
        <v>4.17</v>
      </c>
      <c r="CT68" s="26">
        <v>25.3</v>
      </c>
      <c r="CU68" s="26">
        <v>3.29</v>
      </c>
      <c r="CV68" s="5">
        <f t="shared" si="3"/>
        <v>281.68</v>
      </c>
      <c r="CW68" s="5">
        <f t="shared" si="4"/>
        <v>0.24383009764925764</v>
      </c>
      <c r="CX68" s="26"/>
      <c r="CY68" s="26"/>
      <c r="CZ68" s="26"/>
      <c r="DA68" s="26"/>
      <c r="DB68" s="26"/>
      <c r="DC68" s="26"/>
      <c r="DD68" s="26"/>
      <c r="DE68" s="26"/>
      <c r="DF68" s="26"/>
    </row>
    <row r="69" spans="1:110" s="5" customFormat="1" ht="13.8" x14ac:dyDescent="0.25">
      <c r="A69" s="24" t="s">
        <v>230</v>
      </c>
      <c r="B69" s="5" t="s">
        <v>111</v>
      </c>
      <c r="C69" s="5" t="s">
        <v>231</v>
      </c>
      <c r="D69" s="33">
        <v>1980</v>
      </c>
      <c r="E69" s="1">
        <v>1980</v>
      </c>
      <c r="F69" s="1" t="s">
        <v>232</v>
      </c>
      <c r="G69" s="1">
        <v>34.070371999999999</v>
      </c>
      <c r="H69" s="26">
        <v>-106.81591400000001</v>
      </c>
      <c r="I69" s="35" t="s">
        <v>114</v>
      </c>
      <c r="J69" s="5" t="s">
        <v>134</v>
      </c>
      <c r="K69" s="5" t="s">
        <v>116</v>
      </c>
      <c r="L69" s="5" t="s">
        <v>117</v>
      </c>
      <c r="N69" s="24" t="s">
        <v>119</v>
      </c>
      <c r="O69" s="26" t="s">
        <v>120</v>
      </c>
      <c r="P69" s="1" t="s">
        <v>121</v>
      </c>
      <c r="Q69" s="1"/>
      <c r="R69" s="1"/>
      <c r="S69" s="1"/>
      <c r="T69" s="1">
        <v>14</v>
      </c>
      <c r="U69" s="1">
        <v>1</v>
      </c>
      <c r="V69" s="1"/>
      <c r="W69" s="1"/>
      <c r="X69" s="1"/>
      <c r="Y69" s="1">
        <v>82.45</v>
      </c>
      <c r="Z69" s="1">
        <v>0.13</v>
      </c>
      <c r="AA69" s="1">
        <v>8.8000000000000007</v>
      </c>
      <c r="AB69" s="1">
        <v>1.64</v>
      </c>
      <c r="AC69" s="1"/>
      <c r="AD69" s="1">
        <v>0.31</v>
      </c>
      <c r="AE69" s="1">
        <v>0.26</v>
      </c>
      <c r="AF69" s="1">
        <v>0.19</v>
      </c>
      <c r="AG69" s="1">
        <v>4.4400000000000004</v>
      </c>
      <c r="AH69" s="1">
        <v>0.05</v>
      </c>
      <c r="AI69" s="1">
        <v>1.1399999999999999</v>
      </c>
      <c r="AJ69" s="1"/>
      <c r="AK69" s="1"/>
      <c r="AL69" s="1"/>
      <c r="AP69" s="5">
        <f>SUM(Y69:AI69)+(AJ69*0.0001)+AK69+AN69</f>
        <v>99.41</v>
      </c>
      <c r="AQ69" s="5">
        <f t="shared" si="0"/>
        <v>0.69181199999999965</v>
      </c>
      <c r="AR69" s="5">
        <f t="shared" si="1"/>
        <v>0.8790068000000002</v>
      </c>
      <c r="AS69" s="5">
        <f t="shared" si="2"/>
        <v>1.4909090909090907</v>
      </c>
      <c r="AT69" s="26"/>
      <c r="AU69" s="26"/>
      <c r="AV69" s="26"/>
      <c r="AW69" s="26"/>
      <c r="AX69" s="26"/>
      <c r="AY69" s="26"/>
      <c r="AZ69" s="26"/>
      <c r="BB69" s="26"/>
      <c r="BC69" s="26"/>
      <c r="BD69" s="26"/>
      <c r="BE69" s="26"/>
      <c r="BF69" s="26"/>
      <c r="BG69" s="26"/>
      <c r="BH69" s="26"/>
      <c r="BI69" s="26"/>
      <c r="BK69" s="26"/>
      <c r="BL69" s="26"/>
      <c r="BM69" s="26"/>
      <c r="BN69" s="26"/>
      <c r="BO69" s="26"/>
      <c r="BP69" s="26"/>
      <c r="BQ69" s="26">
        <v>347</v>
      </c>
      <c r="BR69" s="26"/>
      <c r="BS69" s="26"/>
      <c r="BT69" s="26"/>
      <c r="BU69" s="26"/>
      <c r="BV69" s="26"/>
      <c r="BW69" s="26">
        <v>19</v>
      </c>
      <c r="BX69" s="26"/>
      <c r="BY69" s="26"/>
      <c r="BZ69" s="26">
        <v>46</v>
      </c>
      <c r="CA69" s="26"/>
      <c r="CB69" s="26">
        <v>161</v>
      </c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X69" s="26"/>
      <c r="CY69" s="26"/>
      <c r="CZ69" s="26"/>
      <c r="DA69" s="26"/>
      <c r="DB69" s="26"/>
      <c r="DC69" s="26"/>
      <c r="DD69" s="26"/>
      <c r="DE69" s="26"/>
      <c r="DF69" s="26"/>
    </row>
    <row r="70" spans="1:110" s="5" customFormat="1" ht="13.8" x14ac:dyDescent="0.25">
      <c r="A70" s="24" t="s">
        <v>233</v>
      </c>
      <c r="B70" s="5" t="s">
        <v>111</v>
      </c>
      <c r="C70" s="5" t="s">
        <v>187</v>
      </c>
      <c r="D70" s="33"/>
      <c r="E70" s="16">
        <v>44315</v>
      </c>
      <c r="F70" s="1" t="s">
        <v>205</v>
      </c>
      <c r="G70" s="1">
        <v>34.052750000000003</v>
      </c>
      <c r="H70" s="26">
        <v>-106.80462199999999</v>
      </c>
      <c r="I70" s="26" t="s">
        <v>114</v>
      </c>
      <c r="J70" s="5" t="s">
        <v>134</v>
      </c>
      <c r="K70" s="5" t="s">
        <v>116</v>
      </c>
      <c r="L70" s="5" t="s">
        <v>117</v>
      </c>
      <c r="N70" s="24" t="s">
        <v>119</v>
      </c>
      <c r="O70" s="26" t="s">
        <v>234</v>
      </c>
      <c r="P70" s="1" t="s">
        <v>121</v>
      </c>
      <c r="Q70" s="1"/>
      <c r="R70" s="1"/>
      <c r="S70" s="1"/>
      <c r="T70" s="1">
        <v>14</v>
      </c>
      <c r="U70" s="1">
        <v>1</v>
      </c>
      <c r="V70" s="1"/>
      <c r="W70" s="1"/>
      <c r="X70" s="1"/>
      <c r="Y70" s="1">
        <v>75.73</v>
      </c>
      <c r="Z70" s="1">
        <v>0.08</v>
      </c>
      <c r="AA70" s="1">
        <v>12.99</v>
      </c>
      <c r="AB70" s="1">
        <v>0.97</v>
      </c>
      <c r="AC70" s="1">
        <v>0.02</v>
      </c>
      <c r="AD70" s="1">
        <v>0.13</v>
      </c>
      <c r="AE70" s="1">
        <v>0.3</v>
      </c>
      <c r="AF70" s="1">
        <v>2.61</v>
      </c>
      <c r="AG70" s="1">
        <v>5.36</v>
      </c>
      <c r="AH70" s="1">
        <v>0.04</v>
      </c>
      <c r="AI70" s="1">
        <v>0.63</v>
      </c>
      <c r="AJ70" s="1">
        <v>840</v>
      </c>
      <c r="AK70" s="1">
        <v>0.01</v>
      </c>
      <c r="AL70" s="1"/>
      <c r="AN70" s="5">
        <v>0.02</v>
      </c>
      <c r="AP70" s="5">
        <f>SUM(Y70:AI70)+(AJ70*0.0001)+AK70+AN70</f>
        <v>98.97399999999999</v>
      </c>
      <c r="AQ70" s="5">
        <f t="shared" si="0"/>
        <v>5.8851000000000653E-2</v>
      </c>
      <c r="AR70" s="5">
        <f t="shared" si="1"/>
        <v>0.90526389999999923</v>
      </c>
      <c r="AS70" s="5">
        <f t="shared" si="2"/>
        <v>0.88181818181818172</v>
      </c>
      <c r="AT70" s="26">
        <v>1</v>
      </c>
      <c r="AU70" s="26" t="s">
        <v>129</v>
      </c>
      <c r="AV70" s="26">
        <v>6.3</v>
      </c>
      <c r="AW70" s="26"/>
      <c r="AX70" s="26">
        <v>229</v>
      </c>
      <c r="AY70" s="26"/>
      <c r="AZ70" s="26">
        <v>2.93</v>
      </c>
      <c r="BB70" s="26" t="s">
        <v>129</v>
      </c>
      <c r="BC70" s="26" t="s">
        <v>123</v>
      </c>
      <c r="BD70" s="26">
        <v>10</v>
      </c>
      <c r="BE70" s="26">
        <v>16.3</v>
      </c>
      <c r="BF70" s="26">
        <v>2</v>
      </c>
      <c r="BG70" s="26">
        <v>21.6</v>
      </c>
      <c r="BH70" s="26" t="s">
        <v>124</v>
      </c>
      <c r="BI70" s="26">
        <v>4.3</v>
      </c>
      <c r="BJ70" s="5">
        <v>1.9E-2</v>
      </c>
      <c r="BK70" s="26">
        <v>0.01</v>
      </c>
      <c r="BL70" s="26">
        <v>50</v>
      </c>
      <c r="BM70" s="26">
        <v>1</v>
      </c>
      <c r="BN70" s="26">
        <v>39.200000000000003</v>
      </c>
      <c r="BO70" s="26">
        <v>2</v>
      </c>
      <c r="BP70" s="26">
        <v>112</v>
      </c>
      <c r="BQ70" s="26">
        <v>433</v>
      </c>
      <c r="BR70" s="26">
        <v>1E-3</v>
      </c>
      <c r="BS70" s="26">
        <v>0.17</v>
      </c>
      <c r="BT70" s="26">
        <v>0.7</v>
      </c>
      <c r="BU70" s="26">
        <v>0.2</v>
      </c>
      <c r="BV70" s="26">
        <v>15</v>
      </c>
      <c r="BW70" s="26">
        <v>36.299999999999997</v>
      </c>
      <c r="BX70" s="26">
        <v>6.6</v>
      </c>
      <c r="BY70" s="26" t="s">
        <v>147</v>
      </c>
      <c r="BZ70" s="26">
        <v>23.1</v>
      </c>
      <c r="CA70" s="26">
        <v>0.36</v>
      </c>
      <c r="CB70" s="26">
        <v>21.3</v>
      </c>
      <c r="CC70" s="26" t="s">
        <v>124</v>
      </c>
      <c r="CD70" s="26">
        <v>4</v>
      </c>
      <c r="CE70" s="26">
        <v>144.5</v>
      </c>
      <c r="CF70" s="26">
        <v>100</v>
      </c>
      <c r="CG70" s="26">
        <v>48</v>
      </c>
      <c r="CH70" s="26">
        <v>20.8</v>
      </c>
      <c r="CI70" s="26">
        <v>43.5</v>
      </c>
      <c r="CJ70" s="26">
        <v>5.64</v>
      </c>
      <c r="CK70" s="26">
        <v>21.1</v>
      </c>
      <c r="CL70" s="26">
        <v>6.77</v>
      </c>
      <c r="CM70" s="26">
        <v>0.64</v>
      </c>
      <c r="CN70" s="26">
        <v>9.5399999999999991</v>
      </c>
      <c r="CO70" s="26">
        <v>2.33</v>
      </c>
      <c r="CP70" s="26">
        <v>18.7</v>
      </c>
      <c r="CQ70" s="26">
        <v>4.6100000000000003</v>
      </c>
      <c r="CR70" s="26">
        <v>15.95</v>
      </c>
      <c r="CS70" s="26">
        <v>2.81</v>
      </c>
      <c r="CT70" s="26">
        <v>21.2</v>
      </c>
      <c r="CU70" s="26">
        <v>3.26</v>
      </c>
      <c r="CV70" s="5">
        <f>SUM(CH70:CU70)</f>
        <v>176.84999999999997</v>
      </c>
      <c r="CW70" s="5">
        <f>2*(CM70/0.087)/(CL70/0.231+CN70/0.306)</f>
        <v>0.24324920732627964</v>
      </c>
      <c r="CX70" s="26"/>
      <c r="CY70" s="26"/>
      <c r="CZ70" s="26"/>
      <c r="DA70" s="26"/>
      <c r="DB70" s="26"/>
      <c r="DC70" s="26"/>
      <c r="DD70" s="26"/>
      <c r="DE70" s="26"/>
      <c r="DF70" s="26"/>
    </row>
    <row r="71" spans="1:110" s="5" customFormat="1" ht="13.8" x14ac:dyDescent="0.25">
      <c r="A71" s="24" t="s">
        <v>235</v>
      </c>
      <c r="B71" s="5" t="s">
        <v>111</v>
      </c>
      <c r="C71" s="5" t="s">
        <v>187</v>
      </c>
      <c r="D71" s="33"/>
      <c r="E71" s="16">
        <v>44027</v>
      </c>
      <c r="F71" s="1" t="s">
        <v>236</v>
      </c>
      <c r="G71" s="1">
        <v>34.052750000000003</v>
      </c>
      <c r="H71" s="26">
        <v>-106.80462199999999</v>
      </c>
      <c r="I71" s="26" t="s">
        <v>114</v>
      </c>
      <c r="J71" s="5" t="s">
        <v>134</v>
      </c>
      <c r="K71" s="5" t="s">
        <v>116</v>
      </c>
      <c r="L71" s="5" t="s">
        <v>117</v>
      </c>
      <c r="N71" s="24" t="s">
        <v>119</v>
      </c>
      <c r="O71" s="26" t="s">
        <v>234</v>
      </c>
      <c r="P71" s="1" t="s">
        <v>121</v>
      </c>
      <c r="Q71" s="1"/>
      <c r="R71" s="1" t="s">
        <v>227</v>
      </c>
      <c r="S71" s="1"/>
      <c r="T71" s="1">
        <v>14</v>
      </c>
      <c r="U71" s="1">
        <v>1</v>
      </c>
      <c r="V71" s="1"/>
      <c r="W71" s="1"/>
      <c r="X71" s="1"/>
      <c r="Y71" s="1">
        <v>73.75</v>
      </c>
      <c r="Z71" s="1">
        <v>0.09</v>
      </c>
      <c r="AA71" s="1">
        <v>10.53</v>
      </c>
      <c r="AB71" s="1">
        <v>1.1299999999999999</v>
      </c>
      <c r="AC71" s="1">
        <v>0.01</v>
      </c>
      <c r="AD71" s="1">
        <v>0.18</v>
      </c>
      <c r="AE71" s="1">
        <v>4.51</v>
      </c>
      <c r="AF71" s="1">
        <v>1.74</v>
      </c>
      <c r="AG71" s="1">
        <v>4.43</v>
      </c>
      <c r="AH71" s="1">
        <v>0.03</v>
      </c>
      <c r="AI71" s="1">
        <v>2.39</v>
      </c>
      <c r="AJ71" s="1" t="s">
        <v>212</v>
      </c>
      <c r="AK71" s="1" t="s">
        <v>147</v>
      </c>
      <c r="AL71" s="1"/>
      <c r="AN71" s="5">
        <v>0.05</v>
      </c>
      <c r="AP71" s="5" t="e">
        <f>SUM(Y71:AI71)+(AJ71*0.0001)</f>
        <v>#VALUE!</v>
      </c>
      <c r="AQ71" s="5">
        <f t="shared" si="0"/>
        <v>0.27567900000000023</v>
      </c>
      <c r="AR71" s="5">
        <f t="shared" si="1"/>
        <v>0.82675309999999969</v>
      </c>
      <c r="AS71" s="5">
        <f t="shared" si="2"/>
        <v>1.0272727272727271</v>
      </c>
      <c r="AT71" s="26">
        <v>2</v>
      </c>
      <c r="AU71" s="26" t="s">
        <v>129</v>
      </c>
      <c r="AV71" s="26">
        <v>18.8</v>
      </c>
      <c r="AW71" s="26"/>
      <c r="AX71" s="26">
        <v>184</v>
      </c>
      <c r="AY71" s="26"/>
      <c r="AZ71" s="26">
        <v>3</v>
      </c>
      <c r="BB71" s="26" t="s">
        <v>129</v>
      </c>
      <c r="BC71" s="26" t="s">
        <v>123</v>
      </c>
      <c r="BD71" s="26">
        <v>10</v>
      </c>
      <c r="BE71" s="26">
        <v>12.55</v>
      </c>
      <c r="BF71" s="26">
        <v>4</v>
      </c>
      <c r="BG71" s="26">
        <v>17.3</v>
      </c>
      <c r="BH71" s="26" t="s">
        <v>124</v>
      </c>
      <c r="BI71" s="26">
        <v>3.4</v>
      </c>
      <c r="BJ71" s="5" t="s">
        <v>237</v>
      </c>
      <c r="BK71" s="26">
        <v>4.9000000000000002E-2</v>
      </c>
      <c r="BL71" s="26">
        <v>50</v>
      </c>
      <c r="BM71" s="26">
        <v>1</v>
      </c>
      <c r="BN71" s="26">
        <v>30.3</v>
      </c>
      <c r="BO71" s="26">
        <v>1</v>
      </c>
      <c r="BP71" s="26">
        <v>49</v>
      </c>
      <c r="BQ71" s="26">
        <v>353</v>
      </c>
      <c r="BR71" s="26" t="s">
        <v>189</v>
      </c>
      <c r="BS71" s="26">
        <v>0.6</v>
      </c>
      <c r="BT71" s="26">
        <v>1.3</v>
      </c>
      <c r="BU71" s="26" t="s">
        <v>126</v>
      </c>
      <c r="BV71" s="26">
        <v>12</v>
      </c>
      <c r="BW71" s="26">
        <v>20.5</v>
      </c>
      <c r="BX71" s="26">
        <v>4.8</v>
      </c>
      <c r="BY71" s="26" t="s">
        <v>147</v>
      </c>
      <c r="BZ71" s="26">
        <v>18.649999999999999</v>
      </c>
      <c r="CA71" s="26">
        <v>0.82</v>
      </c>
      <c r="CB71" s="26">
        <v>24.5</v>
      </c>
      <c r="CC71" s="26">
        <v>9</v>
      </c>
      <c r="CD71" s="26">
        <v>4</v>
      </c>
      <c r="CE71" s="26">
        <v>122.5</v>
      </c>
      <c r="CF71" s="26">
        <v>79</v>
      </c>
      <c r="CG71" s="26">
        <v>47</v>
      </c>
      <c r="CH71" s="26">
        <v>19.899999999999999</v>
      </c>
      <c r="CI71" s="26">
        <v>44.5</v>
      </c>
      <c r="CJ71" s="26">
        <v>5.45</v>
      </c>
      <c r="CK71" s="26">
        <v>22.3</v>
      </c>
      <c r="CL71" s="26">
        <v>6.5</v>
      </c>
      <c r="CM71" s="26">
        <v>0.67</v>
      </c>
      <c r="CN71" s="26">
        <v>9.33</v>
      </c>
      <c r="CO71" s="26">
        <v>2.0499999999999998</v>
      </c>
      <c r="CP71" s="26">
        <v>15.45</v>
      </c>
      <c r="CQ71" s="26">
        <v>3.6</v>
      </c>
      <c r="CR71" s="26">
        <v>12.7</v>
      </c>
      <c r="CS71" s="26">
        <v>2.08</v>
      </c>
      <c r="CT71" s="26">
        <v>16.45</v>
      </c>
      <c r="CU71" s="26">
        <v>2.5</v>
      </c>
      <c r="CV71" s="5">
        <f>SUM(CH71:CU71)</f>
        <v>163.47999999999999</v>
      </c>
      <c r="CW71" s="5">
        <f>2*(CM71/0.087)/(CL71/0.231+CN71/0.306)</f>
        <v>0.26270909108609425</v>
      </c>
      <c r="CX71" s="26"/>
      <c r="CY71" s="26"/>
      <c r="CZ71" s="26"/>
      <c r="DA71" s="26"/>
      <c r="DB71" s="26"/>
      <c r="DC71" s="26"/>
      <c r="DD71" s="26"/>
      <c r="DE71" s="26"/>
      <c r="DF71" s="26"/>
    </row>
    <row r="72" spans="1:110" s="5" customFormat="1" ht="13.8" x14ac:dyDescent="0.25">
      <c r="A72" s="24" t="s">
        <v>238</v>
      </c>
      <c r="B72" s="5" t="s">
        <v>111</v>
      </c>
      <c r="C72" s="5" t="s">
        <v>231</v>
      </c>
      <c r="D72" s="33">
        <v>1980</v>
      </c>
      <c r="E72" s="1">
        <v>1980</v>
      </c>
      <c r="F72" s="1" t="s">
        <v>232</v>
      </c>
      <c r="G72" s="1">
        <v>34.045620999999997</v>
      </c>
      <c r="H72" s="26">
        <v>-106.80325000000001</v>
      </c>
      <c r="I72" s="26" t="s">
        <v>114</v>
      </c>
      <c r="J72" s="5" t="s">
        <v>134</v>
      </c>
      <c r="K72" s="5" t="s">
        <v>116</v>
      </c>
      <c r="L72" s="5" t="s">
        <v>117</v>
      </c>
      <c r="N72" s="24" t="s">
        <v>119</v>
      </c>
      <c r="O72" s="26" t="s">
        <v>120</v>
      </c>
      <c r="P72" s="1" t="s">
        <v>121</v>
      </c>
      <c r="Q72" s="1"/>
      <c r="R72" s="1"/>
      <c r="S72" s="1"/>
      <c r="T72" s="1">
        <v>14</v>
      </c>
      <c r="U72" s="1">
        <v>1</v>
      </c>
      <c r="V72" s="1"/>
      <c r="W72" s="1"/>
      <c r="X72" s="1"/>
      <c r="Y72" s="1">
        <v>77.02</v>
      </c>
      <c r="Z72" s="1">
        <v>0.08</v>
      </c>
      <c r="AA72" s="1">
        <v>0.03</v>
      </c>
      <c r="AB72" s="1">
        <v>6.28</v>
      </c>
      <c r="AC72" s="1"/>
      <c r="AD72" s="1">
        <v>0.09</v>
      </c>
      <c r="AE72" s="1">
        <v>0.41</v>
      </c>
      <c r="AF72" s="1">
        <v>1.02</v>
      </c>
      <c r="AG72" s="1">
        <v>4.62</v>
      </c>
      <c r="AH72" s="1">
        <v>0.04</v>
      </c>
      <c r="AI72" s="1">
        <v>1.0900000000000001</v>
      </c>
      <c r="AJ72" s="1"/>
      <c r="AK72" s="1"/>
      <c r="AL72" s="1"/>
      <c r="AP72" s="5">
        <f>SUM(Y72:AI72)+(AJ72*0.0001)+AN72+(AX72*0.0001)</f>
        <v>90.68</v>
      </c>
      <c r="AQ72" s="5">
        <f t="shared" si="0"/>
        <v>4.164174</v>
      </c>
      <c r="AR72" s="5">
        <f t="shared" si="1"/>
        <v>1.6994085999999999</v>
      </c>
      <c r="AS72" s="5">
        <f t="shared" si="2"/>
        <v>5.709090909090909</v>
      </c>
      <c r="AT72" s="26"/>
      <c r="AU72" s="26"/>
      <c r="AV72" s="26"/>
      <c r="AW72" s="26"/>
      <c r="AX72" s="26"/>
      <c r="AY72" s="26"/>
      <c r="AZ72" s="26"/>
      <c r="BB72" s="26"/>
      <c r="BC72" s="26"/>
      <c r="BD72" s="26"/>
      <c r="BE72" s="26"/>
      <c r="BF72" s="26"/>
      <c r="BG72" s="26"/>
      <c r="BH72" s="26"/>
      <c r="BI72" s="26"/>
      <c r="BK72" s="26"/>
      <c r="BL72" s="26"/>
      <c r="BM72" s="26"/>
      <c r="BN72" s="26"/>
      <c r="BO72" s="26"/>
      <c r="BP72" s="26"/>
      <c r="BQ72" s="26">
        <v>362</v>
      </c>
      <c r="BR72" s="26"/>
      <c r="BS72" s="26"/>
      <c r="BT72" s="26"/>
      <c r="BU72" s="26"/>
      <c r="BV72" s="26"/>
      <c r="BW72" s="26">
        <v>75</v>
      </c>
      <c r="BX72" s="26"/>
      <c r="BY72" s="26"/>
      <c r="BZ72" s="26">
        <v>21</v>
      </c>
      <c r="CA72" s="26"/>
      <c r="CB72" s="26">
        <v>42</v>
      </c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X72" s="26"/>
      <c r="CY72" s="26"/>
      <c r="CZ72" s="26"/>
      <c r="DA72" s="26"/>
      <c r="DB72" s="26"/>
      <c r="DC72" s="26"/>
      <c r="DD72" s="26"/>
      <c r="DE72" s="26"/>
      <c r="DF72" s="26"/>
    </row>
    <row r="73" spans="1:110" s="5" customFormat="1" ht="13.8" x14ac:dyDescent="0.25">
      <c r="A73" s="24" t="s">
        <v>239</v>
      </c>
      <c r="B73" s="5" t="s">
        <v>111</v>
      </c>
      <c r="C73" s="5" t="s">
        <v>187</v>
      </c>
      <c r="D73" s="33"/>
      <c r="E73" s="16">
        <v>44027</v>
      </c>
      <c r="F73" s="1" t="s">
        <v>236</v>
      </c>
      <c r="G73" s="1">
        <v>34.052750000000003</v>
      </c>
      <c r="H73" s="26">
        <v>-106.80462199999999</v>
      </c>
      <c r="I73" s="26" t="s">
        <v>114</v>
      </c>
      <c r="J73" s="5" t="s">
        <v>134</v>
      </c>
      <c r="K73" s="5" t="s">
        <v>116</v>
      </c>
      <c r="L73" s="5" t="s">
        <v>117</v>
      </c>
      <c r="N73" s="24" t="s">
        <v>119</v>
      </c>
      <c r="O73" s="26" t="s">
        <v>234</v>
      </c>
      <c r="P73" s="1" t="s">
        <v>121</v>
      </c>
      <c r="Q73" s="1"/>
      <c r="R73" s="1" t="s">
        <v>227</v>
      </c>
      <c r="S73" s="1"/>
      <c r="T73" s="1">
        <v>14</v>
      </c>
      <c r="U73" s="1">
        <v>1</v>
      </c>
      <c r="V73" s="1"/>
      <c r="W73" s="1"/>
      <c r="X73" s="1"/>
      <c r="Y73" s="1">
        <v>76.88</v>
      </c>
      <c r="Z73" s="1">
        <v>0.09</v>
      </c>
      <c r="AA73" s="1">
        <v>12.7</v>
      </c>
      <c r="AB73" s="1">
        <v>0.87</v>
      </c>
      <c r="AC73" s="1">
        <v>0.03</v>
      </c>
      <c r="AD73" s="1">
        <v>0.26</v>
      </c>
      <c r="AE73" s="1">
        <v>0.71</v>
      </c>
      <c r="AF73" s="1">
        <v>1.54</v>
      </c>
      <c r="AG73" s="1">
        <v>5.62</v>
      </c>
      <c r="AH73" s="1">
        <v>0.03</v>
      </c>
      <c r="AI73" s="1">
        <v>1.34</v>
      </c>
      <c r="AJ73" s="1">
        <v>720</v>
      </c>
      <c r="AK73" s="1">
        <v>0.01</v>
      </c>
      <c r="AL73" s="1"/>
      <c r="AN73" s="5">
        <v>0.15</v>
      </c>
      <c r="AP73" s="5">
        <f>SUM(Y73:AI73)+(AJ73*0.0001)+AK73+AN73</f>
        <v>100.30200000000004</v>
      </c>
      <c r="AQ73" s="5">
        <f t="shared" si="0"/>
        <v>5.5709999999997706E-3</v>
      </c>
      <c r="AR73" s="5">
        <f t="shared" si="1"/>
        <v>0.86387190000000025</v>
      </c>
      <c r="AS73" s="5">
        <f t="shared" si="2"/>
        <v>0.79090909090909089</v>
      </c>
      <c r="AT73" s="26">
        <v>1</v>
      </c>
      <c r="AU73" s="26" t="s">
        <v>129</v>
      </c>
      <c r="AV73" s="26">
        <v>9.3000000000000007</v>
      </c>
      <c r="AW73" s="26"/>
      <c r="AX73" s="26">
        <v>223</v>
      </c>
      <c r="AY73" s="26"/>
      <c r="AZ73" s="26">
        <v>2.4</v>
      </c>
      <c r="BB73" s="26" t="s">
        <v>129</v>
      </c>
      <c r="BC73" s="26" t="s">
        <v>123</v>
      </c>
      <c r="BD73" s="26">
        <v>10</v>
      </c>
      <c r="BE73" s="26">
        <v>16.45</v>
      </c>
      <c r="BF73" s="26">
        <v>1</v>
      </c>
      <c r="BG73" s="26">
        <v>21.8</v>
      </c>
      <c r="BH73" s="26" t="s">
        <v>124</v>
      </c>
      <c r="BI73" s="26">
        <v>4.0999999999999996</v>
      </c>
      <c r="BJ73" s="5">
        <v>0.01</v>
      </c>
      <c r="BK73" s="26">
        <v>5.0000000000000001E-3</v>
      </c>
      <c r="BL73" s="26">
        <v>50</v>
      </c>
      <c r="BM73" s="26">
        <v>1</v>
      </c>
      <c r="BN73" s="26">
        <v>37.200000000000003</v>
      </c>
      <c r="BO73" s="26">
        <v>1</v>
      </c>
      <c r="BP73" s="26">
        <v>231</v>
      </c>
      <c r="BQ73" s="26">
        <v>455</v>
      </c>
      <c r="BR73" s="26">
        <v>1E-3</v>
      </c>
      <c r="BS73" s="26">
        <v>0.28999999999999998</v>
      </c>
      <c r="BT73" s="26">
        <v>0.3</v>
      </c>
      <c r="BU73" s="26" t="s">
        <v>126</v>
      </c>
      <c r="BV73" s="26">
        <v>15</v>
      </c>
      <c r="BW73" s="26">
        <v>31</v>
      </c>
      <c r="BX73" s="26">
        <v>6.8</v>
      </c>
      <c r="BY73" s="26" t="s">
        <v>147</v>
      </c>
      <c r="BZ73" s="26">
        <v>21.6</v>
      </c>
      <c r="CA73" s="26">
        <v>0.56000000000000005</v>
      </c>
      <c r="CB73" s="26">
        <v>20.100000000000001</v>
      </c>
      <c r="CC73" s="26">
        <v>18</v>
      </c>
      <c r="CD73" s="26">
        <v>4</v>
      </c>
      <c r="CE73" s="26">
        <v>117.5</v>
      </c>
      <c r="CF73" s="26">
        <v>98</v>
      </c>
      <c r="CG73" s="26">
        <v>56</v>
      </c>
      <c r="CH73" s="26">
        <v>27.1</v>
      </c>
      <c r="CI73" s="26">
        <v>53.2</v>
      </c>
      <c r="CJ73" s="26">
        <v>6.08</v>
      </c>
      <c r="CK73" s="26">
        <v>23.8</v>
      </c>
      <c r="CL73" s="26">
        <v>6.05</v>
      </c>
      <c r="CM73" s="26">
        <v>0.63</v>
      </c>
      <c r="CN73" s="26">
        <v>8.26</v>
      </c>
      <c r="CO73" s="26">
        <v>1.82</v>
      </c>
      <c r="CP73" s="26">
        <v>15.4</v>
      </c>
      <c r="CQ73" s="26">
        <v>3.64</v>
      </c>
      <c r="CR73" s="26">
        <v>13.15</v>
      </c>
      <c r="CS73" s="26">
        <v>2.38</v>
      </c>
      <c r="CT73" s="26">
        <v>17.649999999999999</v>
      </c>
      <c r="CU73" s="26">
        <v>2.75</v>
      </c>
      <c r="CV73" s="5">
        <f>SUM(CH73:CU73)</f>
        <v>181.91</v>
      </c>
      <c r="CW73" s="5">
        <f>2*(CM73/0.087)/(CL73/0.231+CN73/0.306)</f>
        <v>0.27231450987989159</v>
      </c>
      <c r="CX73" s="26"/>
      <c r="CY73" s="26"/>
      <c r="CZ73" s="26"/>
      <c r="DA73" s="26"/>
      <c r="DB73" s="26"/>
      <c r="DC73" s="26"/>
      <c r="DD73" s="26"/>
      <c r="DE73" s="26"/>
      <c r="DF73" s="26"/>
    </row>
    <row r="74" spans="1:110" s="5" customFormat="1" ht="13.8" x14ac:dyDescent="0.25">
      <c r="A74" s="24" t="s">
        <v>240</v>
      </c>
      <c r="B74" s="5" t="s">
        <v>111</v>
      </c>
      <c r="C74" s="5" t="s">
        <v>187</v>
      </c>
      <c r="D74" s="33"/>
      <c r="E74" s="16">
        <v>44315</v>
      </c>
      <c r="F74" s="1" t="s">
        <v>205</v>
      </c>
      <c r="G74" s="1">
        <v>34.046106000000002</v>
      </c>
      <c r="H74" s="26">
        <v>-106.805604</v>
      </c>
      <c r="I74" s="26" t="s">
        <v>114</v>
      </c>
      <c r="J74" s="5" t="s">
        <v>134</v>
      </c>
      <c r="K74" s="5" t="s">
        <v>116</v>
      </c>
      <c r="L74" s="5" t="s">
        <v>117</v>
      </c>
      <c r="N74" s="24" t="s">
        <v>119</v>
      </c>
      <c r="O74" s="26" t="s">
        <v>234</v>
      </c>
      <c r="P74" s="1" t="s">
        <v>121</v>
      </c>
      <c r="Q74" s="1"/>
      <c r="R74" s="1"/>
      <c r="S74" s="1"/>
      <c r="T74" s="1">
        <v>14</v>
      </c>
      <c r="U74" s="1">
        <v>1</v>
      </c>
      <c r="V74" s="1"/>
      <c r="W74" s="1"/>
      <c r="X74" s="1"/>
      <c r="Y74" s="1">
        <v>81.93</v>
      </c>
      <c r="Z74" s="1">
        <v>0.33</v>
      </c>
      <c r="AA74" s="1">
        <v>7.98</v>
      </c>
      <c r="AB74" s="1">
        <v>2.5</v>
      </c>
      <c r="AC74" s="1">
        <v>0.01</v>
      </c>
      <c r="AD74" s="1">
        <v>0.36</v>
      </c>
      <c r="AE74" s="1">
        <v>0.16</v>
      </c>
      <c r="AF74" s="1">
        <v>0.04</v>
      </c>
      <c r="AG74" s="1">
        <v>4.5999999999999996</v>
      </c>
      <c r="AH74" s="1">
        <v>7.0000000000000007E-2</v>
      </c>
      <c r="AI74" s="1">
        <v>0.81</v>
      </c>
      <c r="AJ74" s="1">
        <v>1200</v>
      </c>
      <c r="AK74" s="1">
        <v>0.02</v>
      </c>
      <c r="AL74" s="1"/>
      <c r="AN74" s="5">
        <v>0.03</v>
      </c>
      <c r="AP74" s="5">
        <f>SUM(Y74:AI74)+(AJ74*0.0001)+AK74+AN74</f>
        <v>98.960000000000008</v>
      </c>
      <c r="AQ74" s="5">
        <f t="shared" si="0"/>
        <v>1.2991499999999991</v>
      </c>
      <c r="AR74" s="5">
        <f t="shared" si="1"/>
        <v>1.0709350000000009</v>
      </c>
      <c r="AS74" s="5">
        <f t="shared" si="2"/>
        <v>2.2727272727272725</v>
      </c>
      <c r="AT74" s="26">
        <v>3</v>
      </c>
      <c r="AU74" s="26">
        <v>0.6</v>
      </c>
      <c r="AV74" s="26">
        <v>17.3</v>
      </c>
      <c r="AW74" s="26"/>
      <c r="AX74" s="26">
        <v>700</v>
      </c>
      <c r="AY74" s="26"/>
      <c r="AZ74" s="26">
        <v>0.84</v>
      </c>
      <c r="BB74" s="26" t="s">
        <v>129</v>
      </c>
      <c r="BC74" s="26">
        <v>2</v>
      </c>
      <c r="BD74" s="26">
        <v>70</v>
      </c>
      <c r="BE74" s="26">
        <v>14.15</v>
      </c>
      <c r="BF74" s="26">
        <v>23</v>
      </c>
      <c r="BG74" s="26">
        <v>19.899999999999999</v>
      </c>
      <c r="BH74" s="26">
        <v>5</v>
      </c>
      <c r="BI74" s="26">
        <v>2.6</v>
      </c>
      <c r="BJ74" s="5">
        <v>2.1000000000000001E-2</v>
      </c>
      <c r="BK74" s="26">
        <v>2.4E-2</v>
      </c>
      <c r="BL74" s="26">
        <v>80</v>
      </c>
      <c r="BM74" s="26">
        <v>1</v>
      </c>
      <c r="BN74" s="26">
        <v>16.100000000000001</v>
      </c>
      <c r="BO74" s="26">
        <v>6</v>
      </c>
      <c r="BP74" s="26">
        <v>18</v>
      </c>
      <c r="BQ74" s="26">
        <v>390</v>
      </c>
      <c r="BR74" s="26" t="s">
        <v>189</v>
      </c>
      <c r="BS74" s="26">
        <v>2.31</v>
      </c>
      <c r="BT74" s="26">
        <v>2</v>
      </c>
      <c r="BU74" s="26" t="s">
        <v>126</v>
      </c>
      <c r="BV74" s="26">
        <v>5</v>
      </c>
      <c r="BW74" s="26">
        <v>17.2</v>
      </c>
      <c r="BX74" s="26">
        <v>1.4</v>
      </c>
      <c r="BY74" s="26">
        <v>0.01</v>
      </c>
      <c r="BZ74" s="26">
        <v>9.1999999999999993</v>
      </c>
      <c r="CA74" s="26">
        <v>0.28000000000000003</v>
      </c>
      <c r="CB74" s="26">
        <v>8.02</v>
      </c>
      <c r="CC74" s="26">
        <v>69</v>
      </c>
      <c r="CD74" s="26">
        <v>11</v>
      </c>
      <c r="CE74" s="26">
        <v>41.7</v>
      </c>
      <c r="CF74" s="26">
        <v>87</v>
      </c>
      <c r="CG74" s="26">
        <v>50</v>
      </c>
      <c r="CH74" s="26">
        <v>10.5</v>
      </c>
      <c r="CI74" s="26">
        <v>21.4</v>
      </c>
      <c r="CJ74" s="26">
        <v>2.72</v>
      </c>
      <c r="CK74" s="26">
        <v>10</v>
      </c>
      <c r="CL74" s="26">
        <v>2.88</v>
      </c>
      <c r="CM74" s="26">
        <v>0.34</v>
      </c>
      <c r="CN74" s="26">
        <v>3.37</v>
      </c>
      <c r="CO74" s="26">
        <v>0.73</v>
      </c>
      <c r="CP74" s="26">
        <v>5.56</v>
      </c>
      <c r="CQ74" s="26">
        <v>1.22</v>
      </c>
      <c r="CR74" s="26">
        <v>4.1399999999999997</v>
      </c>
      <c r="CS74" s="26">
        <v>0.71</v>
      </c>
      <c r="CT74" s="26">
        <v>5.2</v>
      </c>
      <c r="CU74" s="26">
        <v>0.78</v>
      </c>
      <c r="CV74" s="5">
        <f>SUM(CH74:CU74)</f>
        <v>69.55</v>
      </c>
      <c r="CW74" s="5">
        <f>2*(CM74/0.087)/(CL74/0.231+CN74/0.306)</f>
        <v>0.33287439425339305</v>
      </c>
      <c r="CX74" s="26"/>
      <c r="CY74" s="26"/>
      <c r="CZ74" s="26"/>
      <c r="DA74" s="26"/>
      <c r="DB74" s="26"/>
      <c r="DC74" s="26"/>
      <c r="DD74" s="26"/>
      <c r="DE74" s="26"/>
      <c r="DF74" s="26"/>
    </row>
    <row r="75" spans="1:110" s="5" customFormat="1" ht="13.8" x14ac:dyDescent="0.25">
      <c r="A75" s="24" t="s">
        <v>241</v>
      </c>
      <c r="B75" s="5" t="s">
        <v>111</v>
      </c>
      <c r="C75" s="5" t="s">
        <v>187</v>
      </c>
      <c r="D75" s="33"/>
      <c r="E75" s="16">
        <v>44315</v>
      </c>
      <c r="F75" s="1" t="s">
        <v>205</v>
      </c>
      <c r="G75" s="1">
        <v>34.046106000000002</v>
      </c>
      <c r="H75" s="26">
        <v>-106.805604</v>
      </c>
      <c r="I75" s="26" t="s">
        <v>114</v>
      </c>
      <c r="J75" s="5" t="s">
        <v>134</v>
      </c>
      <c r="K75" s="5" t="s">
        <v>116</v>
      </c>
      <c r="L75" s="5" t="s">
        <v>117</v>
      </c>
      <c r="N75" s="24" t="s">
        <v>119</v>
      </c>
      <c r="O75" s="26" t="s">
        <v>234</v>
      </c>
      <c r="P75" s="1" t="s">
        <v>121</v>
      </c>
      <c r="Q75" s="1"/>
      <c r="R75" s="1"/>
      <c r="S75" s="1"/>
      <c r="T75" s="1">
        <v>14</v>
      </c>
      <c r="U75" s="1">
        <v>1</v>
      </c>
      <c r="V75" s="1"/>
      <c r="W75" s="1"/>
      <c r="X75" s="1"/>
      <c r="Y75" s="1">
        <v>76.09</v>
      </c>
      <c r="Z75" s="1">
        <v>0.09</v>
      </c>
      <c r="AA75" s="1">
        <v>10.73</v>
      </c>
      <c r="AB75" s="1">
        <v>2.2799999999999998</v>
      </c>
      <c r="AC75" s="1">
        <v>0.01</v>
      </c>
      <c r="AD75" s="1">
        <v>0.09</v>
      </c>
      <c r="AE75" s="1">
        <v>1.93</v>
      </c>
      <c r="AF75" s="1">
        <v>2.4700000000000002</v>
      </c>
      <c r="AG75" s="1">
        <v>4.93</v>
      </c>
      <c r="AH75" s="1">
        <v>0.05</v>
      </c>
      <c r="AI75" s="1">
        <v>0.99</v>
      </c>
      <c r="AJ75" s="1">
        <v>12200</v>
      </c>
      <c r="AK75" s="1">
        <v>0.02</v>
      </c>
      <c r="AL75" s="1"/>
      <c r="AM75" s="26"/>
      <c r="AN75" s="26">
        <v>0.02</v>
      </c>
      <c r="AO75" s="26"/>
      <c r="AP75" s="5">
        <f>SUM(Y75:AI75)+(AJ75*0.0001)+AK75+AN75</f>
        <v>100.92000000000002</v>
      </c>
      <c r="AQ75" s="5">
        <f t="shared" si="0"/>
        <v>1.0294739999999996</v>
      </c>
      <c r="AR75" s="5">
        <f t="shared" si="1"/>
        <v>1.1475786000000001</v>
      </c>
      <c r="AS75" s="5">
        <f t="shared" si="2"/>
        <v>2.0727272727272723</v>
      </c>
      <c r="AT75" s="26">
        <v>2</v>
      </c>
      <c r="AU75" s="26" t="s">
        <v>129</v>
      </c>
      <c r="AV75" s="26">
        <v>1.5</v>
      </c>
      <c r="AW75" s="26"/>
      <c r="AX75" s="26">
        <v>264</v>
      </c>
      <c r="AY75" s="26"/>
      <c r="AZ75" s="26">
        <v>0.74</v>
      </c>
      <c r="BA75" s="26"/>
      <c r="BB75" s="26" t="s">
        <v>129</v>
      </c>
      <c r="BC75" s="26">
        <v>1</v>
      </c>
      <c r="BD75" s="26">
        <v>10</v>
      </c>
      <c r="BE75" s="26">
        <v>8.0399999999999991</v>
      </c>
      <c r="BF75" s="26">
        <v>24</v>
      </c>
      <c r="BG75" s="26">
        <v>14.9</v>
      </c>
      <c r="BH75" s="26" t="s">
        <v>124</v>
      </c>
      <c r="BI75" s="26">
        <v>3.8</v>
      </c>
      <c r="BJ75" s="26">
        <v>2.3E-2</v>
      </c>
      <c r="BK75" s="26">
        <v>2.1000000000000001E-2</v>
      </c>
      <c r="BL75" s="26">
        <v>40</v>
      </c>
      <c r="BM75" s="26">
        <v>2</v>
      </c>
      <c r="BN75" s="26">
        <v>21.4</v>
      </c>
      <c r="BO75" s="26">
        <v>3</v>
      </c>
      <c r="BP75" s="26">
        <v>35</v>
      </c>
      <c r="BQ75" s="26">
        <v>340</v>
      </c>
      <c r="BR75" s="26">
        <v>1E-3</v>
      </c>
      <c r="BS75" s="26">
        <v>1.88</v>
      </c>
      <c r="BT75" s="26">
        <v>1.8</v>
      </c>
      <c r="BU75" s="26" t="s">
        <v>126</v>
      </c>
      <c r="BV75" s="26">
        <v>9</v>
      </c>
      <c r="BW75" s="26">
        <v>21.7</v>
      </c>
      <c r="BX75" s="26">
        <v>3.7</v>
      </c>
      <c r="BY75" s="26" t="s">
        <v>147</v>
      </c>
      <c r="BZ75" s="26">
        <v>21.4</v>
      </c>
      <c r="CA75" s="26">
        <v>0.34</v>
      </c>
      <c r="CB75" s="26">
        <v>9.4499999999999993</v>
      </c>
      <c r="CC75" s="26">
        <v>21</v>
      </c>
      <c r="CD75" s="26">
        <v>18</v>
      </c>
      <c r="CE75" s="26">
        <v>83.7</v>
      </c>
      <c r="CF75" s="26">
        <v>93</v>
      </c>
      <c r="CG75" s="26">
        <v>13</v>
      </c>
      <c r="CH75" s="26">
        <v>21.1</v>
      </c>
      <c r="CI75" s="26">
        <v>41.8</v>
      </c>
      <c r="CJ75" s="26">
        <v>5.15</v>
      </c>
      <c r="CK75" s="26">
        <v>19.899999999999999</v>
      </c>
      <c r="CL75" s="26">
        <v>5.66</v>
      </c>
      <c r="CM75" s="26">
        <v>0.64</v>
      </c>
      <c r="CN75" s="26">
        <v>6.96</v>
      </c>
      <c r="CO75" s="26">
        <v>1.48</v>
      </c>
      <c r="CP75" s="26">
        <v>11.1</v>
      </c>
      <c r="CQ75" s="26">
        <v>2.5</v>
      </c>
      <c r="CR75" s="26">
        <v>8.6999999999999993</v>
      </c>
      <c r="CS75" s="26">
        <v>1.45</v>
      </c>
      <c r="CT75" s="26">
        <v>10.55</v>
      </c>
      <c r="CU75" s="26">
        <v>1.52</v>
      </c>
      <c r="CV75" s="5">
        <f>SUM(CH75:CU75)</f>
        <v>138.51</v>
      </c>
      <c r="CW75" s="5">
        <f>2*(CM75/0.087)/(CL75/0.231+CN75/0.306)</f>
        <v>0.31139674315046856</v>
      </c>
      <c r="CX75" s="26"/>
      <c r="CY75" s="26"/>
      <c r="CZ75" s="26"/>
      <c r="DA75" s="26"/>
      <c r="DB75" s="26"/>
      <c r="DC75" s="26"/>
      <c r="DD75" s="26"/>
      <c r="DE75" s="26"/>
      <c r="DF75" s="26"/>
    </row>
    <row r="76" spans="1:110" s="5" customFormat="1" ht="13.8" x14ac:dyDescent="0.25">
      <c r="A76" s="24" t="s">
        <v>242</v>
      </c>
      <c r="B76" s="5" t="s">
        <v>111</v>
      </c>
      <c r="C76" s="5" t="s">
        <v>187</v>
      </c>
      <c r="D76" s="33"/>
      <c r="E76" s="16">
        <v>44315</v>
      </c>
      <c r="F76" s="1" t="s">
        <v>205</v>
      </c>
      <c r="G76" s="1">
        <v>34.045954000000002</v>
      </c>
      <c r="H76" s="26">
        <v>-106.803236</v>
      </c>
      <c r="I76" s="26" t="s">
        <v>114</v>
      </c>
      <c r="J76" s="5" t="s">
        <v>134</v>
      </c>
      <c r="K76" s="5" t="s">
        <v>116</v>
      </c>
      <c r="L76" s="5" t="s">
        <v>117</v>
      </c>
      <c r="N76" s="24" t="s">
        <v>119</v>
      </c>
      <c r="O76" s="26" t="s">
        <v>234</v>
      </c>
      <c r="P76" s="1" t="s">
        <v>121</v>
      </c>
      <c r="Q76" s="1"/>
      <c r="R76" s="1"/>
      <c r="S76" s="1"/>
      <c r="T76" s="1">
        <v>14</v>
      </c>
      <c r="U76" s="1">
        <v>1</v>
      </c>
      <c r="V76" s="1"/>
      <c r="W76" s="1"/>
      <c r="X76" s="1"/>
      <c r="Y76" s="1">
        <v>60.68</v>
      </c>
      <c r="Z76" s="1">
        <v>0.04</v>
      </c>
      <c r="AA76" s="1">
        <v>6.18</v>
      </c>
      <c r="AB76" s="1">
        <v>0.63</v>
      </c>
      <c r="AC76" s="1">
        <v>0.02</v>
      </c>
      <c r="AD76" s="1">
        <v>7.0000000000000007E-2</v>
      </c>
      <c r="AE76" s="1">
        <v>19.100000000000001</v>
      </c>
      <c r="AF76" s="1">
        <v>1.07</v>
      </c>
      <c r="AG76" s="1">
        <v>2.77</v>
      </c>
      <c r="AH76" s="1">
        <v>0.03</v>
      </c>
      <c r="AI76" s="1">
        <v>2.6</v>
      </c>
      <c r="AJ76" s="1" t="s">
        <v>212</v>
      </c>
      <c r="AK76" s="1">
        <v>0.16</v>
      </c>
      <c r="AL76" s="1"/>
      <c r="AN76" s="5">
        <v>0.02</v>
      </c>
      <c r="AP76" s="5" t="e">
        <f>SUM(Y76:AI76)+(AJ76*0.0001)+AN76+(AX76*0.0001)</f>
        <v>#VALUE!</v>
      </c>
      <c r="AQ76" s="5">
        <f t="shared" si="0"/>
        <v>0.13977899999999988</v>
      </c>
      <c r="AR76" s="5">
        <f t="shared" si="1"/>
        <v>0.47624310000000014</v>
      </c>
      <c r="AS76" s="5">
        <f t="shared" si="2"/>
        <v>0.57272727272727264</v>
      </c>
      <c r="AT76" s="26">
        <v>8</v>
      </c>
      <c r="AU76" s="26" t="s">
        <v>129</v>
      </c>
      <c r="AV76" s="26">
        <v>1</v>
      </c>
      <c r="AW76" s="26"/>
      <c r="AX76" s="26">
        <v>6880</v>
      </c>
      <c r="AY76" s="26"/>
      <c r="AZ76" s="26">
        <v>0.64</v>
      </c>
      <c r="BB76" s="26" t="s">
        <v>129</v>
      </c>
      <c r="BC76" s="26">
        <v>1</v>
      </c>
      <c r="BD76" s="26">
        <v>20</v>
      </c>
      <c r="BE76" s="26">
        <v>7.02</v>
      </c>
      <c r="BF76" s="26">
        <v>4</v>
      </c>
      <c r="BG76" s="26">
        <v>9.6</v>
      </c>
      <c r="BH76" s="26" t="s">
        <v>124</v>
      </c>
      <c r="BI76" s="26">
        <v>1.7</v>
      </c>
      <c r="BJ76" s="5">
        <v>7.5999999999999998E-2</v>
      </c>
      <c r="BK76" s="26">
        <v>3.2000000000000001E-2</v>
      </c>
      <c r="BL76" s="26">
        <v>80</v>
      </c>
      <c r="BM76" s="26">
        <v>2</v>
      </c>
      <c r="BN76" s="26">
        <v>11.9</v>
      </c>
      <c r="BO76" s="26">
        <v>2</v>
      </c>
      <c r="BP76" s="26">
        <v>21</v>
      </c>
      <c r="BQ76" s="26">
        <v>211</v>
      </c>
      <c r="BR76" s="26" t="s">
        <v>189</v>
      </c>
      <c r="BS76" s="26">
        <v>0.13</v>
      </c>
      <c r="BT76" s="26">
        <v>4.2</v>
      </c>
      <c r="BU76" s="26">
        <v>0.2</v>
      </c>
      <c r="BV76" s="26">
        <v>5</v>
      </c>
      <c r="BW76" s="26">
        <v>128.5</v>
      </c>
      <c r="BX76" s="26">
        <v>2</v>
      </c>
      <c r="BY76" s="26" t="s">
        <v>147</v>
      </c>
      <c r="BZ76" s="26">
        <v>11.25</v>
      </c>
      <c r="CA76" s="26">
        <v>0.87</v>
      </c>
      <c r="CB76" s="26">
        <v>5.43</v>
      </c>
      <c r="CC76" s="26">
        <v>5</v>
      </c>
      <c r="CD76" s="26">
        <v>2</v>
      </c>
      <c r="CE76" s="26">
        <v>76.2</v>
      </c>
      <c r="CF76" s="26">
        <v>41</v>
      </c>
      <c r="CG76" s="26">
        <v>17</v>
      </c>
      <c r="CH76" s="26">
        <v>13.6</v>
      </c>
      <c r="CI76" s="26">
        <v>29.8</v>
      </c>
      <c r="CJ76" s="26">
        <v>4.03</v>
      </c>
      <c r="CK76" s="26">
        <v>16.2</v>
      </c>
      <c r="CL76" s="26">
        <v>5.48</v>
      </c>
      <c r="CM76" s="26">
        <v>0.53</v>
      </c>
      <c r="CN76" s="26">
        <v>6.57</v>
      </c>
      <c r="CO76" s="26">
        <v>1.29</v>
      </c>
      <c r="CP76" s="26">
        <v>8.36</v>
      </c>
      <c r="CQ76" s="26">
        <v>1.77</v>
      </c>
      <c r="CR76" s="26">
        <v>5.72</v>
      </c>
      <c r="CS76" s="26">
        <v>0.91</v>
      </c>
      <c r="CT76" s="26">
        <v>6.81</v>
      </c>
      <c r="CU76" s="26">
        <v>1</v>
      </c>
      <c r="CV76" s="5">
        <f>SUM(CH76:CU76)</f>
        <v>102.07000000000001</v>
      </c>
      <c r="CW76" s="5">
        <f>2*(CM76/0.087)/(CL76/0.231+CN76/0.306)</f>
        <v>0.26959406618707837</v>
      </c>
      <c r="CX76" s="26"/>
      <c r="CY76" s="26"/>
      <c r="CZ76" s="26"/>
      <c r="DA76" s="26"/>
      <c r="DB76" s="26"/>
      <c r="DC76" s="26"/>
      <c r="DD76" s="26"/>
      <c r="DE76" s="26"/>
      <c r="DF76" s="26"/>
    </row>
    <row r="77" spans="1:110" s="5" customFormat="1" ht="15.6" customHeight="1" x14ac:dyDescent="0.25">
      <c r="A77" s="24" t="s">
        <v>243</v>
      </c>
      <c r="B77" s="5" t="s">
        <v>111</v>
      </c>
      <c r="C77" s="5" t="s">
        <v>231</v>
      </c>
      <c r="D77" s="33">
        <v>1980</v>
      </c>
      <c r="E77" s="23">
        <v>1980</v>
      </c>
      <c r="F77" s="1" t="s">
        <v>232</v>
      </c>
      <c r="G77" s="1">
        <v>34.051305999999997</v>
      </c>
      <c r="H77" s="26">
        <v>-106.805139</v>
      </c>
      <c r="I77" s="26" t="s">
        <v>114</v>
      </c>
      <c r="J77" s="5" t="s">
        <v>134</v>
      </c>
      <c r="K77" s="5" t="s">
        <v>116</v>
      </c>
      <c r="L77" s="5" t="s">
        <v>117</v>
      </c>
      <c r="N77" s="24" t="s">
        <v>119</v>
      </c>
      <c r="O77" s="26" t="s">
        <v>120</v>
      </c>
      <c r="P77" s="1" t="s">
        <v>121</v>
      </c>
      <c r="Q77" s="1"/>
      <c r="R77" s="1" t="s">
        <v>244</v>
      </c>
      <c r="S77" s="1"/>
      <c r="T77" s="1">
        <v>14</v>
      </c>
      <c r="U77" s="1">
        <v>1</v>
      </c>
      <c r="V77" s="1"/>
      <c r="W77" s="1"/>
      <c r="X77" s="1"/>
      <c r="Y77" s="1">
        <v>76.959999999999994</v>
      </c>
      <c r="Z77" s="1">
        <v>0.15</v>
      </c>
      <c r="AA77" s="1">
        <v>9.81</v>
      </c>
      <c r="AB77" s="1">
        <v>5.62</v>
      </c>
      <c r="AC77" s="1"/>
      <c r="AD77" s="1">
        <v>0.13</v>
      </c>
      <c r="AE77" s="1">
        <v>0.62</v>
      </c>
      <c r="AF77" s="1">
        <v>1.59</v>
      </c>
      <c r="AG77" s="1">
        <v>4.32</v>
      </c>
      <c r="AH77" s="1">
        <v>0.05</v>
      </c>
      <c r="AI77" s="1">
        <v>0.65</v>
      </c>
      <c r="AJ77" s="1"/>
      <c r="AK77" s="1"/>
      <c r="AL77" s="1"/>
      <c r="AP77" s="5">
        <f t="shared" ref="AP77" si="17">SUM(Y77:AI77)+(AJ77*0.0001)+AK77+AN77</f>
        <v>99.90000000000002</v>
      </c>
      <c r="AQ77" s="5">
        <f t="shared" si="0"/>
        <v>3.2862959999999992</v>
      </c>
      <c r="AR77" s="5">
        <f t="shared" si="1"/>
        <v>2.0050744000000007</v>
      </c>
      <c r="AS77" s="5">
        <f t="shared" si="2"/>
        <v>5.1090909090909085</v>
      </c>
      <c r="AT77" s="26"/>
      <c r="AU77" s="26"/>
      <c r="AV77" s="26"/>
      <c r="AW77" s="26"/>
      <c r="AX77" s="26"/>
      <c r="AY77" s="26"/>
      <c r="AZ77" s="26"/>
      <c r="BB77" s="26"/>
      <c r="BC77" s="26"/>
      <c r="BD77" s="26"/>
      <c r="BE77" s="26"/>
      <c r="BF77" s="26"/>
      <c r="BG77" s="26"/>
      <c r="BH77" s="26"/>
      <c r="BI77" s="26"/>
      <c r="BK77" s="26"/>
      <c r="BL77" s="26"/>
      <c r="BM77" s="26"/>
      <c r="BN77" s="26"/>
      <c r="BO77" s="26"/>
      <c r="BP77" s="26"/>
      <c r="BQ77" s="26">
        <v>323</v>
      </c>
      <c r="BR77" s="26"/>
      <c r="BS77" s="26"/>
      <c r="BT77" s="26"/>
      <c r="BU77" s="26"/>
      <c r="BV77" s="26"/>
      <c r="BW77" s="26">
        <v>35</v>
      </c>
      <c r="BX77" s="26"/>
      <c r="BY77" s="26"/>
      <c r="BZ77" s="26">
        <v>29</v>
      </c>
      <c r="CA77" s="26"/>
      <c r="CB77" s="26">
        <v>17</v>
      </c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X77" s="26"/>
      <c r="CY77" s="26"/>
      <c r="CZ77" s="26"/>
      <c r="DA77" s="26"/>
      <c r="DB77" s="26"/>
      <c r="DC77" s="26"/>
      <c r="DD77" s="26"/>
      <c r="DE77" s="26"/>
      <c r="DF77" s="26"/>
    </row>
    <row r="78" spans="1:110" s="5" customFormat="1" ht="13.8" x14ac:dyDescent="0.3">
      <c r="A78" s="4"/>
      <c r="D78" s="6"/>
      <c r="E78" s="6"/>
      <c r="N7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Mexico Institute of Mining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ginger</cp:lastModifiedBy>
  <dcterms:created xsi:type="dcterms:W3CDTF">2021-11-07T21:20:19Z</dcterms:created>
  <dcterms:modified xsi:type="dcterms:W3CDTF">2021-11-07T21:23:13Z</dcterms:modified>
</cp:coreProperties>
</file>