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nger.NMBGMR\Desktop\ginger_data\Documents\CornudasMts\FinalReport\Appendices\"/>
    </mc:Choice>
  </mc:AlternateContent>
  <bookViews>
    <workbookView xWindow="0" yWindow="0" windowWidth="17440" windowHeight="6050" activeTab="1"/>
  </bookViews>
  <sheets>
    <sheet name="WindMtStd" sheetId="1" r:id="rId1"/>
    <sheet name="MRP-19114" sheetId="2" r:id="rId2"/>
    <sheet name="C_ICPOES_MS-60" sheetId="3" r:id="rId3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6" i="2" l="1"/>
  <c r="BW16" i="2"/>
  <c r="BR16" i="2"/>
  <c r="BQ16" i="2"/>
  <c r="BF16" i="2"/>
  <c r="AF16" i="2"/>
  <c r="CD15" i="2"/>
  <c r="CC15" i="2"/>
  <c r="CA15" i="2"/>
  <c r="BZ15" i="2"/>
  <c r="BY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B15" i="2"/>
  <c r="BA15" i="2"/>
  <c r="AZ15" i="2"/>
  <c r="AX15" i="2"/>
  <c r="AV15" i="2"/>
  <c r="AU15" i="2"/>
  <c r="AS15" i="2"/>
  <c r="AR15" i="2"/>
  <c r="AQ15" i="2"/>
  <c r="AP15" i="2"/>
  <c r="AO15" i="2"/>
  <c r="AN15" i="2"/>
  <c r="AM15" i="2"/>
  <c r="AL15" i="2"/>
  <c r="AK15" i="2"/>
  <c r="AJ15" i="2"/>
  <c r="AI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Q15" i="2"/>
  <c r="P15" i="2"/>
  <c r="O15" i="2"/>
  <c r="M15" i="2"/>
  <c r="K15" i="2"/>
  <c r="J15" i="2"/>
  <c r="I15" i="2"/>
  <c r="H15" i="2"/>
  <c r="G15" i="2"/>
  <c r="F15" i="2"/>
  <c r="E15" i="2"/>
  <c r="D15" i="2"/>
  <c r="BQ11" i="2"/>
  <c r="BN11" i="2"/>
  <c r="AW11" i="2"/>
  <c r="AQ11" i="2"/>
  <c r="L11" i="2"/>
  <c r="K11" i="2"/>
  <c r="D11" i="2"/>
  <c r="CD10" i="2"/>
  <c r="CC10" i="2"/>
  <c r="CB10" i="2"/>
  <c r="CA10" i="2"/>
  <c r="BZ10" i="2"/>
  <c r="BY10" i="2"/>
  <c r="BX10" i="2"/>
  <c r="BW10" i="2"/>
  <c r="BV10" i="2"/>
  <c r="BU10" i="2"/>
  <c r="BT10" i="2"/>
  <c r="BR10" i="2"/>
  <c r="BQ10" i="2"/>
  <c r="BP10" i="2"/>
  <c r="BM10" i="2"/>
  <c r="BL10" i="2"/>
  <c r="BK10" i="2"/>
  <c r="BJ10" i="2"/>
  <c r="BI10" i="2"/>
  <c r="BH10" i="2"/>
  <c r="BG10" i="2"/>
  <c r="BF10" i="2"/>
  <c r="BE10" i="2"/>
  <c r="BD10" i="2"/>
  <c r="BB10" i="2"/>
  <c r="AZ10" i="2"/>
  <c r="AY10" i="2"/>
  <c r="AX10" i="2"/>
  <c r="AV10" i="2"/>
  <c r="AU10" i="2"/>
  <c r="AS10" i="2"/>
  <c r="AR10" i="2"/>
  <c r="AQ10" i="2"/>
  <c r="AP10" i="2"/>
  <c r="AO10" i="2"/>
  <c r="AN10" i="2"/>
  <c r="AM10" i="2"/>
  <c r="AL10" i="2"/>
  <c r="AK10" i="2"/>
  <c r="AJ10" i="2"/>
  <c r="AI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Q10" i="2"/>
  <c r="P10" i="2"/>
  <c r="O10" i="2"/>
  <c r="N10" i="2"/>
  <c r="M10" i="2"/>
  <c r="J10" i="2"/>
  <c r="I10" i="2"/>
  <c r="H10" i="2"/>
  <c r="G10" i="2"/>
  <c r="F10" i="2"/>
  <c r="E10" i="2"/>
  <c r="D10" i="2"/>
  <c r="BV6" i="2"/>
  <c r="BN6" i="2"/>
  <c r="BF6" i="2"/>
  <c r="BA6" i="2"/>
  <c r="AU6" i="2"/>
  <c r="AD6" i="2"/>
  <c r="CC5" i="2"/>
  <c r="CB5" i="2"/>
  <c r="CA5" i="2"/>
  <c r="BZ5" i="2"/>
  <c r="BY5" i="2"/>
  <c r="BX5" i="2"/>
  <c r="BW5" i="2"/>
  <c r="BU5" i="2"/>
  <c r="BT5" i="2"/>
  <c r="BR5" i="2"/>
  <c r="BQ5" i="2"/>
  <c r="BP5" i="2"/>
  <c r="BM5" i="2"/>
  <c r="BL5" i="2"/>
  <c r="BK5" i="2"/>
  <c r="BJ5" i="2"/>
  <c r="BI5" i="2"/>
  <c r="BG5" i="2"/>
  <c r="BF5" i="2"/>
  <c r="BD5" i="2"/>
  <c r="BB5" i="2"/>
  <c r="BA5" i="2"/>
  <c r="AZ5" i="2"/>
  <c r="AY5" i="2"/>
  <c r="AX5" i="2"/>
  <c r="AS5" i="2"/>
  <c r="AR5" i="2"/>
  <c r="AQ5" i="2"/>
  <c r="AO5" i="2"/>
  <c r="AN5" i="2"/>
  <c r="AM5" i="2"/>
  <c r="AL5" i="2"/>
  <c r="AK5" i="2"/>
  <c r="AJ5" i="2"/>
  <c r="AI5" i="2"/>
  <c r="AG5" i="2"/>
  <c r="AF5" i="2"/>
  <c r="AE5" i="2"/>
  <c r="AD5" i="2"/>
  <c r="AC5" i="2"/>
  <c r="AB5" i="2"/>
  <c r="AA5" i="2"/>
  <c r="Z5" i="2"/>
  <c r="X5" i="2"/>
  <c r="V5" i="2"/>
  <c r="U5" i="2"/>
  <c r="T5" i="2"/>
  <c r="S5" i="2"/>
  <c r="R5" i="2"/>
  <c r="Q5" i="2"/>
  <c r="M5" i="2"/>
  <c r="L5" i="2"/>
  <c r="J5" i="2"/>
  <c r="I5" i="2"/>
  <c r="H5" i="2"/>
  <c r="G5" i="2"/>
  <c r="F5" i="2"/>
  <c r="E5" i="2"/>
  <c r="CT7" i="1" l="1"/>
  <c r="CS7" i="1"/>
  <c r="CT6" i="1"/>
  <c r="CS6" i="1"/>
  <c r="AM6" i="1"/>
  <c r="CT5" i="1"/>
  <c r="CS5" i="1"/>
  <c r="AM5" i="1"/>
  <c r="CT4" i="1"/>
  <c r="CS4" i="1"/>
  <c r="AM4" i="1"/>
  <c r="CT3" i="1"/>
  <c r="CS3" i="1"/>
  <c r="AP3" i="1"/>
  <c r="AO3" i="1"/>
  <c r="AN3" i="1" s="1"/>
  <c r="AM3" i="1"/>
</calcChain>
</file>

<file path=xl/sharedStrings.xml><?xml version="1.0" encoding="utf-8"?>
<sst xmlns="http://schemas.openxmlformats.org/spreadsheetml/2006/main" count="869" uniqueCount="187">
  <si>
    <t>Wind</t>
  </si>
  <si>
    <t>Cornudas Mountains</t>
  </si>
  <si>
    <t>this study</t>
  </si>
  <si>
    <t>MRP-19114</t>
  </si>
  <si>
    <t>NAD27</t>
  </si>
  <si>
    <t>Otero</t>
  </si>
  <si>
    <t>New Mexico</t>
  </si>
  <si>
    <t>nepheline syenite</t>
  </si>
  <si>
    <t>PENSP2</t>
  </si>
  <si>
    <t>single/grab</t>
  </si>
  <si>
    <t>natural exposure/outcrop</t>
  </si>
  <si>
    <t>WindMt</t>
  </si>
  <si>
    <t>&lt;1</t>
  </si>
  <si>
    <t>&lt;5</t>
  </si>
  <si>
    <t>&lt;10</t>
  </si>
  <si>
    <t>&lt;0.2</t>
  </si>
  <si>
    <t>&lt;0.02</t>
  </si>
  <si>
    <t>&lt;0.5</t>
  </si>
  <si>
    <t>WindMtnStd</t>
  </si>
  <si>
    <t>RE22037827</t>
  </si>
  <si>
    <t>&lt;0.01</t>
  </si>
  <si>
    <t>&lt;0.001</t>
  </si>
  <si>
    <t>WindMtnStda</t>
  </si>
  <si>
    <t>RE22037829</t>
  </si>
  <si>
    <t>WindMtnStdb</t>
  </si>
  <si>
    <t>this project</t>
  </si>
  <si>
    <t>RE22121206</t>
  </si>
  <si>
    <t>WindMtnStdf</t>
  </si>
  <si>
    <t>Cornudas</t>
  </si>
  <si>
    <t>RE22236933</t>
  </si>
  <si>
    <t>SampleId</t>
  </si>
  <si>
    <t>Project</t>
  </si>
  <si>
    <t>Reference</t>
  </si>
  <si>
    <t>Date collected</t>
  </si>
  <si>
    <t>Date analyzed</t>
  </si>
  <si>
    <t>Chem Lab File No. (wQA/QC)</t>
  </si>
  <si>
    <t>latitude</t>
  </si>
  <si>
    <t>longitude</t>
  </si>
  <si>
    <t>Coordinate system</t>
  </si>
  <si>
    <t>County</t>
  </si>
  <si>
    <t>State</t>
  </si>
  <si>
    <t>lithology</t>
  </si>
  <si>
    <t>Map Symbol</t>
  </si>
  <si>
    <t>methd collected</t>
  </si>
  <si>
    <t>sample source</t>
  </si>
  <si>
    <t>MineralogyDepositType</t>
  </si>
  <si>
    <t>Length (ft)</t>
  </si>
  <si>
    <t>Mine ID</t>
  </si>
  <si>
    <t>LocationNotes</t>
  </si>
  <si>
    <t>symbol</t>
  </si>
  <si>
    <t>color</t>
  </si>
  <si>
    <t>SiO2</t>
  </si>
  <si>
    <t>TiO2</t>
  </si>
  <si>
    <t>Al2O3</t>
  </si>
  <si>
    <t>Fe2O3T</t>
  </si>
  <si>
    <t>MnO</t>
  </si>
  <si>
    <t>MgO</t>
  </si>
  <si>
    <t>CaO</t>
  </si>
  <si>
    <t>Na2O</t>
  </si>
  <si>
    <t>K2O</t>
  </si>
  <si>
    <t>P2O5</t>
  </si>
  <si>
    <t>LOI</t>
  </si>
  <si>
    <t>F</t>
  </si>
  <si>
    <t>S</t>
  </si>
  <si>
    <r>
      <t>SO</t>
    </r>
    <r>
      <rPr>
        <vertAlign val="subscript"/>
        <sz val="10"/>
        <color theme="1"/>
        <rFont val="Times New Roman"/>
        <family val="1"/>
      </rPr>
      <t>3</t>
    </r>
  </si>
  <si>
    <t>Cl</t>
  </si>
  <si>
    <t>C</t>
  </si>
  <si>
    <t xml:space="preserve"> CO2 </t>
  </si>
  <si>
    <t>Total oxides</t>
  </si>
  <si>
    <t>FeO</t>
  </si>
  <si>
    <t>Fe2O3</t>
  </si>
  <si>
    <t>FeOt</t>
  </si>
  <si>
    <t xml:space="preserve">Au </t>
  </si>
  <si>
    <t>Ag</t>
  </si>
  <si>
    <t>As</t>
  </si>
  <si>
    <t>B</t>
  </si>
  <si>
    <t>Ba</t>
  </si>
  <si>
    <t>Be</t>
  </si>
  <si>
    <t>Bi</t>
  </si>
  <si>
    <t>Br</t>
  </si>
  <si>
    <t>Cd</t>
  </si>
  <si>
    <t>Co</t>
  </si>
  <si>
    <t>Cr</t>
  </si>
  <si>
    <t>Cs</t>
  </si>
  <si>
    <t>Cu</t>
  </si>
  <si>
    <t>Ga</t>
  </si>
  <si>
    <t>Ge</t>
  </si>
  <si>
    <t>Hf</t>
  </si>
  <si>
    <t>Hg</t>
  </si>
  <si>
    <t>In</t>
  </si>
  <si>
    <t>Li</t>
  </si>
  <si>
    <t>Mo</t>
  </si>
  <si>
    <t>Nb</t>
  </si>
  <si>
    <t>Ni</t>
  </si>
  <si>
    <t>Pb</t>
  </si>
  <si>
    <t>Rb</t>
  </si>
  <si>
    <t>Re</t>
  </si>
  <si>
    <t>Sb</t>
  </si>
  <si>
    <t>Sc</t>
  </si>
  <si>
    <t>Se</t>
  </si>
  <si>
    <t>Sn</t>
  </si>
  <si>
    <t>Sr</t>
  </si>
  <si>
    <t>Ta</t>
  </si>
  <si>
    <t>Te</t>
  </si>
  <si>
    <t>Th</t>
  </si>
  <si>
    <t>Tl</t>
  </si>
  <si>
    <t>U</t>
  </si>
  <si>
    <t>V</t>
  </si>
  <si>
    <t>W</t>
  </si>
  <si>
    <t>Y</t>
  </si>
  <si>
    <t>Zr</t>
  </si>
  <si>
    <t>Zn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</si>
  <si>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</si>
  <si>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</si>
  <si>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</si>
  <si>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</si>
  <si>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</si>
  <si>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</si>
  <si>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</si>
  <si>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</si>
  <si>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</si>
  <si>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</si>
  <si>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</si>
  <si>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</si>
  <si>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</si>
  <si>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</si>
  <si>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total REE</t>
  </si>
  <si>
    <t>Eu/Eu*</t>
  </si>
  <si>
    <t>Al</t>
  </si>
  <si>
    <t>Ca</t>
  </si>
  <si>
    <t>Fe%</t>
  </si>
  <si>
    <t>K</t>
  </si>
  <si>
    <t>Mg</t>
  </si>
  <si>
    <t>P</t>
  </si>
  <si>
    <t>Si</t>
  </si>
  <si>
    <t>Ti</t>
  </si>
  <si>
    <t>Mn</t>
  </si>
  <si>
    <t>%</t>
  </si>
  <si>
    <t>ppm</t>
  </si>
  <si>
    <t>ppb</t>
  </si>
  <si>
    <t>C_FA_ICPMS-AU</t>
  </si>
  <si>
    <t>C_ICPOES_MS-60</t>
  </si>
  <si>
    <t>C_ISE-F</t>
  </si>
  <si>
    <t>C_TOTAL-S</t>
  </si>
  <si>
    <t>C_WDXRF-MAJORS</t>
  </si>
  <si>
    <t>Au</t>
  </si>
  <si>
    <t>Fe</t>
  </si>
  <si>
    <t>BaO</t>
  </si>
  <si>
    <t>Cr2O3</t>
  </si>
  <si>
    <t>SrO</t>
  </si>
  <si>
    <t>V2O5</t>
  </si>
  <si>
    <t>C-520438</t>
  </si>
  <si>
    <t>STM-2</t>
  </si>
  <si>
    <t>&lt;0.1</t>
  </si>
  <si>
    <t>Comparison to Preferred Value</t>
  </si>
  <si>
    <t>OK</t>
  </si>
  <si>
    <t>Comparison to Mean</t>
  </si>
  <si>
    <t>Preferred Value</t>
  </si>
  <si>
    <t>&lt;0.05</t>
  </si>
  <si>
    <t>Mean (n=--,8,--,--,5)</t>
  </si>
  <si>
    <t>&lt;30</t>
  </si>
  <si>
    <t>C-520455</t>
  </si>
  <si>
    <t>DGPM-2</t>
  </si>
  <si>
    <t>Mean (n=)</t>
  </si>
  <si>
    <t>&lt;0.20</t>
  </si>
  <si>
    <t>C-520467</t>
  </si>
  <si>
    <t>DGPM-1</t>
  </si>
  <si>
    <t>&gt;30</t>
  </si>
  <si>
    <t>Mean (n=99,448,85,138,228)</t>
  </si>
  <si>
    <t xml:space="preserve">Low concentration difference/ near detection limit/ rounding value so error is greater </t>
  </si>
  <si>
    <t>Value is greater than +/- 15% or 5% for XRF of preferred value but when compared to the mean over time the value is acceptable.</t>
  </si>
  <si>
    <t>Value is greater than +/-15%. Value also off from average over time. These values are assessed below</t>
  </si>
  <si>
    <t>Value not uncommon for reference material and is within the range of data returned by the previous contract laboratories analogous method.</t>
  </si>
  <si>
    <t>The mean "n=" is the number of analyses completed for this reference material 2006-2017 via the previous contract laboratory's analogous method(s).</t>
  </si>
  <si>
    <t>Mean (n=) highlighted in blue indicates mean values were calculated with results for this reference material from 2017-present.</t>
  </si>
  <si>
    <t>ICPOES_MS-60</t>
  </si>
  <si>
    <t>B:</t>
  </si>
  <si>
    <t>Boron is informational as the performance is not reliably characterized. Few reference materials have certified B values to reliably characterize the performance.</t>
  </si>
  <si>
    <t>Re:</t>
  </si>
  <si>
    <t xml:space="preserve">Re is informational as there not yet an established preferred value and there is insufficient data to calculate means for meaningful comparisons. </t>
  </si>
  <si>
    <t>Method C_ICPOES_MS-60</t>
  </si>
  <si>
    <t>Element</t>
  </si>
  <si>
    <t>Lower Reporting Limit</t>
  </si>
  <si>
    <t>Unit</t>
  </si>
  <si>
    <t>Instrument</t>
  </si>
  <si>
    <t>ICP-MS</t>
  </si>
  <si>
    <t>ICP-OES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</si>
</sst>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vertAlign val="subscript"/>
      <sz val="10"/>
      <color theme="1"/>
      <name val="Times New Roman"/>
      <family val="1"/>
    </font>
    <font>
      <b/>
      <sz val="10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8" tint="-0.249977111117893"/>
      <name val="Arial"/>
      <family val="2"/>
    </font>
    <font>
      <sz val="10"/>
      <color theme="7" tint="-0.249977111117893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7" fillId="0" borderId="0"/>
    <xf numFmtId="0" fontId="4" fillId="0" borderId="0"/>
    <xf numFmtId="0" fontId="1" fillId="0" borderId="0"/>
  </cellStyleXfs>
  <cellXfs count="67">
    <xf numFmtId="0" fontId="0" fillId="0" borderId="0" xfId="0"/>
    <xf numFmtId="0" fontId="5" fillId="0" borderId="0" xfId="2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4" fontId="8" fillId="0" borderId="0" xfId="3" applyNumberFormat="1" applyFont="1" applyFill="1" applyBorder="1" applyAlignment="1">
      <alignment horizontal="left" vertical="top" wrapText="1"/>
    </xf>
    <xf numFmtId="14" fontId="5" fillId="0" borderId="0" xfId="2" applyNumberFormat="1" applyFont="1" applyFill="1" applyBorder="1" applyAlignment="1">
      <alignment horizontal="left" vertical="top"/>
    </xf>
    <xf numFmtId="0" fontId="8" fillId="0" borderId="0" xfId="3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4" fillId="0" borderId="0" xfId="2"/>
    <xf numFmtId="0" fontId="4" fillId="0" borderId="0" xfId="2" applyFont="1"/>
    <xf numFmtId="0" fontId="10" fillId="3" borderId="1" xfId="2" applyFont="1" applyFill="1" applyBorder="1"/>
    <xf numFmtId="0" fontId="2" fillId="2" borderId="1" xfId="1" applyBorder="1"/>
    <xf numFmtId="0" fontId="10" fillId="3" borderId="1" xfId="2" quotePrefix="1" applyFont="1" applyFill="1" applyBorder="1"/>
    <xf numFmtId="0" fontId="10" fillId="3" borderId="2" xfId="2" applyFont="1" applyFill="1" applyBorder="1"/>
    <xf numFmtId="0" fontId="2" fillId="2" borderId="2" xfId="1" applyBorder="1"/>
    <xf numFmtId="0" fontId="4" fillId="3" borderId="3" xfId="2" applyFill="1" applyBorder="1"/>
    <xf numFmtId="0" fontId="4" fillId="3" borderId="3" xfId="2" applyFont="1" applyFill="1" applyBorder="1"/>
    <xf numFmtId="0" fontId="2" fillId="2" borderId="3" xfId="1" applyBorder="1"/>
    <xf numFmtId="0" fontId="4" fillId="4" borderId="4" xfId="2" applyFill="1" applyBorder="1" applyAlignment="1">
      <alignment horizontal="left"/>
    </xf>
    <xf numFmtId="0" fontId="4" fillId="4" borderId="4" xfId="2" applyFont="1" applyFill="1" applyBorder="1" applyAlignment="1">
      <alignment horizontal="left"/>
    </xf>
    <xf numFmtId="0" fontId="4" fillId="4" borderId="5" xfId="2" applyFill="1" applyBorder="1" applyAlignment="1">
      <alignment horizontal="left"/>
    </xf>
    <xf numFmtId="0" fontId="4" fillId="4" borderId="6" xfId="2" applyFill="1" applyBorder="1" applyAlignment="1">
      <alignment horizontal="right"/>
    </xf>
    <xf numFmtId="0" fontId="4" fillId="4" borderId="0" xfId="2" applyFill="1"/>
    <xf numFmtId="0" fontId="4" fillId="0" borderId="4" xfId="2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49" fontId="10" fillId="0" borderId="0" xfId="4" applyNumberFormat="1" applyFont="1" applyAlignment="1">
      <alignment horizontal="right" vertical="center"/>
    </xf>
    <xf numFmtId="2" fontId="11" fillId="0" borderId="6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2" fontId="13" fillId="0" borderId="6" xfId="0" applyNumberFormat="1" applyFont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0" fontId="4" fillId="0" borderId="6" xfId="2" applyFill="1" applyBorder="1" applyAlignment="1">
      <alignment horizontal="right"/>
    </xf>
    <xf numFmtId="49" fontId="4" fillId="0" borderId="0" xfId="4" applyNumberFormat="1" applyAlignment="1">
      <alignment horizontal="right" vertical="center"/>
    </xf>
    <xf numFmtId="2" fontId="4" fillId="0" borderId="6" xfId="2" applyNumberFormat="1" applyFill="1" applyBorder="1" applyAlignment="1">
      <alignment horizontal="right"/>
    </xf>
    <xf numFmtId="2" fontId="4" fillId="5" borderId="6" xfId="2" applyNumberFormat="1" applyFill="1" applyBorder="1" applyAlignment="1">
      <alignment horizontal="right"/>
    </xf>
    <xf numFmtId="0" fontId="4" fillId="5" borderId="6" xfId="2" applyFill="1" applyBorder="1" applyAlignment="1">
      <alignment horizontal="right"/>
    </xf>
    <xf numFmtId="0" fontId="4" fillId="6" borderId="7" xfId="2" applyFill="1" applyBorder="1" applyAlignment="1">
      <alignment horizontal="left"/>
    </xf>
    <xf numFmtId="0" fontId="4" fillId="0" borderId="2" xfId="2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4" fillId="4" borderId="3" xfId="2" applyFill="1" applyBorder="1" applyAlignment="1">
      <alignment horizontal="left"/>
    </xf>
    <xf numFmtId="0" fontId="4" fillId="4" borderId="3" xfId="2" applyFont="1" applyFill="1" applyBorder="1" applyAlignment="1">
      <alignment horizontal="left"/>
    </xf>
    <xf numFmtId="0" fontId="15" fillId="0" borderId="0" xfId="4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14" fontId="19" fillId="0" borderId="0" xfId="5" applyNumberFormat="1" applyFont="1"/>
    <xf numFmtId="0" fontId="0" fillId="5" borderId="0" xfId="0" applyFill="1"/>
    <xf numFmtId="0" fontId="2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1" fillId="6" borderId="8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6">
    <cellStyle name="Neutral" xfId="1" builtinId="28"/>
    <cellStyle name="Normal" xfId="0" builtinId="0"/>
    <cellStyle name="Normal 2" xfId="2"/>
    <cellStyle name="Normal 2 10" xfId="4"/>
    <cellStyle name="Normal 3" xfId="5"/>
    <cellStyle name="Normal_Sheet1" xfId="3"/>
  </cellStyles>
  <dxfs count="34"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  <dxf>
      <fill>
        <patternFill>
          <fgColor indexed="64"/>
          <bgColor theme="5" tint="-0.24994659260841701"/>
        </patternFill>
      </fill>
    </dxf>
    <dxf>
      <fill>
        <patternFill>
          <fgColor indexed="64"/>
          <bgColor theme="5" tint="0.399914548173467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7"/>
  <sheetViews>
    <sheetView workbookViewId="0">
      <selection sqref="A1:XFD2"/>
    </sheetView>
  </sheetViews>
  <sheetFormatPr defaultRowHeight="14.5" x14ac:dyDescent="0.35"/>
  <sheetData>
    <row r="1" spans="1:114" s="15" customFormat="1" ht="14.5" customHeight="1" x14ac:dyDescent="0.35">
      <c r="A1" s="15" t="s">
        <v>30</v>
      </c>
      <c r="B1" s="15" t="s">
        <v>31</v>
      </c>
      <c r="C1" s="15" t="s">
        <v>32</v>
      </c>
      <c r="D1" s="12" t="s">
        <v>33</v>
      </c>
      <c r="E1" s="3" t="s">
        <v>34</v>
      </c>
      <c r="F1" s="3" t="s">
        <v>35</v>
      </c>
      <c r="G1" s="16" t="s">
        <v>36</v>
      </c>
      <c r="H1" s="16" t="s">
        <v>37</v>
      </c>
      <c r="I1" s="3" t="s">
        <v>38</v>
      </c>
      <c r="J1" s="3" t="s">
        <v>39</v>
      </c>
      <c r="K1" s="3" t="s">
        <v>40</v>
      </c>
      <c r="L1" s="15" t="s">
        <v>41</v>
      </c>
      <c r="M1" s="15" t="s">
        <v>42</v>
      </c>
      <c r="N1" s="3" t="s">
        <v>43</v>
      </c>
      <c r="O1" s="3" t="s">
        <v>44</v>
      </c>
      <c r="P1" s="3" t="s">
        <v>45</v>
      </c>
      <c r="Q1" s="3" t="s">
        <v>46</v>
      </c>
      <c r="R1" s="3" t="s">
        <v>47</v>
      </c>
      <c r="S1" s="3" t="s">
        <v>48</v>
      </c>
      <c r="T1" s="3" t="s">
        <v>49</v>
      </c>
      <c r="U1" s="3" t="s">
        <v>50</v>
      </c>
      <c r="V1" s="11" t="s">
        <v>51</v>
      </c>
      <c r="W1" s="11" t="s">
        <v>52</v>
      </c>
      <c r="X1" s="11" t="s">
        <v>53</v>
      </c>
      <c r="Y1" s="11" t="s">
        <v>54</v>
      </c>
      <c r="Z1" s="11" t="s">
        <v>55</v>
      </c>
      <c r="AA1" s="11" t="s">
        <v>56</v>
      </c>
      <c r="AB1" s="11" t="s">
        <v>57</v>
      </c>
      <c r="AC1" s="11" t="s">
        <v>58</v>
      </c>
      <c r="AD1" s="11" t="s">
        <v>59</v>
      </c>
      <c r="AE1" s="11" t="s">
        <v>60</v>
      </c>
      <c r="AF1" s="11" t="s">
        <v>61</v>
      </c>
      <c r="AG1" s="11" t="s">
        <v>62</v>
      </c>
      <c r="AH1" s="11" t="s">
        <v>63</v>
      </c>
      <c r="AI1" s="8" t="s">
        <v>64</v>
      </c>
      <c r="AJ1" s="8" t="s">
        <v>65</v>
      </c>
      <c r="AK1" s="8" t="s">
        <v>66</v>
      </c>
      <c r="AL1" s="11" t="s">
        <v>67</v>
      </c>
      <c r="AM1" s="8" t="s">
        <v>68</v>
      </c>
      <c r="AN1" s="11" t="s">
        <v>69</v>
      </c>
      <c r="AO1" s="11" t="s">
        <v>70</v>
      </c>
      <c r="AP1" s="8" t="s">
        <v>71</v>
      </c>
      <c r="AQ1" s="11" t="s">
        <v>72</v>
      </c>
      <c r="AR1" s="11" t="s">
        <v>73</v>
      </c>
      <c r="AS1" s="11" t="s">
        <v>74</v>
      </c>
      <c r="AT1" s="11" t="s">
        <v>75</v>
      </c>
      <c r="AU1" s="11" t="s">
        <v>76</v>
      </c>
      <c r="AV1" s="11" t="s">
        <v>77</v>
      </c>
      <c r="AW1" s="8" t="s">
        <v>78</v>
      </c>
      <c r="AX1" s="8" t="s">
        <v>79</v>
      </c>
      <c r="AY1" s="11" t="s">
        <v>80</v>
      </c>
      <c r="AZ1" s="11" t="s">
        <v>81</v>
      </c>
      <c r="BA1" s="11" t="s">
        <v>82</v>
      </c>
      <c r="BB1" s="11" t="s">
        <v>83</v>
      </c>
      <c r="BC1" s="11" t="s">
        <v>84</v>
      </c>
      <c r="BD1" s="11" t="s">
        <v>85</v>
      </c>
      <c r="BE1" s="11" t="s">
        <v>86</v>
      </c>
      <c r="BF1" s="11" t="s">
        <v>87</v>
      </c>
      <c r="BG1" s="11" t="s">
        <v>88</v>
      </c>
      <c r="BH1" s="11" t="s">
        <v>89</v>
      </c>
      <c r="BI1" s="11" t="s">
        <v>90</v>
      </c>
      <c r="BJ1" s="11" t="s">
        <v>91</v>
      </c>
      <c r="BK1" s="11" t="s">
        <v>92</v>
      </c>
      <c r="BL1" s="11" t="s">
        <v>93</v>
      </c>
      <c r="BM1" s="11" t="s">
        <v>94</v>
      </c>
      <c r="BN1" s="11" t="s">
        <v>95</v>
      </c>
      <c r="BO1" s="11" t="s">
        <v>96</v>
      </c>
      <c r="BP1" s="11" t="s">
        <v>97</v>
      </c>
      <c r="BQ1" s="11" t="s">
        <v>98</v>
      </c>
      <c r="BR1" s="11" t="s">
        <v>99</v>
      </c>
      <c r="BS1" s="11" t="s">
        <v>100</v>
      </c>
      <c r="BT1" s="11" t="s">
        <v>101</v>
      </c>
      <c r="BU1" s="11" t="s">
        <v>102</v>
      </c>
      <c r="BV1" s="11" t="s">
        <v>103</v>
      </c>
      <c r="BW1" s="11" t="s">
        <v>104</v>
      </c>
      <c r="BX1" s="11" t="s">
        <v>105</v>
      </c>
      <c r="BY1" s="11" t="s">
        <v>106</v>
      </c>
      <c r="BZ1" s="11" t="s">
        <v>107</v>
      </c>
      <c r="CA1" s="11" t="s">
        <v>108</v>
      </c>
      <c r="CB1" s="11" t="s">
        <v>109</v>
      </c>
      <c r="CC1" s="11" t="s">
        <v>110</v>
      </c>
      <c r="CD1" s="11" t="s">
        <v>111</v>
      </c>
      <c r="CE1" s="11" t="s">
        <v>112</v>
      </c>
      <c r="CF1" s="11" t="s">
        <v>113</v>
      </c>
      <c r="CG1" s="11" t="s">
        <v>114</v>
      </c>
      <c r="CH1" s="11" t="s">
        <v>115</v>
      </c>
      <c r="CI1" s="11" t="s">
        <v>116</v>
      </c>
      <c r="CJ1" s="11" t="s">
        <v>117</v>
      </c>
      <c r="CK1" s="11" t="s">
        <v>118</v>
      </c>
      <c r="CL1" s="11" t="s">
        <v>119</v>
      </c>
      <c r="CM1" s="11" t="s">
        <v>120</v>
      </c>
      <c r="CN1" s="11" t="s">
        <v>121</v>
      </c>
      <c r="CO1" s="17" t="s">
        <v>122</v>
      </c>
      <c r="CP1" s="11" t="s">
        <v>123</v>
      </c>
      <c r="CQ1" s="11" t="s">
        <v>124</v>
      </c>
      <c r="CR1" s="11" t="s">
        <v>125</v>
      </c>
      <c r="CS1" s="8" t="s">
        <v>126</v>
      </c>
      <c r="CT1" s="8" t="s">
        <v>127</v>
      </c>
      <c r="CU1" s="8" t="s">
        <v>128</v>
      </c>
      <c r="CV1" s="8" t="s">
        <v>129</v>
      </c>
      <c r="CW1" s="8" t="s">
        <v>130</v>
      </c>
      <c r="CX1" s="8" t="s">
        <v>131</v>
      </c>
      <c r="CY1" s="8" t="s">
        <v>132</v>
      </c>
      <c r="CZ1" s="8" t="s">
        <v>133</v>
      </c>
      <c r="DA1" s="8" t="s">
        <v>134</v>
      </c>
      <c r="DB1" s="8" t="s">
        <v>135</v>
      </c>
      <c r="DC1" s="8" t="s">
        <v>136</v>
      </c>
    </row>
    <row r="2" spans="1:114" s="3" customFormat="1" ht="14.5" customHeight="1" x14ac:dyDescent="0.35">
      <c r="D2" s="12"/>
      <c r="V2" s="8" t="s">
        <v>137</v>
      </c>
      <c r="W2" s="8" t="s">
        <v>137</v>
      </c>
      <c r="X2" s="8" t="s">
        <v>137</v>
      </c>
      <c r="Y2" s="8" t="s">
        <v>137</v>
      </c>
      <c r="Z2" s="8" t="s">
        <v>137</v>
      </c>
      <c r="AA2" s="8" t="s">
        <v>137</v>
      </c>
      <c r="AB2" s="8" t="s">
        <v>137</v>
      </c>
      <c r="AC2" s="8" t="s">
        <v>137</v>
      </c>
      <c r="AD2" s="8" t="s">
        <v>137</v>
      </c>
      <c r="AE2" s="8" t="s">
        <v>137</v>
      </c>
      <c r="AF2" s="8" t="s">
        <v>137</v>
      </c>
      <c r="AG2" s="8" t="s">
        <v>138</v>
      </c>
      <c r="AH2" s="8" t="s">
        <v>137</v>
      </c>
      <c r="AI2" s="8" t="s">
        <v>137</v>
      </c>
      <c r="AJ2" s="8" t="s">
        <v>137</v>
      </c>
      <c r="AK2" s="8" t="s">
        <v>137</v>
      </c>
      <c r="AL2" s="8" t="s">
        <v>137</v>
      </c>
      <c r="AM2" s="8" t="s">
        <v>137</v>
      </c>
      <c r="AN2" s="8" t="s">
        <v>137</v>
      </c>
      <c r="AO2" s="8" t="s">
        <v>137</v>
      </c>
      <c r="AP2" s="8" t="s">
        <v>137</v>
      </c>
      <c r="AQ2" s="8" t="s">
        <v>139</v>
      </c>
      <c r="AR2" s="8" t="s">
        <v>138</v>
      </c>
      <c r="AS2" s="8" t="s">
        <v>138</v>
      </c>
      <c r="AT2" s="8" t="s">
        <v>138</v>
      </c>
      <c r="AU2" s="8" t="s">
        <v>138</v>
      </c>
      <c r="AV2" s="8" t="s">
        <v>138</v>
      </c>
      <c r="AW2" s="8" t="s">
        <v>138</v>
      </c>
      <c r="AX2" s="8" t="s">
        <v>138</v>
      </c>
      <c r="AY2" s="8" t="s">
        <v>138</v>
      </c>
      <c r="AZ2" s="8" t="s">
        <v>138</v>
      </c>
      <c r="BA2" s="8" t="s">
        <v>138</v>
      </c>
      <c r="BB2" s="8" t="s">
        <v>138</v>
      </c>
      <c r="BC2" s="8" t="s">
        <v>138</v>
      </c>
      <c r="BD2" s="8" t="s">
        <v>138</v>
      </c>
      <c r="BE2" s="8" t="s">
        <v>138</v>
      </c>
      <c r="BF2" s="8" t="s">
        <v>138</v>
      </c>
      <c r="BG2" s="8" t="s">
        <v>138</v>
      </c>
      <c r="BH2" s="8" t="s">
        <v>138</v>
      </c>
      <c r="BI2" s="8" t="s">
        <v>138</v>
      </c>
      <c r="BJ2" s="8" t="s">
        <v>138</v>
      </c>
      <c r="BK2" s="8" t="s">
        <v>138</v>
      </c>
      <c r="BL2" s="8" t="s">
        <v>138</v>
      </c>
      <c r="BM2" s="8" t="s">
        <v>138</v>
      </c>
      <c r="BN2" s="8" t="s">
        <v>138</v>
      </c>
      <c r="BO2" s="8" t="s">
        <v>138</v>
      </c>
      <c r="BP2" s="8" t="s">
        <v>138</v>
      </c>
      <c r="BQ2" s="8" t="s">
        <v>138</v>
      </c>
      <c r="BR2" s="8" t="s">
        <v>138</v>
      </c>
      <c r="BS2" s="8" t="s">
        <v>138</v>
      </c>
      <c r="BT2" s="8" t="s">
        <v>138</v>
      </c>
      <c r="BU2" s="8" t="s">
        <v>138</v>
      </c>
      <c r="BV2" s="8" t="s">
        <v>138</v>
      </c>
      <c r="BW2" s="8" t="s">
        <v>138</v>
      </c>
      <c r="BX2" s="8" t="s">
        <v>138</v>
      </c>
      <c r="BY2" s="8" t="s">
        <v>138</v>
      </c>
      <c r="BZ2" s="8" t="s">
        <v>138</v>
      </c>
      <c r="CA2" s="8" t="s">
        <v>138</v>
      </c>
      <c r="CB2" s="8" t="s">
        <v>138</v>
      </c>
      <c r="CC2" s="8" t="s">
        <v>138</v>
      </c>
      <c r="CD2" s="8" t="s">
        <v>138</v>
      </c>
      <c r="CE2" s="8" t="s">
        <v>138</v>
      </c>
      <c r="CF2" s="8" t="s">
        <v>138</v>
      </c>
      <c r="CG2" s="8" t="s">
        <v>138</v>
      </c>
      <c r="CH2" s="8" t="s">
        <v>138</v>
      </c>
      <c r="CI2" s="8" t="s">
        <v>138</v>
      </c>
      <c r="CJ2" s="8" t="s">
        <v>138</v>
      </c>
      <c r="CK2" s="8" t="s">
        <v>138</v>
      </c>
      <c r="CL2" s="8" t="s">
        <v>138</v>
      </c>
      <c r="CM2" s="8" t="s">
        <v>138</v>
      </c>
      <c r="CN2" s="8" t="s">
        <v>138</v>
      </c>
      <c r="CO2" s="8" t="s">
        <v>138</v>
      </c>
      <c r="CP2" s="8" t="s">
        <v>138</v>
      </c>
      <c r="CQ2" s="8" t="s">
        <v>138</v>
      </c>
      <c r="CR2" s="8" t="s">
        <v>138</v>
      </c>
      <c r="CS2" s="8" t="s">
        <v>138</v>
      </c>
      <c r="CT2" s="8" t="s">
        <v>138</v>
      </c>
      <c r="CU2" s="8" t="s">
        <v>137</v>
      </c>
      <c r="CV2" s="8" t="s">
        <v>137</v>
      </c>
      <c r="CW2" s="8" t="s">
        <v>137</v>
      </c>
      <c r="CX2" s="8" t="s">
        <v>137</v>
      </c>
      <c r="CY2" s="8" t="s">
        <v>137</v>
      </c>
      <c r="CZ2" s="8" t="s">
        <v>137</v>
      </c>
      <c r="DA2" s="8" t="s">
        <v>137</v>
      </c>
      <c r="DB2" s="8" t="s">
        <v>137</v>
      </c>
      <c r="DC2" s="8" t="s">
        <v>138</v>
      </c>
    </row>
    <row r="3" spans="1:114" s="3" customFormat="1" ht="14.5" customHeight="1" x14ac:dyDescent="0.35">
      <c r="A3" s="1" t="s">
        <v>0</v>
      </c>
      <c r="B3" s="2" t="s">
        <v>1</v>
      </c>
      <c r="C3" s="3" t="s">
        <v>2</v>
      </c>
      <c r="D3" s="4">
        <v>35796</v>
      </c>
      <c r="E3" s="5">
        <v>44335</v>
      </c>
      <c r="F3" s="3" t="s">
        <v>3</v>
      </c>
      <c r="G3" s="6">
        <v>32.018842999999997</v>
      </c>
      <c r="H3" s="6">
        <v>-105.52976</v>
      </c>
      <c r="I3" s="2" t="s">
        <v>4</v>
      </c>
      <c r="J3" s="2" t="s">
        <v>5</v>
      </c>
      <c r="K3" s="2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3" t="s">
        <v>7</v>
      </c>
      <c r="S3" s="3" t="s">
        <v>11</v>
      </c>
      <c r="V3" s="7">
        <v>57.9</v>
      </c>
      <c r="W3" s="7">
        <v>0.14000000000000001</v>
      </c>
      <c r="X3" s="7">
        <v>18.5</v>
      </c>
      <c r="Y3" s="7">
        <v>5.22</v>
      </c>
      <c r="Z3" s="7">
        <v>0.25</v>
      </c>
      <c r="AA3" s="7">
        <v>0.25</v>
      </c>
      <c r="AB3" s="7">
        <v>1.21</v>
      </c>
      <c r="AC3" s="7">
        <v>7.52</v>
      </c>
      <c r="AD3" s="7">
        <v>5.43</v>
      </c>
      <c r="AE3" s="7">
        <v>0.1</v>
      </c>
      <c r="AF3" s="7">
        <v>2.72</v>
      </c>
      <c r="AG3" s="7">
        <v>200</v>
      </c>
      <c r="AH3" s="7">
        <v>7.0000000000000001E-3</v>
      </c>
      <c r="AI3" s="8"/>
      <c r="AJ3" s="8"/>
      <c r="AK3" s="8"/>
      <c r="AL3" s="8"/>
      <c r="AM3" s="9">
        <f>SUM(V3:AF3)+AH3</f>
        <v>99.246999999999986</v>
      </c>
      <c r="AN3" s="10">
        <f t="shared" ref="AN3:AN7" si="0">(Y3-(1.1*AO3))</f>
        <v>2.3270814000000004</v>
      </c>
      <c r="AO3" s="10">
        <f t="shared" ref="AO3:AO7" si="1">(0.6633*(X3+Y3)-0.7083*X3)</f>
        <v>2.6299259999999993</v>
      </c>
      <c r="AP3" s="8">
        <f t="shared" ref="AP3:AP7" si="2">(Y3/1.1)</f>
        <v>4.7454545454545451</v>
      </c>
      <c r="AQ3" s="7">
        <v>3</v>
      </c>
      <c r="AR3" s="7" t="s">
        <v>12</v>
      </c>
      <c r="AS3" s="7" t="s">
        <v>13</v>
      </c>
      <c r="AT3" s="7">
        <v>13</v>
      </c>
      <c r="AU3" s="7">
        <v>62.8</v>
      </c>
      <c r="AV3" s="7">
        <v>12</v>
      </c>
      <c r="AW3" s="7">
        <v>0.1</v>
      </c>
      <c r="AX3" s="8"/>
      <c r="AY3" s="7">
        <v>0.4</v>
      </c>
      <c r="AZ3" s="7">
        <v>9.6999999999999993</v>
      </c>
      <c r="BA3" s="7" t="s">
        <v>14</v>
      </c>
      <c r="BB3" s="7">
        <v>3.7</v>
      </c>
      <c r="BC3" s="7" t="s">
        <v>13</v>
      </c>
      <c r="BD3" s="7">
        <v>34.799999999999997</v>
      </c>
      <c r="BE3" s="7">
        <v>3</v>
      </c>
      <c r="BF3" s="7">
        <v>31</v>
      </c>
      <c r="BG3" s="8"/>
      <c r="BH3" s="7" t="s">
        <v>15</v>
      </c>
      <c r="BI3" s="7">
        <v>63</v>
      </c>
      <c r="BJ3" s="7">
        <v>9</v>
      </c>
      <c r="BK3" s="7">
        <v>174</v>
      </c>
      <c r="BL3" s="7" t="s">
        <v>13</v>
      </c>
      <c r="BM3" s="7">
        <v>24</v>
      </c>
      <c r="BN3" s="7">
        <v>157</v>
      </c>
      <c r="BO3" s="7" t="s">
        <v>16</v>
      </c>
      <c r="BP3" s="7">
        <v>0.4</v>
      </c>
      <c r="BQ3" s="7" t="s">
        <v>13</v>
      </c>
      <c r="BR3" s="7" t="s">
        <v>13</v>
      </c>
      <c r="BS3" s="7">
        <v>8</v>
      </c>
      <c r="BT3" s="7">
        <v>37.799999999999997</v>
      </c>
      <c r="BU3" s="7">
        <v>14.9</v>
      </c>
      <c r="BV3" s="7" t="s">
        <v>17</v>
      </c>
      <c r="BW3" s="7">
        <v>25.2</v>
      </c>
      <c r="BX3" s="7">
        <v>0.5</v>
      </c>
      <c r="BY3" s="7">
        <v>8.2799999999999994</v>
      </c>
      <c r="BZ3" s="7" t="s">
        <v>13</v>
      </c>
      <c r="CA3" s="7">
        <v>29</v>
      </c>
      <c r="CB3" s="7">
        <v>38.799999999999997</v>
      </c>
      <c r="CC3" s="7">
        <v>1380</v>
      </c>
      <c r="CD3" s="7">
        <v>163</v>
      </c>
      <c r="CE3" s="7">
        <v>108</v>
      </c>
      <c r="CF3" s="7">
        <v>192</v>
      </c>
      <c r="CG3" s="7">
        <v>18.899999999999999</v>
      </c>
      <c r="CH3" s="7">
        <v>54</v>
      </c>
      <c r="CI3" s="7">
        <v>8.1999999999999993</v>
      </c>
      <c r="CJ3" s="7">
        <v>1.01</v>
      </c>
      <c r="CK3" s="7">
        <v>7.18</v>
      </c>
      <c r="CL3" s="7">
        <v>1.23</v>
      </c>
      <c r="CM3" s="7">
        <v>7.27</v>
      </c>
      <c r="CN3" s="7">
        <v>1.41</v>
      </c>
      <c r="CO3" s="7">
        <v>4.71</v>
      </c>
      <c r="CP3" s="7">
        <v>0.79</v>
      </c>
      <c r="CQ3" s="7">
        <v>5.9</v>
      </c>
      <c r="CR3" s="7">
        <v>1.02</v>
      </c>
      <c r="CS3" s="11">
        <f t="shared" ref="CS3:CS7" si="3">SUM(CE3:CR3)</f>
        <v>411.61999999999995</v>
      </c>
      <c r="CT3" s="8">
        <f t="shared" ref="CT3:CT7" si="4">2*(CJ3/0.087)/(CI3/0.231+CK3/0.306)</f>
        <v>0.39378642164744626</v>
      </c>
      <c r="CU3" s="7">
        <v>9.9499999999999993</v>
      </c>
      <c r="CV3" s="7">
        <v>0.88</v>
      </c>
      <c r="CW3" s="7">
        <v>3.78</v>
      </c>
      <c r="CX3" s="7">
        <v>4.6500000000000004</v>
      </c>
      <c r="CY3" s="7">
        <v>0.13</v>
      </c>
      <c r="CZ3" s="7">
        <v>0.05</v>
      </c>
      <c r="DA3" s="7">
        <v>27.8</v>
      </c>
      <c r="DB3" s="7">
        <v>0.09</v>
      </c>
      <c r="DC3" s="7">
        <v>1980</v>
      </c>
    </row>
    <row r="4" spans="1:114" s="3" customFormat="1" ht="14.5" customHeight="1" x14ac:dyDescent="0.35">
      <c r="A4" s="3" t="s">
        <v>18</v>
      </c>
      <c r="B4" s="3" t="s">
        <v>1</v>
      </c>
      <c r="C4" s="3" t="s">
        <v>2</v>
      </c>
      <c r="D4" s="12">
        <v>35796</v>
      </c>
      <c r="E4" s="12">
        <v>44672</v>
      </c>
      <c r="F4" s="3" t="s">
        <v>19</v>
      </c>
      <c r="G4" s="6">
        <v>32.018842999999997</v>
      </c>
      <c r="H4" s="6">
        <v>-105.52976</v>
      </c>
      <c r="I4" s="2" t="s">
        <v>4</v>
      </c>
      <c r="J4" s="2" t="s">
        <v>5</v>
      </c>
      <c r="K4" s="2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3" t="s">
        <v>7</v>
      </c>
      <c r="S4" s="3" t="s">
        <v>11</v>
      </c>
      <c r="V4" s="8">
        <v>58.04</v>
      </c>
      <c r="W4" s="8">
        <v>0.15</v>
      </c>
      <c r="X4" s="8">
        <v>18.53</v>
      </c>
      <c r="Y4" s="8">
        <v>5.38</v>
      </c>
      <c r="Z4" s="8">
        <v>0.26</v>
      </c>
      <c r="AA4" s="8">
        <v>0.24</v>
      </c>
      <c r="AB4" s="8">
        <v>1.2</v>
      </c>
      <c r="AC4" s="8">
        <v>7.79</v>
      </c>
      <c r="AD4" s="8">
        <v>5.33</v>
      </c>
      <c r="AE4" s="8">
        <v>0.1</v>
      </c>
      <c r="AF4" s="8">
        <v>2.33</v>
      </c>
      <c r="AG4" s="8">
        <v>350</v>
      </c>
      <c r="AH4" s="8" t="s">
        <v>20</v>
      </c>
      <c r="AI4" s="8"/>
      <c r="AJ4" s="8"/>
      <c r="AK4" s="8">
        <v>0.06</v>
      </c>
      <c r="AL4" s="8"/>
      <c r="AM4" s="8">
        <f t="shared" ref="AM4:AM5" si="5">SUM(V4:AF4)+(AG4*0.0001)+AK4</f>
        <v>99.444999999999993</v>
      </c>
      <c r="AN4" s="8"/>
      <c r="AO4" s="8"/>
      <c r="AP4" s="8"/>
      <c r="AQ4" s="8" t="s">
        <v>12</v>
      </c>
      <c r="AR4" s="8" t="s">
        <v>17</v>
      </c>
      <c r="AS4" s="8">
        <v>3.1</v>
      </c>
      <c r="AT4" s="8"/>
      <c r="AU4" s="8">
        <v>58</v>
      </c>
      <c r="AV4" s="8"/>
      <c r="AW4" s="8">
        <v>0.08</v>
      </c>
      <c r="AX4" s="8"/>
      <c r="AY4" s="8" t="s">
        <v>17</v>
      </c>
      <c r="AZ4" s="8">
        <v>10</v>
      </c>
      <c r="BA4" s="8" t="s">
        <v>14</v>
      </c>
      <c r="BB4" s="8">
        <v>2.84</v>
      </c>
      <c r="BC4" s="8">
        <v>4</v>
      </c>
      <c r="BD4" s="8">
        <v>33.1</v>
      </c>
      <c r="BE4" s="8" t="s">
        <v>13</v>
      </c>
      <c r="BF4" s="8">
        <v>27.6</v>
      </c>
      <c r="BG4" s="8">
        <v>1.6E-2</v>
      </c>
      <c r="BH4" s="8">
        <v>1.2999999999999999E-2</v>
      </c>
      <c r="BI4" s="8">
        <v>60</v>
      </c>
      <c r="BJ4" s="8">
        <v>10</v>
      </c>
      <c r="BK4" s="8">
        <v>165</v>
      </c>
      <c r="BL4" s="8" t="s">
        <v>12</v>
      </c>
      <c r="BM4" s="8">
        <v>24</v>
      </c>
      <c r="BN4" s="8">
        <v>140</v>
      </c>
      <c r="BO4" s="8" t="s">
        <v>21</v>
      </c>
      <c r="BP4" s="8">
        <v>0.11</v>
      </c>
      <c r="BQ4" s="8">
        <v>0.5</v>
      </c>
      <c r="BR4" s="8" t="s">
        <v>15</v>
      </c>
      <c r="BS4" s="8">
        <v>8</v>
      </c>
      <c r="BT4" s="8">
        <v>34.299999999999997</v>
      </c>
      <c r="BU4" s="8">
        <v>11.6</v>
      </c>
      <c r="BV4" s="8" t="s">
        <v>20</v>
      </c>
      <c r="BW4" s="8">
        <v>21.4</v>
      </c>
      <c r="BX4" s="8">
        <v>0.2</v>
      </c>
      <c r="BY4" s="8">
        <v>7.33</v>
      </c>
      <c r="BZ4" s="8">
        <v>10</v>
      </c>
      <c r="CA4" s="8">
        <v>28</v>
      </c>
      <c r="CB4" s="8">
        <v>34.5</v>
      </c>
      <c r="CC4" s="8">
        <v>1390</v>
      </c>
      <c r="CD4" s="8">
        <v>161</v>
      </c>
      <c r="CE4" s="8">
        <v>92.9</v>
      </c>
      <c r="CF4" s="8">
        <v>168.5</v>
      </c>
      <c r="CG4" s="8">
        <v>15.85</v>
      </c>
      <c r="CH4" s="8">
        <v>49.5</v>
      </c>
      <c r="CI4" s="8">
        <v>7.94</v>
      </c>
      <c r="CJ4" s="8">
        <v>0.85</v>
      </c>
      <c r="CK4" s="8">
        <v>6.01</v>
      </c>
      <c r="CL4" s="8">
        <v>1.04</v>
      </c>
      <c r="CM4" s="8">
        <v>6.02</v>
      </c>
      <c r="CN4" s="8">
        <v>1.1499999999999999</v>
      </c>
      <c r="CO4" s="8">
        <v>4.43</v>
      </c>
      <c r="CP4" s="8">
        <v>0.69</v>
      </c>
      <c r="CQ4" s="8">
        <v>5.28</v>
      </c>
      <c r="CR4" s="8">
        <v>0.78</v>
      </c>
      <c r="CS4" s="11">
        <f t="shared" ref="CS4:CS5" si="6">SUM(CE4:CR4)</f>
        <v>360.93999999999994</v>
      </c>
      <c r="CT4" s="8">
        <f t="shared" si="4"/>
        <v>0.36177024048381268</v>
      </c>
      <c r="CU4" s="8"/>
      <c r="CV4" s="8"/>
      <c r="CW4" s="8"/>
      <c r="CX4" s="8"/>
      <c r="CY4" s="8"/>
      <c r="CZ4" s="8"/>
      <c r="DA4" s="8"/>
      <c r="DB4" s="8"/>
      <c r="DC4" s="8"/>
    </row>
    <row r="5" spans="1:114" s="3" customFormat="1" ht="14.5" customHeight="1" x14ac:dyDescent="0.35">
      <c r="A5" s="3" t="s">
        <v>22</v>
      </c>
      <c r="B5" s="3" t="s">
        <v>1</v>
      </c>
      <c r="C5" s="3" t="s">
        <v>2</v>
      </c>
      <c r="D5" s="12">
        <v>35796</v>
      </c>
      <c r="E5" s="12">
        <v>44672</v>
      </c>
      <c r="F5" s="3" t="s">
        <v>23</v>
      </c>
      <c r="G5" s="6">
        <v>32.018842999999997</v>
      </c>
      <c r="H5" s="6">
        <v>-105.52976</v>
      </c>
      <c r="I5" s="2" t="s">
        <v>4</v>
      </c>
      <c r="J5" s="2" t="s">
        <v>5</v>
      </c>
      <c r="K5" s="2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3" t="s">
        <v>7</v>
      </c>
      <c r="S5" s="3" t="s">
        <v>11</v>
      </c>
      <c r="V5" s="8">
        <v>58.22</v>
      </c>
      <c r="W5" s="8">
        <v>0.15</v>
      </c>
      <c r="X5" s="8">
        <v>18.579999999999998</v>
      </c>
      <c r="Y5" s="8">
        <v>5.34</v>
      </c>
      <c r="Z5" s="8">
        <v>0.27</v>
      </c>
      <c r="AA5" s="8">
        <v>0.24</v>
      </c>
      <c r="AB5" s="8">
        <v>1.2</v>
      </c>
      <c r="AC5" s="8">
        <v>7.81</v>
      </c>
      <c r="AD5" s="8">
        <v>5.32</v>
      </c>
      <c r="AE5" s="8">
        <v>0.1</v>
      </c>
      <c r="AF5" s="8">
        <v>2.23</v>
      </c>
      <c r="AG5" s="8">
        <v>360</v>
      </c>
      <c r="AH5" s="8" t="s">
        <v>20</v>
      </c>
      <c r="AI5" s="8"/>
      <c r="AJ5" s="8"/>
      <c r="AK5" s="8">
        <v>0.06</v>
      </c>
      <c r="AL5" s="8"/>
      <c r="AM5" s="8">
        <f t="shared" si="5"/>
        <v>99.555999999999997</v>
      </c>
      <c r="AN5" s="8"/>
      <c r="AO5" s="8"/>
      <c r="AP5" s="8"/>
      <c r="AQ5" s="8" t="s">
        <v>12</v>
      </c>
      <c r="AR5" s="8" t="s">
        <v>17</v>
      </c>
      <c r="AS5" s="8">
        <v>3</v>
      </c>
      <c r="AT5" s="8"/>
      <c r="AU5" s="8">
        <v>62.3</v>
      </c>
      <c r="AV5" s="8"/>
      <c r="AW5" s="8">
        <v>0.12</v>
      </c>
      <c r="AX5" s="8"/>
      <c r="AY5" s="8" t="s">
        <v>17</v>
      </c>
      <c r="AZ5" s="8">
        <v>11</v>
      </c>
      <c r="BA5" s="8" t="s">
        <v>14</v>
      </c>
      <c r="BB5" s="8">
        <v>2.99</v>
      </c>
      <c r="BC5" s="8">
        <v>4</v>
      </c>
      <c r="BD5" s="8">
        <v>31.9</v>
      </c>
      <c r="BE5" s="8" t="s">
        <v>13</v>
      </c>
      <c r="BF5" s="8">
        <v>31.3</v>
      </c>
      <c r="BG5" s="8">
        <v>2.5000000000000001E-2</v>
      </c>
      <c r="BH5" s="8">
        <v>1.4E-2</v>
      </c>
      <c r="BI5" s="8">
        <v>60</v>
      </c>
      <c r="BJ5" s="8">
        <v>8</v>
      </c>
      <c r="BK5" s="8">
        <v>172</v>
      </c>
      <c r="BL5" s="8" t="s">
        <v>12</v>
      </c>
      <c r="BM5" s="8">
        <v>21</v>
      </c>
      <c r="BN5" s="8">
        <v>155.5</v>
      </c>
      <c r="BO5" s="8" t="s">
        <v>21</v>
      </c>
      <c r="BP5" s="8">
        <v>0.12</v>
      </c>
      <c r="BQ5" s="8">
        <v>0.4</v>
      </c>
      <c r="BR5" s="8" t="s">
        <v>15</v>
      </c>
      <c r="BS5" s="8">
        <v>8</v>
      </c>
      <c r="BT5" s="8">
        <v>36.299999999999997</v>
      </c>
      <c r="BU5" s="8">
        <v>12.5</v>
      </c>
      <c r="BV5" s="8" t="s">
        <v>20</v>
      </c>
      <c r="BW5" s="8">
        <v>25.1</v>
      </c>
      <c r="BX5" s="8">
        <v>0.22</v>
      </c>
      <c r="BY5" s="8">
        <v>7.77</v>
      </c>
      <c r="BZ5" s="8" t="s">
        <v>13</v>
      </c>
      <c r="CA5" s="8">
        <v>29</v>
      </c>
      <c r="CB5" s="8">
        <v>38.5</v>
      </c>
      <c r="CC5" s="8">
        <v>1515</v>
      </c>
      <c r="CD5" s="8">
        <v>161</v>
      </c>
      <c r="CE5" s="8">
        <v>104.5</v>
      </c>
      <c r="CF5" s="8">
        <v>192</v>
      </c>
      <c r="CG5" s="8">
        <v>18.100000000000001</v>
      </c>
      <c r="CH5" s="8">
        <v>56.3</v>
      </c>
      <c r="CI5" s="8">
        <v>8.64</v>
      </c>
      <c r="CJ5" s="8">
        <v>0.94</v>
      </c>
      <c r="CK5" s="8">
        <v>6.57</v>
      </c>
      <c r="CL5" s="8">
        <v>1.1000000000000001</v>
      </c>
      <c r="CM5" s="8">
        <v>6.61</v>
      </c>
      <c r="CN5" s="8">
        <v>1.36</v>
      </c>
      <c r="CO5" s="8">
        <v>4.0199999999999996</v>
      </c>
      <c r="CP5" s="8">
        <v>0.67</v>
      </c>
      <c r="CQ5" s="8">
        <v>5.67</v>
      </c>
      <c r="CR5" s="8">
        <v>0.88</v>
      </c>
      <c r="CS5" s="11">
        <f t="shared" si="6"/>
        <v>407.36000000000007</v>
      </c>
      <c r="CT5" s="8">
        <f t="shared" si="4"/>
        <v>0.36704647741009788</v>
      </c>
      <c r="CU5" s="8"/>
      <c r="CV5" s="8"/>
      <c r="CW5" s="8"/>
      <c r="CX5" s="8"/>
      <c r="CY5" s="8"/>
      <c r="CZ5" s="8"/>
      <c r="DA5" s="8"/>
      <c r="DB5" s="8"/>
      <c r="DC5" s="8"/>
    </row>
    <row r="6" spans="1:114" s="3" customFormat="1" ht="14.5" customHeight="1" x14ac:dyDescent="0.35">
      <c r="A6" s="3" t="s">
        <v>24</v>
      </c>
      <c r="B6" s="3" t="s">
        <v>1</v>
      </c>
      <c r="C6" s="3" t="s">
        <v>25</v>
      </c>
      <c r="D6" s="12">
        <v>35796</v>
      </c>
      <c r="E6" s="12">
        <v>44755</v>
      </c>
      <c r="F6" s="3" t="s">
        <v>26</v>
      </c>
      <c r="G6" s="6">
        <v>32.018842999999997</v>
      </c>
      <c r="H6" s="6">
        <v>-105.52976</v>
      </c>
      <c r="I6" s="3" t="s">
        <v>4</v>
      </c>
      <c r="J6" s="3" t="s">
        <v>5</v>
      </c>
      <c r="K6" s="2" t="s">
        <v>6</v>
      </c>
      <c r="L6" s="6" t="s">
        <v>7</v>
      </c>
      <c r="M6" s="6" t="s">
        <v>8</v>
      </c>
      <c r="N6" s="6" t="s">
        <v>9</v>
      </c>
      <c r="O6" s="3" t="s">
        <v>10</v>
      </c>
      <c r="P6" s="3" t="s">
        <v>7</v>
      </c>
      <c r="S6" s="3" t="s">
        <v>11</v>
      </c>
      <c r="V6" s="8">
        <v>58.3</v>
      </c>
      <c r="W6" s="8">
        <v>0.15</v>
      </c>
      <c r="X6" s="8">
        <v>18.579999999999998</v>
      </c>
      <c r="Y6" s="8">
        <v>5.21</v>
      </c>
      <c r="Z6" s="8">
        <v>0.26</v>
      </c>
      <c r="AA6" s="8">
        <v>0.23</v>
      </c>
      <c r="AB6" s="8">
        <v>1.19</v>
      </c>
      <c r="AC6" s="8">
        <v>7.85</v>
      </c>
      <c r="AD6" s="8">
        <v>5.31</v>
      </c>
      <c r="AE6" s="8">
        <v>0.1</v>
      </c>
      <c r="AF6" s="8">
        <v>2.42</v>
      </c>
      <c r="AG6" s="8">
        <v>370</v>
      </c>
      <c r="AH6" s="8" t="s">
        <v>20</v>
      </c>
      <c r="AI6" s="8"/>
      <c r="AJ6" s="8"/>
      <c r="AK6" s="8">
        <v>0.06</v>
      </c>
      <c r="AL6" s="8"/>
      <c r="AM6" s="9">
        <f>SUM(V6:AF6)</f>
        <v>99.6</v>
      </c>
      <c r="AN6" s="8"/>
      <c r="AO6" s="8"/>
      <c r="AP6" s="8"/>
      <c r="AQ6" s="8">
        <v>1</v>
      </c>
      <c r="AR6" s="8" t="s">
        <v>17</v>
      </c>
      <c r="AS6" s="8">
        <v>2.8</v>
      </c>
      <c r="AT6" s="8"/>
      <c r="AU6" s="8">
        <v>65.5</v>
      </c>
      <c r="AV6" s="8"/>
      <c r="AW6" s="8">
        <v>0.08</v>
      </c>
      <c r="AX6" s="8"/>
      <c r="AY6" s="8" t="s">
        <v>17</v>
      </c>
      <c r="AZ6" s="8">
        <v>10</v>
      </c>
      <c r="BA6" s="8" t="s">
        <v>13</v>
      </c>
      <c r="BB6" s="8">
        <v>3.16</v>
      </c>
      <c r="BC6" s="8">
        <v>3</v>
      </c>
      <c r="BD6" s="8">
        <v>32.799999999999997</v>
      </c>
      <c r="BE6" s="8">
        <v>2.2000000000000002</v>
      </c>
      <c r="BF6" s="8">
        <v>30.8</v>
      </c>
      <c r="BG6" s="8">
        <v>2.1000000000000001E-2</v>
      </c>
      <c r="BH6" s="8">
        <v>1.0999999999999999E-2</v>
      </c>
      <c r="BI6" s="8">
        <v>60</v>
      </c>
      <c r="BJ6" s="8">
        <v>8</v>
      </c>
      <c r="BK6" s="8">
        <v>168.5</v>
      </c>
      <c r="BL6" s="8">
        <v>2</v>
      </c>
      <c r="BM6" s="8">
        <v>19</v>
      </c>
      <c r="BN6" s="8">
        <v>161.5</v>
      </c>
      <c r="BO6" s="8" t="s">
        <v>21</v>
      </c>
      <c r="BP6" s="8">
        <v>0.13</v>
      </c>
      <c r="BQ6" s="8">
        <v>0.6</v>
      </c>
      <c r="BR6" s="8" t="s">
        <v>15</v>
      </c>
      <c r="BS6" s="8">
        <v>9</v>
      </c>
      <c r="BT6" s="8">
        <v>39.799999999999997</v>
      </c>
      <c r="BU6" s="8">
        <v>12.7</v>
      </c>
      <c r="BV6" s="8" t="s">
        <v>20</v>
      </c>
      <c r="BW6" s="8">
        <v>24.1</v>
      </c>
      <c r="BX6" s="8">
        <v>0.2</v>
      </c>
      <c r="BY6" s="8">
        <v>7.13</v>
      </c>
      <c r="BZ6" s="8" t="s">
        <v>13</v>
      </c>
      <c r="CA6" s="8">
        <v>27</v>
      </c>
      <c r="CB6" s="8">
        <v>39.799999999999997</v>
      </c>
      <c r="CC6" s="8">
        <v>1445</v>
      </c>
      <c r="CD6" s="8">
        <v>163</v>
      </c>
      <c r="CE6" s="8">
        <v>105.5</v>
      </c>
      <c r="CF6" s="8">
        <v>192</v>
      </c>
      <c r="CG6" s="8">
        <v>18.7</v>
      </c>
      <c r="CH6" s="8">
        <v>59.3</v>
      </c>
      <c r="CI6" s="8">
        <v>8.24</v>
      </c>
      <c r="CJ6" s="8">
        <v>0.9</v>
      </c>
      <c r="CK6" s="8">
        <v>6.18</v>
      </c>
      <c r="CL6" s="8">
        <v>1.06</v>
      </c>
      <c r="CM6" s="8">
        <v>6.43</v>
      </c>
      <c r="CN6" s="8">
        <v>1.1599999999999999</v>
      </c>
      <c r="CO6" s="8">
        <v>3.97</v>
      </c>
      <c r="CP6" s="8">
        <v>0.67</v>
      </c>
      <c r="CQ6" s="8">
        <v>5.41</v>
      </c>
      <c r="CR6" s="8">
        <v>1.02</v>
      </c>
      <c r="CS6" s="13">
        <f>SUM(CE6:CR6)</f>
        <v>410.54000000000008</v>
      </c>
      <c r="CT6" s="8">
        <f>2*(CJ6/0.087)/(CI6/0.231+CK6/0.306)</f>
        <v>0.37033718885121913</v>
      </c>
      <c r="CU6" s="8"/>
      <c r="CV6" s="8"/>
      <c r="CW6" s="8"/>
      <c r="CX6" s="8"/>
      <c r="CY6" s="8"/>
      <c r="CZ6" s="8"/>
      <c r="DA6" s="8"/>
      <c r="DB6" s="8"/>
      <c r="DC6" s="8"/>
    </row>
    <row r="7" spans="1:114" s="14" customFormat="1" ht="26" x14ac:dyDescent="0.3">
      <c r="A7" s="14" t="s">
        <v>27</v>
      </c>
      <c r="B7" s="3" t="s">
        <v>28</v>
      </c>
      <c r="C7" s="6" t="s">
        <v>25</v>
      </c>
      <c r="D7" s="12">
        <v>35796</v>
      </c>
      <c r="E7" s="12">
        <v>44865</v>
      </c>
      <c r="F7" s="3" t="s">
        <v>29</v>
      </c>
      <c r="G7" s="6">
        <v>32.018842999999997</v>
      </c>
      <c r="H7" s="6">
        <v>-105.52976</v>
      </c>
      <c r="I7" s="3" t="s">
        <v>4</v>
      </c>
      <c r="J7" s="3" t="s">
        <v>5</v>
      </c>
      <c r="K7" s="2" t="s">
        <v>6</v>
      </c>
      <c r="L7" s="3" t="s">
        <v>7</v>
      </c>
      <c r="M7" s="3" t="s">
        <v>8</v>
      </c>
      <c r="N7" s="3" t="s">
        <v>9</v>
      </c>
      <c r="O7" s="3" t="s">
        <v>10</v>
      </c>
      <c r="P7" s="3" t="s">
        <v>7</v>
      </c>
      <c r="Q7" s="3"/>
      <c r="R7" s="3"/>
      <c r="S7" s="3" t="s">
        <v>11</v>
      </c>
      <c r="T7" s="3"/>
      <c r="U7" s="3"/>
      <c r="V7" s="14">
        <v>58.15</v>
      </c>
      <c r="W7" s="14">
        <v>0.15</v>
      </c>
      <c r="X7" s="14">
        <v>18.68</v>
      </c>
      <c r="Y7" s="14">
        <v>5.21</v>
      </c>
      <c r="Z7" s="14">
        <v>0.26</v>
      </c>
      <c r="AA7" s="14">
        <v>0.28999999999999998</v>
      </c>
      <c r="AB7" s="14">
        <v>1.17</v>
      </c>
      <c r="AC7" s="14">
        <v>7.91</v>
      </c>
      <c r="AD7" s="14">
        <v>5.31</v>
      </c>
      <c r="AE7" s="14">
        <v>0.11</v>
      </c>
      <c r="AF7" s="14">
        <v>2.42</v>
      </c>
      <c r="AG7" s="14">
        <v>340</v>
      </c>
      <c r="AH7" s="14">
        <v>0.01</v>
      </c>
      <c r="AJ7" s="8"/>
      <c r="AK7" s="14">
        <v>7.0000000000000007E-2</v>
      </c>
      <c r="AL7" s="8"/>
      <c r="AM7" s="14">
        <v>99.95</v>
      </c>
      <c r="AN7" s="8"/>
      <c r="AO7" s="8"/>
      <c r="AP7" s="8"/>
      <c r="AQ7" s="14" t="s">
        <v>12</v>
      </c>
      <c r="AR7" s="14">
        <v>0.9</v>
      </c>
      <c r="AS7" s="14">
        <v>6.7</v>
      </c>
      <c r="AT7" s="8"/>
      <c r="AU7" s="14">
        <v>60.7</v>
      </c>
      <c r="AV7" s="8"/>
      <c r="AW7" s="14">
        <v>0.09</v>
      </c>
      <c r="AX7" s="8"/>
      <c r="AY7" s="14" t="s">
        <v>17</v>
      </c>
      <c r="AZ7" s="14">
        <v>9</v>
      </c>
      <c r="BA7" s="14" t="s">
        <v>13</v>
      </c>
      <c r="BB7" s="14">
        <v>3.1</v>
      </c>
      <c r="BC7" s="14">
        <v>3</v>
      </c>
      <c r="BD7" s="14">
        <v>31.4</v>
      </c>
      <c r="BE7" s="14">
        <v>1.9</v>
      </c>
      <c r="BF7" s="14">
        <v>29.2</v>
      </c>
      <c r="BG7" s="14">
        <v>2.5000000000000001E-2</v>
      </c>
      <c r="BH7" s="14">
        <v>1.4999999999999999E-2</v>
      </c>
      <c r="BI7" s="14">
        <v>60</v>
      </c>
      <c r="BJ7" s="14">
        <v>8</v>
      </c>
      <c r="BK7" s="14">
        <v>159</v>
      </c>
      <c r="BL7" s="14">
        <v>2</v>
      </c>
      <c r="BM7" s="14">
        <v>24</v>
      </c>
      <c r="BN7" s="14">
        <v>154</v>
      </c>
      <c r="BO7" s="14">
        <v>1E-3</v>
      </c>
      <c r="BP7" s="14">
        <v>0.12</v>
      </c>
      <c r="BQ7" s="14">
        <v>0.7</v>
      </c>
      <c r="BR7" s="14">
        <v>0.3</v>
      </c>
      <c r="BS7" s="14">
        <v>7.7</v>
      </c>
      <c r="BT7" s="14">
        <v>38</v>
      </c>
      <c r="BU7" s="14">
        <v>12</v>
      </c>
      <c r="BV7" s="14" t="s">
        <v>20</v>
      </c>
      <c r="BW7" s="14">
        <v>22.7</v>
      </c>
      <c r="BX7" s="14">
        <v>0.21</v>
      </c>
      <c r="BY7" s="14">
        <v>7.9</v>
      </c>
      <c r="BZ7" s="14">
        <v>11</v>
      </c>
      <c r="CA7" s="14">
        <v>43.7</v>
      </c>
      <c r="CB7" s="14">
        <v>39.799999999999997</v>
      </c>
      <c r="CC7" s="14">
        <v>1385</v>
      </c>
      <c r="CD7" s="14">
        <v>168</v>
      </c>
      <c r="CE7" s="14">
        <v>105</v>
      </c>
      <c r="CF7" s="14">
        <v>185</v>
      </c>
      <c r="CG7" s="14">
        <v>17.649999999999999</v>
      </c>
      <c r="CH7" s="14">
        <v>54.5</v>
      </c>
      <c r="CI7" s="14">
        <v>8.73</v>
      </c>
      <c r="CJ7" s="14">
        <v>0.89</v>
      </c>
      <c r="CK7" s="14">
        <v>6.05</v>
      </c>
      <c r="CL7" s="14">
        <v>1.06</v>
      </c>
      <c r="CM7" s="14">
        <v>6.46</v>
      </c>
      <c r="CN7" s="14">
        <v>1.38</v>
      </c>
      <c r="CO7" s="14">
        <v>4.75</v>
      </c>
      <c r="CP7" s="14">
        <v>0.79</v>
      </c>
      <c r="CQ7" s="14">
        <v>5.29</v>
      </c>
      <c r="CR7" s="14">
        <v>0.93</v>
      </c>
      <c r="CS7" s="13">
        <f>SUM(CE7:CR7)</f>
        <v>398.48</v>
      </c>
      <c r="CT7" s="8">
        <f>2*(CJ7/0.087)/(CI7/0.231+CK7/0.306)</f>
        <v>0.35542988214219157</v>
      </c>
      <c r="CU7" s="8"/>
      <c r="CW7" s="8"/>
      <c r="CX7" s="8"/>
      <c r="CY7" s="8"/>
      <c r="CZ7" s="8"/>
      <c r="DA7" s="8"/>
      <c r="DB7" s="8"/>
      <c r="DC7" s="8"/>
      <c r="DD7" s="3"/>
      <c r="DE7" s="3"/>
      <c r="DF7" s="3"/>
      <c r="DG7" s="3"/>
      <c r="DH7" s="3"/>
      <c r="DI7" s="3"/>
      <c r="DJ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"/>
  <sheetViews>
    <sheetView tabSelected="1" workbookViewId="0">
      <selection activeCell="O1" sqref="O1"/>
    </sheetView>
  </sheetViews>
  <sheetFormatPr defaultRowHeight="14.5" x14ac:dyDescent="0.35"/>
  <sheetData>
    <row r="1" spans="1:82" s="18" customFormat="1" x14ac:dyDescent="0.35">
      <c r="B1" s="19"/>
      <c r="D1" s="20" t="s">
        <v>140</v>
      </c>
      <c r="E1" s="20" t="s">
        <v>141</v>
      </c>
      <c r="F1" s="20" t="s">
        <v>141</v>
      </c>
      <c r="G1" s="20" t="s">
        <v>141</v>
      </c>
      <c r="H1" s="20" t="s">
        <v>141</v>
      </c>
      <c r="I1" s="20" t="s">
        <v>141</v>
      </c>
      <c r="J1" s="20" t="s">
        <v>141</v>
      </c>
      <c r="K1" s="20" t="s">
        <v>141</v>
      </c>
      <c r="L1" s="20" t="s">
        <v>141</v>
      </c>
      <c r="M1" s="20" t="s">
        <v>141</v>
      </c>
      <c r="N1" s="20" t="s">
        <v>141</v>
      </c>
      <c r="O1" s="20" t="s">
        <v>141</v>
      </c>
      <c r="P1" s="21" t="s">
        <v>141</v>
      </c>
      <c r="Q1" s="20" t="s">
        <v>141</v>
      </c>
      <c r="R1" s="20" t="s">
        <v>141</v>
      </c>
      <c r="S1" s="20" t="s">
        <v>141</v>
      </c>
      <c r="T1" s="20" t="s">
        <v>141</v>
      </c>
      <c r="U1" s="20" t="s">
        <v>141</v>
      </c>
      <c r="V1" s="20" t="s">
        <v>141</v>
      </c>
      <c r="W1" s="20" t="s">
        <v>141</v>
      </c>
      <c r="X1" s="20" t="s">
        <v>141</v>
      </c>
      <c r="Y1" s="20" t="s">
        <v>141</v>
      </c>
      <c r="Z1" s="20" t="s">
        <v>141</v>
      </c>
      <c r="AA1" s="20" t="s">
        <v>141</v>
      </c>
      <c r="AB1" s="20" t="s">
        <v>141</v>
      </c>
      <c r="AC1" s="20" t="s">
        <v>141</v>
      </c>
      <c r="AD1" s="20" t="s">
        <v>141</v>
      </c>
      <c r="AE1" s="20" t="s">
        <v>141</v>
      </c>
      <c r="AF1" s="20" t="s">
        <v>141</v>
      </c>
      <c r="AG1" s="20" t="s">
        <v>141</v>
      </c>
      <c r="AH1" s="20" t="s">
        <v>141</v>
      </c>
      <c r="AI1" s="20" t="s">
        <v>141</v>
      </c>
      <c r="AJ1" s="20" t="s">
        <v>141</v>
      </c>
      <c r="AK1" s="20" t="s">
        <v>141</v>
      </c>
      <c r="AL1" s="20" t="s">
        <v>141</v>
      </c>
      <c r="AM1" s="20" t="s">
        <v>141</v>
      </c>
      <c r="AN1" s="20" t="s">
        <v>141</v>
      </c>
      <c r="AO1" s="20" t="s">
        <v>141</v>
      </c>
      <c r="AP1" s="20" t="s">
        <v>141</v>
      </c>
      <c r="AQ1" s="20" t="s">
        <v>141</v>
      </c>
      <c r="AR1" s="20" t="s">
        <v>141</v>
      </c>
      <c r="AS1" s="20" t="s">
        <v>141</v>
      </c>
      <c r="AT1" s="21" t="s">
        <v>141</v>
      </c>
      <c r="AU1" s="20" t="s">
        <v>141</v>
      </c>
      <c r="AV1" s="20" t="s">
        <v>141</v>
      </c>
      <c r="AW1" s="20" t="s">
        <v>141</v>
      </c>
      <c r="AX1" s="20" t="s">
        <v>141</v>
      </c>
      <c r="AY1" s="20" t="s">
        <v>141</v>
      </c>
      <c r="AZ1" s="20" t="s">
        <v>141</v>
      </c>
      <c r="BA1" s="20" t="s">
        <v>141</v>
      </c>
      <c r="BB1" s="20" t="s">
        <v>141</v>
      </c>
      <c r="BC1" s="20" t="s">
        <v>141</v>
      </c>
      <c r="BD1" s="20" t="s">
        <v>141</v>
      </c>
      <c r="BE1" s="20" t="s">
        <v>141</v>
      </c>
      <c r="BF1" s="20" t="s">
        <v>141</v>
      </c>
      <c r="BG1" s="20" t="s">
        <v>141</v>
      </c>
      <c r="BH1" s="20" t="s">
        <v>141</v>
      </c>
      <c r="BI1" s="20" t="s">
        <v>141</v>
      </c>
      <c r="BJ1" s="20" t="s">
        <v>141</v>
      </c>
      <c r="BK1" s="20" t="s">
        <v>141</v>
      </c>
      <c r="BL1" s="20" t="s">
        <v>141</v>
      </c>
      <c r="BM1" s="20" t="s">
        <v>141</v>
      </c>
      <c r="BN1" s="20" t="s">
        <v>142</v>
      </c>
      <c r="BO1" s="20" t="s">
        <v>143</v>
      </c>
      <c r="BP1" s="20" t="s">
        <v>144</v>
      </c>
      <c r="BQ1" s="20" t="s">
        <v>144</v>
      </c>
      <c r="BR1" s="20" t="s">
        <v>144</v>
      </c>
      <c r="BS1" s="20" t="s">
        <v>144</v>
      </c>
      <c r="BT1" s="20" t="s">
        <v>144</v>
      </c>
      <c r="BU1" s="20" t="s">
        <v>144</v>
      </c>
      <c r="BV1" s="20" t="s">
        <v>144</v>
      </c>
      <c r="BW1" s="20" t="s">
        <v>144</v>
      </c>
      <c r="BX1" s="20" t="s">
        <v>144</v>
      </c>
      <c r="BY1" s="20" t="s">
        <v>144</v>
      </c>
      <c r="BZ1" s="20" t="s">
        <v>144</v>
      </c>
      <c r="CA1" s="20" t="s">
        <v>144</v>
      </c>
      <c r="CB1" s="20" t="s">
        <v>144</v>
      </c>
      <c r="CC1" s="20" t="s">
        <v>144</v>
      </c>
      <c r="CD1" s="20" t="s">
        <v>144</v>
      </c>
    </row>
    <row r="2" spans="1:82" s="18" customFormat="1" x14ac:dyDescent="0.35">
      <c r="A2" s="22"/>
      <c r="B2" s="22"/>
      <c r="C2" s="22"/>
      <c r="D2" s="23" t="s">
        <v>145</v>
      </c>
      <c r="E2" s="23" t="s">
        <v>128</v>
      </c>
      <c r="F2" s="23" t="s">
        <v>129</v>
      </c>
      <c r="G2" s="23" t="s">
        <v>146</v>
      </c>
      <c r="H2" s="23" t="s">
        <v>131</v>
      </c>
      <c r="I2" s="23" t="s">
        <v>132</v>
      </c>
      <c r="J2" s="23" t="s">
        <v>133</v>
      </c>
      <c r="K2" s="23" t="s">
        <v>63</v>
      </c>
      <c r="L2" s="23" t="s">
        <v>134</v>
      </c>
      <c r="M2" s="23" t="s">
        <v>135</v>
      </c>
      <c r="N2" s="23" t="s">
        <v>73</v>
      </c>
      <c r="O2" s="23" t="s">
        <v>74</v>
      </c>
      <c r="P2" s="24" t="s">
        <v>75</v>
      </c>
      <c r="Q2" s="23" t="s">
        <v>76</v>
      </c>
      <c r="R2" s="23" t="s">
        <v>77</v>
      </c>
      <c r="S2" s="23" t="s">
        <v>78</v>
      </c>
      <c r="T2" s="23" t="s">
        <v>80</v>
      </c>
      <c r="U2" s="23" t="s">
        <v>113</v>
      </c>
      <c r="V2" s="23" t="s">
        <v>81</v>
      </c>
      <c r="W2" s="23" t="s">
        <v>82</v>
      </c>
      <c r="X2" s="23" t="s">
        <v>83</v>
      </c>
      <c r="Y2" s="23" t="s">
        <v>84</v>
      </c>
      <c r="Z2" s="23" t="s">
        <v>120</v>
      </c>
      <c r="AA2" s="23" t="s">
        <v>122</v>
      </c>
      <c r="AB2" s="23" t="s">
        <v>117</v>
      </c>
      <c r="AC2" s="23" t="s">
        <v>85</v>
      </c>
      <c r="AD2" s="23" t="s">
        <v>118</v>
      </c>
      <c r="AE2" s="23" t="s">
        <v>86</v>
      </c>
      <c r="AF2" s="23" t="s">
        <v>87</v>
      </c>
      <c r="AG2" s="23" t="s">
        <v>121</v>
      </c>
      <c r="AH2" s="23" t="s">
        <v>89</v>
      </c>
      <c r="AI2" s="23" t="s">
        <v>112</v>
      </c>
      <c r="AJ2" s="23" t="s">
        <v>90</v>
      </c>
      <c r="AK2" s="23" t="s">
        <v>125</v>
      </c>
      <c r="AL2" s="23" t="s">
        <v>136</v>
      </c>
      <c r="AM2" s="23" t="s">
        <v>91</v>
      </c>
      <c r="AN2" s="23" t="s">
        <v>92</v>
      </c>
      <c r="AO2" s="23" t="s">
        <v>115</v>
      </c>
      <c r="AP2" s="23" t="s">
        <v>93</v>
      </c>
      <c r="AQ2" s="23" t="s">
        <v>94</v>
      </c>
      <c r="AR2" s="23" t="s">
        <v>114</v>
      </c>
      <c r="AS2" s="23" t="s">
        <v>95</v>
      </c>
      <c r="AT2" s="24" t="s">
        <v>96</v>
      </c>
      <c r="AU2" s="23" t="s">
        <v>97</v>
      </c>
      <c r="AV2" s="23" t="s">
        <v>98</v>
      </c>
      <c r="AW2" s="23" t="s">
        <v>99</v>
      </c>
      <c r="AX2" s="23" t="s">
        <v>116</v>
      </c>
      <c r="AY2" s="23" t="s">
        <v>100</v>
      </c>
      <c r="AZ2" s="23" t="s">
        <v>101</v>
      </c>
      <c r="BA2" s="23" t="s">
        <v>102</v>
      </c>
      <c r="BB2" s="23" t="s">
        <v>119</v>
      </c>
      <c r="BC2" s="23" t="s">
        <v>103</v>
      </c>
      <c r="BD2" s="23" t="s">
        <v>104</v>
      </c>
      <c r="BE2" s="23" t="s">
        <v>105</v>
      </c>
      <c r="BF2" s="23" t="s">
        <v>123</v>
      </c>
      <c r="BG2" s="23" t="s">
        <v>106</v>
      </c>
      <c r="BH2" s="23" t="s">
        <v>107</v>
      </c>
      <c r="BI2" s="23" t="s">
        <v>108</v>
      </c>
      <c r="BJ2" s="23" t="s">
        <v>109</v>
      </c>
      <c r="BK2" s="23" t="s">
        <v>124</v>
      </c>
      <c r="BL2" s="23" t="s">
        <v>111</v>
      </c>
      <c r="BM2" s="23" t="s">
        <v>110</v>
      </c>
      <c r="BN2" s="23" t="s">
        <v>62</v>
      </c>
      <c r="BO2" s="23" t="s">
        <v>63</v>
      </c>
      <c r="BP2" s="23" t="s">
        <v>53</v>
      </c>
      <c r="BQ2" s="23" t="s">
        <v>147</v>
      </c>
      <c r="BR2" s="23" t="s">
        <v>57</v>
      </c>
      <c r="BS2" s="23" t="s">
        <v>148</v>
      </c>
      <c r="BT2" s="23" t="s">
        <v>70</v>
      </c>
      <c r="BU2" s="23" t="s">
        <v>59</v>
      </c>
      <c r="BV2" s="23" t="s">
        <v>61</v>
      </c>
      <c r="BW2" s="23" t="s">
        <v>56</v>
      </c>
      <c r="BX2" s="23" t="s">
        <v>55</v>
      </c>
      <c r="BY2" s="23" t="s">
        <v>58</v>
      </c>
      <c r="BZ2" s="23" t="s">
        <v>60</v>
      </c>
      <c r="CA2" s="23" t="s">
        <v>51</v>
      </c>
      <c r="CB2" s="23" t="s">
        <v>149</v>
      </c>
      <c r="CC2" s="23" t="s">
        <v>52</v>
      </c>
      <c r="CD2" s="23" t="s">
        <v>150</v>
      </c>
    </row>
    <row r="3" spans="1:82" s="18" customFormat="1" x14ac:dyDescent="0.35">
      <c r="A3" s="25"/>
      <c r="B3" s="26"/>
      <c r="C3" s="25"/>
      <c r="D3" s="25" t="s">
        <v>139</v>
      </c>
      <c r="E3" s="25" t="s">
        <v>137</v>
      </c>
      <c r="F3" s="25" t="s">
        <v>137</v>
      </c>
      <c r="G3" s="25" t="s">
        <v>137</v>
      </c>
      <c r="H3" s="25" t="s">
        <v>137</v>
      </c>
      <c r="I3" s="25" t="s">
        <v>137</v>
      </c>
      <c r="J3" s="25" t="s">
        <v>137</v>
      </c>
      <c r="K3" s="25" t="s">
        <v>137</v>
      </c>
      <c r="L3" s="25" t="s">
        <v>137</v>
      </c>
      <c r="M3" s="25" t="s">
        <v>137</v>
      </c>
      <c r="N3" s="25" t="s">
        <v>138</v>
      </c>
      <c r="O3" s="25" t="s">
        <v>138</v>
      </c>
      <c r="P3" s="27" t="s">
        <v>138</v>
      </c>
      <c r="Q3" s="25" t="s">
        <v>138</v>
      </c>
      <c r="R3" s="25" t="s">
        <v>138</v>
      </c>
      <c r="S3" s="25" t="s">
        <v>138</v>
      </c>
      <c r="T3" s="25" t="s">
        <v>138</v>
      </c>
      <c r="U3" s="25" t="s">
        <v>138</v>
      </c>
      <c r="V3" s="25" t="s">
        <v>138</v>
      </c>
      <c r="W3" s="25" t="s">
        <v>138</v>
      </c>
      <c r="X3" s="25" t="s">
        <v>138</v>
      </c>
      <c r="Y3" s="25" t="s">
        <v>138</v>
      </c>
      <c r="Z3" s="25" t="s">
        <v>138</v>
      </c>
      <c r="AA3" s="25" t="s">
        <v>138</v>
      </c>
      <c r="AB3" s="25" t="s">
        <v>138</v>
      </c>
      <c r="AC3" s="25" t="s">
        <v>138</v>
      </c>
      <c r="AD3" s="25" t="s">
        <v>138</v>
      </c>
      <c r="AE3" s="25" t="s">
        <v>138</v>
      </c>
      <c r="AF3" s="25" t="s">
        <v>138</v>
      </c>
      <c r="AG3" s="25" t="s">
        <v>138</v>
      </c>
      <c r="AH3" s="25" t="s">
        <v>138</v>
      </c>
      <c r="AI3" s="25" t="s">
        <v>138</v>
      </c>
      <c r="AJ3" s="25" t="s">
        <v>138</v>
      </c>
      <c r="AK3" s="25" t="s">
        <v>138</v>
      </c>
      <c r="AL3" s="25" t="s">
        <v>138</v>
      </c>
      <c r="AM3" s="25" t="s">
        <v>138</v>
      </c>
      <c r="AN3" s="25" t="s">
        <v>138</v>
      </c>
      <c r="AO3" s="25" t="s">
        <v>138</v>
      </c>
      <c r="AP3" s="25" t="s">
        <v>138</v>
      </c>
      <c r="AQ3" s="25" t="s">
        <v>138</v>
      </c>
      <c r="AR3" s="25" t="s">
        <v>138</v>
      </c>
      <c r="AS3" s="25" t="s">
        <v>138</v>
      </c>
      <c r="AT3" s="27" t="s">
        <v>138</v>
      </c>
      <c r="AU3" s="25" t="s">
        <v>138</v>
      </c>
      <c r="AV3" s="25" t="s">
        <v>138</v>
      </c>
      <c r="AW3" s="25" t="s">
        <v>138</v>
      </c>
      <c r="AX3" s="25" t="s">
        <v>138</v>
      </c>
      <c r="AY3" s="25" t="s">
        <v>138</v>
      </c>
      <c r="AZ3" s="25" t="s">
        <v>138</v>
      </c>
      <c r="BA3" s="25" t="s">
        <v>138</v>
      </c>
      <c r="BB3" s="25" t="s">
        <v>138</v>
      </c>
      <c r="BC3" s="25" t="s">
        <v>138</v>
      </c>
      <c r="BD3" s="25" t="s">
        <v>138</v>
      </c>
      <c r="BE3" s="25" t="s">
        <v>138</v>
      </c>
      <c r="BF3" s="25" t="s">
        <v>138</v>
      </c>
      <c r="BG3" s="25" t="s">
        <v>138</v>
      </c>
      <c r="BH3" s="25" t="s">
        <v>138</v>
      </c>
      <c r="BI3" s="25" t="s">
        <v>138</v>
      </c>
      <c r="BJ3" s="25" t="s">
        <v>138</v>
      </c>
      <c r="BK3" s="25" t="s">
        <v>138</v>
      </c>
      <c r="BL3" s="25" t="s">
        <v>138</v>
      </c>
      <c r="BM3" s="25" t="s">
        <v>138</v>
      </c>
      <c r="BN3" s="25" t="s">
        <v>137</v>
      </c>
      <c r="BO3" s="25" t="s">
        <v>137</v>
      </c>
      <c r="BP3" s="25" t="s">
        <v>137</v>
      </c>
      <c r="BQ3" s="25" t="s">
        <v>137</v>
      </c>
      <c r="BR3" s="25" t="s">
        <v>137</v>
      </c>
      <c r="BS3" s="25" t="s">
        <v>137</v>
      </c>
      <c r="BT3" s="25" t="s">
        <v>137</v>
      </c>
      <c r="BU3" s="25" t="s">
        <v>137</v>
      </c>
      <c r="BV3" s="25" t="s">
        <v>137</v>
      </c>
      <c r="BW3" s="25" t="s">
        <v>137</v>
      </c>
      <c r="BX3" s="25" t="s">
        <v>137</v>
      </c>
      <c r="BY3" s="25" t="s">
        <v>137</v>
      </c>
      <c r="BZ3" s="25" t="s">
        <v>137</v>
      </c>
      <c r="CA3" s="25" t="s">
        <v>137</v>
      </c>
      <c r="CB3" s="25" t="s">
        <v>137</v>
      </c>
      <c r="CC3" s="25" t="s">
        <v>137</v>
      </c>
      <c r="CD3" s="25" t="s">
        <v>137</v>
      </c>
    </row>
    <row r="4" spans="1:82" s="32" customFormat="1" ht="12.5" x14ac:dyDescent="0.25">
      <c r="A4" s="28" t="s">
        <v>3</v>
      </c>
      <c r="B4" s="29" t="s">
        <v>151</v>
      </c>
      <c r="C4" s="30" t="s">
        <v>152</v>
      </c>
      <c r="D4" s="31">
        <v>2</v>
      </c>
      <c r="E4" s="31">
        <v>9.98</v>
      </c>
      <c r="F4" s="31">
        <v>0.81</v>
      </c>
      <c r="G4" s="31">
        <v>3.85</v>
      </c>
      <c r="H4" s="31">
        <v>3.71</v>
      </c>
      <c r="I4" s="31">
        <v>0.06</v>
      </c>
      <c r="J4" s="31">
        <v>0.08</v>
      </c>
      <c r="K4" s="31" t="s">
        <v>153</v>
      </c>
      <c r="L4" s="31">
        <v>28.7</v>
      </c>
      <c r="M4" s="31">
        <v>0.09</v>
      </c>
      <c r="N4" s="31" t="s">
        <v>12</v>
      </c>
      <c r="O4" s="31">
        <v>6</v>
      </c>
      <c r="P4" s="31" t="s">
        <v>14</v>
      </c>
      <c r="Q4" s="31">
        <v>630</v>
      </c>
      <c r="R4" s="31">
        <v>10</v>
      </c>
      <c r="S4" s="31">
        <v>0.1</v>
      </c>
      <c r="T4" s="31">
        <v>0.2</v>
      </c>
      <c r="U4" s="31">
        <v>272</v>
      </c>
      <c r="V4" s="31">
        <v>0.8</v>
      </c>
      <c r="W4" s="31" t="s">
        <v>14</v>
      </c>
      <c r="X4" s="31">
        <v>1.6</v>
      </c>
      <c r="Y4" s="31" t="s">
        <v>13</v>
      </c>
      <c r="Z4" s="31">
        <v>7.89</v>
      </c>
      <c r="AA4" s="31">
        <v>4.2699999999999996</v>
      </c>
      <c r="AB4" s="31">
        <v>3.5</v>
      </c>
      <c r="AC4" s="31">
        <v>35.1</v>
      </c>
      <c r="AD4" s="31">
        <v>10.4</v>
      </c>
      <c r="AE4" s="31">
        <v>3</v>
      </c>
      <c r="AF4" s="31">
        <v>28</v>
      </c>
      <c r="AG4" s="31">
        <v>1.52</v>
      </c>
      <c r="AH4" s="31" t="s">
        <v>15</v>
      </c>
      <c r="AI4" s="31">
        <v>154</v>
      </c>
      <c r="AJ4" s="31">
        <v>34</v>
      </c>
      <c r="AK4" s="31">
        <v>0.62</v>
      </c>
      <c r="AL4" s="31">
        <v>1690</v>
      </c>
      <c r="AM4" s="31">
        <v>6</v>
      </c>
      <c r="AN4" s="31">
        <v>254</v>
      </c>
      <c r="AO4" s="31">
        <v>80.2</v>
      </c>
      <c r="AP4" s="31">
        <v>5</v>
      </c>
      <c r="AQ4" s="31">
        <v>13</v>
      </c>
      <c r="AR4" s="31">
        <v>26.9</v>
      </c>
      <c r="AS4" s="31">
        <v>114</v>
      </c>
      <c r="AT4" s="31" t="s">
        <v>16</v>
      </c>
      <c r="AU4" s="31">
        <v>0.7</v>
      </c>
      <c r="AV4" s="31" t="s">
        <v>13</v>
      </c>
      <c r="AW4" s="31" t="s">
        <v>13</v>
      </c>
      <c r="AX4" s="31">
        <v>11.9</v>
      </c>
      <c r="AY4" s="31">
        <v>7</v>
      </c>
      <c r="AZ4" s="31">
        <v>800</v>
      </c>
      <c r="BA4" s="31">
        <v>18.899999999999999</v>
      </c>
      <c r="BB4" s="31">
        <v>1.53</v>
      </c>
      <c r="BC4" s="31" t="s">
        <v>17</v>
      </c>
      <c r="BD4" s="31">
        <v>29.2</v>
      </c>
      <c r="BE4" s="31" t="s">
        <v>17</v>
      </c>
      <c r="BF4" s="31">
        <v>0.67</v>
      </c>
      <c r="BG4" s="31">
        <v>8.3000000000000007</v>
      </c>
      <c r="BH4" s="31" t="s">
        <v>13</v>
      </c>
      <c r="BI4" s="31">
        <v>3</v>
      </c>
      <c r="BJ4" s="31">
        <v>41.6</v>
      </c>
      <c r="BK4" s="31">
        <v>4.3</v>
      </c>
      <c r="BL4" s="31">
        <v>248</v>
      </c>
      <c r="BM4" s="31">
        <v>1260</v>
      </c>
      <c r="BN4" s="31">
        <v>0.04</v>
      </c>
      <c r="BO4" s="31">
        <v>6.0000000000000001E-3</v>
      </c>
      <c r="BP4" s="31">
        <v>18.3</v>
      </c>
      <c r="BQ4" s="31">
        <v>0.1</v>
      </c>
      <c r="BR4" s="31">
        <v>1.0900000000000001</v>
      </c>
      <c r="BS4" s="31" t="s">
        <v>20</v>
      </c>
      <c r="BT4" s="31">
        <v>5.32</v>
      </c>
      <c r="BU4" s="31">
        <v>4.25</v>
      </c>
      <c r="BV4" s="31">
        <v>1.76</v>
      </c>
      <c r="BW4" s="31">
        <v>0.11</v>
      </c>
      <c r="BX4" s="31">
        <v>0.21</v>
      </c>
      <c r="BY4" s="31">
        <v>8.7100000000000009</v>
      </c>
      <c r="BZ4" s="31">
        <v>0.16</v>
      </c>
      <c r="CA4" s="31">
        <v>58.9</v>
      </c>
      <c r="CB4" s="31">
        <v>0.09</v>
      </c>
      <c r="CC4" s="31">
        <v>0.15</v>
      </c>
      <c r="CD4" s="31" t="s">
        <v>20</v>
      </c>
    </row>
    <row r="5" spans="1:82" s="18" customFormat="1" x14ac:dyDescent="0.35">
      <c r="A5" s="33"/>
      <c r="B5" s="34"/>
      <c r="C5" s="35" t="s">
        <v>154</v>
      </c>
      <c r="D5" s="36"/>
      <c r="E5" s="37">
        <f t="shared" ref="E5:J5" si="0">(E4/E7)*100</f>
        <v>102.67489711934157</v>
      </c>
      <c r="F5" s="37">
        <f t="shared" si="0"/>
        <v>103.84615384615385</v>
      </c>
      <c r="G5" s="37">
        <f t="shared" si="0"/>
        <v>102.12201591511936</v>
      </c>
      <c r="H5" s="37">
        <f t="shared" si="0"/>
        <v>109.76331360946745</v>
      </c>
      <c r="I5" s="37">
        <f t="shared" si="0"/>
        <v>85.714285714285694</v>
      </c>
      <c r="J5" s="37">
        <f t="shared" si="0"/>
        <v>109.58904109589042</v>
      </c>
      <c r="K5" s="38" t="s">
        <v>155</v>
      </c>
      <c r="L5" s="37">
        <f t="shared" ref="L5:M5" si="1">(L4/L7)*100</f>
        <v>100.70175438596492</v>
      </c>
      <c r="M5" s="37">
        <f t="shared" si="1"/>
        <v>92.783505154639172</v>
      </c>
      <c r="N5" s="38" t="s">
        <v>155</v>
      </c>
      <c r="O5" s="37"/>
      <c r="P5" s="39" t="s">
        <v>155</v>
      </c>
      <c r="Q5" s="37">
        <f t="shared" ref="Q5:V5" si="2">(Q4/Q7)*100</f>
        <v>98.591549295774655</v>
      </c>
      <c r="R5" s="37">
        <f t="shared" si="2"/>
        <v>103.09278350515466</v>
      </c>
      <c r="S5" s="37">
        <f t="shared" si="2"/>
        <v>100</v>
      </c>
      <c r="T5" s="38">
        <f t="shared" si="2"/>
        <v>66.666666666666671</v>
      </c>
      <c r="U5" s="37">
        <f t="shared" si="2"/>
        <v>106.25</v>
      </c>
      <c r="V5" s="37">
        <f t="shared" si="2"/>
        <v>100</v>
      </c>
      <c r="W5" s="39" t="s">
        <v>155</v>
      </c>
      <c r="X5" s="37">
        <f t="shared" ref="X5" si="3">(X4/X7)*100</f>
        <v>105.26315789473684</v>
      </c>
      <c r="Y5" s="37"/>
      <c r="Z5" s="37">
        <f t="shared" ref="Z5:AG5" si="4">(Z4/Z7)*100</f>
        <v>98.50187265917603</v>
      </c>
      <c r="AA5" s="37">
        <f t="shared" si="4"/>
        <v>97.045454545454518</v>
      </c>
      <c r="AB5" s="37">
        <f t="shared" si="4"/>
        <v>101.44927536231883</v>
      </c>
      <c r="AC5" s="37">
        <f t="shared" si="4"/>
        <v>103.23529411764707</v>
      </c>
      <c r="AD5" s="36">
        <f t="shared" si="4"/>
        <v>130</v>
      </c>
      <c r="AE5" s="38">
        <f t="shared" si="4"/>
        <v>300</v>
      </c>
      <c r="AF5" s="37">
        <f t="shared" si="4"/>
        <v>103.7037037037037</v>
      </c>
      <c r="AG5" s="37">
        <f t="shared" si="4"/>
        <v>98.064516129032256</v>
      </c>
      <c r="AH5" s="39" t="s">
        <v>155</v>
      </c>
      <c r="AI5" s="37">
        <f t="shared" ref="AI5:AO5" si="5">(AI4/AI7)*100</f>
        <v>100</v>
      </c>
      <c r="AJ5" s="37">
        <f t="shared" si="5"/>
        <v>94.444444444444443</v>
      </c>
      <c r="AK5" s="37">
        <f t="shared" si="5"/>
        <v>103.33333333333334</v>
      </c>
      <c r="AL5" s="37">
        <f t="shared" si="5"/>
        <v>103.04878048780488</v>
      </c>
      <c r="AM5" s="37">
        <f t="shared" si="5"/>
        <v>96.774193548387089</v>
      </c>
      <c r="AN5" s="37">
        <f t="shared" si="5"/>
        <v>95.13108614232209</v>
      </c>
      <c r="AO5" s="37">
        <f t="shared" si="5"/>
        <v>99.012345679012341</v>
      </c>
      <c r="AP5" s="39" t="s">
        <v>155</v>
      </c>
      <c r="AQ5" s="37">
        <f t="shared" ref="AQ5:AS5" si="6">(AQ4/AQ7)*100</f>
        <v>108.33333333333333</v>
      </c>
      <c r="AR5" s="37">
        <f t="shared" si="6"/>
        <v>107.59999999999998</v>
      </c>
      <c r="AS5" s="37">
        <f t="shared" si="6"/>
        <v>100</v>
      </c>
      <c r="AT5" s="39" t="s">
        <v>155</v>
      </c>
      <c r="AU5" s="36"/>
      <c r="AV5" s="39" t="s">
        <v>155</v>
      </c>
      <c r="AW5" s="39" t="s">
        <v>155</v>
      </c>
      <c r="AX5" s="37">
        <f t="shared" ref="AX5:BB5" si="7">(AX4/AX7)*100</f>
        <v>99.166666666666671</v>
      </c>
      <c r="AY5" s="37">
        <f t="shared" si="7"/>
        <v>106.06060606060606</v>
      </c>
      <c r="AZ5" s="37">
        <f t="shared" si="7"/>
        <v>102.30179028132993</v>
      </c>
      <c r="BA5" s="36">
        <f t="shared" si="7"/>
        <v>118.12499999999999</v>
      </c>
      <c r="BB5" s="37">
        <f t="shared" si="7"/>
        <v>110.86956521739131</v>
      </c>
      <c r="BC5" s="39" t="s">
        <v>155</v>
      </c>
      <c r="BD5" s="37">
        <f t="shared" ref="BD5" si="8">(BD4/BD7)*100</f>
        <v>108.14814814814815</v>
      </c>
      <c r="BE5" s="39" t="s">
        <v>155</v>
      </c>
      <c r="BF5" s="36">
        <f t="shared" ref="BF5:BG5" si="9">(BF4/BF7)*100</f>
        <v>121.81818181818183</v>
      </c>
      <c r="BG5" s="37">
        <f t="shared" si="9"/>
        <v>109.21052631578949</v>
      </c>
      <c r="BH5" s="38" t="s">
        <v>155</v>
      </c>
      <c r="BI5" s="38">
        <f t="shared" ref="BI5:BM5" si="10">(BI4/BI7)*100</f>
        <v>136.36363636363635</v>
      </c>
      <c r="BJ5" s="37">
        <f t="shared" si="10"/>
        <v>96.744186046511629</v>
      </c>
      <c r="BK5" s="37">
        <f t="shared" si="10"/>
        <v>102.38095238095238</v>
      </c>
      <c r="BL5" s="37">
        <f t="shared" si="10"/>
        <v>111.21076233183858</v>
      </c>
      <c r="BM5" s="37">
        <f t="shared" si="10"/>
        <v>98.4375</v>
      </c>
      <c r="BN5" s="37"/>
      <c r="BO5" s="38" t="s">
        <v>155</v>
      </c>
      <c r="BP5" s="37">
        <f t="shared" ref="BP5:BR5" si="11">(BP4/BP7)*100</f>
        <v>99.456521739130437</v>
      </c>
      <c r="BQ5" s="40">
        <f t="shared" si="11"/>
        <v>142.85714285714286</v>
      </c>
      <c r="BR5" s="37">
        <f t="shared" si="11"/>
        <v>100</v>
      </c>
      <c r="BS5" s="39" t="s">
        <v>155</v>
      </c>
      <c r="BT5" s="37">
        <f t="shared" ref="BT5:BU5" si="12">(BT4/BT7)*100</f>
        <v>98.701298701298711</v>
      </c>
      <c r="BU5" s="37">
        <f t="shared" si="12"/>
        <v>104.42260442260442</v>
      </c>
      <c r="BV5" s="36"/>
      <c r="BW5" s="37">
        <f t="shared" ref="BW5:CC5" si="13">(BW4/BW7)*100</f>
        <v>91.666666666666671</v>
      </c>
      <c r="BX5" s="37">
        <f t="shared" si="13"/>
        <v>100</v>
      </c>
      <c r="BY5" s="37">
        <f t="shared" si="13"/>
        <v>97.86516853932585</v>
      </c>
      <c r="BZ5" s="37">
        <f t="shared" si="13"/>
        <v>94.117647058823522</v>
      </c>
      <c r="CA5" s="37">
        <f t="shared" si="13"/>
        <v>96.58904558871761</v>
      </c>
      <c r="CB5" s="37">
        <f t="shared" si="13"/>
        <v>100</v>
      </c>
      <c r="CC5" s="37">
        <f t="shared" si="13"/>
        <v>93.75</v>
      </c>
      <c r="CD5" s="38" t="s">
        <v>155</v>
      </c>
    </row>
    <row r="6" spans="1:82" s="18" customFormat="1" x14ac:dyDescent="0.35">
      <c r="A6" s="33"/>
      <c r="B6" s="34"/>
      <c r="C6" s="35" t="s">
        <v>156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38" t="s">
        <v>155</v>
      </c>
      <c r="P6" s="41"/>
      <c r="Q6" s="41"/>
      <c r="R6" s="41"/>
      <c r="S6" s="41"/>
      <c r="T6" s="41"/>
      <c r="U6" s="41"/>
      <c r="V6" s="41"/>
      <c r="W6" s="41"/>
      <c r="X6" s="41"/>
      <c r="Y6" s="39" t="s">
        <v>155</v>
      </c>
      <c r="Z6" s="41"/>
      <c r="AA6" s="41"/>
      <c r="AB6" s="41"/>
      <c r="AC6" s="41"/>
      <c r="AD6" s="37">
        <f>(AD4/AD8)*100</f>
        <v>103.49446932292265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37">
        <f>(AU4/AU8)*100</f>
        <v>100</v>
      </c>
      <c r="AV6" s="41"/>
      <c r="AW6" s="41"/>
      <c r="AX6" s="41"/>
      <c r="AY6" s="41"/>
      <c r="AZ6" s="41"/>
      <c r="BA6" s="37">
        <f>(BA4/BA8)*100</f>
        <v>111.99999999999999</v>
      </c>
      <c r="BB6" s="41"/>
      <c r="BC6" s="41"/>
      <c r="BD6" s="41"/>
      <c r="BE6" s="41"/>
      <c r="BF6" s="37">
        <f>(BF4/BF8)*100</f>
        <v>100.56285178236396</v>
      </c>
      <c r="BG6" s="41"/>
      <c r="BH6" s="41"/>
      <c r="BI6" s="41"/>
      <c r="BJ6" s="41"/>
      <c r="BK6" s="41"/>
      <c r="BL6" s="41"/>
      <c r="BM6" s="41"/>
      <c r="BN6" s="38">
        <f>(BN4/BN8)*100</f>
        <v>66.666666666666671</v>
      </c>
      <c r="BO6" s="41"/>
      <c r="BP6" s="41"/>
      <c r="BQ6" s="37"/>
      <c r="BR6" s="41"/>
      <c r="BS6" s="41"/>
      <c r="BT6" s="41"/>
      <c r="BU6" s="41"/>
      <c r="BV6" s="37">
        <f>(BV4/BV8)*100</f>
        <v>95.548317046688396</v>
      </c>
      <c r="BW6" s="41"/>
      <c r="BX6" s="41"/>
      <c r="BY6" s="41"/>
      <c r="BZ6" s="41"/>
      <c r="CA6" s="41"/>
      <c r="CB6" s="41"/>
      <c r="CC6" s="41"/>
      <c r="CD6" s="41"/>
    </row>
    <row r="7" spans="1:82" s="18" customFormat="1" ht="12.5" x14ac:dyDescent="0.25">
      <c r="A7" s="33"/>
      <c r="B7" s="34"/>
      <c r="C7" s="42" t="s">
        <v>157</v>
      </c>
      <c r="D7" s="41"/>
      <c r="E7" s="43">
        <v>9.7200000000000006</v>
      </c>
      <c r="F7" s="43">
        <v>0.78</v>
      </c>
      <c r="G7" s="43">
        <v>3.77</v>
      </c>
      <c r="H7" s="43">
        <v>3.38</v>
      </c>
      <c r="I7" s="43">
        <v>7.0000000000000007E-2</v>
      </c>
      <c r="J7" s="43">
        <v>7.2999999999999995E-2</v>
      </c>
      <c r="K7" s="43" t="s">
        <v>158</v>
      </c>
      <c r="L7" s="43">
        <v>28.5</v>
      </c>
      <c r="M7" s="43">
        <v>9.7000000000000003E-2</v>
      </c>
      <c r="N7" s="43">
        <v>1.2</v>
      </c>
      <c r="O7" s="43"/>
      <c r="P7" s="43" t="s">
        <v>14</v>
      </c>
      <c r="Q7" s="43">
        <v>639</v>
      </c>
      <c r="R7" s="43">
        <v>9.6999999999999993</v>
      </c>
      <c r="S7" s="43">
        <v>0.1</v>
      </c>
      <c r="T7" s="43">
        <v>0.3</v>
      </c>
      <c r="U7" s="43">
        <v>256</v>
      </c>
      <c r="V7" s="43">
        <v>0.8</v>
      </c>
      <c r="W7" s="43" t="s">
        <v>14</v>
      </c>
      <c r="X7" s="43">
        <v>1.52</v>
      </c>
      <c r="Y7" s="43"/>
      <c r="Z7" s="43">
        <v>8.01</v>
      </c>
      <c r="AA7" s="43">
        <v>4.4000000000000004</v>
      </c>
      <c r="AB7" s="43">
        <v>3.45</v>
      </c>
      <c r="AC7" s="43">
        <v>34</v>
      </c>
      <c r="AD7" s="43">
        <v>8</v>
      </c>
      <c r="AE7" s="43">
        <v>1</v>
      </c>
      <c r="AF7" s="43">
        <v>27</v>
      </c>
      <c r="AG7" s="43">
        <v>1.55</v>
      </c>
      <c r="AH7" s="43" t="s">
        <v>15</v>
      </c>
      <c r="AI7" s="43">
        <v>154</v>
      </c>
      <c r="AJ7" s="43">
        <v>36</v>
      </c>
      <c r="AK7" s="43">
        <v>0.6</v>
      </c>
      <c r="AL7" s="43">
        <v>1640</v>
      </c>
      <c r="AM7" s="43">
        <v>6.2</v>
      </c>
      <c r="AN7" s="43">
        <v>267</v>
      </c>
      <c r="AO7" s="43">
        <v>81</v>
      </c>
      <c r="AP7" s="43" t="s">
        <v>13</v>
      </c>
      <c r="AQ7" s="43">
        <v>12</v>
      </c>
      <c r="AR7" s="43">
        <v>25</v>
      </c>
      <c r="AS7" s="43">
        <v>114</v>
      </c>
      <c r="AT7" s="43"/>
      <c r="AU7" s="43"/>
      <c r="AV7" s="43" t="s">
        <v>13</v>
      </c>
      <c r="AW7" s="43" t="s">
        <v>13</v>
      </c>
      <c r="AX7" s="43">
        <v>12</v>
      </c>
      <c r="AY7" s="43">
        <v>6.6</v>
      </c>
      <c r="AZ7" s="43">
        <v>782</v>
      </c>
      <c r="BA7" s="43">
        <v>16</v>
      </c>
      <c r="BB7" s="43">
        <v>1.38</v>
      </c>
      <c r="BC7" s="43" t="s">
        <v>17</v>
      </c>
      <c r="BD7" s="43">
        <v>27</v>
      </c>
      <c r="BE7" s="43" t="s">
        <v>17</v>
      </c>
      <c r="BF7" s="43">
        <v>0.55000000000000004</v>
      </c>
      <c r="BG7" s="43">
        <v>7.6</v>
      </c>
      <c r="BH7" s="43">
        <v>5.5</v>
      </c>
      <c r="BI7" s="43">
        <v>2.2000000000000002</v>
      </c>
      <c r="BJ7" s="43">
        <v>43</v>
      </c>
      <c r="BK7" s="43">
        <v>4.2</v>
      </c>
      <c r="BL7" s="43">
        <v>223</v>
      </c>
      <c r="BM7" s="43">
        <v>1280</v>
      </c>
      <c r="BN7" s="41"/>
      <c r="BO7" s="41" t="s">
        <v>158</v>
      </c>
      <c r="BP7" s="41">
        <v>18.399999999999999</v>
      </c>
      <c r="BQ7" s="41">
        <v>7.0000000000000007E-2</v>
      </c>
      <c r="BR7" s="41">
        <v>1.0900000000000001</v>
      </c>
      <c r="BS7" s="41" t="s">
        <v>20</v>
      </c>
      <c r="BT7" s="41">
        <v>5.39</v>
      </c>
      <c r="BU7" s="41">
        <v>4.07</v>
      </c>
      <c r="BV7" s="41"/>
      <c r="BW7" s="41">
        <v>0.12</v>
      </c>
      <c r="BX7" s="41">
        <v>0.21</v>
      </c>
      <c r="BY7" s="41">
        <v>8.9</v>
      </c>
      <c r="BZ7" s="41">
        <v>0.17</v>
      </c>
      <c r="CA7" s="41">
        <v>60.98</v>
      </c>
      <c r="CB7" s="41">
        <v>0.09</v>
      </c>
      <c r="CC7" s="41">
        <v>0.16</v>
      </c>
      <c r="CD7" s="41" t="s">
        <v>20</v>
      </c>
    </row>
    <row r="8" spans="1:82" s="18" customFormat="1" ht="12.5" x14ac:dyDescent="0.25">
      <c r="A8" s="33"/>
      <c r="B8" s="34"/>
      <c r="C8" s="42" t="s">
        <v>159</v>
      </c>
      <c r="D8" s="41"/>
      <c r="E8" s="43">
        <v>9.5274999999999999</v>
      </c>
      <c r="F8" s="43">
        <v>0.8224999999999999</v>
      </c>
      <c r="G8" s="43">
        <v>3.76125</v>
      </c>
      <c r="H8" s="43">
        <v>3.4037499999999996</v>
      </c>
      <c r="I8" s="43">
        <v>6.8750000000000006E-2</v>
      </c>
      <c r="J8" s="43">
        <v>7.1250000000000008E-2</v>
      </c>
      <c r="K8" s="43" t="s">
        <v>20</v>
      </c>
      <c r="L8" s="43">
        <v>27.72</v>
      </c>
      <c r="M8" s="43">
        <v>8.6249999999999993E-2</v>
      </c>
      <c r="N8" s="43" t="s">
        <v>12</v>
      </c>
      <c r="O8" s="43" t="s">
        <v>160</v>
      </c>
      <c r="P8" s="43"/>
      <c r="Q8" s="43">
        <v>625.75</v>
      </c>
      <c r="R8" s="43">
        <v>8.625</v>
      </c>
      <c r="S8" s="43" t="s">
        <v>153</v>
      </c>
      <c r="T8" s="43">
        <v>0.3125</v>
      </c>
      <c r="U8" s="43">
        <v>251.25</v>
      </c>
      <c r="V8" s="43">
        <v>0.8125</v>
      </c>
      <c r="W8" s="43" t="s">
        <v>14</v>
      </c>
      <c r="X8" s="43">
        <v>1.5624999999999998</v>
      </c>
      <c r="Y8" s="43" t="s">
        <v>13</v>
      </c>
      <c r="Z8" s="43">
        <v>7.99125</v>
      </c>
      <c r="AA8" s="43">
        <v>4.2549999999999999</v>
      </c>
      <c r="AB8" s="43">
        <v>3.6512500000000001</v>
      </c>
      <c r="AC8" s="43">
        <v>34.875</v>
      </c>
      <c r="AD8" s="44">
        <v>10.048846153846153</v>
      </c>
      <c r="AE8" s="43">
        <v>1</v>
      </c>
      <c r="AF8" s="43">
        <v>28.75</v>
      </c>
      <c r="AG8" s="43">
        <v>1.4850000000000003</v>
      </c>
      <c r="AH8" s="43" t="s">
        <v>15</v>
      </c>
      <c r="AI8" s="43">
        <v>148.625</v>
      </c>
      <c r="AJ8" s="43">
        <v>34.25</v>
      </c>
      <c r="AK8" s="43">
        <v>0.64124999999999999</v>
      </c>
      <c r="AL8" s="43">
        <v>1683.8</v>
      </c>
      <c r="AM8" s="43">
        <v>8.125</v>
      </c>
      <c r="AN8" s="43">
        <v>253.5</v>
      </c>
      <c r="AO8" s="43">
        <v>82.824999999999989</v>
      </c>
      <c r="AP8" s="43" t="s">
        <v>13</v>
      </c>
      <c r="AQ8" s="43">
        <v>13.5</v>
      </c>
      <c r="AR8" s="43">
        <v>26.499999999999996</v>
      </c>
      <c r="AS8" s="43">
        <v>115.375</v>
      </c>
      <c r="AT8" s="43"/>
      <c r="AU8" s="43">
        <v>0.7</v>
      </c>
      <c r="AV8" s="43" t="s">
        <v>13</v>
      </c>
      <c r="AW8" s="43"/>
      <c r="AX8" s="43">
        <v>11.975000000000001</v>
      </c>
      <c r="AY8" s="43">
        <v>7.375</v>
      </c>
      <c r="AZ8" s="43">
        <v>775.125</v>
      </c>
      <c r="BA8" s="43">
        <v>16.875</v>
      </c>
      <c r="BB8" s="43">
        <v>1.425</v>
      </c>
      <c r="BC8" s="43" t="s">
        <v>12</v>
      </c>
      <c r="BD8" s="43">
        <v>29.037499999999998</v>
      </c>
      <c r="BE8" s="43" t="s">
        <v>17</v>
      </c>
      <c r="BF8" s="43">
        <v>0.66625000000000001</v>
      </c>
      <c r="BG8" s="43">
        <v>8.6024999999999991</v>
      </c>
      <c r="BH8" s="43" t="s">
        <v>13</v>
      </c>
      <c r="BI8" s="43">
        <v>2.75</v>
      </c>
      <c r="BJ8" s="43">
        <v>41.55</v>
      </c>
      <c r="BK8" s="43">
        <v>4.0875000000000004</v>
      </c>
      <c r="BL8" s="43">
        <v>233.625</v>
      </c>
      <c r="BM8" s="43">
        <v>1225.125</v>
      </c>
      <c r="BN8" s="45">
        <v>0.06</v>
      </c>
      <c r="BO8" s="41">
        <v>6.0000000000000001E-3</v>
      </c>
      <c r="BP8" s="41">
        <v>18.46</v>
      </c>
      <c r="BQ8" s="45">
        <v>0.09</v>
      </c>
      <c r="BR8" s="41">
        <v>1.1199999999999999</v>
      </c>
      <c r="BS8" s="41" t="s">
        <v>153</v>
      </c>
      <c r="BT8" s="41">
        <v>5.3919999999999995</v>
      </c>
      <c r="BU8" s="43">
        <v>4.2119999999999997</v>
      </c>
      <c r="BV8" s="43">
        <v>1.8419999999999999</v>
      </c>
      <c r="BW8" s="43">
        <v>0.15800000000000003</v>
      </c>
      <c r="BX8" s="41">
        <v>0.21600000000000003</v>
      </c>
      <c r="BY8" s="41">
        <v>8.7219999999999995</v>
      </c>
      <c r="BZ8" s="41">
        <v>0.16600000000000001</v>
      </c>
      <c r="CA8" s="41">
        <v>59.64</v>
      </c>
      <c r="CB8" s="41"/>
      <c r="CC8" s="41">
        <v>0.152</v>
      </c>
      <c r="CD8" s="41"/>
    </row>
    <row r="9" spans="1:82" s="32" customFormat="1" ht="12.5" x14ac:dyDescent="0.25">
      <c r="A9" s="28" t="s">
        <v>3</v>
      </c>
      <c r="B9" s="29" t="s">
        <v>161</v>
      </c>
      <c r="C9" s="46" t="s">
        <v>162</v>
      </c>
      <c r="D9" s="31">
        <v>286</v>
      </c>
      <c r="E9" s="31">
        <v>3.72</v>
      </c>
      <c r="F9" s="31">
        <v>9.66</v>
      </c>
      <c r="G9" s="31">
        <v>2.16</v>
      </c>
      <c r="H9" s="31">
        <v>1.21</v>
      </c>
      <c r="I9" s="31">
        <v>3.89</v>
      </c>
      <c r="J9" s="31">
        <v>0.48</v>
      </c>
      <c r="K9" s="31">
        <v>0.2</v>
      </c>
      <c r="L9" s="31">
        <v>22.3</v>
      </c>
      <c r="M9" s="31">
        <v>0.19</v>
      </c>
      <c r="N9" s="31">
        <v>5</v>
      </c>
      <c r="O9" s="31">
        <v>152</v>
      </c>
      <c r="P9" s="31">
        <v>49</v>
      </c>
      <c r="Q9" s="31">
        <v>2430</v>
      </c>
      <c r="R9" s="31" t="s">
        <v>13</v>
      </c>
      <c r="S9" s="31">
        <v>0.4</v>
      </c>
      <c r="T9" s="31">
        <v>16.5</v>
      </c>
      <c r="U9" s="31">
        <v>25.5</v>
      </c>
      <c r="V9" s="31">
        <v>3.1</v>
      </c>
      <c r="W9" s="31">
        <v>174</v>
      </c>
      <c r="X9" s="31">
        <v>24.8</v>
      </c>
      <c r="Y9" s="31">
        <v>186</v>
      </c>
      <c r="Z9" s="31">
        <v>5.13</v>
      </c>
      <c r="AA9" s="31">
        <v>3.67</v>
      </c>
      <c r="AB9" s="31">
        <v>1.07</v>
      </c>
      <c r="AC9" s="31">
        <v>11.1</v>
      </c>
      <c r="AD9" s="31">
        <v>5.39</v>
      </c>
      <c r="AE9" s="31">
        <v>1</v>
      </c>
      <c r="AF9" s="31">
        <v>3</v>
      </c>
      <c r="AG9" s="31">
        <v>1.1299999999999999</v>
      </c>
      <c r="AH9" s="31" t="s">
        <v>15</v>
      </c>
      <c r="AI9" s="31">
        <v>20</v>
      </c>
      <c r="AJ9" s="31">
        <v>31</v>
      </c>
      <c r="AK9" s="31">
        <v>0.61</v>
      </c>
      <c r="AL9" s="31">
        <v>177</v>
      </c>
      <c r="AM9" s="31">
        <v>20</v>
      </c>
      <c r="AN9" s="31">
        <v>8.8000000000000007</v>
      </c>
      <c r="AO9" s="31">
        <v>21.7</v>
      </c>
      <c r="AP9" s="31">
        <v>261</v>
      </c>
      <c r="AQ9" s="31">
        <v>34</v>
      </c>
      <c r="AR9" s="31">
        <v>5.44</v>
      </c>
      <c r="AS9" s="31">
        <v>80.599999999999994</v>
      </c>
      <c r="AT9" s="31" t="s">
        <v>16</v>
      </c>
      <c r="AU9" s="31">
        <v>10.9</v>
      </c>
      <c r="AV9" s="31">
        <v>9</v>
      </c>
      <c r="AW9" s="31">
        <v>19</v>
      </c>
      <c r="AX9" s="31">
        <v>4.5</v>
      </c>
      <c r="AY9" s="31">
        <v>2</v>
      </c>
      <c r="AZ9" s="31">
        <v>140</v>
      </c>
      <c r="BA9" s="31">
        <v>0.6</v>
      </c>
      <c r="BB9" s="31">
        <v>0.82</v>
      </c>
      <c r="BC9" s="31" t="s">
        <v>17</v>
      </c>
      <c r="BD9" s="31">
        <v>6.4</v>
      </c>
      <c r="BE9" s="31">
        <v>1.6</v>
      </c>
      <c r="BF9" s="31">
        <v>0.55000000000000004</v>
      </c>
      <c r="BG9" s="31">
        <v>16.7</v>
      </c>
      <c r="BH9" s="31">
        <v>2440</v>
      </c>
      <c r="BI9" s="31">
        <v>35</v>
      </c>
      <c r="BJ9" s="31">
        <v>37.700000000000003</v>
      </c>
      <c r="BK9" s="31">
        <v>3.8</v>
      </c>
      <c r="BL9" s="31">
        <v>1250</v>
      </c>
      <c r="BM9" s="31">
        <v>152</v>
      </c>
      <c r="BN9" s="31">
        <v>0.18</v>
      </c>
      <c r="BO9" s="31">
        <v>2.5999999999999999E-2</v>
      </c>
      <c r="BP9" s="31">
        <v>6.63</v>
      </c>
      <c r="BQ9" s="31">
        <v>0.28000000000000003</v>
      </c>
      <c r="BR9" s="31">
        <v>12.6</v>
      </c>
      <c r="BS9" s="31">
        <v>0.02</v>
      </c>
      <c r="BT9" s="31">
        <v>2.94</v>
      </c>
      <c r="BU9" s="31">
        <v>1.33</v>
      </c>
      <c r="BV9" s="31">
        <v>22.7</v>
      </c>
      <c r="BW9" s="31">
        <v>6.71</v>
      </c>
      <c r="BX9" s="31">
        <v>0.02</v>
      </c>
      <c r="BY9" s="31">
        <v>0.02</v>
      </c>
      <c r="BZ9" s="31">
        <v>0.99</v>
      </c>
      <c r="CA9" s="31">
        <v>45.4</v>
      </c>
      <c r="CB9" s="31">
        <v>0.01</v>
      </c>
      <c r="CC9" s="31">
        <v>0.32</v>
      </c>
      <c r="CD9" s="31">
        <v>0.46</v>
      </c>
    </row>
    <row r="10" spans="1:82" s="18" customFormat="1" x14ac:dyDescent="0.35">
      <c r="A10" s="47"/>
      <c r="B10" s="48"/>
      <c r="C10" s="35" t="s">
        <v>154</v>
      </c>
      <c r="D10" s="36">
        <f>(D9/D12)*100</f>
        <v>123.80952380952381</v>
      </c>
      <c r="E10" s="37">
        <f t="shared" ref="E10:J10" si="14">(E9/E12)*100</f>
        <v>105.38243626062325</v>
      </c>
      <c r="F10" s="37">
        <f t="shared" si="14"/>
        <v>114.31952662721893</v>
      </c>
      <c r="G10" s="37">
        <f t="shared" si="14"/>
        <v>105.88235294117648</v>
      </c>
      <c r="H10" s="37">
        <f t="shared" si="14"/>
        <v>106.14035087719299</v>
      </c>
      <c r="I10" s="37">
        <f t="shared" si="14"/>
        <v>100.51679586563307</v>
      </c>
      <c r="J10" s="37">
        <f t="shared" si="14"/>
        <v>109.09090909090908</v>
      </c>
      <c r="K10" s="37"/>
      <c r="L10" s="37"/>
      <c r="M10" s="37">
        <f t="shared" ref="M10:Q10" si="15">(M9/M12)*100</f>
        <v>100</v>
      </c>
      <c r="N10" s="38">
        <f t="shared" si="15"/>
        <v>125</v>
      </c>
      <c r="O10" s="37">
        <f t="shared" si="15"/>
        <v>95</v>
      </c>
      <c r="P10" s="37">
        <f t="shared" si="15"/>
        <v>106.5217391304348</v>
      </c>
      <c r="Q10" s="37">
        <f t="shared" si="15"/>
        <v>104.74137931034481</v>
      </c>
      <c r="R10" s="39" t="s">
        <v>155</v>
      </c>
      <c r="S10" s="38">
        <f t="shared" ref="S10:AG10" si="16">(S9/S12)*100</f>
        <v>81.632653061224488</v>
      </c>
      <c r="T10" s="37">
        <f t="shared" si="16"/>
        <v>107.21247563352827</v>
      </c>
      <c r="U10" s="37">
        <f t="shared" si="16"/>
        <v>108.8348271446863</v>
      </c>
      <c r="V10" s="37">
        <f t="shared" si="16"/>
        <v>102.99003322259136</v>
      </c>
      <c r="W10" s="37">
        <f t="shared" si="16"/>
        <v>113.72549019607843</v>
      </c>
      <c r="X10" s="37">
        <f t="shared" si="16"/>
        <v>112.31884057971016</v>
      </c>
      <c r="Y10" s="37">
        <f t="shared" si="16"/>
        <v>103.33333333333334</v>
      </c>
      <c r="Z10" s="37">
        <f t="shared" si="16"/>
        <v>105.12295081967213</v>
      </c>
      <c r="AA10" s="37">
        <f t="shared" si="16"/>
        <v>108.90207715133531</v>
      </c>
      <c r="AB10" s="37">
        <f t="shared" si="16"/>
        <v>111.45833333333334</v>
      </c>
      <c r="AC10" s="37">
        <f t="shared" si="16"/>
        <v>92.5</v>
      </c>
      <c r="AD10" s="37">
        <f t="shared" si="16"/>
        <v>106.94444444444444</v>
      </c>
      <c r="AE10" s="37">
        <f t="shared" si="16"/>
        <v>100</v>
      </c>
      <c r="AF10" s="37">
        <f t="shared" si="16"/>
        <v>100</v>
      </c>
      <c r="AG10" s="37">
        <f t="shared" si="16"/>
        <v>104.6296296296296</v>
      </c>
      <c r="AH10" s="39" t="s">
        <v>155</v>
      </c>
      <c r="AI10" s="37">
        <f t="shared" ref="AI10:AS10" si="17">(AI9/AI12)*100</f>
        <v>105.0972149238045</v>
      </c>
      <c r="AJ10" s="37">
        <f t="shared" si="17"/>
        <v>103.33333333333334</v>
      </c>
      <c r="AK10" s="37">
        <f t="shared" si="17"/>
        <v>112.96296296296295</v>
      </c>
      <c r="AL10" s="37">
        <f t="shared" si="17"/>
        <v>88.5</v>
      </c>
      <c r="AM10" s="37">
        <f t="shared" si="17"/>
        <v>100</v>
      </c>
      <c r="AN10" s="37">
        <f t="shared" si="17"/>
        <v>97.777777777777786</v>
      </c>
      <c r="AO10" s="37">
        <f t="shared" si="17"/>
        <v>103.53053435114504</v>
      </c>
      <c r="AP10" s="37">
        <f t="shared" si="17"/>
        <v>114.97797356828194</v>
      </c>
      <c r="AQ10" s="36">
        <f t="shared" si="17"/>
        <v>80.952380952380949</v>
      </c>
      <c r="AR10" s="37">
        <f t="shared" si="17"/>
        <v>105.22243713733077</v>
      </c>
      <c r="AS10" s="37">
        <f t="shared" si="17"/>
        <v>98.161003531847513</v>
      </c>
      <c r="AT10" s="39" t="s">
        <v>155</v>
      </c>
      <c r="AU10" s="37">
        <f t="shared" ref="AU10:AV10" si="18">(AU9/AU12)*100</f>
        <v>104.50623202301055</v>
      </c>
      <c r="AV10" s="37">
        <f t="shared" si="18"/>
        <v>112.5</v>
      </c>
      <c r="AW10" s="38"/>
      <c r="AX10" s="37">
        <f t="shared" ref="AX10:AZ10" si="19">(AX9/AX12)*100</f>
        <v>104.40835266821347</v>
      </c>
      <c r="AY10" s="38">
        <f t="shared" si="19"/>
        <v>66.666666666666657</v>
      </c>
      <c r="AZ10" s="37">
        <f t="shared" si="19"/>
        <v>102.18978102189782</v>
      </c>
      <c r="BA10" s="38" t="s">
        <v>155</v>
      </c>
      <c r="BB10" s="37">
        <f t="shared" ref="BB10" si="20">(BB9/BB12)*100</f>
        <v>107.89473684210526</v>
      </c>
      <c r="BC10" s="39"/>
      <c r="BD10" s="37">
        <f t="shared" ref="BD10:BM10" si="21">(BD9/BD12)*100</f>
        <v>98.613251155624042</v>
      </c>
      <c r="BE10" s="37">
        <f t="shared" si="21"/>
        <v>99.378881987577643</v>
      </c>
      <c r="BF10" s="37">
        <f t="shared" si="21"/>
        <v>105.76923076923077</v>
      </c>
      <c r="BG10" s="37">
        <f t="shared" si="21"/>
        <v>95.428571428571431</v>
      </c>
      <c r="BH10" s="37">
        <f t="shared" si="21"/>
        <v>104.09556313993174</v>
      </c>
      <c r="BI10" s="37">
        <f t="shared" si="21"/>
        <v>106.06060606060606</v>
      </c>
      <c r="BJ10" s="37">
        <f t="shared" si="21"/>
        <v>101.8918918918919</v>
      </c>
      <c r="BK10" s="37">
        <f t="shared" si="21"/>
        <v>105.55555555555556</v>
      </c>
      <c r="BL10" s="37">
        <f t="shared" si="21"/>
        <v>107.85159620362381</v>
      </c>
      <c r="BM10" s="37">
        <f t="shared" si="21"/>
        <v>111.76470588235294</v>
      </c>
      <c r="BN10" s="37"/>
      <c r="BO10" s="38" t="s">
        <v>155</v>
      </c>
      <c r="BP10" s="37">
        <f t="shared" ref="BP10:BR10" si="22">(BP9/BP12)*100</f>
        <v>100.75987841945289</v>
      </c>
      <c r="BQ10" s="36">
        <f t="shared" si="22"/>
        <v>107.69230769230771</v>
      </c>
      <c r="BR10" s="37">
        <f t="shared" si="22"/>
        <v>99.604743083003939</v>
      </c>
      <c r="BS10" s="38" t="s">
        <v>155</v>
      </c>
      <c r="BT10" s="37">
        <f t="shared" ref="BT10:CD10" si="23">(BT9/BT12)*100</f>
        <v>100.34129692832762</v>
      </c>
      <c r="BU10" s="37">
        <f t="shared" si="23"/>
        <v>103.90625</v>
      </c>
      <c r="BV10" s="37">
        <f t="shared" si="23"/>
        <v>99.430573806395088</v>
      </c>
      <c r="BW10" s="37">
        <f t="shared" si="23"/>
        <v>101.82094081942337</v>
      </c>
      <c r="BX10" s="38">
        <f t="shared" si="23"/>
        <v>66.666666666666671</v>
      </c>
      <c r="BY10" s="38">
        <f t="shared" si="23"/>
        <v>25</v>
      </c>
      <c r="BZ10" s="37">
        <f t="shared" si="23"/>
        <v>99</v>
      </c>
      <c r="CA10" s="37">
        <f t="shared" si="23"/>
        <v>101.83938986092417</v>
      </c>
      <c r="CB10" s="38">
        <f t="shared" si="23"/>
        <v>50</v>
      </c>
      <c r="CC10" s="37">
        <f t="shared" si="23"/>
        <v>100</v>
      </c>
      <c r="CD10" s="37">
        <f t="shared" si="23"/>
        <v>109.52380952380953</v>
      </c>
    </row>
    <row r="11" spans="1:82" s="18" customFormat="1" x14ac:dyDescent="0.35">
      <c r="A11" s="47"/>
      <c r="B11" s="48"/>
      <c r="C11" s="35" t="s">
        <v>156</v>
      </c>
      <c r="D11" s="37">
        <f>(D9/D13)*100</f>
        <v>105.92592592592594</v>
      </c>
      <c r="E11" s="49"/>
      <c r="F11" s="49"/>
      <c r="G11" s="49"/>
      <c r="H11" s="49"/>
      <c r="I11" s="49"/>
      <c r="J11" s="49"/>
      <c r="K11" s="39">
        <f>(K9/K13)*100</f>
        <v>112.35955056179773</v>
      </c>
      <c r="L11" s="37">
        <f>(L9/L13)*100</f>
        <v>102.33269598470362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37">
        <f>(AQ9/AQ13)*100</f>
        <v>94.220110847189218</v>
      </c>
      <c r="AR11" s="49"/>
      <c r="AS11" s="49"/>
      <c r="AT11" s="49"/>
      <c r="AU11" s="49"/>
      <c r="AV11" s="49"/>
      <c r="AW11" s="38">
        <f>(AW9/AW13)*100</f>
        <v>122.58064516129032</v>
      </c>
      <c r="AX11" s="49"/>
      <c r="AY11" s="49"/>
      <c r="AZ11" s="49"/>
      <c r="BA11" s="49"/>
      <c r="BB11" s="49"/>
      <c r="BC11" s="39" t="s">
        <v>155</v>
      </c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39">
        <f>(BN9/BN13)*100</f>
        <v>96.428571428571416</v>
      </c>
      <c r="BO11" s="49"/>
      <c r="BP11" s="49"/>
      <c r="BQ11" s="37">
        <f>(BQ9/BQ13)*100</f>
        <v>102.75229357798166</v>
      </c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</row>
    <row r="12" spans="1:82" s="18" customFormat="1" ht="12.5" x14ac:dyDescent="0.25">
      <c r="A12" s="47"/>
      <c r="B12" s="48"/>
      <c r="C12" s="42" t="s">
        <v>157</v>
      </c>
      <c r="D12" s="41">
        <v>231</v>
      </c>
      <c r="E12" s="43">
        <v>3.53</v>
      </c>
      <c r="F12" s="43">
        <v>8.4499999999999993</v>
      </c>
      <c r="G12" s="43">
        <v>2.04</v>
      </c>
      <c r="H12" s="43">
        <v>1.1399999999999999</v>
      </c>
      <c r="I12" s="43">
        <v>3.87</v>
      </c>
      <c r="J12" s="43">
        <v>0.44</v>
      </c>
      <c r="K12" s="43"/>
      <c r="L12" s="43"/>
      <c r="M12" s="43">
        <v>0.19</v>
      </c>
      <c r="N12" s="43">
        <v>4</v>
      </c>
      <c r="O12" s="43">
        <v>160</v>
      </c>
      <c r="P12" s="43">
        <v>46</v>
      </c>
      <c r="Q12" s="43">
        <v>2320</v>
      </c>
      <c r="R12" s="43" t="s">
        <v>13</v>
      </c>
      <c r="S12" s="43">
        <v>0.49</v>
      </c>
      <c r="T12" s="43">
        <v>15.39</v>
      </c>
      <c r="U12" s="43">
        <v>23.43</v>
      </c>
      <c r="V12" s="43">
        <v>3.01</v>
      </c>
      <c r="W12" s="43">
        <v>153</v>
      </c>
      <c r="X12" s="43">
        <v>22.08</v>
      </c>
      <c r="Y12" s="43">
        <v>180</v>
      </c>
      <c r="Z12" s="43">
        <v>4.88</v>
      </c>
      <c r="AA12" s="43">
        <v>3.37</v>
      </c>
      <c r="AB12" s="43">
        <v>0.96</v>
      </c>
      <c r="AC12" s="43">
        <v>12</v>
      </c>
      <c r="AD12" s="43">
        <v>5.04</v>
      </c>
      <c r="AE12" s="43">
        <v>1</v>
      </c>
      <c r="AF12" s="43">
        <v>3</v>
      </c>
      <c r="AG12" s="43">
        <v>1.08</v>
      </c>
      <c r="AH12" s="43" t="s">
        <v>15</v>
      </c>
      <c r="AI12" s="43">
        <v>19.03</v>
      </c>
      <c r="AJ12" s="43">
        <v>30</v>
      </c>
      <c r="AK12" s="43">
        <v>0.54</v>
      </c>
      <c r="AL12" s="43">
        <v>200</v>
      </c>
      <c r="AM12" s="43">
        <v>20</v>
      </c>
      <c r="AN12" s="43">
        <v>9</v>
      </c>
      <c r="AO12" s="43">
        <v>20.96</v>
      </c>
      <c r="AP12" s="43">
        <v>227</v>
      </c>
      <c r="AQ12" s="43">
        <v>42</v>
      </c>
      <c r="AR12" s="43">
        <v>5.17</v>
      </c>
      <c r="AS12" s="43">
        <v>82.11</v>
      </c>
      <c r="AT12" s="43"/>
      <c r="AU12" s="43">
        <v>10.43</v>
      </c>
      <c r="AV12" s="43">
        <v>8</v>
      </c>
      <c r="AW12" s="43"/>
      <c r="AX12" s="43">
        <v>4.3099999999999996</v>
      </c>
      <c r="AY12" s="43">
        <v>3</v>
      </c>
      <c r="AZ12" s="43">
        <v>137</v>
      </c>
      <c r="BA12" s="43" t="s">
        <v>17</v>
      </c>
      <c r="BB12" s="43">
        <v>0.76</v>
      </c>
      <c r="BC12" s="43"/>
      <c r="BD12" s="43">
        <v>6.49</v>
      </c>
      <c r="BE12" s="43">
        <v>1.61</v>
      </c>
      <c r="BF12" s="43">
        <v>0.52</v>
      </c>
      <c r="BG12" s="43">
        <v>17.5</v>
      </c>
      <c r="BH12" s="43">
        <v>2344</v>
      </c>
      <c r="BI12" s="43">
        <v>33</v>
      </c>
      <c r="BJ12" s="43">
        <v>37</v>
      </c>
      <c r="BK12" s="43">
        <v>3.6</v>
      </c>
      <c r="BL12" s="43">
        <v>1159</v>
      </c>
      <c r="BM12" s="43">
        <v>136</v>
      </c>
      <c r="BN12" s="41"/>
      <c r="BO12" s="41" t="s">
        <v>158</v>
      </c>
      <c r="BP12" s="41">
        <v>6.58</v>
      </c>
      <c r="BQ12" s="41">
        <v>0.26</v>
      </c>
      <c r="BR12" s="41">
        <v>12.65</v>
      </c>
      <c r="BS12" s="41" t="s">
        <v>20</v>
      </c>
      <c r="BT12" s="41">
        <v>2.93</v>
      </c>
      <c r="BU12" s="41">
        <v>1.28</v>
      </c>
      <c r="BV12" s="41">
        <v>22.83</v>
      </c>
      <c r="BW12" s="41">
        <v>6.59</v>
      </c>
      <c r="BX12" s="41">
        <v>0.03</v>
      </c>
      <c r="BY12" s="41">
        <v>0.08</v>
      </c>
      <c r="BZ12" s="41">
        <v>1</v>
      </c>
      <c r="CA12" s="41">
        <v>44.58</v>
      </c>
      <c r="CB12" s="41">
        <v>0.02</v>
      </c>
      <c r="CC12" s="41">
        <v>0.32</v>
      </c>
      <c r="CD12" s="41">
        <v>0.42</v>
      </c>
    </row>
    <row r="13" spans="1:82" s="18" customFormat="1" ht="12.5" x14ac:dyDescent="0.25">
      <c r="A13" s="47"/>
      <c r="B13" s="48"/>
      <c r="C13" s="42" t="s">
        <v>163</v>
      </c>
      <c r="D13" s="41">
        <v>270</v>
      </c>
      <c r="E13" s="43">
        <v>3.4328571428571428</v>
      </c>
      <c r="F13" s="43">
        <v>8.6317142857142848</v>
      </c>
      <c r="G13" s="43">
        <v>2.0979999999999999</v>
      </c>
      <c r="H13" s="43">
        <v>1.132571428571429</v>
      </c>
      <c r="I13" s="43">
        <v>3.8294285714285716</v>
      </c>
      <c r="J13" s="43">
        <v>0.42199999999999993</v>
      </c>
      <c r="K13" s="44">
        <v>0.17800000000000005</v>
      </c>
      <c r="L13" s="43">
        <v>21.791666666666668</v>
      </c>
      <c r="M13" s="43">
        <v>0.18800000000000006</v>
      </c>
      <c r="N13" s="43">
        <v>3.3529411764705883</v>
      </c>
      <c r="O13" s="43">
        <v>153.54285714285714</v>
      </c>
      <c r="P13" s="43">
        <v>42.068965517241381</v>
      </c>
      <c r="Q13" s="43">
        <v>2326.8285714285716</v>
      </c>
      <c r="R13" s="43" t="s">
        <v>13</v>
      </c>
      <c r="S13" s="43">
        <v>0.41764705882352965</v>
      </c>
      <c r="T13" s="43">
        <v>15.511428571428574</v>
      </c>
      <c r="U13" s="43">
        <v>23.831428571428571</v>
      </c>
      <c r="V13" s="43">
        <v>3.1428571428571432</v>
      </c>
      <c r="W13" s="43">
        <v>157.05714285714285</v>
      </c>
      <c r="X13" s="43">
        <v>23.248571428571431</v>
      </c>
      <c r="Y13" s="43">
        <v>181.28571428571428</v>
      </c>
      <c r="Z13" s="43">
        <v>4.9737142857142862</v>
      </c>
      <c r="AA13" s="43">
        <v>3.2834285714285714</v>
      </c>
      <c r="AB13" s="43">
        <v>1.0480000000000003</v>
      </c>
      <c r="AC13" s="43">
        <v>11.828571428571429</v>
      </c>
      <c r="AD13" s="43">
        <v>5.2048571428571417</v>
      </c>
      <c r="AE13" s="43" t="s">
        <v>12</v>
      </c>
      <c r="AF13" s="43">
        <v>3.0285714285714285</v>
      </c>
      <c r="AG13" s="43">
        <v>1.074857142857143</v>
      </c>
      <c r="AH13" s="43" t="s">
        <v>164</v>
      </c>
      <c r="AI13" s="43">
        <v>19.731428571428573</v>
      </c>
      <c r="AJ13" s="43">
        <v>29.685714285714287</v>
      </c>
      <c r="AK13" s="43">
        <v>0.59342857142857119</v>
      </c>
      <c r="AL13" s="43">
        <v>178</v>
      </c>
      <c r="AM13" s="43">
        <v>17.971428571428572</v>
      </c>
      <c r="AN13" s="43">
        <v>7.7428571428571429</v>
      </c>
      <c r="AO13" s="43">
        <v>21.374285714285715</v>
      </c>
      <c r="AP13" s="43">
        <v>241.77142857142857</v>
      </c>
      <c r="AQ13" s="43">
        <v>36.085714285714289</v>
      </c>
      <c r="AR13" s="43">
        <v>5.3302857142857132</v>
      </c>
      <c r="AS13" s="43">
        <v>80.811428571428564</v>
      </c>
      <c r="AT13" s="43"/>
      <c r="AU13" s="43">
        <v>9.6457142857142859</v>
      </c>
      <c r="AV13" s="43">
        <v>8.257142857142858</v>
      </c>
      <c r="AW13" s="44">
        <v>15.5</v>
      </c>
      <c r="AX13" s="43">
        <v>4.4400000000000004</v>
      </c>
      <c r="AY13" s="43">
        <v>3.06</v>
      </c>
      <c r="AZ13" s="43">
        <v>133.26</v>
      </c>
      <c r="BA13" s="43">
        <v>0.54</v>
      </c>
      <c r="BB13" s="43">
        <v>0.78</v>
      </c>
      <c r="BC13" s="43" t="s">
        <v>12</v>
      </c>
      <c r="BD13" s="43">
        <v>6.36</v>
      </c>
      <c r="BE13" s="43">
        <v>1.6</v>
      </c>
      <c r="BF13" s="43">
        <v>0.54</v>
      </c>
      <c r="BG13" s="43">
        <v>16.760000000000002</v>
      </c>
      <c r="BH13" s="43">
        <v>2336</v>
      </c>
      <c r="BI13" s="43">
        <v>31.49</v>
      </c>
      <c r="BJ13" s="43">
        <v>35.99</v>
      </c>
      <c r="BK13" s="43">
        <v>3.6</v>
      </c>
      <c r="BL13" s="43">
        <v>1159</v>
      </c>
      <c r="BM13" s="43">
        <v>136</v>
      </c>
      <c r="BN13" s="43">
        <v>0.18666666666666668</v>
      </c>
      <c r="BO13" s="41" t="s">
        <v>158</v>
      </c>
      <c r="BP13" s="41">
        <v>6.56</v>
      </c>
      <c r="BQ13" s="44">
        <v>0.27250000000000002</v>
      </c>
      <c r="BR13" s="41">
        <v>12.6</v>
      </c>
      <c r="BS13" s="41">
        <v>0.03</v>
      </c>
      <c r="BT13" s="41">
        <v>2.96</v>
      </c>
      <c r="BU13" s="41">
        <v>1.27</v>
      </c>
      <c r="BV13" s="41">
        <v>23.16</v>
      </c>
      <c r="BW13" s="41">
        <v>6.54</v>
      </c>
      <c r="BX13" s="41">
        <v>0.03</v>
      </c>
      <c r="BY13" s="41">
        <v>0.09</v>
      </c>
      <c r="BZ13" s="41">
        <v>0.99</v>
      </c>
      <c r="CA13" s="41">
        <v>44.44</v>
      </c>
      <c r="CB13" s="41"/>
      <c r="CC13" s="41">
        <v>0.32</v>
      </c>
      <c r="CD13" s="41"/>
    </row>
    <row r="14" spans="1:82" s="32" customFormat="1" ht="12.5" x14ac:dyDescent="0.25">
      <c r="A14" s="50" t="s">
        <v>3</v>
      </c>
      <c r="B14" s="51" t="s">
        <v>165</v>
      </c>
      <c r="C14" s="46" t="s">
        <v>166</v>
      </c>
      <c r="D14" s="31">
        <v>758</v>
      </c>
      <c r="E14" s="31">
        <v>5.0999999999999996</v>
      </c>
      <c r="F14" s="31">
        <v>0.14000000000000001</v>
      </c>
      <c r="G14" s="31">
        <v>1.39</v>
      </c>
      <c r="H14" s="31">
        <v>2.41</v>
      </c>
      <c r="I14" s="31">
        <v>0.28999999999999998</v>
      </c>
      <c r="J14" s="31">
        <v>0.05</v>
      </c>
      <c r="K14" s="31">
        <v>0.3</v>
      </c>
      <c r="L14" s="31">
        <v>38.200000000000003</v>
      </c>
      <c r="M14" s="31">
        <v>0.33</v>
      </c>
      <c r="N14" s="31" t="s">
        <v>12</v>
      </c>
      <c r="O14" s="31">
        <v>174</v>
      </c>
      <c r="P14" s="31">
        <v>93</v>
      </c>
      <c r="Q14" s="31">
        <v>1310</v>
      </c>
      <c r="R14" s="31" t="s">
        <v>13</v>
      </c>
      <c r="S14" s="31" t="s">
        <v>153</v>
      </c>
      <c r="T14" s="31">
        <v>0.3</v>
      </c>
      <c r="U14" s="31">
        <v>95.7</v>
      </c>
      <c r="V14" s="31">
        <v>1.3</v>
      </c>
      <c r="W14" s="31">
        <v>123</v>
      </c>
      <c r="X14" s="31">
        <v>8.9</v>
      </c>
      <c r="Y14" s="31">
        <v>10</v>
      </c>
      <c r="Z14" s="31">
        <v>3.37</v>
      </c>
      <c r="AA14" s="31">
        <v>2.04</v>
      </c>
      <c r="AB14" s="31">
        <v>0.87</v>
      </c>
      <c r="AC14" s="31">
        <v>11.9</v>
      </c>
      <c r="AD14" s="31">
        <v>4.0999999999999996</v>
      </c>
      <c r="AE14" s="31">
        <v>2</v>
      </c>
      <c r="AF14" s="31">
        <v>12</v>
      </c>
      <c r="AG14" s="31">
        <v>0.69</v>
      </c>
      <c r="AH14" s="31" t="s">
        <v>15</v>
      </c>
      <c r="AI14" s="31">
        <v>52</v>
      </c>
      <c r="AJ14" s="31">
        <v>41</v>
      </c>
      <c r="AK14" s="31">
        <v>0.32</v>
      </c>
      <c r="AL14" s="31">
        <v>24</v>
      </c>
      <c r="AM14" s="31">
        <v>13</v>
      </c>
      <c r="AN14" s="31">
        <v>10.7</v>
      </c>
      <c r="AO14" s="31">
        <v>30.2</v>
      </c>
      <c r="AP14" s="31">
        <v>14</v>
      </c>
      <c r="AQ14" s="31">
        <v>9</v>
      </c>
      <c r="AR14" s="31">
        <v>10.199999999999999</v>
      </c>
      <c r="AS14" s="31">
        <v>93.7</v>
      </c>
      <c r="AT14" s="31" t="s">
        <v>16</v>
      </c>
      <c r="AU14" s="31">
        <v>13.4</v>
      </c>
      <c r="AV14" s="31">
        <v>9</v>
      </c>
      <c r="AW14" s="31" t="s">
        <v>13</v>
      </c>
      <c r="AX14" s="31">
        <v>5</v>
      </c>
      <c r="AY14" s="31" t="s">
        <v>12</v>
      </c>
      <c r="AZ14" s="31">
        <v>93.8</v>
      </c>
      <c r="BA14" s="31">
        <v>0.9</v>
      </c>
      <c r="BB14" s="31">
        <v>0.6</v>
      </c>
      <c r="BC14" s="31" t="s">
        <v>17</v>
      </c>
      <c r="BD14" s="31">
        <v>10.6</v>
      </c>
      <c r="BE14" s="31">
        <v>8.5</v>
      </c>
      <c r="BF14" s="31">
        <v>0.34</v>
      </c>
      <c r="BG14" s="31">
        <v>3.61</v>
      </c>
      <c r="BH14" s="31">
        <v>93</v>
      </c>
      <c r="BI14" s="31">
        <v>81</v>
      </c>
      <c r="BJ14" s="31">
        <v>20</v>
      </c>
      <c r="BK14" s="31">
        <v>2.2000000000000002</v>
      </c>
      <c r="BL14" s="31">
        <v>17</v>
      </c>
      <c r="BM14" s="31">
        <v>460</v>
      </c>
      <c r="BN14" s="31">
        <v>0.08</v>
      </c>
      <c r="BO14" s="31">
        <v>0.33900000000000002</v>
      </c>
      <c r="BP14" s="31">
        <v>9.35</v>
      </c>
      <c r="BQ14" s="31">
        <v>0.16</v>
      </c>
      <c r="BR14" s="31">
        <v>0.2</v>
      </c>
      <c r="BS14" s="31">
        <v>0.02</v>
      </c>
      <c r="BT14" s="31">
        <v>1.93</v>
      </c>
      <c r="BU14" s="31">
        <v>2.74</v>
      </c>
      <c r="BV14" s="31">
        <v>3.87</v>
      </c>
      <c r="BW14" s="31">
        <v>0.52</v>
      </c>
      <c r="BX14" s="31" t="s">
        <v>20</v>
      </c>
      <c r="BY14" s="31">
        <v>0.09</v>
      </c>
      <c r="BZ14" s="31">
        <v>0.09</v>
      </c>
      <c r="CA14" s="31">
        <v>79.5</v>
      </c>
      <c r="CB14" s="31" t="s">
        <v>20</v>
      </c>
      <c r="CC14" s="31">
        <v>0.56000000000000005</v>
      </c>
      <c r="CD14" s="31">
        <v>0.02</v>
      </c>
    </row>
    <row r="15" spans="1:82" x14ac:dyDescent="0.35">
      <c r="C15" s="35" t="s">
        <v>154</v>
      </c>
      <c r="D15" s="37">
        <f>(D14/D17)*100</f>
        <v>103.83561643835617</v>
      </c>
      <c r="E15" s="37">
        <f t="shared" ref="E15:BR15" si="24">(E14/E17)*100</f>
        <v>105.80912863070537</v>
      </c>
      <c r="F15" s="40">
        <f t="shared" si="24"/>
        <v>82.352941176470594</v>
      </c>
      <c r="G15" s="37">
        <f t="shared" si="24"/>
        <v>102.20588235294117</v>
      </c>
      <c r="H15" s="37">
        <f t="shared" si="24"/>
        <v>108.07174887892377</v>
      </c>
      <c r="I15" s="37">
        <f t="shared" si="24"/>
        <v>90.062111801242224</v>
      </c>
      <c r="J15" s="38">
        <f t="shared" si="24"/>
        <v>125</v>
      </c>
      <c r="K15" s="37">
        <f t="shared" si="24"/>
        <v>96.774193548387089</v>
      </c>
      <c r="L15" s="38" t="s">
        <v>155</v>
      </c>
      <c r="M15" s="37">
        <f t="shared" si="24"/>
        <v>100</v>
      </c>
      <c r="N15" s="39" t="s">
        <v>155</v>
      </c>
      <c r="O15" s="37">
        <f t="shared" si="24"/>
        <v>96.666666666666671</v>
      </c>
      <c r="P15" s="37">
        <f t="shared" si="24"/>
        <v>99.358974358974365</v>
      </c>
      <c r="Q15" s="37">
        <f t="shared" si="24"/>
        <v>102.9874213836478</v>
      </c>
      <c r="R15" s="39" t="s">
        <v>155</v>
      </c>
      <c r="S15" s="38" t="s">
        <v>155</v>
      </c>
      <c r="T15" s="37">
        <f t="shared" si="24"/>
        <v>88.235294117647044</v>
      </c>
      <c r="U15" s="37">
        <f t="shared" si="24"/>
        <v>105.74585635359117</v>
      </c>
      <c r="V15" s="37">
        <f t="shared" si="24"/>
        <v>95.588235294117638</v>
      </c>
      <c r="W15" s="37">
        <f t="shared" si="24"/>
        <v>102.49999999999999</v>
      </c>
      <c r="X15" s="37">
        <f t="shared" si="24"/>
        <v>99.775784753363226</v>
      </c>
      <c r="Y15" s="38">
        <f t="shared" si="24"/>
        <v>72.992700729927009</v>
      </c>
      <c r="Z15" s="37">
        <f t="shared" si="24"/>
        <v>104.65838509316769</v>
      </c>
      <c r="AA15" s="37">
        <f t="shared" si="24"/>
        <v>98.076923076923066</v>
      </c>
      <c r="AB15" s="37">
        <f t="shared" si="24"/>
        <v>111.53846153846155</v>
      </c>
      <c r="AC15" s="37">
        <f t="shared" si="24"/>
        <v>105.30973451327432</v>
      </c>
      <c r="AD15" s="37">
        <f t="shared" si="24"/>
        <v>105.12820512820514</v>
      </c>
      <c r="AE15" s="37">
        <f t="shared" si="24"/>
        <v>100</v>
      </c>
      <c r="AF15" s="36">
        <f t="shared" si="24"/>
        <v>122.19959266802442</v>
      </c>
      <c r="AG15" s="37">
        <f t="shared" si="24"/>
        <v>103.29341317365268</v>
      </c>
      <c r="AH15" s="39" t="s">
        <v>155</v>
      </c>
      <c r="AI15" s="37">
        <f t="shared" si="24"/>
        <v>100.58027079303675</v>
      </c>
      <c r="AJ15" s="37">
        <f t="shared" si="24"/>
        <v>97.85202863961814</v>
      </c>
      <c r="AK15" s="37">
        <f t="shared" si="24"/>
        <v>101.58730158730158</v>
      </c>
      <c r="AL15" s="37">
        <f t="shared" si="24"/>
        <v>85.714285714285708</v>
      </c>
      <c r="AM15" s="37">
        <f t="shared" si="24"/>
        <v>95.588235294117652</v>
      </c>
      <c r="AN15" s="37">
        <f t="shared" si="24"/>
        <v>109.18367346938773</v>
      </c>
      <c r="AO15" s="37">
        <f t="shared" si="24"/>
        <v>99.016393442622956</v>
      </c>
      <c r="AP15" s="37">
        <f t="shared" si="24"/>
        <v>97.902097902097893</v>
      </c>
      <c r="AQ15" s="37">
        <f t="shared" si="24"/>
        <v>91.836734693877546</v>
      </c>
      <c r="AR15" s="37">
        <f t="shared" si="24"/>
        <v>108.16542948038175</v>
      </c>
      <c r="AS15" s="37">
        <f t="shared" si="24"/>
        <v>99.680851063829792</v>
      </c>
      <c r="AT15" s="39" t="s">
        <v>155</v>
      </c>
      <c r="AU15" s="37">
        <f t="shared" si="24"/>
        <v>95.714285714285722</v>
      </c>
      <c r="AV15" s="37">
        <f t="shared" si="24"/>
        <v>102.38907849829353</v>
      </c>
      <c r="AW15" s="38" t="s">
        <v>155</v>
      </c>
      <c r="AX15" s="37">
        <f t="shared" si="24"/>
        <v>106.38297872340425</v>
      </c>
      <c r="AY15" s="38" t="s">
        <v>155</v>
      </c>
      <c r="AZ15" s="37">
        <f t="shared" si="24"/>
        <v>103.07692307692307</v>
      </c>
      <c r="BA15" s="38">
        <f t="shared" si="24"/>
        <v>134.32835820895522</v>
      </c>
      <c r="BB15" s="37">
        <f t="shared" si="24"/>
        <v>100.1669449081803</v>
      </c>
      <c r="BC15" s="39" t="s">
        <v>155</v>
      </c>
      <c r="BD15" s="37">
        <f t="shared" si="24"/>
        <v>107.07070707070707</v>
      </c>
      <c r="BE15" s="37">
        <f t="shared" si="24"/>
        <v>103.53227771010962</v>
      </c>
      <c r="BF15" s="36">
        <f t="shared" si="24"/>
        <v>115.2542372881356</v>
      </c>
      <c r="BG15" s="37">
        <f t="shared" si="24"/>
        <v>110.7361963190184</v>
      </c>
      <c r="BH15" s="37">
        <f t="shared" si="24"/>
        <v>89.423076923076934</v>
      </c>
      <c r="BI15" s="37">
        <f t="shared" si="24"/>
        <v>110.05434782608697</v>
      </c>
      <c r="BJ15" s="37">
        <f t="shared" si="24"/>
        <v>100.50251256281409</v>
      </c>
      <c r="BK15" s="37">
        <f t="shared" si="24"/>
        <v>107.31707317073173</v>
      </c>
      <c r="BL15" s="38">
        <f t="shared" si="24"/>
        <v>77.272727272727266</v>
      </c>
      <c r="BM15" s="37">
        <f t="shared" si="24"/>
        <v>112.19512195121952</v>
      </c>
      <c r="BN15" s="37">
        <f t="shared" si="24"/>
        <v>88.8888888888889</v>
      </c>
      <c r="BO15" s="37">
        <f t="shared" si="24"/>
        <v>100.59347181008901</v>
      </c>
      <c r="BP15" s="37">
        <f t="shared" si="24"/>
        <v>97.803347280334719</v>
      </c>
      <c r="BQ15" s="36">
        <f t="shared" si="24"/>
        <v>114.28571428571428</v>
      </c>
      <c r="BR15" s="36">
        <f t="shared" si="24"/>
        <v>90.909090909090921</v>
      </c>
      <c r="BS15" s="38">
        <f t="shared" ref="BS15:CD15" si="25">(BS14/BS17)*100</f>
        <v>200</v>
      </c>
      <c r="BT15" s="37">
        <f t="shared" si="25"/>
        <v>100.52083333333333</v>
      </c>
      <c r="BU15" s="37">
        <f t="shared" si="25"/>
        <v>100</v>
      </c>
      <c r="BV15" s="37">
        <f t="shared" si="25"/>
        <v>105.16304347826086</v>
      </c>
      <c r="BW15" s="36">
        <f t="shared" si="25"/>
        <v>92.857142857142847</v>
      </c>
      <c r="BX15" s="38" t="s">
        <v>155</v>
      </c>
      <c r="BY15" s="36">
        <f t="shared" si="25"/>
        <v>128.57142857142856</v>
      </c>
      <c r="BZ15" s="37">
        <f t="shared" si="25"/>
        <v>100</v>
      </c>
      <c r="CA15" s="37">
        <f t="shared" si="25"/>
        <v>99.599097970433476</v>
      </c>
      <c r="CB15" s="38" t="s">
        <v>155</v>
      </c>
      <c r="CC15" s="37">
        <f t="shared" si="25"/>
        <v>100</v>
      </c>
      <c r="CD15" s="37">
        <f t="shared" si="25"/>
        <v>100</v>
      </c>
    </row>
    <row r="16" spans="1:82" x14ac:dyDescent="0.35">
      <c r="C16" s="35" t="s">
        <v>156</v>
      </c>
      <c r="D16" s="49"/>
      <c r="E16" s="49"/>
      <c r="F16" s="37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37">
        <f>(AF14/AF18)*100</f>
        <v>107.19482619240097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37"/>
      <c r="BB16" s="49"/>
      <c r="BC16" s="49"/>
      <c r="BD16" s="49"/>
      <c r="BE16" s="49"/>
      <c r="BF16" s="37">
        <f>(BF14/BF18)*100</f>
        <v>109.55721174923295</v>
      </c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37">
        <f>(BQ14/BQ18)*100</f>
        <v>106.66666666666667</v>
      </c>
      <c r="BR16" s="37">
        <f>(BR14/BR18)*100</f>
        <v>105.26315789473684</v>
      </c>
      <c r="BS16" s="49"/>
      <c r="BT16" s="49"/>
      <c r="BU16" s="49"/>
      <c r="BV16" s="49"/>
      <c r="BW16" s="37">
        <f>(BW14/BW18)*100</f>
        <v>94.545454545454547</v>
      </c>
      <c r="BX16" s="49"/>
      <c r="BY16" s="37">
        <f>(BY14/BY18)*100</f>
        <v>100</v>
      </c>
      <c r="BZ16" s="49"/>
      <c r="CA16" s="49"/>
      <c r="CB16" s="49"/>
      <c r="CC16" s="49"/>
      <c r="CD16" s="49"/>
    </row>
    <row r="17" spans="1:82" x14ac:dyDescent="0.35">
      <c r="C17" s="42" t="s">
        <v>157</v>
      </c>
      <c r="D17" s="41">
        <v>730</v>
      </c>
      <c r="E17" s="43">
        <v>4.82</v>
      </c>
      <c r="F17" s="43">
        <v>0.17</v>
      </c>
      <c r="G17" s="43">
        <v>1.36</v>
      </c>
      <c r="H17" s="43">
        <v>2.23</v>
      </c>
      <c r="I17" s="43">
        <v>0.32200000000000001</v>
      </c>
      <c r="J17" s="43">
        <v>0.04</v>
      </c>
      <c r="K17" s="43">
        <v>0.31</v>
      </c>
      <c r="L17" s="43" t="s">
        <v>167</v>
      </c>
      <c r="M17" s="43">
        <v>0.33</v>
      </c>
      <c r="N17" s="43" t="s">
        <v>12</v>
      </c>
      <c r="O17" s="43">
        <v>180</v>
      </c>
      <c r="P17" s="43">
        <v>93.6</v>
      </c>
      <c r="Q17" s="43">
        <v>1272</v>
      </c>
      <c r="R17" s="43" t="s">
        <v>13</v>
      </c>
      <c r="S17" s="43">
        <v>0.1</v>
      </c>
      <c r="T17" s="43">
        <v>0.34</v>
      </c>
      <c r="U17" s="43">
        <v>90.5</v>
      </c>
      <c r="V17" s="43">
        <v>1.36</v>
      </c>
      <c r="W17" s="43">
        <v>120</v>
      </c>
      <c r="X17" s="43">
        <v>8.92</v>
      </c>
      <c r="Y17" s="43">
        <v>13.7</v>
      </c>
      <c r="Z17" s="43">
        <v>3.22</v>
      </c>
      <c r="AA17" s="43">
        <v>2.08</v>
      </c>
      <c r="AB17" s="43">
        <v>0.78</v>
      </c>
      <c r="AC17" s="43">
        <v>11.3</v>
      </c>
      <c r="AD17" s="43">
        <v>3.9</v>
      </c>
      <c r="AE17" s="43">
        <v>2</v>
      </c>
      <c r="AF17" s="43">
        <v>9.82</v>
      </c>
      <c r="AG17" s="43">
        <v>0.66800000000000004</v>
      </c>
      <c r="AH17" s="43" t="s">
        <v>15</v>
      </c>
      <c r="AI17" s="43">
        <v>51.7</v>
      </c>
      <c r="AJ17" s="43">
        <v>41.9</v>
      </c>
      <c r="AK17" s="43">
        <v>0.315</v>
      </c>
      <c r="AL17" s="43">
        <v>28</v>
      </c>
      <c r="AM17" s="43">
        <v>13.6</v>
      </c>
      <c r="AN17" s="43">
        <v>9.8000000000000007</v>
      </c>
      <c r="AO17" s="43">
        <v>30.5</v>
      </c>
      <c r="AP17" s="43">
        <v>14.3</v>
      </c>
      <c r="AQ17" s="43">
        <v>9.8000000000000007</v>
      </c>
      <c r="AR17" s="43">
        <v>9.43</v>
      </c>
      <c r="AS17" s="43">
        <v>94</v>
      </c>
      <c r="AT17" s="43"/>
      <c r="AU17" s="43">
        <v>14</v>
      </c>
      <c r="AV17" s="43">
        <v>8.7899999999999991</v>
      </c>
      <c r="AW17" s="43">
        <v>1.24</v>
      </c>
      <c r="AX17" s="43">
        <v>4.7</v>
      </c>
      <c r="AY17" s="43">
        <v>2</v>
      </c>
      <c r="AZ17" s="43">
        <v>91</v>
      </c>
      <c r="BA17" s="43">
        <v>0.67</v>
      </c>
      <c r="BB17" s="43">
        <v>0.59899999999999998</v>
      </c>
      <c r="BC17" s="43" t="s">
        <v>17</v>
      </c>
      <c r="BD17" s="43">
        <v>9.9</v>
      </c>
      <c r="BE17" s="43">
        <v>8.2100000000000009</v>
      </c>
      <c r="BF17" s="43">
        <v>0.29499999999999998</v>
      </c>
      <c r="BG17" s="43">
        <v>3.26</v>
      </c>
      <c r="BH17" s="43">
        <v>104</v>
      </c>
      <c r="BI17" s="43">
        <v>73.599999999999994</v>
      </c>
      <c r="BJ17" s="43">
        <v>19.899999999999999</v>
      </c>
      <c r="BK17" s="43">
        <v>2.0499999999999998</v>
      </c>
      <c r="BL17" s="43">
        <v>22</v>
      </c>
      <c r="BM17" s="43">
        <v>410</v>
      </c>
      <c r="BN17" s="41">
        <v>0.09</v>
      </c>
      <c r="BO17" s="41">
        <v>0.33700000000000002</v>
      </c>
      <c r="BP17" s="41">
        <v>9.56</v>
      </c>
      <c r="BQ17" s="41">
        <v>0.14000000000000001</v>
      </c>
      <c r="BR17" s="41">
        <v>0.22</v>
      </c>
      <c r="BS17" s="41">
        <v>0.01</v>
      </c>
      <c r="BT17" s="41">
        <v>1.92</v>
      </c>
      <c r="BU17" s="41">
        <v>2.74</v>
      </c>
      <c r="BV17" s="41">
        <v>3.68</v>
      </c>
      <c r="BW17" s="41">
        <v>0.56000000000000005</v>
      </c>
      <c r="BX17" s="41" t="s">
        <v>20</v>
      </c>
      <c r="BY17" s="41">
        <v>7.0000000000000007E-2</v>
      </c>
      <c r="BZ17" s="41">
        <v>0.09</v>
      </c>
      <c r="CA17" s="41">
        <v>79.819999999999993</v>
      </c>
      <c r="CB17" s="41">
        <v>0.01</v>
      </c>
      <c r="CC17" s="41">
        <v>0.56000000000000005</v>
      </c>
      <c r="CD17" s="41">
        <v>0.02</v>
      </c>
    </row>
    <row r="18" spans="1:82" x14ac:dyDescent="0.35">
      <c r="C18" s="42" t="s">
        <v>168</v>
      </c>
      <c r="D18" s="41">
        <v>730</v>
      </c>
      <c r="E18" s="43">
        <v>4.856495535714286</v>
      </c>
      <c r="F18" s="43">
        <v>0.18836734693877608</v>
      </c>
      <c r="G18" s="43">
        <v>1.3426785714285727</v>
      </c>
      <c r="H18" s="43">
        <v>2.2611383928571374</v>
      </c>
      <c r="I18" s="43">
        <v>0.3108035714285709</v>
      </c>
      <c r="J18" s="43">
        <v>4.1163310961968513E-2</v>
      </c>
      <c r="K18" s="43">
        <v>0.3345833333333334</v>
      </c>
      <c r="L18" s="43" t="s">
        <v>167</v>
      </c>
      <c r="M18" s="43">
        <v>0.3304464285714287</v>
      </c>
      <c r="N18" s="43" t="s">
        <v>12</v>
      </c>
      <c r="O18" s="43">
        <v>171.91460674157304</v>
      </c>
      <c r="P18" s="43">
        <v>93.642857142857139</v>
      </c>
      <c r="Q18" s="43">
        <v>1278.0200892857142</v>
      </c>
      <c r="R18" s="43" t="s">
        <v>13</v>
      </c>
      <c r="S18" s="43">
        <v>0.16850000000000054</v>
      </c>
      <c r="T18" s="43">
        <v>0.32222222222222224</v>
      </c>
      <c r="U18" s="43">
        <v>91.481632653061297</v>
      </c>
      <c r="V18" s="43">
        <v>1.4110859728506773</v>
      </c>
      <c r="W18" s="43">
        <v>122.35044642857143</v>
      </c>
      <c r="X18" s="43">
        <v>8.8337104072398258</v>
      </c>
      <c r="Y18" s="43">
        <v>13.290023201856149</v>
      </c>
      <c r="Z18" s="43">
        <v>3.316712018140588</v>
      </c>
      <c r="AA18" s="43">
        <v>2.0834013605442157</v>
      </c>
      <c r="AB18" s="43">
        <v>0.79074829931972901</v>
      </c>
      <c r="AC18" s="43">
        <v>11.601809954751131</v>
      </c>
      <c r="AD18" s="43">
        <v>3.6621995464852635</v>
      </c>
      <c r="AE18" s="43">
        <v>2.2171945701357467</v>
      </c>
      <c r="AF18" s="43">
        <v>11.194570135746606</v>
      </c>
      <c r="AG18" s="43">
        <v>0.68544217687074815</v>
      </c>
      <c r="AH18" s="43" t="s">
        <v>15</v>
      </c>
      <c r="AI18" s="43">
        <v>52.005842696629244</v>
      </c>
      <c r="AJ18" s="43">
        <v>41.127232142857146</v>
      </c>
      <c r="AK18" s="43">
        <v>0.3289569160997734</v>
      </c>
      <c r="AL18" s="43">
        <v>42.75</v>
      </c>
      <c r="AM18" s="43">
        <v>14.446188340807176</v>
      </c>
      <c r="AN18" s="43">
        <v>10.253393665158372</v>
      </c>
      <c r="AO18" s="43">
        <v>30.885487528344662</v>
      </c>
      <c r="AP18" s="43">
        <v>14.936507936507937</v>
      </c>
      <c r="AQ18" s="43">
        <v>11.542725173210162</v>
      </c>
      <c r="AR18" s="43">
        <v>9.7299092970521492</v>
      </c>
      <c r="AS18" s="43">
        <v>93.062669683257894</v>
      </c>
      <c r="AT18" s="43"/>
      <c r="AU18" s="43">
        <v>13.742890995260669</v>
      </c>
      <c r="AV18" s="43">
        <v>8.9685393258426966</v>
      </c>
      <c r="AW18" s="43"/>
      <c r="AX18" s="43">
        <v>4.8015873015873014</v>
      </c>
      <c r="AY18" s="43">
        <v>2.4842615012106539</v>
      </c>
      <c r="AZ18" s="43">
        <v>92.905357142857184</v>
      </c>
      <c r="BA18" s="43">
        <v>0.7347826086956516</v>
      </c>
      <c r="BB18" s="43">
        <v>0.57312925170068152</v>
      </c>
      <c r="BC18" s="43" t="s">
        <v>12</v>
      </c>
      <c r="BD18" s="43">
        <v>10.621995464852608</v>
      </c>
      <c r="BE18" s="43">
        <v>8.4438914027149305</v>
      </c>
      <c r="BF18" s="43">
        <v>0.31034013605442134</v>
      </c>
      <c r="BG18" s="43">
        <v>3.5071201814058952</v>
      </c>
      <c r="BH18" s="43">
        <v>100.60491071428571</v>
      </c>
      <c r="BI18" s="43">
        <v>77.495515695067269</v>
      </c>
      <c r="BJ18" s="43">
        <v>20.204269662921352</v>
      </c>
      <c r="BK18" s="43">
        <v>2.1136054421768788</v>
      </c>
      <c r="BL18" s="43">
        <v>21.004608294930875</v>
      </c>
      <c r="BM18" s="43">
        <v>418.28959276018099</v>
      </c>
      <c r="BN18" s="41">
        <v>8.9236470588235292E-2</v>
      </c>
      <c r="BO18" s="41">
        <v>0.33</v>
      </c>
      <c r="BP18" s="41">
        <v>9.4</v>
      </c>
      <c r="BQ18" s="45">
        <v>0.15</v>
      </c>
      <c r="BR18" s="41">
        <v>0.19</v>
      </c>
      <c r="BS18" s="41">
        <v>0.02</v>
      </c>
      <c r="BT18" s="41">
        <v>1.9</v>
      </c>
      <c r="BU18" s="41">
        <v>2.72</v>
      </c>
      <c r="BV18" s="41">
        <v>4.1399999999999997</v>
      </c>
      <c r="BW18" s="41">
        <v>0.55000000000000004</v>
      </c>
      <c r="BX18" s="41" t="s">
        <v>20</v>
      </c>
      <c r="BY18" s="41">
        <v>0.09</v>
      </c>
      <c r="BZ18" s="41">
        <v>0.1</v>
      </c>
      <c r="CA18" s="41">
        <v>79.75</v>
      </c>
      <c r="CB18" s="41"/>
      <c r="CC18" s="41">
        <v>0.56000000000000005</v>
      </c>
      <c r="CD18" s="41"/>
    </row>
    <row r="20" spans="1:82" x14ac:dyDescent="0.35">
      <c r="A20" s="52" t="s">
        <v>169</v>
      </c>
    </row>
    <row r="21" spans="1:82" x14ac:dyDescent="0.35">
      <c r="A21" s="53" t="s">
        <v>170</v>
      </c>
    </row>
    <row r="22" spans="1:82" x14ac:dyDescent="0.35">
      <c r="A22" s="54" t="s">
        <v>171</v>
      </c>
    </row>
    <row r="23" spans="1:82" x14ac:dyDescent="0.35">
      <c r="A23" s="55" t="s">
        <v>172</v>
      </c>
    </row>
    <row r="24" spans="1:82" x14ac:dyDescent="0.35">
      <c r="A24" s="56" t="s">
        <v>173</v>
      </c>
    </row>
    <row r="25" spans="1:82" x14ac:dyDescent="0.35">
      <c r="A25" s="57" t="s">
        <v>174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7" spans="1:82" x14ac:dyDescent="0.35">
      <c r="C27" s="58" t="s">
        <v>175</v>
      </c>
      <c r="D27" s="59"/>
    </row>
    <row r="28" spans="1:82" x14ac:dyDescent="0.35">
      <c r="C28" s="60" t="s">
        <v>176</v>
      </c>
      <c r="D28" t="s">
        <v>177</v>
      </c>
    </row>
    <row r="29" spans="1:82" x14ac:dyDescent="0.35">
      <c r="C29" s="60" t="s">
        <v>178</v>
      </c>
      <c r="D29" t="s">
        <v>179</v>
      </c>
    </row>
  </sheetData>
  <conditionalFormatting sqref="D15:E15 G15:I15 K15 M15 O15:Q15 T15:X15 Z15:AE15 AG15 AI15:AS15 AU15:AV15 AX15 AZ15 BD15:BE15 BB15 BG15:BK15 BM15:BP15 BT15:BV15 BZ15:CA15 CC15:CD15">
    <cfRule type="cellIs" dxfId="33" priority="33" operator="lessThanOrEqual">
      <formula>85</formula>
    </cfRule>
    <cfRule type="cellIs" dxfId="32" priority="34" operator="greaterThanOrEqual">
      <formula>115</formula>
    </cfRule>
  </conditionalFormatting>
  <conditionalFormatting sqref="E10:J10 D11 M10 O10:Q10 T10:AG10 AI10:AP10 AU10:AV10 AR10:AS10 BB10 BD10:BM10 AZ10 AX10 BP10 BT10:BW10 BR10 BZ10:CA10 CC10:CD10">
    <cfRule type="cellIs" dxfId="31" priority="31" operator="lessThanOrEqual">
      <formula>85</formula>
    </cfRule>
    <cfRule type="cellIs" dxfId="30" priority="32" operator="greaterThanOrEqual">
      <formula>115</formula>
    </cfRule>
  </conditionalFormatting>
  <conditionalFormatting sqref="E5:J5 L5:M5 Q5:S5 X5 Z5:AC5 U5:V5 AF5:AG5 AI5:AO5 AQ5:AS5 AX5:AZ5 BD5 BB5 BG5 BJ5:BM5 BP5 BR5 BT5:BU5 BW5:CC5">
    <cfRule type="cellIs" dxfId="29" priority="29" operator="lessThanOrEqual">
      <formula>85</formula>
    </cfRule>
    <cfRule type="cellIs" dxfId="28" priority="30" operator="greaterThanOrEqual">
      <formula>115</formula>
    </cfRule>
  </conditionalFormatting>
  <conditionalFormatting sqref="BY16">
    <cfRule type="cellIs" dxfId="27" priority="1" operator="lessThanOrEqual">
      <formula>85</formula>
    </cfRule>
    <cfRule type="cellIs" dxfId="26" priority="2" operator="greaterThanOrEqual">
      <formula>115</formula>
    </cfRule>
  </conditionalFormatting>
  <conditionalFormatting sqref="L11">
    <cfRule type="cellIs" dxfId="25" priority="27" operator="lessThanOrEqual">
      <formula>85</formula>
    </cfRule>
    <cfRule type="cellIs" dxfId="24" priority="28" operator="greaterThanOrEqual">
      <formula>115</formula>
    </cfRule>
  </conditionalFormatting>
  <conditionalFormatting sqref="AD6">
    <cfRule type="cellIs" dxfId="23" priority="25" operator="lessThanOrEqual">
      <formula>85</formula>
    </cfRule>
    <cfRule type="cellIs" dxfId="22" priority="26" operator="greaterThanOrEqual">
      <formula>115</formula>
    </cfRule>
  </conditionalFormatting>
  <conditionalFormatting sqref="AF16">
    <cfRule type="cellIs" dxfId="21" priority="23" operator="lessThanOrEqual">
      <formula>85</formula>
    </cfRule>
    <cfRule type="cellIs" dxfId="20" priority="24" operator="greaterThanOrEqual">
      <formula>115</formula>
    </cfRule>
  </conditionalFormatting>
  <conditionalFormatting sqref="AQ11">
    <cfRule type="cellIs" dxfId="19" priority="21" operator="lessThanOrEqual">
      <formula>85</formula>
    </cfRule>
    <cfRule type="cellIs" dxfId="18" priority="22" operator="greaterThanOrEqual">
      <formula>115</formula>
    </cfRule>
  </conditionalFormatting>
  <conditionalFormatting sqref="AU6">
    <cfRule type="cellIs" dxfId="17" priority="19" operator="lessThanOrEqual">
      <formula>85</formula>
    </cfRule>
    <cfRule type="cellIs" dxfId="16" priority="20" operator="greaterThanOrEqual">
      <formula>115</formula>
    </cfRule>
  </conditionalFormatting>
  <conditionalFormatting sqref="BA6">
    <cfRule type="cellIs" dxfId="15" priority="17" operator="lessThanOrEqual">
      <formula>85</formula>
    </cfRule>
    <cfRule type="cellIs" dxfId="14" priority="18" operator="greaterThanOrEqual">
      <formula>115</formula>
    </cfRule>
  </conditionalFormatting>
  <conditionalFormatting sqref="BF16">
    <cfRule type="cellIs" dxfId="13" priority="15" operator="lessThanOrEqual">
      <formula>85</formula>
    </cfRule>
    <cfRule type="cellIs" dxfId="12" priority="16" operator="greaterThanOrEqual">
      <formula>115</formula>
    </cfRule>
  </conditionalFormatting>
  <conditionalFormatting sqref="BF6">
    <cfRule type="cellIs" dxfId="11" priority="13" operator="lessThanOrEqual">
      <formula>85</formula>
    </cfRule>
    <cfRule type="cellIs" dxfId="10" priority="14" operator="greaterThanOrEqual">
      <formula>115</formula>
    </cfRule>
  </conditionalFormatting>
  <conditionalFormatting sqref="BQ16">
    <cfRule type="cellIs" dxfId="9" priority="11" operator="lessThanOrEqual">
      <formula>85</formula>
    </cfRule>
    <cfRule type="cellIs" dxfId="8" priority="12" operator="greaterThanOrEqual">
      <formula>115</formula>
    </cfRule>
  </conditionalFormatting>
  <conditionalFormatting sqref="BQ11">
    <cfRule type="cellIs" dxfId="7" priority="9" operator="lessThanOrEqual">
      <formula>85</formula>
    </cfRule>
    <cfRule type="cellIs" dxfId="6" priority="10" operator="greaterThanOrEqual">
      <formula>115</formula>
    </cfRule>
  </conditionalFormatting>
  <conditionalFormatting sqref="BV6">
    <cfRule type="cellIs" dxfId="5" priority="7" operator="lessThanOrEqual">
      <formula>85</formula>
    </cfRule>
    <cfRule type="cellIs" dxfId="4" priority="8" operator="greaterThanOrEqual">
      <formula>115</formula>
    </cfRule>
  </conditionalFormatting>
  <conditionalFormatting sqref="BR16">
    <cfRule type="cellIs" dxfId="3" priority="5" operator="lessThanOrEqual">
      <formula>85</formula>
    </cfRule>
    <cfRule type="cellIs" dxfId="2" priority="6" operator="greaterThanOrEqual">
      <formula>115</formula>
    </cfRule>
  </conditionalFormatting>
  <conditionalFormatting sqref="BW16">
    <cfRule type="cellIs" dxfId="1" priority="3" operator="lessThanOrEqual">
      <formula>85</formula>
    </cfRule>
    <cfRule type="cellIs" dxfId="0" priority="4" operator="greaterThanOrEqual">
      <formula>115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sqref="A1:XFD1048576"/>
    </sheetView>
  </sheetViews>
  <sheetFormatPr defaultRowHeight="14.5" x14ac:dyDescent="0.35"/>
  <cols>
    <col min="1" max="1" width="16.7265625" customWidth="1"/>
    <col min="2" max="3" width="23.7265625" customWidth="1"/>
    <col min="4" max="4" width="16.7265625" customWidth="1"/>
  </cols>
  <sheetData>
    <row r="1" spans="1:4" ht="18.5" x14ac:dyDescent="0.35">
      <c r="A1" s="61" t="s">
        <v>180</v>
      </c>
      <c r="B1" s="62"/>
      <c r="C1" s="62"/>
      <c r="D1" s="63"/>
    </row>
    <row r="2" spans="1:4" ht="15.5" x14ac:dyDescent="0.35">
      <c r="A2" s="64" t="s">
        <v>181</v>
      </c>
      <c r="B2" s="64" t="s">
        <v>182</v>
      </c>
      <c r="C2" s="64" t="s">
        <v>183</v>
      </c>
      <c r="D2" s="64" t="s">
        <v>184</v>
      </c>
    </row>
    <row r="3" spans="1:4" ht="15.5" x14ac:dyDescent="0.35">
      <c r="A3" s="65" t="s">
        <v>73</v>
      </c>
      <c r="B3" s="65">
        <v>1</v>
      </c>
      <c r="C3" s="65" t="s">
        <v>138</v>
      </c>
      <c r="D3" s="65" t="s">
        <v>185</v>
      </c>
    </row>
    <row r="4" spans="1:4" ht="15.5" x14ac:dyDescent="0.35">
      <c r="A4" s="66" t="s">
        <v>128</v>
      </c>
      <c r="B4" s="66">
        <v>0.01</v>
      </c>
      <c r="C4" s="66" t="s">
        <v>137</v>
      </c>
      <c r="D4" s="66" t="s">
        <v>186</v>
      </c>
    </row>
    <row r="5" spans="1:4" ht="15.5" x14ac:dyDescent="0.35">
      <c r="A5" s="66" t="s">
        <v>74</v>
      </c>
      <c r="B5" s="66">
        <v>5</v>
      </c>
      <c r="C5" s="66" t="s">
        <v>138</v>
      </c>
      <c r="D5" s="66" t="s">
        <v>185</v>
      </c>
    </row>
    <row r="6" spans="1:4" ht="15.5" x14ac:dyDescent="0.35">
      <c r="A6" s="66" t="s">
        <v>75</v>
      </c>
      <c r="B6" s="66">
        <v>10</v>
      </c>
      <c r="C6" s="66" t="s">
        <v>138</v>
      </c>
      <c r="D6" s="66" t="s">
        <v>185</v>
      </c>
    </row>
    <row r="7" spans="1:4" ht="15.5" x14ac:dyDescent="0.35">
      <c r="A7" s="66" t="s">
        <v>76</v>
      </c>
      <c r="B7" s="66">
        <v>0.5</v>
      </c>
      <c r="C7" s="66" t="s">
        <v>138</v>
      </c>
      <c r="D7" s="66" t="s">
        <v>186</v>
      </c>
    </row>
    <row r="8" spans="1:4" ht="15.5" x14ac:dyDescent="0.35">
      <c r="A8" s="66" t="s">
        <v>77</v>
      </c>
      <c r="B8" s="66">
        <v>5</v>
      </c>
      <c r="C8" s="66" t="s">
        <v>138</v>
      </c>
      <c r="D8" s="66" t="s">
        <v>186</v>
      </c>
    </row>
    <row r="9" spans="1:4" ht="15.5" x14ac:dyDescent="0.35">
      <c r="A9" s="66" t="s">
        <v>78</v>
      </c>
      <c r="B9" s="66">
        <v>0.1</v>
      </c>
      <c r="C9" s="66" t="s">
        <v>138</v>
      </c>
      <c r="D9" s="66" t="s">
        <v>185</v>
      </c>
    </row>
    <row r="10" spans="1:4" ht="15.5" x14ac:dyDescent="0.35">
      <c r="A10" s="66" t="s">
        <v>129</v>
      </c>
      <c r="B10" s="66">
        <v>0.01</v>
      </c>
      <c r="C10" s="66" t="s">
        <v>137</v>
      </c>
      <c r="D10" s="66" t="s">
        <v>186</v>
      </c>
    </row>
    <row r="11" spans="1:4" ht="15.5" x14ac:dyDescent="0.35">
      <c r="A11" s="66" t="s">
        <v>80</v>
      </c>
      <c r="B11" s="66">
        <v>0.2</v>
      </c>
      <c r="C11" s="66" t="s">
        <v>138</v>
      </c>
      <c r="D11" s="66" t="s">
        <v>185</v>
      </c>
    </row>
    <row r="12" spans="1:4" ht="15.5" x14ac:dyDescent="0.35">
      <c r="A12" s="66" t="s">
        <v>113</v>
      </c>
      <c r="B12" s="66">
        <v>0.1</v>
      </c>
      <c r="C12" s="66" t="s">
        <v>138</v>
      </c>
      <c r="D12" s="66" t="s">
        <v>185</v>
      </c>
    </row>
    <row r="13" spans="1:4" ht="15.5" x14ac:dyDescent="0.35">
      <c r="A13" s="66" t="s">
        <v>81</v>
      </c>
      <c r="B13" s="66">
        <v>0.5</v>
      </c>
      <c r="C13" s="66" t="s">
        <v>138</v>
      </c>
      <c r="D13" s="66" t="s">
        <v>185</v>
      </c>
    </row>
    <row r="14" spans="1:4" ht="15.5" x14ac:dyDescent="0.35">
      <c r="A14" s="66" t="s">
        <v>82</v>
      </c>
      <c r="B14" s="66">
        <v>10</v>
      </c>
      <c r="C14" s="66" t="s">
        <v>138</v>
      </c>
      <c r="D14" s="66" t="s">
        <v>186</v>
      </c>
    </row>
    <row r="15" spans="1:4" ht="15.5" x14ac:dyDescent="0.35">
      <c r="A15" s="66" t="s">
        <v>83</v>
      </c>
      <c r="B15" s="66">
        <v>0.1</v>
      </c>
      <c r="C15" s="66" t="s">
        <v>138</v>
      </c>
      <c r="D15" s="66" t="s">
        <v>185</v>
      </c>
    </row>
    <row r="16" spans="1:4" ht="15.5" x14ac:dyDescent="0.35">
      <c r="A16" s="66" t="s">
        <v>84</v>
      </c>
      <c r="B16" s="66">
        <v>5</v>
      </c>
      <c r="C16" s="66" t="s">
        <v>138</v>
      </c>
      <c r="D16" s="66" t="s">
        <v>186</v>
      </c>
    </row>
    <row r="17" spans="1:4" ht="15.5" x14ac:dyDescent="0.35">
      <c r="A17" s="66" t="s">
        <v>120</v>
      </c>
      <c r="B17" s="66">
        <v>0.05</v>
      </c>
      <c r="C17" s="66" t="s">
        <v>138</v>
      </c>
      <c r="D17" s="66" t="s">
        <v>185</v>
      </c>
    </row>
    <row r="18" spans="1:4" ht="15.5" x14ac:dyDescent="0.35">
      <c r="A18" s="66" t="s">
        <v>122</v>
      </c>
      <c r="B18" s="66">
        <v>0.05</v>
      </c>
      <c r="C18" s="66" t="s">
        <v>138</v>
      </c>
      <c r="D18" s="66" t="s">
        <v>185</v>
      </c>
    </row>
    <row r="19" spans="1:4" ht="15.5" x14ac:dyDescent="0.35">
      <c r="A19" s="66" t="s">
        <v>117</v>
      </c>
      <c r="B19" s="66">
        <v>0.05</v>
      </c>
      <c r="C19" s="66" t="s">
        <v>138</v>
      </c>
      <c r="D19" s="66" t="s">
        <v>185</v>
      </c>
    </row>
    <row r="20" spans="1:4" ht="15.5" x14ac:dyDescent="0.35">
      <c r="A20" s="66" t="s">
        <v>146</v>
      </c>
      <c r="B20" s="66">
        <v>0.01</v>
      </c>
      <c r="C20" s="66" t="s">
        <v>137</v>
      </c>
      <c r="D20" s="66" t="s">
        <v>186</v>
      </c>
    </row>
    <row r="21" spans="1:4" ht="15.5" x14ac:dyDescent="0.35">
      <c r="A21" s="66" t="s">
        <v>85</v>
      </c>
      <c r="B21" s="66">
        <v>0.01</v>
      </c>
      <c r="C21" s="66" t="s">
        <v>138</v>
      </c>
      <c r="D21" s="66" t="s">
        <v>185</v>
      </c>
    </row>
    <row r="22" spans="1:4" ht="15.5" x14ac:dyDescent="0.35">
      <c r="A22" s="66" t="s">
        <v>118</v>
      </c>
      <c r="B22" s="66">
        <v>0.05</v>
      </c>
      <c r="C22" s="66" t="s">
        <v>138</v>
      </c>
      <c r="D22" s="66" t="s">
        <v>185</v>
      </c>
    </row>
    <row r="23" spans="1:4" ht="15.5" x14ac:dyDescent="0.35">
      <c r="A23" s="66" t="s">
        <v>86</v>
      </c>
      <c r="B23" s="66">
        <v>1</v>
      </c>
      <c r="C23" s="66" t="s">
        <v>138</v>
      </c>
      <c r="D23" s="66" t="s">
        <v>185</v>
      </c>
    </row>
    <row r="24" spans="1:4" ht="15.5" x14ac:dyDescent="0.35">
      <c r="A24" s="66" t="s">
        <v>87</v>
      </c>
      <c r="B24" s="66">
        <v>1</v>
      </c>
      <c r="C24" s="66" t="s">
        <v>138</v>
      </c>
      <c r="D24" s="66" t="s">
        <v>185</v>
      </c>
    </row>
    <row r="25" spans="1:4" ht="15.5" x14ac:dyDescent="0.35">
      <c r="A25" s="66" t="s">
        <v>121</v>
      </c>
      <c r="B25" s="66">
        <v>0.05</v>
      </c>
      <c r="C25" s="66" t="s">
        <v>138</v>
      </c>
      <c r="D25" s="66" t="s">
        <v>185</v>
      </c>
    </row>
    <row r="26" spans="1:4" ht="15.5" x14ac:dyDescent="0.35">
      <c r="A26" s="66" t="s">
        <v>89</v>
      </c>
      <c r="B26" s="66">
        <v>0.2</v>
      </c>
      <c r="C26" s="66" t="s">
        <v>138</v>
      </c>
      <c r="D26" s="66" t="s">
        <v>185</v>
      </c>
    </row>
    <row r="27" spans="1:4" ht="15.5" x14ac:dyDescent="0.35">
      <c r="A27" s="66" t="s">
        <v>131</v>
      </c>
      <c r="B27" s="66">
        <v>0.01</v>
      </c>
      <c r="C27" s="66" t="s">
        <v>137</v>
      </c>
      <c r="D27" s="66" t="s">
        <v>186</v>
      </c>
    </row>
    <row r="28" spans="1:4" ht="15.5" x14ac:dyDescent="0.35">
      <c r="A28" s="66" t="s">
        <v>112</v>
      </c>
      <c r="B28" s="66">
        <v>0.1</v>
      </c>
      <c r="C28" s="66" t="s">
        <v>138</v>
      </c>
      <c r="D28" s="66" t="s">
        <v>185</v>
      </c>
    </row>
    <row r="29" spans="1:4" ht="15.5" x14ac:dyDescent="0.35">
      <c r="A29" s="66" t="s">
        <v>90</v>
      </c>
      <c r="B29" s="66">
        <v>10</v>
      </c>
      <c r="C29" s="66" t="s">
        <v>138</v>
      </c>
      <c r="D29" s="66" t="s">
        <v>186</v>
      </c>
    </row>
    <row r="30" spans="1:4" ht="15.5" x14ac:dyDescent="0.35">
      <c r="A30" s="66" t="s">
        <v>125</v>
      </c>
      <c r="B30" s="66">
        <v>0.05</v>
      </c>
      <c r="C30" s="66" t="s">
        <v>138</v>
      </c>
      <c r="D30" s="66" t="s">
        <v>185</v>
      </c>
    </row>
    <row r="31" spans="1:4" ht="15.5" x14ac:dyDescent="0.35">
      <c r="A31" s="66" t="s">
        <v>132</v>
      </c>
      <c r="B31" s="66">
        <v>0.01</v>
      </c>
      <c r="C31" s="66" t="s">
        <v>137</v>
      </c>
      <c r="D31" s="66" t="s">
        <v>186</v>
      </c>
    </row>
    <row r="32" spans="1:4" ht="15.5" x14ac:dyDescent="0.35">
      <c r="A32" s="66" t="s">
        <v>136</v>
      </c>
      <c r="B32" s="66">
        <v>10</v>
      </c>
      <c r="C32" s="66" t="s">
        <v>138</v>
      </c>
      <c r="D32" s="66" t="s">
        <v>186</v>
      </c>
    </row>
    <row r="33" spans="1:4" ht="15.5" x14ac:dyDescent="0.35">
      <c r="A33" s="66" t="s">
        <v>91</v>
      </c>
      <c r="B33" s="66">
        <v>2</v>
      </c>
      <c r="C33" s="66" t="s">
        <v>138</v>
      </c>
      <c r="D33" s="66" t="s">
        <v>185</v>
      </c>
    </row>
    <row r="34" spans="1:4" ht="15.5" x14ac:dyDescent="0.35">
      <c r="A34" s="66" t="s">
        <v>92</v>
      </c>
      <c r="B34" s="66">
        <v>0.1</v>
      </c>
      <c r="C34" s="66" t="s">
        <v>138</v>
      </c>
      <c r="D34" s="66" t="s">
        <v>185</v>
      </c>
    </row>
    <row r="35" spans="1:4" ht="15.5" x14ac:dyDescent="0.35">
      <c r="A35" s="66" t="s">
        <v>115</v>
      </c>
      <c r="B35" s="66">
        <v>0.1</v>
      </c>
      <c r="C35" s="66" t="s">
        <v>138</v>
      </c>
      <c r="D35" s="66" t="s">
        <v>185</v>
      </c>
    </row>
    <row r="36" spans="1:4" ht="15.5" x14ac:dyDescent="0.35">
      <c r="A36" s="66" t="s">
        <v>93</v>
      </c>
      <c r="B36" s="66">
        <v>5</v>
      </c>
      <c r="C36" s="66" t="s">
        <v>138</v>
      </c>
      <c r="D36" s="66" t="s">
        <v>186</v>
      </c>
    </row>
    <row r="37" spans="1:4" ht="15.5" x14ac:dyDescent="0.35">
      <c r="A37" s="66" t="s">
        <v>133</v>
      </c>
      <c r="B37" s="66">
        <v>0.01</v>
      </c>
      <c r="C37" s="66" t="s">
        <v>137</v>
      </c>
      <c r="D37" s="66" t="s">
        <v>186</v>
      </c>
    </row>
    <row r="38" spans="1:4" ht="15.5" x14ac:dyDescent="0.35">
      <c r="A38" s="66" t="s">
        <v>94</v>
      </c>
      <c r="B38" s="66">
        <v>5</v>
      </c>
      <c r="C38" s="66" t="s">
        <v>138</v>
      </c>
      <c r="D38" s="66" t="s">
        <v>185</v>
      </c>
    </row>
    <row r="39" spans="1:4" ht="15.5" x14ac:dyDescent="0.35">
      <c r="A39" s="66" t="s">
        <v>114</v>
      </c>
      <c r="B39" s="66">
        <v>0.05</v>
      </c>
      <c r="C39" s="66" t="s">
        <v>138</v>
      </c>
      <c r="D39" s="66" t="s">
        <v>185</v>
      </c>
    </row>
    <row r="40" spans="1:4" ht="15.5" x14ac:dyDescent="0.35">
      <c r="A40" s="66" t="s">
        <v>95</v>
      </c>
      <c r="B40" s="66">
        <v>0.2</v>
      </c>
      <c r="C40" s="66" t="s">
        <v>138</v>
      </c>
      <c r="D40" s="66" t="s">
        <v>185</v>
      </c>
    </row>
    <row r="41" spans="1:4" ht="15.5" x14ac:dyDescent="0.35">
      <c r="A41" s="66" t="s">
        <v>96</v>
      </c>
      <c r="B41" s="66">
        <v>0.02</v>
      </c>
      <c r="C41" s="66" t="s">
        <v>138</v>
      </c>
      <c r="D41" s="66" t="s">
        <v>185</v>
      </c>
    </row>
    <row r="42" spans="1:4" ht="15.5" x14ac:dyDescent="0.35">
      <c r="A42" s="66" t="s">
        <v>63</v>
      </c>
      <c r="B42" s="66">
        <v>0.1</v>
      </c>
      <c r="C42" s="66" t="s">
        <v>137</v>
      </c>
      <c r="D42" s="66" t="s">
        <v>186</v>
      </c>
    </row>
    <row r="43" spans="1:4" ht="15.5" x14ac:dyDescent="0.35">
      <c r="A43" s="66" t="s">
        <v>97</v>
      </c>
      <c r="B43" s="66">
        <v>0.1</v>
      </c>
      <c r="C43" s="66" t="s">
        <v>138</v>
      </c>
      <c r="D43" s="66" t="s">
        <v>185</v>
      </c>
    </row>
    <row r="44" spans="1:4" ht="15.5" x14ac:dyDescent="0.35">
      <c r="A44" s="66" t="s">
        <v>98</v>
      </c>
      <c r="B44" s="66">
        <v>5</v>
      </c>
      <c r="C44" s="66" t="s">
        <v>138</v>
      </c>
      <c r="D44" s="66" t="s">
        <v>186</v>
      </c>
    </row>
    <row r="45" spans="1:4" ht="15.5" x14ac:dyDescent="0.35">
      <c r="A45" s="66" t="s">
        <v>99</v>
      </c>
      <c r="B45" s="66">
        <v>5</v>
      </c>
      <c r="C45" s="66" t="s">
        <v>138</v>
      </c>
      <c r="D45" s="66" t="s">
        <v>185</v>
      </c>
    </row>
    <row r="46" spans="1:4" ht="15.5" x14ac:dyDescent="0.35">
      <c r="A46" s="66" t="s">
        <v>134</v>
      </c>
      <c r="B46" s="66">
        <v>0.01</v>
      </c>
      <c r="C46" s="66" t="s">
        <v>137</v>
      </c>
      <c r="D46" s="66" t="s">
        <v>186</v>
      </c>
    </row>
    <row r="47" spans="1:4" ht="15.5" x14ac:dyDescent="0.35">
      <c r="A47" s="66" t="s">
        <v>116</v>
      </c>
      <c r="B47" s="66">
        <v>0.1</v>
      </c>
      <c r="C47" s="66" t="s">
        <v>138</v>
      </c>
      <c r="D47" s="66" t="s">
        <v>185</v>
      </c>
    </row>
    <row r="48" spans="1:4" ht="15.5" x14ac:dyDescent="0.35">
      <c r="A48" s="66" t="s">
        <v>100</v>
      </c>
      <c r="B48" s="66">
        <v>1</v>
      </c>
      <c r="C48" s="66" t="s">
        <v>138</v>
      </c>
      <c r="D48" s="66" t="s">
        <v>185</v>
      </c>
    </row>
    <row r="49" spans="1:4" ht="15.5" x14ac:dyDescent="0.35">
      <c r="A49" s="66" t="s">
        <v>101</v>
      </c>
      <c r="B49" s="66">
        <v>0.1</v>
      </c>
      <c r="C49" s="66" t="s">
        <v>138</v>
      </c>
      <c r="D49" s="66" t="s">
        <v>186</v>
      </c>
    </row>
    <row r="50" spans="1:4" ht="15.5" x14ac:dyDescent="0.35">
      <c r="A50" s="66" t="s">
        <v>102</v>
      </c>
      <c r="B50" s="66">
        <v>0.5</v>
      </c>
      <c r="C50" s="66" t="s">
        <v>138</v>
      </c>
      <c r="D50" s="66" t="s">
        <v>185</v>
      </c>
    </row>
    <row r="51" spans="1:4" ht="15.5" x14ac:dyDescent="0.35">
      <c r="A51" s="66" t="s">
        <v>119</v>
      </c>
      <c r="B51" s="66">
        <v>0.05</v>
      </c>
      <c r="C51" s="66" t="s">
        <v>138</v>
      </c>
      <c r="D51" s="66" t="s">
        <v>185</v>
      </c>
    </row>
    <row r="52" spans="1:4" ht="15.5" x14ac:dyDescent="0.35">
      <c r="A52" s="66" t="s">
        <v>103</v>
      </c>
      <c r="B52" s="66">
        <v>0.5</v>
      </c>
      <c r="C52" s="66" t="s">
        <v>138</v>
      </c>
      <c r="D52" s="66" t="s">
        <v>185</v>
      </c>
    </row>
    <row r="53" spans="1:4" ht="15.5" x14ac:dyDescent="0.35">
      <c r="A53" s="66" t="s">
        <v>104</v>
      </c>
      <c r="B53" s="66">
        <v>0.1</v>
      </c>
      <c r="C53" s="66" t="s">
        <v>138</v>
      </c>
      <c r="D53" s="66" t="s">
        <v>185</v>
      </c>
    </row>
    <row r="54" spans="1:4" ht="15.5" x14ac:dyDescent="0.35">
      <c r="A54" s="66" t="s">
        <v>135</v>
      </c>
      <c r="B54" s="66">
        <v>0.01</v>
      </c>
      <c r="C54" s="66" t="s">
        <v>137</v>
      </c>
      <c r="D54" s="66" t="s">
        <v>186</v>
      </c>
    </row>
    <row r="55" spans="1:4" ht="15.5" x14ac:dyDescent="0.35">
      <c r="A55" s="66" t="s">
        <v>105</v>
      </c>
      <c r="B55" s="66">
        <v>0.5</v>
      </c>
      <c r="C55" s="66" t="s">
        <v>138</v>
      </c>
      <c r="D55" s="66" t="s">
        <v>185</v>
      </c>
    </row>
    <row r="56" spans="1:4" ht="15.5" x14ac:dyDescent="0.35">
      <c r="A56" s="66" t="s">
        <v>123</v>
      </c>
      <c r="B56" s="66">
        <v>0.05</v>
      </c>
      <c r="C56" s="66" t="s">
        <v>138</v>
      </c>
      <c r="D56" s="66" t="s">
        <v>185</v>
      </c>
    </row>
    <row r="57" spans="1:4" ht="15.5" x14ac:dyDescent="0.35">
      <c r="A57" s="66" t="s">
        <v>106</v>
      </c>
      <c r="B57" s="66">
        <v>0.05</v>
      </c>
      <c r="C57" s="66" t="s">
        <v>138</v>
      </c>
      <c r="D57" s="66" t="s">
        <v>185</v>
      </c>
    </row>
    <row r="58" spans="1:4" ht="15.5" x14ac:dyDescent="0.35">
      <c r="A58" s="66" t="s">
        <v>107</v>
      </c>
      <c r="B58" s="66">
        <v>5</v>
      </c>
      <c r="C58" s="66" t="s">
        <v>138</v>
      </c>
      <c r="D58" s="66" t="s">
        <v>186</v>
      </c>
    </row>
    <row r="59" spans="1:4" ht="15.5" x14ac:dyDescent="0.35">
      <c r="A59" s="66" t="s">
        <v>108</v>
      </c>
      <c r="B59" s="66">
        <v>1</v>
      </c>
      <c r="C59" s="66" t="s">
        <v>138</v>
      </c>
      <c r="D59" s="66" t="s">
        <v>185</v>
      </c>
    </row>
    <row r="60" spans="1:4" ht="15.5" x14ac:dyDescent="0.35">
      <c r="A60" s="66" t="s">
        <v>109</v>
      </c>
      <c r="B60" s="66">
        <v>0.5</v>
      </c>
      <c r="C60" s="66" t="s">
        <v>138</v>
      </c>
      <c r="D60" s="66" t="s">
        <v>185</v>
      </c>
    </row>
    <row r="61" spans="1:4" ht="15.5" x14ac:dyDescent="0.35">
      <c r="A61" s="66" t="s">
        <v>124</v>
      </c>
      <c r="B61" s="66">
        <v>0.1</v>
      </c>
      <c r="C61" s="66" t="s">
        <v>138</v>
      </c>
      <c r="D61" s="66" t="s">
        <v>185</v>
      </c>
    </row>
    <row r="62" spans="1:4" ht="15.5" x14ac:dyDescent="0.35">
      <c r="A62" s="66" t="s">
        <v>111</v>
      </c>
      <c r="B62" s="66">
        <v>5</v>
      </c>
      <c r="C62" s="66" t="s">
        <v>138</v>
      </c>
      <c r="D62" s="66" t="s">
        <v>186</v>
      </c>
    </row>
    <row r="63" spans="1:4" ht="15.5" x14ac:dyDescent="0.35">
      <c r="A63" s="66" t="s">
        <v>110</v>
      </c>
      <c r="B63" s="66">
        <v>0.5</v>
      </c>
      <c r="C63" s="66" t="s">
        <v>138</v>
      </c>
      <c r="D63" s="66" t="s">
        <v>185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WindMtStd</vt:lpstr>
      <vt:lpstr>MRP-19114</vt:lpstr>
      <vt:lpstr>C_ICPOES_MS-60</vt:lpstr>
    </vt:vector>
  </TitlesOfParts>
  <Company>New Mexico Institute of Mining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McLemore</dc:creator>
  <cp:lastModifiedBy>Virginia McLemore</cp:lastModifiedBy>
  <dcterms:created xsi:type="dcterms:W3CDTF">2022-11-07T01:33:11Z</dcterms:created>
  <dcterms:modified xsi:type="dcterms:W3CDTF">2022-11-07T01:38:55Z</dcterms:modified>
</cp:coreProperties>
</file>